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Vladimír Kaiser\2. Semestr Mgr\Diplomka\"/>
    </mc:Choice>
  </mc:AlternateContent>
  <bookViews>
    <workbookView xWindow="0" yWindow="0" windowWidth="24000" windowHeight="9540" firstSheet="7" activeTab="7"/>
  </bookViews>
  <sheets>
    <sheet name="Hydrologie" sheetId="2" r:id="rId1"/>
    <sheet name="Výpar" sheetId="4" r:id="rId2"/>
    <sheet name="Objemy Bezdrev" sheetId="6" r:id="rId3"/>
    <sheet name="Bilance" sheetId="3" r:id="rId4"/>
    <sheet name="Bilance S nadlepšením QB=0,3" sheetId="12" r:id="rId5"/>
    <sheet name="Bilance S nadlepšením QB=1" sheetId="14" r:id="rId6"/>
    <sheet name="Bilance var.1 QB=0,3" sheetId="13" r:id="rId7"/>
    <sheet name="Bilance  var.2 QB=1" sheetId="15" r:id="rId8"/>
    <sheet name=" Graf s nadlepšením " sheetId="5" r:id="rId9"/>
    <sheet name="Prázdnění grafy" sheetId="16" r:id="rId10"/>
    <sheet name="Graf (2)" sheetId="11" r:id="rId1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235" i="15" l="1"/>
  <c r="AF234" i="15"/>
  <c r="AF233" i="15"/>
  <c r="AF232" i="15"/>
  <c r="AF231" i="15"/>
  <c r="AF230" i="15"/>
  <c r="AF229" i="15"/>
  <c r="AF228" i="15"/>
  <c r="AF227" i="15"/>
  <c r="AF226" i="15"/>
  <c r="AF225" i="15"/>
  <c r="AF224" i="15"/>
  <c r="AF223" i="15"/>
  <c r="AF222" i="15"/>
  <c r="AF221" i="15"/>
  <c r="AF220" i="15"/>
  <c r="AF219" i="15"/>
  <c r="AF218" i="15"/>
  <c r="AF217" i="15"/>
  <c r="AF216" i="15"/>
  <c r="AF215" i="15"/>
  <c r="AF214" i="15"/>
  <c r="AF213" i="15"/>
  <c r="AF212" i="15"/>
  <c r="AF211" i="15"/>
  <c r="AF210" i="15"/>
  <c r="AF209" i="15"/>
  <c r="AF208" i="15"/>
  <c r="AF207" i="15"/>
  <c r="AF206" i="15"/>
  <c r="AF205" i="15"/>
  <c r="AF204" i="15"/>
  <c r="AF203" i="15"/>
  <c r="AF202" i="15"/>
  <c r="AF201" i="15"/>
  <c r="AF200" i="15"/>
  <c r="AF199" i="15"/>
  <c r="AF198" i="15"/>
  <c r="AF197" i="15"/>
  <c r="AF196" i="15"/>
  <c r="AF195" i="15"/>
  <c r="AF194" i="15"/>
  <c r="AF193" i="15"/>
  <c r="AF192" i="15"/>
  <c r="AF191" i="15"/>
  <c r="AF190" i="15"/>
  <c r="AF189" i="15"/>
  <c r="AF188" i="15"/>
  <c r="AF187" i="15"/>
  <c r="AF186" i="15"/>
  <c r="AF185" i="15"/>
  <c r="AF184" i="15"/>
  <c r="AF183" i="15"/>
  <c r="AF182" i="15"/>
  <c r="AF181" i="15"/>
  <c r="AF180" i="15"/>
  <c r="AF179" i="15"/>
  <c r="AF178" i="15"/>
  <c r="AF177" i="15"/>
  <c r="AF176" i="15"/>
  <c r="AF175" i="15"/>
  <c r="AF174" i="15"/>
  <c r="AF173" i="15"/>
  <c r="AF172" i="15"/>
  <c r="AF171" i="15"/>
  <c r="AF170" i="15"/>
  <c r="AF170" i="13" l="1"/>
  <c r="AF171" i="13"/>
  <c r="AF172" i="13"/>
  <c r="AF173" i="13"/>
  <c r="AF174" i="13"/>
  <c r="AF175" i="13"/>
  <c r="AF176" i="13"/>
  <c r="AF177" i="13"/>
  <c r="AF178" i="13"/>
  <c r="AF179" i="13"/>
  <c r="AF180" i="13"/>
  <c r="AF181" i="13"/>
  <c r="AF182" i="13"/>
  <c r="AF183" i="13"/>
  <c r="AF184" i="13"/>
  <c r="AF185" i="13"/>
  <c r="AF186" i="13"/>
  <c r="AF187" i="13"/>
  <c r="AF188" i="13"/>
  <c r="AF189" i="13"/>
  <c r="AF190" i="13"/>
  <c r="AF191" i="13"/>
  <c r="AF192" i="13"/>
  <c r="AF193" i="13"/>
  <c r="AF194" i="13"/>
  <c r="AF195" i="13"/>
  <c r="AF196" i="13"/>
  <c r="AF197" i="13"/>
  <c r="AF198" i="13"/>
  <c r="AF199" i="13"/>
  <c r="AF200" i="13"/>
  <c r="AF201" i="13"/>
  <c r="AF202" i="13"/>
  <c r="AF203" i="13"/>
  <c r="AF204" i="13"/>
  <c r="AF205" i="13"/>
  <c r="AF206" i="13"/>
  <c r="AF207" i="13"/>
  <c r="AF208" i="13"/>
  <c r="AF209" i="13"/>
  <c r="AF210" i="13"/>
  <c r="AF211" i="13"/>
  <c r="AF212" i="13"/>
  <c r="AF213" i="13"/>
  <c r="AF214" i="13"/>
  <c r="AF215" i="13"/>
  <c r="AF216" i="13"/>
  <c r="AF217" i="13"/>
  <c r="AF218" i="13"/>
  <c r="AF219" i="13"/>
  <c r="AF220" i="13"/>
  <c r="AF221" i="13"/>
  <c r="AF222" i="13"/>
  <c r="AF223" i="13"/>
  <c r="AF224" i="13"/>
  <c r="AF225" i="13"/>
  <c r="AF226" i="13"/>
  <c r="AF227" i="13"/>
  <c r="AF228" i="13"/>
  <c r="AF229" i="13"/>
  <c r="AF230" i="13"/>
  <c r="AF231" i="13"/>
  <c r="AF232" i="13"/>
  <c r="AF233" i="13"/>
  <c r="AF234" i="13"/>
  <c r="AF235" i="13"/>
  <c r="AF170" i="14"/>
  <c r="AF171" i="14"/>
  <c r="AF172" i="14"/>
  <c r="AF173" i="14"/>
  <c r="AF174" i="14"/>
  <c r="AF175" i="14"/>
  <c r="AF176" i="14"/>
  <c r="AF177" i="14"/>
  <c r="AF178" i="14"/>
  <c r="AF179" i="14"/>
  <c r="AF180" i="14"/>
  <c r="AF181" i="14"/>
  <c r="AF182" i="14"/>
  <c r="AF183" i="14"/>
  <c r="AF184" i="14"/>
  <c r="AF185" i="14"/>
  <c r="AF186" i="14"/>
  <c r="AF187" i="14"/>
  <c r="AF188" i="14"/>
  <c r="AF189" i="14"/>
  <c r="AF190" i="14"/>
  <c r="AF191" i="14"/>
  <c r="AF192" i="14"/>
  <c r="AF193" i="14"/>
  <c r="AF194" i="14"/>
  <c r="AF195" i="14"/>
  <c r="AF196" i="14"/>
  <c r="AF197" i="14"/>
  <c r="AF198" i="14"/>
  <c r="AF199" i="14"/>
  <c r="AF200" i="14"/>
  <c r="AF201" i="14"/>
  <c r="AF202" i="14"/>
  <c r="AF203" i="14"/>
  <c r="AF204" i="14"/>
  <c r="AF205" i="14"/>
  <c r="AF206" i="14"/>
  <c r="AF207" i="14"/>
  <c r="AF208" i="14"/>
  <c r="AF209" i="14"/>
  <c r="AF210" i="14"/>
  <c r="AF211" i="14"/>
  <c r="AF212" i="14"/>
  <c r="AF213" i="14"/>
  <c r="AF214" i="14"/>
  <c r="AF215" i="14"/>
  <c r="AF216" i="14"/>
  <c r="AF217" i="14"/>
  <c r="AF218" i="14"/>
  <c r="AF219" i="14"/>
  <c r="AF220" i="14"/>
  <c r="AF221" i="14"/>
  <c r="AF222" i="14"/>
  <c r="AF223" i="14"/>
  <c r="AF224" i="14"/>
  <c r="AF225" i="14"/>
  <c r="AF226" i="14"/>
  <c r="AF227" i="14"/>
  <c r="AF228" i="14"/>
  <c r="AF229" i="14"/>
  <c r="AF230" i="14"/>
  <c r="AF231" i="14"/>
  <c r="AF232" i="14"/>
  <c r="AF233" i="14"/>
  <c r="AF234" i="14"/>
  <c r="AF235" i="14"/>
  <c r="AF170" i="12"/>
  <c r="AF171" i="12"/>
  <c r="AF172" i="12"/>
  <c r="AF173" i="12"/>
  <c r="AF174" i="12"/>
  <c r="AF175" i="12"/>
  <c r="AF176" i="12"/>
  <c r="AF177" i="12"/>
  <c r="AF178" i="12"/>
  <c r="AF179" i="12"/>
  <c r="AF180" i="12"/>
  <c r="AF181" i="12"/>
  <c r="AF182" i="12"/>
  <c r="AF183" i="12"/>
  <c r="AF184" i="12"/>
  <c r="AF185" i="12"/>
  <c r="AF186" i="12"/>
  <c r="AF187" i="12"/>
  <c r="AF188" i="12"/>
  <c r="AF189" i="12"/>
  <c r="AF190" i="12"/>
  <c r="AF191" i="12"/>
  <c r="AF192" i="12"/>
  <c r="AF193" i="12"/>
  <c r="AF194" i="12"/>
  <c r="AF195" i="12"/>
  <c r="AF196" i="12"/>
  <c r="AF197" i="12"/>
  <c r="AF198" i="12"/>
  <c r="AF199" i="12"/>
  <c r="AF200" i="12"/>
  <c r="AF201" i="12"/>
  <c r="AF202" i="12"/>
  <c r="AF203" i="12"/>
  <c r="AF204" i="12"/>
  <c r="AF205" i="12"/>
  <c r="AF206" i="12"/>
  <c r="AF207" i="12"/>
  <c r="AF208" i="12"/>
  <c r="AF209" i="12"/>
  <c r="AF210" i="12"/>
  <c r="AF211" i="12"/>
  <c r="AF212" i="12"/>
  <c r="AF213" i="12"/>
  <c r="AF214" i="12"/>
  <c r="AF215" i="12"/>
  <c r="AF216" i="12"/>
  <c r="AF217" i="12"/>
  <c r="AF218" i="12"/>
  <c r="AF219" i="12"/>
  <c r="AF220" i="12"/>
  <c r="AF221" i="12"/>
  <c r="AF222" i="12"/>
  <c r="AF223" i="12"/>
  <c r="AF224" i="12"/>
  <c r="AF225" i="12"/>
  <c r="AF226" i="12"/>
  <c r="AF227" i="12"/>
  <c r="AF228" i="12"/>
  <c r="AF229" i="12"/>
  <c r="AF230" i="12"/>
  <c r="AF231" i="12"/>
  <c r="AF232" i="12"/>
  <c r="AF233" i="12"/>
  <c r="AF234" i="12"/>
  <c r="AF235" i="12"/>
  <c r="X5" i="3" l="1"/>
  <c r="X5" i="12"/>
  <c r="X5" i="14"/>
  <c r="X5" i="13"/>
  <c r="X5" i="15"/>
  <c r="AF236" i="15"/>
  <c r="AF237" i="15"/>
  <c r="AF238" i="15"/>
  <c r="AF239" i="15"/>
  <c r="AF240" i="15"/>
  <c r="AF241" i="15"/>
  <c r="AF242" i="15"/>
  <c r="AF243" i="15"/>
  <c r="AF244" i="15"/>
  <c r="AF245" i="15"/>
  <c r="AF246" i="15"/>
  <c r="AF247" i="15"/>
  <c r="AF248" i="15"/>
  <c r="AF249" i="15"/>
  <c r="AF250" i="15"/>
  <c r="AF251" i="15"/>
  <c r="AF252" i="15"/>
  <c r="AF253" i="15"/>
  <c r="AF254" i="15"/>
  <c r="AF255" i="15"/>
  <c r="AF256" i="15"/>
  <c r="AF257" i="15"/>
  <c r="AF258" i="15"/>
  <c r="AF259" i="15"/>
  <c r="AF260" i="15"/>
  <c r="AF261" i="15"/>
  <c r="AF262" i="15"/>
  <c r="AF263" i="15"/>
  <c r="AF264" i="15"/>
  <c r="AF265" i="15"/>
  <c r="AF266" i="15"/>
  <c r="AF267" i="15"/>
  <c r="AF268" i="15"/>
  <c r="AF269" i="15"/>
  <c r="AF270" i="15"/>
  <c r="AF271" i="15"/>
  <c r="AF272" i="15"/>
  <c r="AF273" i="15"/>
  <c r="AF274" i="15"/>
  <c r="AF275" i="15"/>
  <c r="AF276" i="15"/>
  <c r="AF277" i="15"/>
  <c r="AF278" i="15"/>
  <c r="AF279" i="15"/>
  <c r="AF280" i="15"/>
  <c r="AF281" i="15"/>
  <c r="AF282" i="15"/>
  <c r="AF283" i="15"/>
  <c r="AF284" i="15"/>
  <c r="AF285" i="15"/>
  <c r="AF286" i="15"/>
  <c r="AF287" i="15"/>
  <c r="AF288" i="15"/>
  <c r="AF289" i="15"/>
  <c r="AF290" i="15"/>
  <c r="AF291" i="15"/>
  <c r="AF292" i="15"/>
  <c r="AF293" i="15"/>
  <c r="AF294" i="15"/>
  <c r="AF295" i="15"/>
  <c r="AF296" i="15"/>
  <c r="AF297" i="15"/>
  <c r="AF298" i="15"/>
  <c r="AF299" i="15"/>
  <c r="AF300" i="15"/>
  <c r="AF301" i="15"/>
  <c r="AF302" i="15"/>
  <c r="AF303" i="15"/>
  <c r="AF304" i="15"/>
  <c r="AF305" i="15"/>
  <c r="AF306" i="15"/>
  <c r="AF307" i="15"/>
  <c r="AF308" i="15"/>
  <c r="AF309" i="15"/>
  <c r="AF310" i="15"/>
  <c r="AF311" i="15"/>
  <c r="AF312" i="15"/>
  <c r="AF313" i="15"/>
  <c r="AF314" i="15"/>
  <c r="AF315" i="15"/>
  <c r="AF316" i="15"/>
  <c r="AF317" i="15"/>
  <c r="AF318" i="15"/>
  <c r="AF319" i="15"/>
  <c r="AF320" i="15"/>
  <c r="AF321" i="15"/>
  <c r="AF322" i="15"/>
  <c r="AF323" i="15"/>
  <c r="AF324" i="15"/>
  <c r="AF325" i="15"/>
  <c r="AF326" i="15"/>
  <c r="AF327" i="15"/>
  <c r="AF328" i="15"/>
  <c r="AF329" i="15"/>
  <c r="AF330" i="15"/>
  <c r="AF331" i="15"/>
  <c r="AF332" i="15"/>
  <c r="AF333" i="15"/>
  <c r="AF334" i="15"/>
  <c r="AF335" i="15"/>
  <c r="AF336" i="15"/>
  <c r="AF337" i="15"/>
  <c r="AF338" i="15"/>
  <c r="AF339" i="15"/>
  <c r="AF340" i="15"/>
  <c r="AF341" i="15"/>
  <c r="AF342" i="15"/>
  <c r="AF343" i="15"/>
  <c r="AF344" i="15"/>
  <c r="AF345" i="15"/>
  <c r="AF346" i="15"/>
  <c r="AF347" i="15"/>
  <c r="AF348" i="15"/>
  <c r="AF349" i="15"/>
  <c r="AF350" i="15"/>
  <c r="AF351" i="15"/>
  <c r="AF352" i="15"/>
  <c r="AF353" i="15"/>
  <c r="AF354" i="15"/>
  <c r="AF355" i="15"/>
  <c r="AF356" i="15"/>
  <c r="AF357" i="15"/>
  <c r="AF358" i="15"/>
  <c r="AF359" i="15"/>
  <c r="AF360" i="15"/>
  <c r="AF361" i="15"/>
  <c r="AF362" i="15"/>
  <c r="AF363" i="15"/>
  <c r="AF364" i="15"/>
  <c r="AF365" i="15"/>
  <c r="AF366" i="15"/>
  <c r="AF367" i="15"/>
  <c r="AF368" i="15"/>
  <c r="AF369" i="15"/>
  <c r="Z369" i="15"/>
  <c r="S369" i="15"/>
  <c r="V369" i="15" s="1"/>
  <c r="O369" i="15"/>
  <c r="P369" i="15" s="1"/>
  <c r="H369" i="15"/>
  <c r="G369" i="15"/>
  <c r="C369" i="15"/>
  <c r="AC368" i="15"/>
  <c r="Z368" i="15"/>
  <c r="S368" i="15"/>
  <c r="V368" i="15" s="1"/>
  <c r="P368" i="15"/>
  <c r="O368" i="15"/>
  <c r="H368" i="15"/>
  <c r="G368" i="15"/>
  <c r="C368" i="15"/>
  <c r="Z367" i="15"/>
  <c r="V367" i="15"/>
  <c r="S367" i="15"/>
  <c r="O367" i="15"/>
  <c r="P367" i="15" s="1"/>
  <c r="H367" i="15"/>
  <c r="G367" i="15"/>
  <c r="C367" i="15"/>
  <c r="Z366" i="15"/>
  <c r="S366" i="15"/>
  <c r="V366" i="15" s="1"/>
  <c r="P366" i="15"/>
  <c r="AC366" i="15" s="1"/>
  <c r="O366" i="15"/>
  <c r="H366" i="15"/>
  <c r="G366" i="15"/>
  <c r="C366" i="15"/>
  <c r="Z365" i="15"/>
  <c r="S365" i="15"/>
  <c r="V365" i="15" s="1"/>
  <c r="O365" i="15"/>
  <c r="P365" i="15" s="1"/>
  <c r="H365" i="15"/>
  <c r="G365" i="15"/>
  <c r="C365" i="15"/>
  <c r="AC364" i="15"/>
  <c r="Z364" i="15"/>
  <c r="S364" i="15"/>
  <c r="V364" i="15" s="1"/>
  <c r="P364" i="15"/>
  <c r="O364" i="15"/>
  <c r="H364" i="15"/>
  <c r="G364" i="15"/>
  <c r="C364" i="15"/>
  <c r="Z363" i="15"/>
  <c r="V363" i="15"/>
  <c r="S363" i="15"/>
  <c r="O363" i="15"/>
  <c r="P363" i="15" s="1"/>
  <c r="H363" i="15"/>
  <c r="G363" i="15"/>
  <c r="C363" i="15"/>
  <c r="Z362" i="15"/>
  <c r="S362" i="15"/>
  <c r="V362" i="15" s="1"/>
  <c r="P362" i="15"/>
  <c r="AC362" i="15" s="1"/>
  <c r="O362" i="15"/>
  <c r="H362" i="15"/>
  <c r="G362" i="15"/>
  <c r="C362" i="15"/>
  <c r="Z361" i="15"/>
  <c r="S361" i="15"/>
  <c r="V361" i="15" s="1"/>
  <c r="P361" i="15"/>
  <c r="AC361" i="15" s="1"/>
  <c r="O361" i="15"/>
  <c r="H361" i="15"/>
  <c r="G361" i="15"/>
  <c r="C361" i="15"/>
  <c r="Z360" i="15"/>
  <c r="S360" i="15"/>
  <c r="V360" i="15" s="1"/>
  <c r="O360" i="15"/>
  <c r="P360" i="15" s="1"/>
  <c r="H360" i="15"/>
  <c r="G360" i="15"/>
  <c r="C360" i="15"/>
  <c r="AC359" i="15"/>
  <c r="Z359" i="15"/>
  <c r="S359" i="15"/>
  <c r="V359" i="15" s="1"/>
  <c r="P359" i="15"/>
  <c r="O359" i="15"/>
  <c r="H359" i="15"/>
  <c r="G359" i="15"/>
  <c r="C359" i="15"/>
  <c r="Z358" i="15"/>
  <c r="V358" i="15"/>
  <c r="S358" i="15"/>
  <c r="O358" i="15"/>
  <c r="P358" i="15" s="1"/>
  <c r="H358" i="15"/>
  <c r="G358" i="15"/>
  <c r="C358" i="15"/>
  <c r="Z357" i="15"/>
  <c r="S357" i="15"/>
  <c r="V357" i="15" s="1"/>
  <c r="P357" i="15"/>
  <c r="AC357" i="15" s="1"/>
  <c r="O357" i="15"/>
  <c r="H357" i="15"/>
  <c r="G357" i="15"/>
  <c r="C357" i="15"/>
  <c r="Z356" i="15"/>
  <c r="S356" i="15"/>
  <c r="V356" i="15" s="1"/>
  <c r="O356" i="15"/>
  <c r="P356" i="15" s="1"/>
  <c r="H356" i="15"/>
  <c r="G356" i="15"/>
  <c r="C356" i="15"/>
  <c r="AC355" i="15"/>
  <c r="Z355" i="15"/>
  <c r="S355" i="15"/>
  <c r="V355" i="15" s="1"/>
  <c r="P355" i="15"/>
  <c r="O355" i="15"/>
  <c r="H355" i="15"/>
  <c r="G355" i="15"/>
  <c r="C355" i="15"/>
  <c r="Z354" i="15"/>
  <c r="V354" i="15"/>
  <c r="S354" i="15"/>
  <c r="O354" i="15"/>
  <c r="P354" i="15" s="1"/>
  <c r="H354" i="15"/>
  <c r="G354" i="15"/>
  <c r="C354" i="15"/>
  <c r="Z353" i="15"/>
  <c r="S353" i="15"/>
  <c r="V353" i="15" s="1"/>
  <c r="P353" i="15"/>
  <c r="AC353" i="15" s="1"/>
  <c r="O353" i="15"/>
  <c r="H353" i="15"/>
  <c r="G353" i="15"/>
  <c r="C353" i="15"/>
  <c r="Z352" i="15"/>
  <c r="S352" i="15"/>
  <c r="V352" i="15" s="1"/>
  <c r="O352" i="15"/>
  <c r="P352" i="15" s="1"/>
  <c r="H352" i="15"/>
  <c r="G352" i="15"/>
  <c r="C352" i="15"/>
  <c r="AC351" i="15"/>
  <c r="Z351" i="15"/>
  <c r="S351" i="15"/>
  <c r="V351" i="15" s="1"/>
  <c r="P351" i="15"/>
  <c r="O351" i="15"/>
  <c r="H351" i="15"/>
  <c r="G351" i="15"/>
  <c r="C351" i="15"/>
  <c r="Z350" i="15"/>
  <c r="V350" i="15"/>
  <c r="S350" i="15"/>
  <c r="O350" i="15"/>
  <c r="P350" i="15" s="1"/>
  <c r="H350" i="15"/>
  <c r="G350" i="15"/>
  <c r="C350" i="15"/>
  <c r="Z349" i="15"/>
  <c r="S349" i="15"/>
  <c r="V349" i="15" s="1"/>
  <c r="P349" i="15"/>
  <c r="AC349" i="15" s="1"/>
  <c r="O349" i="15"/>
  <c r="H349" i="15"/>
  <c r="G349" i="15"/>
  <c r="C349" i="15"/>
  <c r="AC348" i="15"/>
  <c r="Z348" i="15"/>
  <c r="S348" i="15"/>
  <c r="V348" i="15" s="1"/>
  <c r="P348" i="15"/>
  <c r="O348" i="15"/>
  <c r="H348" i="15"/>
  <c r="G348" i="15"/>
  <c r="C348" i="15"/>
  <c r="Z347" i="15"/>
  <c r="V347" i="15"/>
  <c r="S347" i="15"/>
  <c r="O347" i="15"/>
  <c r="P347" i="15" s="1"/>
  <c r="H347" i="15"/>
  <c r="G347" i="15"/>
  <c r="C347" i="15"/>
  <c r="Z346" i="15"/>
  <c r="S346" i="15"/>
  <c r="V346" i="15" s="1"/>
  <c r="P346" i="15"/>
  <c r="AC346" i="15" s="1"/>
  <c r="O346" i="15"/>
  <c r="H346" i="15"/>
  <c r="G346" i="15"/>
  <c r="C346" i="15"/>
  <c r="Z345" i="15"/>
  <c r="S345" i="15"/>
  <c r="V345" i="15" s="1"/>
  <c r="O345" i="15"/>
  <c r="P345" i="15" s="1"/>
  <c r="H345" i="15"/>
  <c r="G345" i="15"/>
  <c r="C345" i="15"/>
  <c r="AC344" i="15"/>
  <c r="Z344" i="15"/>
  <c r="S344" i="15"/>
  <c r="V344" i="15" s="1"/>
  <c r="P344" i="15"/>
  <c r="O344" i="15"/>
  <c r="H344" i="15"/>
  <c r="G344" i="15"/>
  <c r="C344" i="15"/>
  <c r="Z343" i="15"/>
  <c r="V343" i="15"/>
  <c r="S343" i="15"/>
  <c r="O343" i="15"/>
  <c r="P343" i="15" s="1"/>
  <c r="H343" i="15"/>
  <c r="G343" i="15"/>
  <c r="C343" i="15"/>
  <c r="Z342" i="15"/>
  <c r="S342" i="15"/>
  <c r="V342" i="15" s="1"/>
  <c r="P342" i="15"/>
  <c r="AC342" i="15" s="1"/>
  <c r="O342" i="15"/>
  <c r="H342" i="15"/>
  <c r="G342" i="15"/>
  <c r="C342" i="15"/>
  <c r="Z341" i="15"/>
  <c r="S341" i="15"/>
  <c r="V341" i="15" s="1"/>
  <c r="O341" i="15"/>
  <c r="P341" i="15" s="1"/>
  <c r="H341" i="15"/>
  <c r="G341" i="15"/>
  <c r="C341" i="15"/>
  <c r="AC340" i="15"/>
  <c r="Z340" i="15"/>
  <c r="S340" i="15"/>
  <c r="V340" i="15" s="1"/>
  <c r="P340" i="15"/>
  <c r="O340" i="15"/>
  <c r="H340" i="15"/>
  <c r="G340" i="15"/>
  <c r="C340" i="15"/>
  <c r="Z339" i="15"/>
  <c r="V339" i="15"/>
  <c r="S339" i="15"/>
  <c r="O339" i="15"/>
  <c r="P339" i="15" s="1"/>
  <c r="H339" i="15"/>
  <c r="G339" i="15"/>
  <c r="C339" i="15"/>
  <c r="Z338" i="15"/>
  <c r="S338" i="15"/>
  <c r="V338" i="15" s="1"/>
  <c r="P338" i="15"/>
  <c r="AC338" i="15" s="1"/>
  <c r="O338" i="15"/>
  <c r="H338" i="15"/>
  <c r="G338" i="15"/>
  <c r="C338" i="15"/>
  <c r="Z337" i="15"/>
  <c r="S337" i="15"/>
  <c r="V337" i="15" s="1"/>
  <c r="O337" i="15"/>
  <c r="P337" i="15" s="1"/>
  <c r="H337" i="15"/>
  <c r="G337" i="15"/>
  <c r="C337" i="15"/>
  <c r="AC336" i="15"/>
  <c r="Z336" i="15"/>
  <c r="S336" i="15"/>
  <c r="V336" i="15" s="1"/>
  <c r="P336" i="15"/>
  <c r="O336" i="15"/>
  <c r="H336" i="15"/>
  <c r="G336" i="15"/>
  <c r="C336" i="15"/>
  <c r="Z335" i="15"/>
  <c r="V335" i="15"/>
  <c r="S335" i="15"/>
  <c r="O335" i="15"/>
  <c r="P335" i="15" s="1"/>
  <c r="H335" i="15"/>
  <c r="G335" i="15"/>
  <c r="C335" i="15"/>
  <c r="Z334" i="15"/>
  <c r="S334" i="15"/>
  <c r="V334" i="15" s="1"/>
  <c r="P334" i="15"/>
  <c r="AC334" i="15" s="1"/>
  <c r="O334" i="15"/>
  <c r="H334" i="15"/>
  <c r="G334" i="15"/>
  <c r="C334" i="15"/>
  <c r="Z333" i="15"/>
  <c r="S333" i="15"/>
  <c r="V333" i="15" s="1"/>
  <c r="O333" i="15"/>
  <c r="P333" i="15" s="1"/>
  <c r="H333" i="15"/>
  <c r="G333" i="15"/>
  <c r="C333" i="15"/>
  <c r="AC332" i="15"/>
  <c r="Z332" i="15"/>
  <c r="S332" i="15"/>
  <c r="V332" i="15" s="1"/>
  <c r="P332" i="15"/>
  <c r="O332" i="15"/>
  <c r="H332" i="15"/>
  <c r="G332" i="15"/>
  <c r="C332" i="15"/>
  <c r="Z331" i="15"/>
  <c r="V331" i="15"/>
  <c r="S331" i="15"/>
  <c r="O331" i="15"/>
  <c r="P331" i="15" s="1"/>
  <c r="H331" i="15"/>
  <c r="G331" i="15"/>
  <c r="C331" i="15"/>
  <c r="Z330" i="15"/>
  <c r="S330" i="15"/>
  <c r="V330" i="15" s="1"/>
  <c r="P330" i="15"/>
  <c r="AC330" i="15" s="1"/>
  <c r="O330" i="15"/>
  <c r="H330" i="15"/>
  <c r="G330" i="15"/>
  <c r="C330" i="15"/>
  <c r="Z329" i="15"/>
  <c r="S329" i="15"/>
  <c r="V329" i="15" s="1"/>
  <c r="O329" i="15"/>
  <c r="P329" i="15" s="1"/>
  <c r="H329" i="15"/>
  <c r="G329" i="15"/>
  <c r="C329" i="15"/>
  <c r="AC328" i="15"/>
  <c r="Z328" i="15"/>
  <c r="S328" i="15"/>
  <c r="V328" i="15" s="1"/>
  <c r="P328" i="15"/>
  <c r="O328" i="15"/>
  <c r="H328" i="15"/>
  <c r="G328" i="15"/>
  <c r="C328" i="15"/>
  <c r="Z327" i="15"/>
  <c r="V327" i="15"/>
  <c r="S327" i="15"/>
  <c r="O327" i="15"/>
  <c r="P327" i="15" s="1"/>
  <c r="H327" i="15"/>
  <c r="G327" i="15"/>
  <c r="C327" i="15"/>
  <c r="Z326" i="15"/>
  <c r="S326" i="15"/>
  <c r="V326" i="15" s="1"/>
  <c r="P326" i="15"/>
  <c r="AC326" i="15" s="1"/>
  <c r="O326" i="15"/>
  <c r="H326" i="15"/>
  <c r="G326" i="15"/>
  <c r="C326" i="15"/>
  <c r="Z325" i="15"/>
  <c r="S325" i="15"/>
  <c r="V325" i="15" s="1"/>
  <c r="O325" i="15"/>
  <c r="P325" i="15" s="1"/>
  <c r="H325" i="15"/>
  <c r="G325" i="15"/>
  <c r="C325" i="15"/>
  <c r="Z324" i="15"/>
  <c r="S324" i="15"/>
  <c r="V324" i="15" s="1"/>
  <c r="O324" i="15"/>
  <c r="P324" i="15" s="1"/>
  <c r="H324" i="15"/>
  <c r="G324" i="15"/>
  <c r="C324" i="15"/>
  <c r="Z323" i="15"/>
  <c r="S323" i="15"/>
  <c r="V323" i="15" s="1"/>
  <c r="P323" i="15"/>
  <c r="AC323" i="15" s="1"/>
  <c r="O323" i="15"/>
  <c r="H323" i="15"/>
  <c r="G323" i="15"/>
  <c r="C323" i="15"/>
  <c r="Z322" i="15"/>
  <c r="S322" i="15"/>
  <c r="V322" i="15" s="1"/>
  <c r="O322" i="15"/>
  <c r="P322" i="15" s="1"/>
  <c r="H322" i="15"/>
  <c r="G322" i="15"/>
  <c r="C322" i="15"/>
  <c r="AC321" i="15"/>
  <c r="Z321" i="15"/>
  <c r="S321" i="15"/>
  <c r="V321" i="15" s="1"/>
  <c r="P321" i="15"/>
  <c r="O321" i="15"/>
  <c r="H321" i="15"/>
  <c r="G321" i="15"/>
  <c r="C321" i="15"/>
  <c r="Z320" i="15"/>
  <c r="V320" i="15"/>
  <c r="S320" i="15"/>
  <c r="O320" i="15"/>
  <c r="P320" i="15" s="1"/>
  <c r="H320" i="15"/>
  <c r="G320" i="15"/>
  <c r="C320" i="15"/>
  <c r="Z319" i="15"/>
  <c r="S319" i="15"/>
  <c r="V319" i="15" s="1"/>
  <c r="P319" i="15"/>
  <c r="AC319" i="15" s="1"/>
  <c r="O319" i="15"/>
  <c r="H319" i="15"/>
  <c r="G319" i="15"/>
  <c r="C319" i="15"/>
  <c r="Z318" i="15"/>
  <c r="S318" i="15"/>
  <c r="V318" i="15" s="1"/>
  <c r="O318" i="15"/>
  <c r="P318" i="15" s="1"/>
  <c r="H318" i="15"/>
  <c r="G318" i="15"/>
  <c r="C318" i="15"/>
  <c r="AC317" i="15"/>
  <c r="Z317" i="15"/>
  <c r="S317" i="15"/>
  <c r="V317" i="15" s="1"/>
  <c r="P317" i="15"/>
  <c r="O317" i="15"/>
  <c r="H317" i="15"/>
  <c r="G317" i="15"/>
  <c r="C317" i="15"/>
  <c r="Z316" i="15"/>
  <c r="V316" i="15"/>
  <c r="S316" i="15"/>
  <c r="O316" i="15"/>
  <c r="P316" i="15" s="1"/>
  <c r="H316" i="15"/>
  <c r="G316" i="15"/>
  <c r="C316" i="15"/>
  <c r="Z315" i="15"/>
  <c r="S315" i="15"/>
  <c r="V315" i="15" s="1"/>
  <c r="P315" i="15"/>
  <c r="AC315" i="15" s="1"/>
  <c r="O315" i="15"/>
  <c r="H315" i="15"/>
  <c r="G315" i="15"/>
  <c r="C315" i="15"/>
  <c r="Z314" i="15"/>
  <c r="S314" i="15"/>
  <c r="V314" i="15" s="1"/>
  <c r="O314" i="15"/>
  <c r="P314" i="15" s="1"/>
  <c r="H314" i="15"/>
  <c r="G314" i="15"/>
  <c r="C314" i="15"/>
  <c r="AC313" i="15"/>
  <c r="Z313" i="15"/>
  <c r="S313" i="15"/>
  <c r="V313" i="15" s="1"/>
  <c r="P313" i="15"/>
  <c r="O313" i="15"/>
  <c r="H313" i="15"/>
  <c r="G313" i="15"/>
  <c r="C313" i="15"/>
  <c r="Z312" i="15"/>
  <c r="V312" i="15"/>
  <c r="S312" i="15"/>
  <c r="O312" i="15"/>
  <c r="P312" i="15" s="1"/>
  <c r="H312" i="15"/>
  <c r="G312" i="15"/>
  <c r="C312" i="15"/>
  <c r="Z311" i="15"/>
  <c r="S311" i="15"/>
  <c r="V311" i="15" s="1"/>
  <c r="P311" i="15"/>
  <c r="AC311" i="15" s="1"/>
  <c r="O311" i="15"/>
  <c r="H311" i="15"/>
  <c r="G311" i="15"/>
  <c r="C311" i="15"/>
  <c r="Z310" i="15"/>
  <c r="S310" i="15"/>
  <c r="V310" i="15" s="1"/>
  <c r="O310" i="15"/>
  <c r="P310" i="15" s="1"/>
  <c r="H310" i="15"/>
  <c r="G310" i="15"/>
  <c r="C310" i="15"/>
  <c r="AC309" i="15"/>
  <c r="Z309" i="15"/>
  <c r="S309" i="15"/>
  <c r="V309" i="15" s="1"/>
  <c r="P309" i="15"/>
  <c r="O309" i="15"/>
  <c r="H309" i="15"/>
  <c r="G309" i="15"/>
  <c r="C309" i="15"/>
  <c r="Z308" i="15"/>
  <c r="V308" i="15"/>
  <c r="S308" i="15"/>
  <c r="O308" i="15"/>
  <c r="P308" i="15" s="1"/>
  <c r="H308" i="15"/>
  <c r="G308" i="15"/>
  <c r="C308" i="15"/>
  <c r="Z307" i="15"/>
  <c r="S307" i="15"/>
  <c r="V307" i="15" s="1"/>
  <c r="P307" i="15"/>
  <c r="AC307" i="15" s="1"/>
  <c r="O307" i="15"/>
  <c r="H307" i="15"/>
  <c r="G307" i="15"/>
  <c r="C307" i="15"/>
  <c r="Z306" i="15"/>
  <c r="S306" i="15"/>
  <c r="V306" i="15" s="1"/>
  <c r="O306" i="15"/>
  <c r="P306" i="15" s="1"/>
  <c r="H306" i="15"/>
  <c r="G306" i="15"/>
  <c r="C306" i="15"/>
  <c r="AC305" i="15"/>
  <c r="Z305" i="15"/>
  <c r="S305" i="15"/>
  <c r="V305" i="15" s="1"/>
  <c r="P305" i="15"/>
  <c r="O305" i="15"/>
  <c r="H305" i="15"/>
  <c r="G305" i="15"/>
  <c r="C305" i="15"/>
  <c r="Z304" i="15"/>
  <c r="V304" i="15"/>
  <c r="S304" i="15"/>
  <c r="O304" i="15"/>
  <c r="P304" i="15" s="1"/>
  <c r="H304" i="15"/>
  <c r="G304" i="15"/>
  <c r="C304" i="15"/>
  <c r="Z303" i="15"/>
  <c r="S303" i="15"/>
  <c r="V303" i="15" s="1"/>
  <c r="P303" i="15"/>
  <c r="AC303" i="15" s="1"/>
  <c r="O303" i="15"/>
  <c r="H303" i="15"/>
  <c r="G303" i="15"/>
  <c r="C303" i="15"/>
  <c r="Z302" i="15"/>
  <c r="S302" i="15"/>
  <c r="V302" i="15" s="1"/>
  <c r="O302" i="15"/>
  <c r="P302" i="15" s="1"/>
  <c r="H302" i="15"/>
  <c r="G302" i="15"/>
  <c r="C302" i="15"/>
  <c r="AC301" i="15"/>
  <c r="Z301" i="15"/>
  <c r="S301" i="15"/>
  <c r="V301" i="15" s="1"/>
  <c r="P301" i="15"/>
  <c r="O301" i="15"/>
  <c r="H301" i="15"/>
  <c r="G301" i="15"/>
  <c r="C301" i="15"/>
  <c r="Z300" i="15"/>
  <c r="V300" i="15"/>
  <c r="S300" i="15"/>
  <c r="O300" i="15"/>
  <c r="P300" i="15" s="1"/>
  <c r="H300" i="15"/>
  <c r="G300" i="15"/>
  <c r="C300" i="15"/>
  <c r="Z299" i="15"/>
  <c r="S299" i="15"/>
  <c r="V299" i="15" s="1"/>
  <c r="P299" i="15"/>
  <c r="AC299" i="15" s="1"/>
  <c r="O299" i="15"/>
  <c r="H299" i="15"/>
  <c r="G299" i="15"/>
  <c r="C299" i="15"/>
  <c r="Z298" i="15"/>
  <c r="S298" i="15"/>
  <c r="V298" i="15" s="1"/>
  <c r="O298" i="15"/>
  <c r="P298" i="15" s="1"/>
  <c r="H298" i="15"/>
  <c r="G298" i="15"/>
  <c r="C298" i="15"/>
  <c r="AC297" i="15"/>
  <c r="Z297" i="15"/>
  <c r="S297" i="15"/>
  <c r="V297" i="15" s="1"/>
  <c r="P297" i="15"/>
  <c r="O297" i="15"/>
  <c r="H297" i="15"/>
  <c r="G297" i="15"/>
  <c r="C297" i="15"/>
  <c r="Z296" i="15"/>
  <c r="V296" i="15"/>
  <c r="S296" i="15"/>
  <c r="O296" i="15"/>
  <c r="P296" i="15" s="1"/>
  <c r="H296" i="15"/>
  <c r="G296" i="15"/>
  <c r="C296" i="15"/>
  <c r="Z295" i="15"/>
  <c r="S295" i="15"/>
  <c r="V295" i="15" s="1"/>
  <c r="P295" i="15"/>
  <c r="AC295" i="15" s="1"/>
  <c r="O295" i="15"/>
  <c r="H295" i="15"/>
  <c r="G295" i="15"/>
  <c r="C295" i="15"/>
  <c r="Z294" i="15"/>
  <c r="S294" i="15"/>
  <c r="V294" i="15" s="1"/>
  <c r="O294" i="15"/>
  <c r="P294" i="15" s="1"/>
  <c r="H294" i="15"/>
  <c r="G294" i="15"/>
  <c r="C294" i="15"/>
  <c r="AC293" i="15"/>
  <c r="Z293" i="15"/>
  <c r="S293" i="15"/>
  <c r="V293" i="15" s="1"/>
  <c r="P293" i="15"/>
  <c r="O293" i="15"/>
  <c r="H293" i="15"/>
  <c r="G293" i="15"/>
  <c r="C293" i="15"/>
  <c r="Z292" i="15"/>
  <c r="V292" i="15"/>
  <c r="S292" i="15"/>
  <c r="O292" i="15"/>
  <c r="P292" i="15" s="1"/>
  <c r="H292" i="15"/>
  <c r="G292" i="15"/>
  <c r="C292" i="15"/>
  <c r="Z291" i="15"/>
  <c r="S291" i="15"/>
  <c r="V291" i="15" s="1"/>
  <c r="P291" i="15"/>
  <c r="AC291" i="15" s="1"/>
  <c r="O291" i="15"/>
  <c r="H291" i="15"/>
  <c r="G291" i="15"/>
  <c r="C291" i="15"/>
  <c r="Z290" i="15"/>
  <c r="S290" i="15"/>
  <c r="V290" i="15" s="1"/>
  <c r="O290" i="15"/>
  <c r="P290" i="15" s="1"/>
  <c r="H290" i="15"/>
  <c r="G290" i="15"/>
  <c r="C290" i="15"/>
  <c r="AC289" i="15"/>
  <c r="Z289" i="15"/>
  <c r="S289" i="15"/>
  <c r="V289" i="15" s="1"/>
  <c r="P289" i="15"/>
  <c r="O289" i="15"/>
  <c r="H289" i="15"/>
  <c r="G289" i="15"/>
  <c r="C289" i="15"/>
  <c r="Z288" i="15"/>
  <c r="V288" i="15"/>
  <c r="S288" i="15"/>
  <c r="O288" i="15"/>
  <c r="P288" i="15" s="1"/>
  <c r="H288" i="15"/>
  <c r="G288" i="15"/>
  <c r="C288" i="15"/>
  <c r="Z287" i="15"/>
  <c r="S287" i="15"/>
  <c r="V287" i="15" s="1"/>
  <c r="P287" i="15"/>
  <c r="AC287" i="15" s="1"/>
  <c r="O287" i="15"/>
  <c r="H287" i="15"/>
  <c r="G287" i="15"/>
  <c r="C287" i="15"/>
  <c r="Z286" i="15"/>
  <c r="S286" i="15"/>
  <c r="V286" i="15" s="1"/>
  <c r="O286" i="15"/>
  <c r="P286" i="15" s="1"/>
  <c r="H286" i="15"/>
  <c r="G286" i="15"/>
  <c r="C286" i="15"/>
  <c r="AC285" i="15"/>
  <c r="Z285" i="15"/>
  <c r="S285" i="15"/>
  <c r="V285" i="15" s="1"/>
  <c r="P285" i="15"/>
  <c r="O285" i="15"/>
  <c r="H285" i="15"/>
  <c r="G285" i="15"/>
  <c r="C285" i="15"/>
  <c r="Z284" i="15"/>
  <c r="V284" i="15"/>
  <c r="S284" i="15"/>
  <c r="O284" i="15"/>
  <c r="P284" i="15" s="1"/>
  <c r="H284" i="15"/>
  <c r="G284" i="15"/>
  <c r="C284" i="15"/>
  <c r="Z283" i="15"/>
  <c r="S283" i="15"/>
  <c r="V283" i="15" s="1"/>
  <c r="P283" i="15"/>
  <c r="AC283" i="15" s="1"/>
  <c r="O283" i="15"/>
  <c r="H283" i="15"/>
  <c r="G283" i="15"/>
  <c r="C283" i="15"/>
  <c r="Z282" i="15"/>
  <c r="S282" i="15"/>
  <c r="V282" i="15" s="1"/>
  <c r="O282" i="15"/>
  <c r="P282" i="15" s="1"/>
  <c r="H282" i="15"/>
  <c r="G282" i="15"/>
  <c r="C282" i="15"/>
  <c r="AC281" i="15"/>
  <c r="Z281" i="15"/>
  <c r="S281" i="15"/>
  <c r="V281" i="15" s="1"/>
  <c r="P281" i="15"/>
  <c r="O281" i="15"/>
  <c r="H281" i="15"/>
  <c r="G281" i="15"/>
  <c r="C281" i="15"/>
  <c r="Z280" i="15"/>
  <c r="V280" i="15"/>
  <c r="S280" i="15"/>
  <c r="O280" i="15"/>
  <c r="P280" i="15" s="1"/>
  <c r="H280" i="15"/>
  <c r="G280" i="15"/>
  <c r="C280" i="15"/>
  <c r="Z279" i="15"/>
  <c r="S279" i="15"/>
  <c r="V279" i="15" s="1"/>
  <c r="P279" i="15"/>
  <c r="AC279" i="15" s="1"/>
  <c r="O279" i="15"/>
  <c r="H279" i="15"/>
  <c r="G279" i="15"/>
  <c r="C279" i="15"/>
  <c r="Z278" i="15"/>
  <c r="S278" i="15"/>
  <c r="V278" i="15" s="1"/>
  <c r="O278" i="15"/>
  <c r="P278" i="15" s="1"/>
  <c r="H278" i="15"/>
  <c r="G278" i="15"/>
  <c r="C278" i="15"/>
  <c r="AC277" i="15"/>
  <c r="Z277" i="15"/>
  <c r="S277" i="15"/>
  <c r="V277" i="15" s="1"/>
  <c r="P277" i="15"/>
  <c r="O277" i="15"/>
  <c r="H277" i="15"/>
  <c r="G277" i="15"/>
  <c r="C277" i="15"/>
  <c r="Z276" i="15"/>
  <c r="V276" i="15"/>
  <c r="S276" i="15"/>
  <c r="O276" i="15"/>
  <c r="P276" i="15" s="1"/>
  <c r="H276" i="15"/>
  <c r="G276" i="15"/>
  <c r="C276" i="15"/>
  <c r="Z275" i="15"/>
  <c r="S275" i="15"/>
  <c r="V275" i="15" s="1"/>
  <c r="P275" i="15"/>
  <c r="AC275" i="15" s="1"/>
  <c r="O275" i="15"/>
  <c r="H275" i="15"/>
  <c r="G275" i="15"/>
  <c r="C275" i="15"/>
  <c r="Z274" i="15"/>
  <c r="S274" i="15"/>
  <c r="V274" i="15" s="1"/>
  <c r="P274" i="15"/>
  <c r="O274" i="15"/>
  <c r="H274" i="15"/>
  <c r="G274" i="15"/>
  <c r="C274" i="15"/>
  <c r="Z273" i="15"/>
  <c r="S273" i="15"/>
  <c r="V273" i="15" s="1"/>
  <c r="O273" i="15"/>
  <c r="P273" i="15" s="1"/>
  <c r="H273" i="15"/>
  <c r="G273" i="15"/>
  <c r="C273" i="15"/>
  <c r="Z272" i="15"/>
  <c r="S272" i="15"/>
  <c r="V272" i="15" s="1"/>
  <c r="P272" i="15"/>
  <c r="AC272" i="15" s="1"/>
  <c r="O272" i="15"/>
  <c r="H272" i="15"/>
  <c r="G272" i="15"/>
  <c r="C272" i="15"/>
  <c r="Z271" i="15"/>
  <c r="S271" i="15"/>
  <c r="V271" i="15" s="1"/>
  <c r="O271" i="15"/>
  <c r="P271" i="15" s="1"/>
  <c r="H271" i="15"/>
  <c r="G271" i="15"/>
  <c r="C271" i="15"/>
  <c r="Z270" i="15"/>
  <c r="S270" i="15"/>
  <c r="V270" i="15" s="1"/>
  <c r="P270" i="15"/>
  <c r="AC270" i="15" s="1"/>
  <c r="O270" i="15"/>
  <c r="H270" i="15"/>
  <c r="G270" i="15"/>
  <c r="C270" i="15"/>
  <c r="Z269" i="15"/>
  <c r="S269" i="15"/>
  <c r="V269" i="15" s="1"/>
  <c r="O269" i="15"/>
  <c r="P269" i="15" s="1"/>
  <c r="H269" i="15"/>
  <c r="G269" i="15"/>
  <c r="C269" i="15"/>
  <c r="Z268" i="15"/>
  <c r="S268" i="15"/>
  <c r="V268" i="15" s="1"/>
  <c r="P268" i="15"/>
  <c r="O268" i="15"/>
  <c r="H268" i="15"/>
  <c r="G268" i="15"/>
  <c r="C268" i="15"/>
  <c r="Z267" i="15"/>
  <c r="S267" i="15"/>
  <c r="V267" i="15" s="1"/>
  <c r="O267" i="15"/>
  <c r="P267" i="15" s="1"/>
  <c r="H267" i="15"/>
  <c r="G267" i="15"/>
  <c r="C267" i="15"/>
  <c r="AC266" i="15"/>
  <c r="Z266" i="15"/>
  <c r="S266" i="15"/>
  <c r="V266" i="15" s="1"/>
  <c r="P266" i="15"/>
  <c r="O266" i="15"/>
  <c r="H266" i="15"/>
  <c r="G266" i="15"/>
  <c r="C266" i="15"/>
  <c r="Z265" i="15"/>
  <c r="V265" i="15"/>
  <c r="S265" i="15"/>
  <c r="O265" i="15"/>
  <c r="P265" i="15" s="1"/>
  <c r="H265" i="15"/>
  <c r="G265" i="15"/>
  <c r="C265" i="15"/>
  <c r="Z264" i="15"/>
  <c r="S264" i="15"/>
  <c r="V264" i="15" s="1"/>
  <c r="P264" i="15"/>
  <c r="O264" i="15"/>
  <c r="H264" i="15"/>
  <c r="G264" i="15"/>
  <c r="C264" i="15"/>
  <c r="Z263" i="15"/>
  <c r="S263" i="15"/>
  <c r="V263" i="15" s="1"/>
  <c r="O263" i="15"/>
  <c r="P263" i="15" s="1"/>
  <c r="H263" i="15"/>
  <c r="G263" i="15"/>
  <c r="C263" i="15"/>
  <c r="AC262" i="15"/>
  <c r="Z262" i="15"/>
  <c r="S262" i="15"/>
  <c r="V262" i="15" s="1"/>
  <c r="P262" i="15"/>
  <c r="O262" i="15"/>
  <c r="H262" i="15"/>
  <c r="G262" i="15"/>
  <c r="C262" i="15"/>
  <c r="Z261" i="15"/>
  <c r="V261" i="15"/>
  <c r="S261" i="15"/>
  <c r="O261" i="15"/>
  <c r="P261" i="15" s="1"/>
  <c r="H261" i="15"/>
  <c r="G261" i="15"/>
  <c r="C261" i="15"/>
  <c r="Z260" i="15"/>
  <c r="S260" i="15"/>
  <c r="V260" i="15" s="1"/>
  <c r="P260" i="15"/>
  <c r="O260" i="15"/>
  <c r="H260" i="15"/>
  <c r="G260" i="15"/>
  <c r="C260" i="15"/>
  <c r="Z259" i="15"/>
  <c r="S259" i="15"/>
  <c r="V259" i="15" s="1"/>
  <c r="O259" i="15"/>
  <c r="P259" i="15" s="1"/>
  <c r="H259" i="15"/>
  <c r="G259" i="15"/>
  <c r="C259" i="15"/>
  <c r="AC258" i="15"/>
  <c r="Z258" i="15"/>
  <c r="S258" i="15"/>
  <c r="V258" i="15" s="1"/>
  <c r="P258" i="15"/>
  <c r="O258" i="15"/>
  <c r="H258" i="15"/>
  <c r="G258" i="15"/>
  <c r="C258" i="15"/>
  <c r="Z257" i="15"/>
  <c r="V257" i="15"/>
  <c r="S257" i="15"/>
  <c r="P257" i="15"/>
  <c r="O257" i="15"/>
  <c r="H257" i="15"/>
  <c r="G257" i="15"/>
  <c r="C257" i="15"/>
  <c r="Z256" i="15"/>
  <c r="S256" i="15"/>
  <c r="V256" i="15" s="1"/>
  <c r="O256" i="15"/>
  <c r="P256" i="15" s="1"/>
  <c r="H256" i="15"/>
  <c r="G256" i="15"/>
  <c r="C256" i="15"/>
  <c r="Z255" i="15"/>
  <c r="S255" i="15"/>
  <c r="V255" i="15" s="1"/>
  <c r="P255" i="15"/>
  <c r="AC255" i="15" s="1"/>
  <c r="O255" i="15"/>
  <c r="H255" i="15"/>
  <c r="G255" i="15"/>
  <c r="C255" i="15"/>
  <c r="Z254" i="15"/>
  <c r="S254" i="15"/>
  <c r="V254" i="15" s="1"/>
  <c r="O254" i="15"/>
  <c r="P254" i="15" s="1"/>
  <c r="H254" i="15"/>
  <c r="G254" i="15"/>
  <c r="C254" i="15"/>
  <c r="Z253" i="15"/>
  <c r="S253" i="15"/>
  <c r="V253" i="15" s="1"/>
  <c r="P253" i="15"/>
  <c r="AC253" i="15" s="1"/>
  <c r="O253" i="15"/>
  <c r="H253" i="15"/>
  <c r="G253" i="15"/>
  <c r="C253" i="15"/>
  <c r="Z252" i="15"/>
  <c r="S252" i="15"/>
  <c r="V252" i="15" s="1"/>
  <c r="O252" i="15"/>
  <c r="P252" i="15" s="1"/>
  <c r="H252" i="15"/>
  <c r="G252" i="15"/>
  <c r="C252" i="15"/>
  <c r="Z251" i="15"/>
  <c r="S251" i="15"/>
  <c r="V251" i="15" s="1"/>
  <c r="P251" i="15"/>
  <c r="AC251" i="15" s="1"/>
  <c r="O251" i="15"/>
  <c r="H251" i="15"/>
  <c r="G251" i="15"/>
  <c r="C251" i="15"/>
  <c r="Z250" i="15"/>
  <c r="S250" i="15"/>
  <c r="V250" i="15" s="1"/>
  <c r="O250" i="15"/>
  <c r="P250" i="15" s="1"/>
  <c r="H250" i="15"/>
  <c r="G250" i="15"/>
  <c r="C250" i="15"/>
  <c r="Z249" i="15"/>
  <c r="S249" i="15"/>
  <c r="V249" i="15" s="1"/>
  <c r="P249" i="15"/>
  <c r="AC249" i="15" s="1"/>
  <c r="O249" i="15"/>
  <c r="H249" i="15"/>
  <c r="G249" i="15"/>
  <c r="C249" i="15"/>
  <c r="Z248" i="15"/>
  <c r="S248" i="15"/>
  <c r="V248" i="15" s="1"/>
  <c r="O248" i="15"/>
  <c r="P248" i="15" s="1"/>
  <c r="H248" i="15"/>
  <c r="G248" i="15"/>
  <c r="C248" i="15"/>
  <c r="Z247" i="15"/>
  <c r="S247" i="15"/>
  <c r="V247" i="15" s="1"/>
  <c r="P247" i="15"/>
  <c r="AC247" i="15" s="1"/>
  <c r="O247" i="15"/>
  <c r="H247" i="15"/>
  <c r="G247" i="15"/>
  <c r="C247" i="15"/>
  <c r="Z246" i="15"/>
  <c r="S246" i="15"/>
  <c r="V246" i="15" s="1"/>
  <c r="O246" i="15"/>
  <c r="P246" i="15" s="1"/>
  <c r="H246" i="15"/>
  <c r="G246" i="15"/>
  <c r="C246" i="15"/>
  <c r="Z245" i="15"/>
  <c r="S245" i="15"/>
  <c r="V245" i="15" s="1"/>
  <c r="P245" i="15"/>
  <c r="AC245" i="15" s="1"/>
  <c r="O245" i="15"/>
  <c r="H245" i="15"/>
  <c r="G245" i="15"/>
  <c r="C245" i="15"/>
  <c r="Z244" i="15"/>
  <c r="S244" i="15"/>
  <c r="V244" i="15" s="1"/>
  <c r="O244" i="15"/>
  <c r="P244" i="15" s="1"/>
  <c r="H244" i="15"/>
  <c r="G244" i="15"/>
  <c r="C244" i="15"/>
  <c r="Z243" i="15"/>
  <c r="S243" i="15"/>
  <c r="V243" i="15" s="1"/>
  <c r="P243" i="15"/>
  <c r="AC243" i="15" s="1"/>
  <c r="O243" i="15"/>
  <c r="H243" i="15"/>
  <c r="G243" i="15"/>
  <c r="C243" i="15"/>
  <c r="Z242" i="15"/>
  <c r="S242" i="15"/>
  <c r="V242" i="15" s="1"/>
  <c r="O242" i="15"/>
  <c r="P242" i="15" s="1"/>
  <c r="H242" i="15"/>
  <c r="G242" i="15"/>
  <c r="C242" i="15"/>
  <c r="Z241" i="15"/>
  <c r="S241" i="15"/>
  <c r="V241" i="15" s="1"/>
  <c r="P241" i="15"/>
  <c r="AC241" i="15" s="1"/>
  <c r="O241" i="15"/>
  <c r="H241" i="15"/>
  <c r="G241" i="15"/>
  <c r="C241" i="15"/>
  <c r="Z240" i="15"/>
  <c r="S240" i="15"/>
  <c r="V240" i="15" s="1"/>
  <c r="O240" i="15"/>
  <c r="P240" i="15" s="1"/>
  <c r="H240" i="15"/>
  <c r="G240" i="15"/>
  <c r="C240" i="15"/>
  <c r="Z239" i="15"/>
  <c r="S239" i="15"/>
  <c r="V239" i="15" s="1"/>
  <c r="P239" i="15"/>
  <c r="AC239" i="15" s="1"/>
  <c r="O239" i="15"/>
  <c r="H239" i="15"/>
  <c r="G239" i="15"/>
  <c r="C239" i="15"/>
  <c r="Z238" i="15"/>
  <c r="S238" i="15"/>
  <c r="V238" i="15" s="1"/>
  <c r="O238" i="15"/>
  <c r="P238" i="15" s="1"/>
  <c r="H238" i="15"/>
  <c r="G238" i="15"/>
  <c r="C238" i="15"/>
  <c r="Z237" i="15"/>
  <c r="S237" i="15"/>
  <c r="V237" i="15" s="1"/>
  <c r="P237" i="15"/>
  <c r="AC237" i="15" s="1"/>
  <c r="O237" i="15"/>
  <c r="H237" i="15"/>
  <c r="G237" i="15"/>
  <c r="C237" i="15"/>
  <c r="Z236" i="15"/>
  <c r="S236" i="15"/>
  <c r="V236" i="15" s="1"/>
  <c r="O236" i="15"/>
  <c r="P236" i="15" s="1"/>
  <c r="H236" i="15"/>
  <c r="G236" i="15"/>
  <c r="C236" i="15"/>
  <c r="Z235" i="15"/>
  <c r="S235" i="15"/>
  <c r="V235" i="15" s="1"/>
  <c r="P235" i="15"/>
  <c r="AC235" i="15" s="1"/>
  <c r="O235" i="15"/>
  <c r="H235" i="15"/>
  <c r="G235" i="15"/>
  <c r="C235" i="15"/>
  <c r="Z234" i="15"/>
  <c r="S234" i="15"/>
  <c r="V234" i="15" s="1"/>
  <c r="O234" i="15"/>
  <c r="P234" i="15" s="1"/>
  <c r="H234" i="15"/>
  <c r="G234" i="15"/>
  <c r="C234" i="15"/>
  <c r="Z233" i="15"/>
  <c r="S233" i="15"/>
  <c r="V233" i="15" s="1"/>
  <c r="P233" i="15"/>
  <c r="AC233" i="15" s="1"/>
  <c r="O233" i="15"/>
  <c r="H233" i="15"/>
  <c r="G233" i="15"/>
  <c r="C233" i="15"/>
  <c r="Z232" i="15"/>
  <c r="S232" i="15"/>
  <c r="V232" i="15" s="1"/>
  <c r="O232" i="15"/>
  <c r="P232" i="15" s="1"/>
  <c r="H232" i="15"/>
  <c r="G232" i="15"/>
  <c r="C232" i="15"/>
  <c r="Z231" i="15"/>
  <c r="S231" i="15"/>
  <c r="V231" i="15" s="1"/>
  <c r="P231" i="15"/>
  <c r="AC231" i="15" s="1"/>
  <c r="O231" i="15"/>
  <c r="H231" i="15"/>
  <c r="G231" i="15"/>
  <c r="C231" i="15"/>
  <c r="Z230" i="15"/>
  <c r="S230" i="15"/>
  <c r="V230" i="15" s="1"/>
  <c r="O230" i="15"/>
  <c r="P230" i="15" s="1"/>
  <c r="H230" i="15"/>
  <c r="G230" i="15"/>
  <c r="C230" i="15"/>
  <c r="Z229" i="15"/>
  <c r="S229" i="15"/>
  <c r="V229" i="15" s="1"/>
  <c r="P229" i="15"/>
  <c r="AC229" i="15" s="1"/>
  <c r="O229" i="15"/>
  <c r="H229" i="15"/>
  <c r="G229" i="15"/>
  <c r="C229" i="15"/>
  <c r="Z228" i="15"/>
  <c r="S228" i="15"/>
  <c r="V228" i="15" s="1"/>
  <c r="O228" i="15"/>
  <c r="P228" i="15" s="1"/>
  <c r="H228" i="15"/>
  <c r="G228" i="15"/>
  <c r="C228" i="15"/>
  <c r="Z227" i="15"/>
  <c r="S227" i="15"/>
  <c r="V227" i="15" s="1"/>
  <c r="P227" i="15"/>
  <c r="AC227" i="15" s="1"/>
  <c r="O227" i="15"/>
  <c r="H227" i="15"/>
  <c r="G227" i="15"/>
  <c r="C227" i="15"/>
  <c r="Z226" i="15"/>
  <c r="S226" i="15"/>
  <c r="V226" i="15" s="1"/>
  <c r="O226" i="15"/>
  <c r="P226" i="15" s="1"/>
  <c r="H226" i="15"/>
  <c r="G226" i="15"/>
  <c r="C226" i="15"/>
  <c r="Z225" i="15"/>
  <c r="S225" i="15"/>
  <c r="V225" i="15" s="1"/>
  <c r="P225" i="15"/>
  <c r="AC225" i="15" s="1"/>
  <c r="O225" i="15"/>
  <c r="H225" i="15"/>
  <c r="G225" i="15"/>
  <c r="C225" i="15"/>
  <c r="Z224" i="15"/>
  <c r="S224" i="15"/>
  <c r="V224" i="15" s="1"/>
  <c r="O224" i="15"/>
  <c r="P224" i="15" s="1"/>
  <c r="H224" i="15"/>
  <c r="G224" i="15"/>
  <c r="C224" i="15"/>
  <c r="Z223" i="15"/>
  <c r="S223" i="15"/>
  <c r="V223" i="15" s="1"/>
  <c r="P223" i="15"/>
  <c r="AC223" i="15" s="1"/>
  <c r="O223" i="15"/>
  <c r="H223" i="15"/>
  <c r="G223" i="15"/>
  <c r="C223" i="15"/>
  <c r="Z222" i="15"/>
  <c r="S222" i="15"/>
  <c r="V222" i="15" s="1"/>
  <c r="O222" i="15"/>
  <c r="P222" i="15" s="1"/>
  <c r="H222" i="15"/>
  <c r="G222" i="15"/>
  <c r="C222" i="15"/>
  <c r="Z221" i="15"/>
  <c r="S221" i="15"/>
  <c r="V221" i="15" s="1"/>
  <c r="P221" i="15"/>
  <c r="AC221" i="15" s="1"/>
  <c r="O221" i="15"/>
  <c r="H221" i="15"/>
  <c r="G221" i="15"/>
  <c r="C221" i="15"/>
  <c r="Z220" i="15"/>
  <c r="S220" i="15"/>
  <c r="V220" i="15" s="1"/>
  <c r="O220" i="15"/>
  <c r="P220" i="15" s="1"/>
  <c r="H220" i="15"/>
  <c r="G220" i="15"/>
  <c r="C220" i="15"/>
  <c r="Z219" i="15"/>
  <c r="S219" i="15"/>
  <c r="V219" i="15" s="1"/>
  <c r="P219" i="15"/>
  <c r="AC219" i="15" s="1"/>
  <c r="O219" i="15"/>
  <c r="H219" i="15"/>
  <c r="G219" i="15"/>
  <c r="C219" i="15"/>
  <c r="Z218" i="15"/>
  <c r="S218" i="15"/>
  <c r="V218" i="15" s="1"/>
  <c r="O218" i="15"/>
  <c r="P218" i="15" s="1"/>
  <c r="H218" i="15"/>
  <c r="G218" i="15"/>
  <c r="C218" i="15"/>
  <c r="Z217" i="15"/>
  <c r="S217" i="15"/>
  <c r="V217" i="15" s="1"/>
  <c r="P217" i="15"/>
  <c r="AC217" i="15" s="1"/>
  <c r="O217" i="15"/>
  <c r="H217" i="15"/>
  <c r="G217" i="15"/>
  <c r="C217" i="15"/>
  <c r="Z216" i="15"/>
  <c r="S216" i="15"/>
  <c r="V216" i="15" s="1"/>
  <c r="O216" i="15"/>
  <c r="P216" i="15" s="1"/>
  <c r="H216" i="15"/>
  <c r="G216" i="15"/>
  <c r="C216" i="15"/>
  <c r="Z215" i="15"/>
  <c r="S215" i="15"/>
  <c r="V215" i="15" s="1"/>
  <c r="P215" i="15"/>
  <c r="AC215" i="15" s="1"/>
  <c r="O215" i="15"/>
  <c r="H215" i="15"/>
  <c r="G215" i="15"/>
  <c r="C215" i="15"/>
  <c r="Z214" i="15"/>
  <c r="S214" i="15"/>
  <c r="V214" i="15" s="1"/>
  <c r="O214" i="15"/>
  <c r="P214" i="15" s="1"/>
  <c r="H214" i="15"/>
  <c r="G214" i="15"/>
  <c r="C214" i="15"/>
  <c r="Z213" i="15"/>
  <c r="S213" i="15"/>
  <c r="V213" i="15" s="1"/>
  <c r="P213" i="15"/>
  <c r="AC213" i="15" s="1"/>
  <c r="O213" i="15"/>
  <c r="H213" i="15"/>
  <c r="G213" i="15"/>
  <c r="C213" i="15"/>
  <c r="Z212" i="15"/>
  <c r="S212" i="15"/>
  <c r="V212" i="15" s="1"/>
  <c r="O212" i="15"/>
  <c r="P212" i="15" s="1"/>
  <c r="H212" i="15"/>
  <c r="G212" i="15"/>
  <c r="C212" i="15"/>
  <c r="Z211" i="15"/>
  <c r="S211" i="15"/>
  <c r="V211" i="15" s="1"/>
  <c r="P211" i="15"/>
  <c r="AC211" i="15" s="1"/>
  <c r="O211" i="15"/>
  <c r="H211" i="15"/>
  <c r="G211" i="15"/>
  <c r="C211" i="15"/>
  <c r="Z210" i="15"/>
  <c r="S210" i="15"/>
  <c r="V210" i="15" s="1"/>
  <c r="O210" i="15"/>
  <c r="P210" i="15" s="1"/>
  <c r="H210" i="15"/>
  <c r="G210" i="15"/>
  <c r="C210" i="15"/>
  <c r="Z209" i="15"/>
  <c r="S209" i="15"/>
  <c r="V209" i="15" s="1"/>
  <c r="P209" i="15"/>
  <c r="AC209" i="15" s="1"/>
  <c r="O209" i="15"/>
  <c r="H209" i="15"/>
  <c r="G209" i="15"/>
  <c r="C209" i="15"/>
  <c r="Z208" i="15"/>
  <c r="S208" i="15"/>
  <c r="V208" i="15" s="1"/>
  <c r="O208" i="15"/>
  <c r="P208" i="15" s="1"/>
  <c r="H208" i="15"/>
  <c r="G208" i="15"/>
  <c r="C208" i="15"/>
  <c r="Z207" i="15"/>
  <c r="S207" i="15"/>
  <c r="V207" i="15" s="1"/>
  <c r="P207" i="15"/>
  <c r="AC207" i="15" s="1"/>
  <c r="O207" i="15"/>
  <c r="H207" i="15"/>
  <c r="G207" i="15"/>
  <c r="C207" i="15"/>
  <c r="Z206" i="15"/>
  <c r="S206" i="15"/>
  <c r="V206" i="15" s="1"/>
  <c r="O206" i="15"/>
  <c r="P206" i="15" s="1"/>
  <c r="H206" i="15"/>
  <c r="G206" i="15"/>
  <c r="C206" i="15"/>
  <c r="Z205" i="15"/>
  <c r="S205" i="15"/>
  <c r="V205" i="15" s="1"/>
  <c r="P205" i="15"/>
  <c r="AC205" i="15" s="1"/>
  <c r="O205" i="15"/>
  <c r="H205" i="15"/>
  <c r="G205" i="15"/>
  <c r="C205" i="15"/>
  <c r="Z204" i="15"/>
  <c r="S204" i="15"/>
  <c r="V204" i="15" s="1"/>
  <c r="O204" i="15"/>
  <c r="P204" i="15" s="1"/>
  <c r="H204" i="15"/>
  <c r="G204" i="15"/>
  <c r="C204" i="15"/>
  <c r="Z203" i="15"/>
  <c r="S203" i="15"/>
  <c r="V203" i="15" s="1"/>
  <c r="P203" i="15"/>
  <c r="AC203" i="15" s="1"/>
  <c r="O203" i="15"/>
  <c r="H203" i="15"/>
  <c r="G203" i="15"/>
  <c r="C203" i="15"/>
  <c r="Z202" i="15"/>
  <c r="S202" i="15"/>
  <c r="V202" i="15" s="1"/>
  <c r="O202" i="15"/>
  <c r="P202" i="15" s="1"/>
  <c r="H202" i="15"/>
  <c r="G202" i="15"/>
  <c r="C202" i="15"/>
  <c r="Z201" i="15"/>
  <c r="S201" i="15"/>
  <c r="V201" i="15" s="1"/>
  <c r="P201" i="15"/>
  <c r="AC201" i="15" s="1"/>
  <c r="O201" i="15"/>
  <c r="H201" i="15"/>
  <c r="G201" i="15"/>
  <c r="F201" i="15"/>
  <c r="I201" i="15" s="1"/>
  <c r="C201" i="15"/>
  <c r="Z200" i="15"/>
  <c r="S200" i="15"/>
  <c r="V200" i="15" s="1"/>
  <c r="O200" i="15"/>
  <c r="P200" i="15" s="1"/>
  <c r="H200" i="15"/>
  <c r="G200" i="15"/>
  <c r="I200" i="15" s="1"/>
  <c r="F200" i="15"/>
  <c r="C200" i="15"/>
  <c r="Z199" i="15"/>
  <c r="S199" i="15"/>
  <c r="V199" i="15" s="1"/>
  <c r="P199" i="15"/>
  <c r="AC199" i="15" s="1"/>
  <c r="O199" i="15"/>
  <c r="H199" i="15"/>
  <c r="G199" i="15"/>
  <c r="F199" i="15"/>
  <c r="I199" i="15" s="1"/>
  <c r="C199" i="15"/>
  <c r="Z198" i="15"/>
  <c r="S198" i="15"/>
  <c r="V198" i="15" s="1"/>
  <c r="O198" i="15"/>
  <c r="P198" i="15" s="1"/>
  <c r="H198" i="15"/>
  <c r="G198" i="15"/>
  <c r="I198" i="15" s="1"/>
  <c r="F198" i="15"/>
  <c r="C198" i="15"/>
  <c r="Z197" i="15"/>
  <c r="S197" i="15"/>
  <c r="V197" i="15" s="1"/>
  <c r="P197" i="15"/>
  <c r="AC197" i="15" s="1"/>
  <c r="O197" i="15"/>
  <c r="H197" i="15"/>
  <c r="G197" i="15"/>
  <c r="F197" i="15"/>
  <c r="I197" i="15" s="1"/>
  <c r="C197" i="15"/>
  <c r="Z196" i="15"/>
  <c r="S196" i="15"/>
  <c r="V196" i="15" s="1"/>
  <c r="O196" i="15"/>
  <c r="P196" i="15" s="1"/>
  <c r="H196" i="15"/>
  <c r="G196" i="15"/>
  <c r="I196" i="15" s="1"/>
  <c r="F196" i="15"/>
  <c r="C196" i="15"/>
  <c r="Z195" i="15"/>
  <c r="S195" i="15"/>
  <c r="V195" i="15" s="1"/>
  <c r="P195" i="15"/>
  <c r="AC195" i="15" s="1"/>
  <c r="O195" i="15"/>
  <c r="H195" i="15"/>
  <c r="G195" i="15"/>
  <c r="F195" i="15"/>
  <c r="I195" i="15" s="1"/>
  <c r="C195" i="15"/>
  <c r="Z194" i="15"/>
  <c r="S194" i="15"/>
  <c r="V194" i="15" s="1"/>
  <c r="O194" i="15"/>
  <c r="P194" i="15" s="1"/>
  <c r="H194" i="15"/>
  <c r="G194" i="15"/>
  <c r="I194" i="15" s="1"/>
  <c r="F194" i="15"/>
  <c r="C194" i="15"/>
  <c r="Z193" i="15"/>
  <c r="S193" i="15"/>
  <c r="V193" i="15" s="1"/>
  <c r="P193" i="15"/>
  <c r="AC193" i="15" s="1"/>
  <c r="O193" i="15"/>
  <c r="H193" i="15"/>
  <c r="G193" i="15"/>
  <c r="F193" i="15"/>
  <c r="I193" i="15" s="1"/>
  <c r="C193" i="15"/>
  <c r="Z192" i="15"/>
  <c r="S192" i="15"/>
  <c r="V192" i="15" s="1"/>
  <c r="O192" i="15"/>
  <c r="P192" i="15" s="1"/>
  <c r="H192" i="15"/>
  <c r="G192" i="15"/>
  <c r="I192" i="15" s="1"/>
  <c r="F192" i="15"/>
  <c r="C192" i="15"/>
  <c r="Z191" i="15"/>
  <c r="S191" i="15"/>
  <c r="V191" i="15" s="1"/>
  <c r="P191" i="15"/>
  <c r="AC191" i="15" s="1"/>
  <c r="O191" i="15"/>
  <c r="H191" i="15"/>
  <c r="G191" i="15"/>
  <c r="F191" i="15"/>
  <c r="I191" i="15" s="1"/>
  <c r="C191" i="15"/>
  <c r="Z190" i="15"/>
  <c r="S190" i="15"/>
  <c r="V190" i="15" s="1"/>
  <c r="O190" i="15"/>
  <c r="P190" i="15" s="1"/>
  <c r="H190" i="15"/>
  <c r="G190" i="15"/>
  <c r="I190" i="15" s="1"/>
  <c r="F190" i="15"/>
  <c r="C190" i="15"/>
  <c r="Z189" i="15"/>
  <c r="S189" i="15"/>
  <c r="V189" i="15" s="1"/>
  <c r="P189" i="15"/>
  <c r="AC189" i="15" s="1"/>
  <c r="O189" i="15"/>
  <c r="H189" i="15"/>
  <c r="G189" i="15"/>
  <c r="F189" i="15"/>
  <c r="I189" i="15" s="1"/>
  <c r="C189" i="15"/>
  <c r="Z188" i="15"/>
  <c r="S188" i="15"/>
  <c r="V188" i="15" s="1"/>
  <c r="O188" i="15"/>
  <c r="P188" i="15" s="1"/>
  <c r="H188" i="15"/>
  <c r="G188" i="15"/>
  <c r="I188" i="15" s="1"/>
  <c r="F188" i="15"/>
  <c r="C188" i="15"/>
  <c r="Z187" i="15"/>
  <c r="S187" i="15"/>
  <c r="V187" i="15" s="1"/>
  <c r="P187" i="15"/>
  <c r="AC187" i="15" s="1"/>
  <c r="O187" i="15"/>
  <c r="H187" i="15"/>
  <c r="G187" i="15"/>
  <c r="F187" i="15"/>
  <c r="I187" i="15" s="1"/>
  <c r="C187" i="15"/>
  <c r="Z186" i="15"/>
  <c r="S186" i="15"/>
  <c r="V186" i="15" s="1"/>
  <c r="O186" i="15"/>
  <c r="P186" i="15" s="1"/>
  <c r="H186" i="15"/>
  <c r="G186" i="15"/>
  <c r="I186" i="15" s="1"/>
  <c r="F186" i="15"/>
  <c r="C186" i="15"/>
  <c r="Z185" i="15"/>
  <c r="S185" i="15"/>
  <c r="V185" i="15" s="1"/>
  <c r="P185" i="15"/>
  <c r="AC185" i="15" s="1"/>
  <c r="O185" i="15"/>
  <c r="H185" i="15"/>
  <c r="G185" i="15"/>
  <c r="F185" i="15"/>
  <c r="I185" i="15" s="1"/>
  <c r="C185" i="15"/>
  <c r="Z184" i="15"/>
  <c r="S184" i="15"/>
  <c r="V184" i="15" s="1"/>
  <c r="O184" i="15"/>
  <c r="P184" i="15" s="1"/>
  <c r="H184" i="15"/>
  <c r="G184" i="15"/>
  <c r="I184" i="15" s="1"/>
  <c r="F184" i="15"/>
  <c r="C184" i="15"/>
  <c r="Z183" i="15"/>
  <c r="S183" i="15"/>
  <c r="V183" i="15" s="1"/>
  <c r="P183" i="15"/>
  <c r="AC183" i="15" s="1"/>
  <c r="O183" i="15"/>
  <c r="H183" i="15"/>
  <c r="G183" i="15"/>
  <c r="F183" i="15"/>
  <c r="I183" i="15" s="1"/>
  <c r="C183" i="15"/>
  <c r="Z182" i="15"/>
  <c r="V182" i="15"/>
  <c r="S182" i="15"/>
  <c r="O182" i="15"/>
  <c r="P182" i="15" s="1"/>
  <c r="H182" i="15"/>
  <c r="G182" i="15"/>
  <c r="I182" i="15" s="1"/>
  <c r="F182" i="15"/>
  <c r="C182" i="15"/>
  <c r="Z181" i="15"/>
  <c r="S181" i="15"/>
  <c r="V181" i="15" s="1"/>
  <c r="P181" i="15"/>
  <c r="O181" i="15"/>
  <c r="H181" i="15"/>
  <c r="G181" i="15"/>
  <c r="F181" i="15"/>
  <c r="I181" i="15" s="1"/>
  <c r="C181" i="15"/>
  <c r="Z180" i="15"/>
  <c r="S180" i="15"/>
  <c r="V180" i="15" s="1"/>
  <c r="O180" i="15"/>
  <c r="P180" i="15" s="1"/>
  <c r="H180" i="15"/>
  <c r="G180" i="15"/>
  <c r="I180" i="15" s="1"/>
  <c r="F180" i="15"/>
  <c r="C180" i="15"/>
  <c r="Z179" i="15"/>
  <c r="S179" i="15"/>
  <c r="V179" i="15" s="1"/>
  <c r="P179" i="15"/>
  <c r="O179" i="15"/>
  <c r="H179" i="15"/>
  <c r="G179" i="15"/>
  <c r="F179" i="15"/>
  <c r="I179" i="15" s="1"/>
  <c r="C179" i="15"/>
  <c r="Z178" i="15"/>
  <c r="S178" i="15"/>
  <c r="V178" i="15" s="1"/>
  <c r="O178" i="15"/>
  <c r="P178" i="15" s="1"/>
  <c r="H178" i="15"/>
  <c r="G178" i="15"/>
  <c r="I178" i="15" s="1"/>
  <c r="F178" i="15"/>
  <c r="C178" i="15"/>
  <c r="Z177" i="15"/>
  <c r="S177" i="15"/>
  <c r="V177" i="15" s="1"/>
  <c r="P177" i="15"/>
  <c r="O177" i="15"/>
  <c r="H177" i="15"/>
  <c r="G177" i="15"/>
  <c r="F177" i="15"/>
  <c r="I177" i="15" s="1"/>
  <c r="C177" i="15"/>
  <c r="Z176" i="15"/>
  <c r="S176" i="15"/>
  <c r="V176" i="15" s="1"/>
  <c r="O176" i="15"/>
  <c r="P176" i="15" s="1"/>
  <c r="H176" i="15"/>
  <c r="G176" i="15"/>
  <c r="I176" i="15" s="1"/>
  <c r="F176" i="15"/>
  <c r="C176" i="15"/>
  <c r="Z175" i="15"/>
  <c r="S175" i="15"/>
  <c r="V175" i="15" s="1"/>
  <c r="P175" i="15"/>
  <c r="O175" i="15"/>
  <c r="H175" i="15"/>
  <c r="G175" i="15"/>
  <c r="F175" i="15"/>
  <c r="I175" i="15" s="1"/>
  <c r="C175" i="15"/>
  <c r="Z174" i="15"/>
  <c r="S174" i="15"/>
  <c r="V174" i="15" s="1"/>
  <c r="O174" i="15"/>
  <c r="P174" i="15" s="1"/>
  <c r="H174" i="15"/>
  <c r="G174" i="15"/>
  <c r="I174" i="15" s="1"/>
  <c r="F174" i="15"/>
  <c r="C174" i="15"/>
  <c r="Z173" i="15"/>
  <c r="S173" i="15"/>
  <c r="V173" i="15" s="1"/>
  <c r="P173" i="15"/>
  <c r="O173" i="15"/>
  <c r="H173" i="15"/>
  <c r="G173" i="15"/>
  <c r="F173" i="15"/>
  <c r="I173" i="15" s="1"/>
  <c r="C173" i="15"/>
  <c r="Z172" i="15"/>
  <c r="S172" i="15"/>
  <c r="V172" i="15" s="1"/>
  <c r="O172" i="15"/>
  <c r="P172" i="15" s="1"/>
  <c r="H172" i="15"/>
  <c r="G172" i="15"/>
  <c r="I172" i="15" s="1"/>
  <c r="F172" i="15"/>
  <c r="C172" i="15"/>
  <c r="Z171" i="15"/>
  <c r="S171" i="15"/>
  <c r="V171" i="15" s="1"/>
  <c r="P171" i="15"/>
  <c r="O171" i="15"/>
  <c r="H171" i="15"/>
  <c r="G171" i="15"/>
  <c r="F171" i="15"/>
  <c r="I171" i="15" s="1"/>
  <c r="C171" i="15"/>
  <c r="Z170" i="15"/>
  <c r="S170" i="15"/>
  <c r="V170" i="15" s="1"/>
  <c r="O170" i="15"/>
  <c r="P170" i="15" s="1"/>
  <c r="H170" i="15"/>
  <c r="G170" i="15"/>
  <c r="I170" i="15" s="1"/>
  <c r="F170" i="15"/>
  <c r="C170" i="15"/>
  <c r="AG169" i="15"/>
  <c r="AF169" i="15"/>
  <c r="Z169" i="15"/>
  <c r="S169" i="15"/>
  <c r="V169" i="15" s="1"/>
  <c r="P169" i="15"/>
  <c r="O169" i="15"/>
  <c r="H169" i="15"/>
  <c r="G169" i="15"/>
  <c r="F169" i="15"/>
  <c r="I169" i="15" s="1"/>
  <c r="C169" i="15"/>
  <c r="AF168" i="15"/>
  <c r="AG168" i="15" s="1"/>
  <c r="Z168" i="15"/>
  <c r="S168" i="15"/>
  <c r="V168" i="15" s="1"/>
  <c r="O168" i="15"/>
  <c r="P168" i="15" s="1"/>
  <c r="H168" i="15"/>
  <c r="G168" i="15"/>
  <c r="I168" i="15" s="1"/>
  <c r="F168" i="15"/>
  <c r="C168" i="15"/>
  <c r="AG167" i="15"/>
  <c r="AF167" i="15"/>
  <c r="Z167" i="15"/>
  <c r="S167" i="15"/>
  <c r="V167" i="15" s="1"/>
  <c r="P167" i="15"/>
  <c r="O167" i="15"/>
  <c r="H167" i="15"/>
  <c r="G167" i="15"/>
  <c r="F167" i="15"/>
  <c r="I167" i="15" s="1"/>
  <c r="C167" i="15"/>
  <c r="AF166" i="15"/>
  <c r="AG166" i="15" s="1"/>
  <c r="Z166" i="15"/>
  <c r="S166" i="15"/>
  <c r="V166" i="15" s="1"/>
  <c r="O166" i="15"/>
  <c r="P166" i="15" s="1"/>
  <c r="H166" i="15"/>
  <c r="G166" i="15"/>
  <c r="I166" i="15" s="1"/>
  <c r="F166" i="15"/>
  <c r="C166" i="15"/>
  <c r="AG165" i="15"/>
  <c r="AF165" i="15"/>
  <c r="Z165" i="15"/>
  <c r="S165" i="15"/>
  <c r="V165" i="15" s="1"/>
  <c r="P165" i="15"/>
  <c r="O165" i="15"/>
  <c r="H165" i="15"/>
  <c r="G165" i="15"/>
  <c r="F165" i="15"/>
  <c r="I165" i="15" s="1"/>
  <c r="C165" i="15"/>
  <c r="AF164" i="15"/>
  <c r="AG164" i="15" s="1"/>
  <c r="Z164" i="15"/>
  <c r="S164" i="15"/>
  <c r="V164" i="15" s="1"/>
  <c r="O164" i="15"/>
  <c r="P164" i="15" s="1"/>
  <c r="H164" i="15"/>
  <c r="G164" i="15"/>
  <c r="I164" i="15" s="1"/>
  <c r="F164" i="15"/>
  <c r="C164" i="15"/>
  <c r="AG163" i="15"/>
  <c r="AF163" i="15"/>
  <c r="Z163" i="15"/>
  <c r="S163" i="15"/>
  <c r="V163" i="15" s="1"/>
  <c r="P163" i="15"/>
  <c r="O163" i="15"/>
  <c r="H163" i="15"/>
  <c r="G163" i="15"/>
  <c r="F163" i="15"/>
  <c r="I163" i="15" s="1"/>
  <c r="C163" i="15"/>
  <c r="AF162" i="15"/>
  <c r="AG162" i="15" s="1"/>
  <c r="Z162" i="15"/>
  <c r="S162" i="15"/>
  <c r="O162" i="15"/>
  <c r="P162" i="15" s="1"/>
  <c r="H162" i="15"/>
  <c r="G162" i="15"/>
  <c r="I162" i="15" s="1"/>
  <c r="F162" i="15"/>
  <c r="C162" i="15"/>
  <c r="AG161" i="15"/>
  <c r="AF161" i="15"/>
  <c r="Z161" i="15"/>
  <c r="S161" i="15"/>
  <c r="P161" i="15"/>
  <c r="O161" i="15"/>
  <c r="H161" i="15"/>
  <c r="G161" i="15"/>
  <c r="F161" i="15"/>
  <c r="I161" i="15" s="1"/>
  <c r="C161" i="15"/>
  <c r="AF160" i="15"/>
  <c r="AG160" i="15" s="1"/>
  <c r="Z160" i="15"/>
  <c r="S160" i="15"/>
  <c r="O160" i="15"/>
  <c r="P160" i="15" s="1"/>
  <c r="H160" i="15"/>
  <c r="G160" i="15"/>
  <c r="I160" i="15" s="1"/>
  <c r="F160" i="15"/>
  <c r="C160" i="15"/>
  <c r="AG159" i="15"/>
  <c r="AF159" i="15"/>
  <c r="Z159" i="15"/>
  <c r="S159" i="15"/>
  <c r="P159" i="15"/>
  <c r="O159" i="15"/>
  <c r="H159" i="15"/>
  <c r="G159" i="15"/>
  <c r="F159" i="15"/>
  <c r="I159" i="15" s="1"/>
  <c r="C159" i="15"/>
  <c r="AF158" i="15"/>
  <c r="AG158" i="15" s="1"/>
  <c r="Z158" i="15"/>
  <c r="S158" i="15"/>
  <c r="O158" i="15"/>
  <c r="P158" i="15" s="1"/>
  <c r="H158" i="15"/>
  <c r="G158" i="15"/>
  <c r="I158" i="15" s="1"/>
  <c r="F158" i="15"/>
  <c r="C158" i="15"/>
  <c r="AG157" i="15"/>
  <c r="AF157" i="15"/>
  <c r="Z157" i="15"/>
  <c r="S157" i="15"/>
  <c r="P157" i="15"/>
  <c r="O157" i="15"/>
  <c r="H157" i="15"/>
  <c r="G157" i="15"/>
  <c r="F157" i="15"/>
  <c r="I157" i="15" s="1"/>
  <c r="C157" i="15"/>
  <c r="AF156" i="15"/>
  <c r="AG156" i="15" s="1"/>
  <c r="Z156" i="15"/>
  <c r="S156" i="15"/>
  <c r="O156" i="15"/>
  <c r="P156" i="15" s="1"/>
  <c r="H156" i="15"/>
  <c r="G156" i="15"/>
  <c r="I156" i="15" s="1"/>
  <c r="F156" i="15"/>
  <c r="C156" i="15"/>
  <c r="AG155" i="15"/>
  <c r="AF155" i="15"/>
  <c r="Z155" i="15"/>
  <c r="S155" i="15"/>
  <c r="P155" i="15"/>
  <c r="O155" i="15"/>
  <c r="H155" i="15"/>
  <c r="G155" i="15"/>
  <c r="F155" i="15"/>
  <c r="I155" i="15" s="1"/>
  <c r="C155" i="15"/>
  <c r="AF154" i="15"/>
  <c r="AG154" i="15" s="1"/>
  <c r="Z154" i="15"/>
  <c r="S154" i="15"/>
  <c r="O154" i="15"/>
  <c r="P154" i="15" s="1"/>
  <c r="H154" i="15"/>
  <c r="G154" i="15"/>
  <c r="I154" i="15" s="1"/>
  <c r="F154" i="15"/>
  <c r="C154" i="15"/>
  <c r="AG153" i="15"/>
  <c r="AF153" i="15"/>
  <c r="Z153" i="15"/>
  <c r="S153" i="15"/>
  <c r="P153" i="15"/>
  <c r="O153" i="15"/>
  <c r="H153" i="15"/>
  <c r="G153" i="15"/>
  <c r="F153" i="15"/>
  <c r="I153" i="15" s="1"/>
  <c r="C153" i="15"/>
  <c r="AF152" i="15"/>
  <c r="AG152" i="15" s="1"/>
  <c r="Z152" i="15"/>
  <c r="S152" i="15"/>
  <c r="O152" i="15"/>
  <c r="P152" i="15" s="1"/>
  <c r="H152" i="15"/>
  <c r="G152" i="15"/>
  <c r="I152" i="15" s="1"/>
  <c r="F152" i="15"/>
  <c r="C152" i="15"/>
  <c r="AG151" i="15"/>
  <c r="AF151" i="15"/>
  <c r="Z151" i="15"/>
  <c r="S151" i="15"/>
  <c r="P151" i="15"/>
  <c r="O151" i="15"/>
  <c r="H151" i="15"/>
  <c r="G151" i="15"/>
  <c r="F151" i="15"/>
  <c r="I151" i="15" s="1"/>
  <c r="C151" i="15"/>
  <c r="AF150" i="15"/>
  <c r="AG150" i="15" s="1"/>
  <c r="Z150" i="15"/>
  <c r="S150" i="15"/>
  <c r="O150" i="15"/>
  <c r="P150" i="15" s="1"/>
  <c r="H150" i="15"/>
  <c r="G150" i="15"/>
  <c r="I150" i="15" s="1"/>
  <c r="F150" i="15"/>
  <c r="C150" i="15"/>
  <c r="AG149" i="15"/>
  <c r="AF149" i="15"/>
  <c r="Z149" i="15"/>
  <c r="S149" i="15"/>
  <c r="P149" i="15"/>
  <c r="O149" i="15"/>
  <c r="H149" i="15"/>
  <c r="G149" i="15"/>
  <c r="F149" i="15"/>
  <c r="I149" i="15" s="1"/>
  <c r="C149" i="15"/>
  <c r="AF148" i="15"/>
  <c r="AG148" i="15" s="1"/>
  <c r="Z148" i="15"/>
  <c r="S148" i="15"/>
  <c r="O148" i="15"/>
  <c r="P148" i="15" s="1"/>
  <c r="H148" i="15"/>
  <c r="G148" i="15"/>
  <c r="I148" i="15" s="1"/>
  <c r="F148" i="15"/>
  <c r="C148" i="15"/>
  <c r="AG147" i="15"/>
  <c r="AF147" i="15"/>
  <c r="Z147" i="15"/>
  <c r="S147" i="15"/>
  <c r="P147" i="15"/>
  <c r="O147" i="15"/>
  <c r="H147" i="15"/>
  <c r="G147" i="15"/>
  <c r="F147" i="15"/>
  <c r="I147" i="15" s="1"/>
  <c r="C147" i="15"/>
  <c r="AF146" i="15"/>
  <c r="AG146" i="15" s="1"/>
  <c r="Z146" i="15"/>
  <c r="S146" i="15"/>
  <c r="O146" i="15"/>
  <c r="P146" i="15" s="1"/>
  <c r="H146" i="15"/>
  <c r="G146" i="15"/>
  <c r="I146" i="15" s="1"/>
  <c r="F146" i="15"/>
  <c r="C146" i="15"/>
  <c r="AG145" i="15"/>
  <c r="AF145" i="15"/>
  <c r="Z145" i="15"/>
  <c r="S145" i="15"/>
  <c r="P145" i="15"/>
  <c r="O145" i="15"/>
  <c r="H145" i="15"/>
  <c r="G145" i="15"/>
  <c r="F145" i="15"/>
  <c r="I145" i="15" s="1"/>
  <c r="C145" i="15"/>
  <c r="AF144" i="15"/>
  <c r="AG144" i="15" s="1"/>
  <c r="Z144" i="15"/>
  <c r="S144" i="15"/>
  <c r="O144" i="15"/>
  <c r="P144" i="15" s="1"/>
  <c r="H144" i="15"/>
  <c r="G144" i="15"/>
  <c r="I144" i="15" s="1"/>
  <c r="F144" i="15"/>
  <c r="C144" i="15"/>
  <c r="AG143" i="15"/>
  <c r="AF143" i="15"/>
  <c r="Z143" i="15"/>
  <c r="S143" i="15"/>
  <c r="P143" i="15"/>
  <c r="O143" i="15"/>
  <c r="H143" i="15"/>
  <c r="G143" i="15"/>
  <c r="F143" i="15"/>
  <c r="I143" i="15" s="1"/>
  <c r="C143" i="15"/>
  <c r="AF142" i="15"/>
  <c r="AG142" i="15" s="1"/>
  <c r="Z142" i="15"/>
  <c r="S142" i="15"/>
  <c r="O142" i="15"/>
  <c r="P142" i="15" s="1"/>
  <c r="H142" i="15"/>
  <c r="G142" i="15"/>
  <c r="I142" i="15" s="1"/>
  <c r="F142" i="15"/>
  <c r="C142" i="15"/>
  <c r="AG141" i="15"/>
  <c r="AF141" i="15"/>
  <c r="Z141" i="15"/>
  <c r="S141" i="15"/>
  <c r="P141" i="15"/>
  <c r="O141" i="15"/>
  <c r="H141" i="15"/>
  <c r="G141" i="15"/>
  <c r="F141" i="15"/>
  <c r="I141" i="15" s="1"/>
  <c r="C141" i="15"/>
  <c r="AF140" i="15"/>
  <c r="AG140" i="15" s="1"/>
  <c r="Z140" i="15"/>
  <c r="S140" i="15"/>
  <c r="O140" i="15"/>
  <c r="P140" i="15" s="1"/>
  <c r="H140" i="15"/>
  <c r="G140" i="15"/>
  <c r="I140" i="15" s="1"/>
  <c r="F140" i="15"/>
  <c r="C140" i="15"/>
  <c r="AG139" i="15"/>
  <c r="AF139" i="15"/>
  <c r="Z139" i="15"/>
  <c r="S139" i="15"/>
  <c r="P139" i="15"/>
  <c r="O139" i="15"/>
  <c r="H139" i="15"/>
  <c r="G139" i="15"/>
  <c r="F139" i="15"/>
  <c r="I139" i="15" s="1"/>
  <c r="C139" i="15"/>
  <c r="AF138" i="15"/>
  <c r="AG138" i="15" s="1"/>
  <c r="Z138" i="15"/>
  <c r="S138" i="15"/>
  <c r="O138" i="15"/>
  <c r="P138" i="15" s="1"/>
  <c r="H138" i="15"/>
  <c r="G138" i="15"/>
  <c r="I138" i="15" s="1"/>
  <c r="F138" i="15"/>
  <c r="C138" i="15"/>
  <c r="AG137" i="15"/>
  <c r="AF137" i="15"/>
  <c r="Z137" i="15"/>
  <c r="S137" i="15"/>
  <c r="P137" i="15"/>
  <c r="O137" i="15"/>
  <c r="H137" i="15"/>
  <c r="G137" i="15"/>
  <c r="F137" i="15"/>
  <c r="I137" i="15" s="1"/>
  <c r="C137" i="15"/>
  <c r="AF136" i="15"/>
  <c r="AG136" i="15" s="1"/>
  <c r="Z136" i="15"/>
  <c r="S136" i="15"/>
  <c r="O136" i="15"/>
  <c r="P136" i="15" s="1"/>
  <c r="H136" i="15"/>
  <c r="G136" i="15"/>
  <c r="I136" i="15" s="1"/>
  <c r="F136" i="15"/>
  <c r="C136" i="15"/>
  <c r="AG135" i="15"/>
  <c r="AF135" i="15"/>
  <c r="Z135" i="15"/>
  <c r="S135" i="15"/>
  <c r="P135" i="15"/>
  <c r="O135" i="15"/>
  <c r="H135" i="15"/>
  <c r="G135" i="15"/>
  <c r="F135" i="15"/>
  <c r="I135" i="15" s="1"/>
  <c r="C135" i="15"/>
  <c r="AF134" i="15"/>
  <c r="AG134" i="15" s="1"/>
  <c r="Z134" i="15"/>
  <c r="S134" i="15"/>
  <c r="O134" i="15"/>
  <c r="P134" i="15" s="1"/>
  <c r="H134" i="15"/>
  <c r="G134" i="15"/>
  <c r="I134" i="15" s="1"/>
  <c r="F134" i="15"/>
  <c r="C134" i="15"/>
  <c r="AG133" i="15"/>
  <c r="AF133" i="15"/>
  <c r="Z133" i="15"/>
  <c r="S133" i="15"/>
  <c r="P133" i="15"/>
  <c r="O133" i="15"/>
  <c r="H133" i="15"/>
  <c r="G133" i="15"/>
  <c r="F133" i="15"/>
  <c r="I133" i="15" s="1"/>
  <c r="C133" i="15"/>
  <c r="AF132" i="15"/>
  <c r="AG132" i="15" s="1"/>
  <c r="Z132" i="15"/>
  <c r="S132" i="15"/>
  <c r="O132" i="15"/>
  <c r="P132" i="15" s="1"/>
  <c r="H132" i="15"/>
  <c r="G132" i="15"/>
  <c r="I132" i="15" s="1"/>
  <c r="F132" i="15"/>
  <c r="C132" i="15"/>
  <c r="AG131" i="15"/>
  <c r="AF131" i="15"/>
  <c r="Z131" i="15"/>
  <c r="S131" i="15"/>
  <c r="P131" i="15"/>
  <c r="O131" i="15"/>
  <c r="H131" i="15"/>
  <c r="G131" i="15"/>
  <c r="F131" i="15"/>
  <c r="I131" i="15" s="1"/>
  <c r="C131" i="15"/>
  <c r="AF130" i="15"/>
  <c r="AG130" i="15" s="1"/>
  <c r="Z130" i="15"/>
  <c r="S130" i="15"/>
  <c r="O130" i="15"/>
  <c r="P130" i="15" s="1"/>
  <c r="H130" i="15"/>
  <c r="G130" i="15"/>
  <c r="I130" i="15" s="1"/>
  <c r="F130" i="15"/>
  <c r="C130" i="15"/>
  <c r="AG129" i="15"/>
  <c r="AF129" i="15"/>
  <c r="Z129" i="15"/>
  <c r="S129" i="15"/>
  <c r="P129" i="15"/>
  <c r="O129" i="15"/>
  <c r="H129" i="15"/>
  <c r="G129" i="15"/>
  <c r="F129" i="15"/>
  <c r="I129" i="15" s="1"/>
  <c r="C129" i="15"/>
  <c r="AF128" i="15"/>
  <c r="AG128" i="15" s="1"/>
  <c r="Z128" i="15"/>
  <c r="S128" i="15"/>
  <c r="O128" i="15"/>
  <c r="P128" i="15" s="1"/>
  <c r="H128" i="15"/>
  <c r="G128" i="15"/>
  <c r="I128" i="15" s="1"/>
  <c r="F128" i="15"/>
  <c r="C128" i="15"/>
  <c r="AG127" i="15"/>
  <c r="AF127" i="15"/>
  <c r="Z127" i="15"/>
  <c r="S127" i="15"/>
  <c r="P127" i="15"/>
  <c r="O127" i="15"/>
  <c r="H127" i="15"/>
  <c r="G127" i="15"/>
  <c r="F127" i="15"/>
  <c r="I127" i="15" s="1"/>
  <c r="C127" i="15"/>
  <c r="AF126" i="15"/>
  <c r="AG126" i="15" s="1"/>
  <c r="Z126" i="15"/>
  <c r="S126" i="15"/>
  <c r="O126" i="15"/>
  <c r="P126" i="15" s="1"/>
  <c r="H126" i="15"/>
  <c r="G126" i="15"/>
  <c r="I126" i="15" s="1"/>
  <c r="F126" i="15"/>
  <c r="C126" i="15"/>
  <c r="AG125" i="15"/>
  <c r="AF125" i="15"/>
  <c r="Z125" i="15"/>
  <c r="S125" i="15"/>
  <c r="P125" i="15"/>
  <c r="AC125" i="15" s="1"/>
  <c r="O125" i="15"/>
  <c r="H125" i="15"/>
  <c r="G125" i="15"/>
  <c r="F125" i="15"/>
  <c r="I125" i="15" s="1"/>
  <c r="C125" i="15"/>
  <c r="AF124" i="15"/>
  <c r="AG124" i="15" s="1"/>
  <c r="Z124" i="15"/>
  <c r="S124" i="15"/>
  <c r="O124" i="15"/>
  <c r="P124" i="15" s="1"/>
  <c r="H124" i="15"/>
  <c r="G124" i="15"/>
  <c r="I124" i="15" s="1"/>
  <c r="F124" i="15"/>
  <c r="C124" i="15"/>
  <c r="AG123" i="15"/>
  <c r="AF123" i="15"/>
  <c r="Z123" i="15"/>
  <c r="S123" i="15"/>
  <c r="P123" i="15"/>
  <c r="O123" i="15"/>
  <c r="H123" i="15"/>
  <c r="G123" i="15"/>
  <c r="F123" i="15"/>
  <c r="I123" i="15" s="1"/>
  <c r="C123" i="15"/>
  <c r="AF122" i="15"/>
  <c r="AG122" i="15" s="1"/>
  <c r="Z122" i="15"/>
  <c r="S122" i="15"/>
  <c r="O122" i="15"/>
  <c r="P122" i="15" s="1"/>
  <c r="H122" i="15"/>
  <c r="G122" i="15"/>
  <c r="I122" i="15" s="1"/>
  <c r="F122" i="15"/>
  <c r="C122" i="15"/>
  <c r="AG121" i="15"/>
  <c r="AF121" i="15"/>
  <c r="Z121" i="15"/>
  <c r="S121" i="15"/>
  <c r="P121" i="15"/>
  <c r="AC121" i="15" s="1"/>
  <c r="O121" i="15"/>
  <c r="H121" i="15"/>
  <c r="G121" i="15"/>
  <c r="F121" i="15"/>
  <c r="I121" i="15" s="1"/>
  <c r="C121" i="15"/>
  <c r="AF120" i="15"/>
  <c r="AG120" i="15" s="1"/>
  <c r="Z120" i="15"/>
  <c r="S120" i="15"/>
  <c r="O120" i="15"/>
  <c r="P120" i="15" s="1"/>
  <c r="H120" i="15"/>
  <c r="G120" i="15"/>
  <c r="I120" i="15" s="1"/>
  <c r="F120" i="15"/>
  <c r="C120" i="15"/>
  <c r="AG119" i="15"/>
  <c r="AF119" i="15"/>
  <c r="Z119" i="15"/>
  <c r="S119" i="15"/>
  <c r="P119" i="15"/>
  <c r="AC119" i="15" s="1"/>
  <c r="O119" i="15"/>
  <c r="H119" i="15"/>
  <c r="G119" i="15"/>
  <c r="F119" i="15"/>
  <c r="I119" i="15" s="1"/>
  <c r="C119" i="15"/>
  <c r="AF118" i="15"/>
  <c r="AG118" i="15" s="1"/>
  <c r="Z118" i="15"/>
  <c r="S118" i="15"/>
  <c r="O118" i="15"/>
  <c r="P118" i="15" s="1"/>
  <c r="H118" i="15"/>
  <c r="G118" i="15"/>
  <c r="I118" i="15" s="1"/>
  <c r="F118" i="15"/>
  <c r="C118" i="15"/>
  <c r="AG117" i="15"/>
  <c r="AF117" i="15"/>
  <c r="Z117" i="15"/>
  <c r="S117" i="15"/>
  <c r="P117" i="15"/>
  <c r="O117" i="15"/>
  <c r="H117" i="15"/>
  <c r="G117" i="15"/>
  <c r="F117" i="15"/>
  <c r="I117" i="15" s="1"/>
  <c r="C117" i="15"/>
  <c r="AF116" i="15"/>
  <c r="AG116" i="15" s="1"/>
  <c r="Z116" i="15"/>
  <c r="S116" i="15"/>
  <c r="O116" i="15"/>
  <c r="P116" i="15" s="1"/>
  <c r="H116" i="15"/>
  <c r="G116" i="15"/>
  <c r="I116" i="15" s="1"/>
  <c r="F116" i="15"/>
  <c r="C116" i="15"/>
  <c r="AG115" i="15"/>
  <c r="AF115" i="15"/>
  <c r="Z115" i="15"/>
  <c r="S115" i="15"/>
  <c r="P115" i="15"/>
  <c r="O115" i="15"/>
  <c r="H115" i="15"/>
  <c r="G115" i="15"/>
  <c r="F115" i="15"/>
  <c r="I115" i="15" s="1"/>
  <c r="C115" i="15"/>
  <c r="AF114" i="15"/>
  <c r="AG114" i="15" s="1"/>
  <c r="Z114" i="15"/>
  <c r="S114" i="15"/>
  <c r="O114" i="15"/>
  <c r="P114" i="15" s="1"/>
  <c r="H114" i="15"/>
  <c r="G114" i="15"/>
  <c r="I114" i="15" s="1"/>
  <c r="F114" i="15"/>
  <c r="C114" i="15"/>
  <c r="AG113" i="15"/>
  <c r="AF113" i="15"/>
  <c r="Z113" i="15"/>
  <c r="S113" i="15"/>
  <c r="P113" i="15"/>
  <c r="AC113" i="15" s="1"/>
  <c r="O113" i="15"/>
  <c r="H113" i="15"/>
  <c r="G113" i="15"/>
  <c r="F113" i="15"/>
  <c r="I113" i="15" s="1"/>
  <c r="C113" i="15"/>
  <c r="AF112" i="15"/>
  <c r="AG112" i="15" s="1"/>
  <c r="Z112" i="15"/>
  <c r="S112" i="15"/>
  <c r="O112" i="15"/>
  <c r="P112" i="15" s="1"/>
  <c r="H112" i="15"/>
  <c r="G112" i="15"/>
  <c r="I112" i="15" s="1"/>
  <c r="F112" i="15"/>
  <c r="C112" i="15"/>
  <c r="AG111" i="15"/>
  <c r="AF111" i="15"/>
  <c r="Z111" i="15"/>
  <c r="S111" i="15"/>
  <c r="P111" i="15"/>
  <c r="AC111" i="15" s="1"/>
  <c r="O111" i="15"/>
  <c r="H111" i="15"/>
  <c r="G111" i="15"/>
  <c r="F111" i="15"/>
  <c r="I111" i="15" s="1"/>
  <c r="C111" i="15"/>
  <c r="AF110" i="15"/>
  <c r="AG110" i="15" s="1"/>
  <c r="Z110" i="15"/>
  <c r="S110" i="15"/>
  <c r="O110" i="15"/>
  <c r="P110" i="15" s="1"/>
  <c r="H110" i="15"/>
  <c r="G110" i="15"/>
  <c r="I110" i="15" s="1"/>
  <c r="F110" i="15"/>
  <c r="C110" i="15"/>
  <c r="AG109" i="15"/>
  <c r="AF109" i="15"/>
  <c r="Z109" i="15"/>
  <c r="S109" i="15"/>
  <c r="P109" i="15"/>
  <c r="O109" i="15"/>
  <c r="H109" i="15"/>
  <c r="G109" i="15"/>
  <c r="F109" i="15"/>
  <c r="I109" i="15" s="1"/>
  <c r="C109" i="15"/>
  <c r="AF108" i="15"/>
  <c r="AG108" i="15" s="1"/>
  <c r="Z108" i="15"/>
  <c r="S108" i="15"/>
  <c r="O108" i="15"/>
  <c r="P108" i="15" s="1"/>
  <c r="H108" i="15"/>
  <c r="G108" i="15"/>
  <c r="I108" i="15" s="1"/>
  <c r="F108" i="15"/>
  <c r="C108" i="15"/>
  <c r="AG107" i="15"/>
  <c r="AF107" i="15"/>
  <c r="Z107" i="15"/>
  <c r="S107" i="15"/>
  <c r="P107" i="15"/>
  <c r="AC107" i="15" s="1"/>
  <c r="O107" i="15"/>
  <c r="H107" i="15"/>
  <c r="G107" i="15"/>
  <c r="F107" i="15"/>
  <c r="I107" i="15" s="1"/>
  <c r="C107" i="15"/>
  <c r="AF106" i="15"/>
  <c r="AG106" i="15" s="1"/>
  <c r="Z106" i="15"/>
  <c r="S106" i="15"/>
  <c r="O106" i="15"/>
  <c r="P106" i="15" s="1"/>
  <c r="H106" i="15"/>
  <c r="G106" i="15"/>
  <c r="I106" i="15" s="1"/>
  <c r="F106" i="15"/>
  <c r="C106" i="15"/>
  <c r="AG105" i="15"/>
  <c r="AF105" i="15"/>
  <c r="Z105" i="15"/>
  <c r="S105" i="15"/>
  <c r="P105" i="15"/>
  <c r="O105" i="15"/>
  <c r="H105" i="15"/>
  <c r="G105" i="15"/>
  <c r="F105" i="15"/>
  <c r="I105" i="15" s="1"/>
  <c r="C105" i="15"/>
  <c r="AF104" i="15"/>
  <c r="AG104" i="15" s="1"/>
  <c r="Z104" i="15"/>
  <c r="S104" i="15"/>
  <c r="O104" i="15"/>
  <c r="P104" i="15" s="1"/>
  <c r="H104" i="15"/>
  <c r="G104" i="15"/>
  <c r="I104" i="15" s="1"/>
  <c r="F104" i="15"/>
  <c r="C104" i="15"/>
  <c r="AG103" i="15"/>
  <c r="AF103" i="15"/>
  <c r="Z103" i="15"/>
  <c r="S103" i="15"/>
  <c r="P103" i="15"/>
  <c r="O103" i="15"/>
  <c r="H103" i="15"/>
  <c r="G103" i="15"/>
  <c r="F103" i="15"/>
  <c r="I103" i="15" s="1"/>
  <c r="C103" i="15"/>
  <c r="AF102" i="15"/>
  <c r="AG102" i="15" s="1"/>
  <c r="Z102" i="15"/>
  <c r="S102" i="15"/>
  <c r="O102" i="15"/>
  <c r="P102" i="15" s="1"/>
  <c r="H102" i="15"/>
  <c r="G102" i="15"/>
  <c r="I102" i="15" s="1"/>
  <c r="F102" i="15"/>
  <c r="C102" i="15"/>
  <c r="AG101" i="15"/>
  <c r="AF101" i="15"/>
  <c r="Z101" i="15"/>
  <c r="S101" i="15"/>
  <c r="P101" i="15"/>
  <c r="AC101" i="15" s="1"/>
  <c r="O101" i="15"/>
  <c r="H101" i="15"/>
  <c r="G101" i="15"/>
  <c r="F101" i="15"/>
  <c r="I101" i="15" s="1"/>
  <c r="C101" i="15"/>
  <c r="AF100" i="15"/>
  <c r="AG100" i="15" s="1"/>
  <c r="Z100" i="15"/>
  <c r="S100" i="15"/>
  <c r="O100" i="15"/>
  <c r="P100" i="15" s="1"/>
  <c r="H100" i="15"/>
  <c r="G100" i="15"/>
  <c r="I100" i="15" s="1"/>
  <c r="F100" i="15"/>
  <c r="C100" i="15"/>
  <c r="AG99" i="15"/>
  <c r="AF99" i="15"/>
  <c r="Z99" i="15"/>
  <c r="S99" i="15"/>
  <c r="P99" i="15"/>
  <c r="AC99" i="15" s="1"/>
  <c r="O99" i="15"/>
  <c r="H99" i="15"/>
  <c r="G99" i="15"/>
  <c r="F99" i="15"/>
  <c r="I99" i="15" s="1"/>
  <c r="C99" i="15"/>
  <c r="AF98" i="15"/>
  <c r="AG98" i="15" s="1"/>
  <c r="Z98" i="15"/>
  <c r="S98" i="15"/>
  <c r="O98" i="15"/>
  <c r="P98" i="15" s="1"/>
  <c r="H98" i="15"/>
  <c r="G98" i="15"/>
  <c r="I98" i="15" s="1"/>
  <c r="F98" i="15"/>
  <c r="C98" i="15"/>
  <c r="AG97" i="15"/>
  <c r="AF97" i="15"/>
  <c r="Z97" i="15"/>
  <c r="S97" i="15"/>
  <c r="P97" i="15"/>
  <c r="O97" i="15"/>
  <c r="H97" i="15"/>
  <c r="G97" i="15"/>
  <c r="F97" i="15"/>
  <c r="I97" i="15" s="1"/>
  <c r="C97" i="15"/>
  <c r="AF96" i="15"/>
  <c r="AG96" i="15" s="1"/>
  <c r="Z96" i="15"/>
  <c r="S96" i="15"/>
  <c r="O96" i="15"/>
  <c r="P96" i="15" s="1"/>
  <c r="H96" i="15"/>
  <c r="G96" i="15"/>
  <c r="I96" i="15" s="1"/>
  <c r="F96" i="15"/>
  <c r="C96" i="15"/>
  <c r="AG95" i="15"/>
  <c r="AF95" i="15"/>
  <c r="Z95" i="15"/>
  <c r="S95" i="15"/>
  <c r="P95" i="15"/>
  <c r="AC95" i="15" s="1"/>
  <c r="O95" i="15"/>
  <c r="H95" i="15"/>
  <c r="G95" i="15"/>
  <c r="F95" i="15"/>
  <c r="I95" i="15" s="1"/>
  <c r="C95" i="15"/>
  <c r="AF94" i="15"/>
  <c r="AG94" i="15" s="1"/>
  <c r="Z94" i="15"/>
  <c r="S94" i="15"/>
  <c r="O94" i="15"/>
  <c r="P94" i="15" s="1"/>
  <c r="H94" i="15"/>
  <c r="G94" i="15"/>
  <c r="I94" i="15" s="1"/>
  <c r="F94" i="15"/>
  <c r="C94" i="15"/>
  <c r="AG93" i="15"/>
  <c r="AF93" i="15"/>
  <c r="Z93" i="15"/>
  <c r="S93" i="15"/>
  <c r="P93" i="15"/>
  <c r="AC93" i="15" s="1"/>
  <c r="O93" i="15"/>
  <c r="H93" i="15"/>
  <c r="G93" i="15"/>
  <c r="F93" i="15"/>
  <c r="I93" i="15" s="1"/>
  <c r="C93" i="15"/>
  <c r="AF92" i="15"/>
  <c r="AG92" i="15" s="1"/>
  <c r="Z92" i="15"/>
  <c r="S92" i="15"/>
  <c r="O92" i="15"/>
  <c r="P92" i="15" s="1"/>
  <c r="H92" i="15"/>
  <c r="G92" i="15"/>
  <c r="I92" i="15" s="1"/>
  <c r="F92" i="15"/>
  <c r="C92" i="15"/>
  <c r="AG91" i="15"/>
  <c r="AF91" i="15"/>
  <c r="Z91" i="15"/>
  <c r="S91" i="15"/>
  <c r="P91" i="15"/>
  <c r="AC91" i="15" s="1"/>
  <c r="O91" i="15"/>
  <c r="H91" i="15"/>
  <c r="G91" i="15"/>
  <c r="F91" i="15"/>
  <c r="I91" i="15" s="1"/>
  <c r="C91" i="15"/>
  <c r="AF90" i="15"/>
  <c r="AG90" i="15" s="1"/>
  <c r="Z90" i="15"/>
  <c r="S90" i="15"/>
  <c r="O90" i="15"/>
  <c r="P90" i="15" s="1"/>
  <c r="H90" i="15"/>
  <c r="G90" i="15"/>
  <c r="I90" i="15" s="1"/>
  <c r="F90" i="15"/>
  <c r="C90" i="15"/>
  <c r="AG89" i="15"/>
  <c r="AF89" i="15"/>
  <c r="Z89" i="15"/>
  <c r="S89" i="15"/>
  <c r="P89" i="15"/>
  <c r="AC89" i="15" s="1"/>
  <c r="O89" i="15"/>
  <c r="H89" i="15"/>
  <c r="G89" i="15"/>
  <c r="F89" i="15"/>
  <c r="I89" i="15" s="1"/>
  <c r="C89" i="15"/>
  <c r="AF88" i="15"/>
  <c r="AG88" i="15" s="1"/>
  <c r="Z88" i="15"/>
  <c r="S88" i="15"/>
  <c r="O88" i="15"/>
  <c r="P88" i="15" s="1"/>
  <c r="H88" i="15"/>
  <c r="G88" i="15"/>
  <c r="I88" i="15" s="1"/>
  <c r="F88" i="15"/>
  <c r="C88" i="15"/>
  <c r="AG87" i="15"/>
  <c r="AF87" i="15"/>
  <c r="Z87" i="15"/>
  <c r="S87" i="15"/>
  <c r="P87" i="15"/>
  <c r="AC87" i="15" s="1"/>
  <c r="O87" i="15"/>
  <c r="H87" i="15"/>
  <c r="G87" i="15"/>
  <c r="F87" i="15"/>
  <c r="I87" i="15" s="1"/>
  <c r="C87" i="15"/>
  <c r="AF86" i="15"/>
  <c r="AG86" i="15" s="1"/>
  <c r="Z86" i="15"/>
  <c r="S86" i="15"/>
  <c r="O86" i="15"/>
  <c r="P86" i="15" s="1"/>
  <c r="H86" i="15"/>
  <c r="G86" i="15"/>
  <c r="I86" i="15" s="1"/>
  <c r="F86" i="15"/>
  <c r="C86" i="15"/>
  <c r="AG85" i="15"/>
  <c r="AF85" i="15"/>
  <c r="Z85" i="15"/>
  <c r="S85" i="15"/>
  <c r="P85" i="15"/>
  <c r="AC85" i="15" s="1"/>
  <c r="O85" i="15"/>
  <c r="H85" i="15"/>
  <c r="G85" i="15"/>
  <c r="F85" i="15"/>
  <c r="I85" i="15" s="1"/>
  <c r="C85" i="15"/>
  <c r="AF84" i="15"/>
  <c r="AG84" i="15" s="1"/>
  <c r="Z84" i="15"/>
  <c r="S84" i="15"/>
  <c r="O84" i="15"/>
  <c r="P84" i="15" s="1"/>
  <c r="H84" i="15"/>
  <c r="G84" i="15"/>
  <c r="I84" i="15" s="1"/>
  <c r="F84" i="15"/>
  <c r="C84" i="15"/>
  <c r="AG83" i="15"/>
  <c r="AF83" i="15"/>
  <c r="Z83" i="15"/>
  <c r="S83" i="15"/>
  <c r="P83" i="15"/>
  <c r="AC83" i="15" s="1"/>
  <c r="O83" i="15"/>
  <c r="H83" i="15"/>
  <c r="G83" i="15"/>
  <c r="F83" i="15"/>
  <c r="I83" i="15" s="1"/>
  <c r="C83" i="15"/>
  <c r="AF82" i="15"/>
  <c r="AG82" i="15" s="1"/>
  <c r="Z82" i="15"/>
  <c r="S82" i="15"/>
  <c r="O82" i="15"/>
  <c r="P82" i="15" s="1"/>
  <c r="H82" i="15"/>
  <c r="G82" i="15"/>
  <c r="I82" i="15" s="1"/>
  <c r="F82" i="15"/>
  <c r="C82" i="15"/>
  <c r="AG81" i="15"/>
  <c r="AF81" i="15"/>
  <c r="Z81" i="15"/>
  <c r="S81" i="15"/>
  <c r="P81" i="15"/>
  <c r="AC81" i="15" s="1"/>
  <c r="O81" i="15"/>
  <c r="H81" i="15"/>
  <c r="G81" i="15"/>
  <c r="F81" i="15"/>
  <c r="I81" i="15" s="1"/>
  <c r="C81" i="15"/>
  <c r="AF80" i="15"/>
  <c r="AG80" i="15" s="1"/>
  <c r="Z80" i="15"/>
  <c r="S80" i="15"/>
  <c r="O80" i="15"/>
  <c r="P80" i="15" s="1"/>
  <c r="H80" i="15"/>
  <c r="G80" i="15"/>
  <c r="I80" i="15" s="1"/>
  <c r="F80" i="15"/>
  <c r="C80" i="15"/>
  <c r="AG79" i="15"/>
  <c r="AF79" i="15"/>
  <c r="Z79" i="15"/>
  <c r="S79" i="15"/>
  <c r="P79" i="15"/>
  <c r="O79" i="15"/>
  <c r="H79" i="15"/>
  <c r="G79" i="15"/>
  <c r="F79" i="15"/>
  <c r="I79" i="15" s="1"/>
  <c r="C79" i="15"/>
  <c r="AF78" i="15"/>
  <c r="AG78" i="15" s="1"/>
  <c r="Z78" i="15"/>
  <c r="S78" i="15"/>
  <c r="O78" i="15"/>
  <c r="P78" i="15" s="1"/>
  <c r="H78" i="15"/>
  <c r="G78" i="15"/>
  <c r="I78" i="15" s="1"/>
  <c r="F78" i="15"/>
  <c r="C78" i="15"/>
  <c r="AG77" i="15"/>
  <c r="AF77" i="15"/>
  <c r="Z77" i="15"/>
  <c r="S77" i="15"/>
  <c r="P77" i="15"/>
  <c r="AC77" i="15" s="1"/>
  <c r="O77" i="15"/>
  <c r="H77" i="15"/>
  <c r="G77" i="15"/>
  <c r="F77" i="15"/>
  <c r="I77" i="15" s="1"/>
  <c r="C77" i="15"/>
  <c r="AF76" i="15"/>
  <c r="AG76" i="15" s="1"/>
  <c r="Z76" i="15"/>
  <c r="S76" i="15"/>
  <c r="O76" i="15"/>
  <c r="P76" i="15" s="1"/>
  <c r="H76" i="15"/>
  <c r="G76" i="15"/>
  <c r="I76" i="15" s="1"/>
  <c r="F76" i="15"/>
  <c r="C76" i="15"/>
  <c r="AG75" i="15"/>
  <c r="AF75" i="15"/>
  <c r="Z75" i="15"/>
  <c r="S75" i="15"/>
  <c r="P75" i="15"/>
  <c r="AC75" i="15" s="1"/>
  <c r="O75" i="15"/>
  <c r="H75" i="15"/>
  <c r="G75" i="15"/>
  <c r="F75" i="15"/>
  <c r="I75" i="15" s="1"/>
  <c r="C75" i="15"/>
  <c r="AF74" i="15"/>
  <c r="AG74" i="15" s="1"/>
  <c r="Z74" i="15"/>
  <c r="S74" i="15"/>
  <c r="O74" i="15"/>
  <c r="P74" i="15" s="1"/>
  <c r="H74" i="15"/>
  <c r="G74" i="15"/>
  <c r="I74" i="15" s="1"/>
  <c r="F74" i="15"/>
  <c r="C74" i="15"/>
  <c r="AG73" i="15"/>
  <c r="AF73" i="15"/>
  <c r="Z73" i="15"/>
  <c r="S73" i="15"/>
  <c r="P73" i="15"/>
  <c r="O73" i="15"/>
  <c r="H73" i="15"/>
  <c r="G73" i="15"/>
  <c r="F73" i="15"/>
  <c r="I73" i="15" s="1"/>
  <c r="C73" i="15"/>
  <c r="AF72" i="15"/>
  <c r="AG72" i="15" s="1"/>
  <c r="Z72" i="15"/>
  <c r="S72" i="15"/>
  <c r="O72" i="15"/>
  <c r="P72" i="15" s="1"/>
  <c r="H72" i="15"/>
  <c r="G72" i="15"/>
  <c r="I72" i="15" s="1"/>
  <c r="F72" i="15"/>
  <c r="C72" i="15"/>
  <c r="AG71" i="15"/>
  <c r="AF71" i="15"/>
  <c r="Z71" i="15"/>
  <c r="S71" i="15"/>
  <c r="P71" i="15"/>
  <c r="AC71" i="15" s="1"/>
  <c r="O71" i="15"/>
  <c r="H71" i="15"/>
  <c r="G71" i="15"/>
  <c r="F71" i="15"/>
  <c r="I71" i="15" s="1"/>
  <c r="C71" i="15"/>
  <c r="AF70" i="15"/>
  <c r="AG70" i="15" s="1"/>
  <c r="Z70" i="15"/>
  <c r="S70" i="15"/>
  <c r="O70" i="15"/>
  <c r="P70" i="15" s="1"/>
  <c r="H70" i="15"/>
  <c r="G70" i="15"/>
  <c r="I70" i="15" s="1"/>
  <c r="F70" i="15"/>
  <c r="C70" i="15"/>
  <c r="AG69" i="15"/>
  <c r="AF69" i="15"/>
  <c r="Z69" i="15"/>
  <c r="S69" i="15"/>
  <c r="P69" i="15"/>
  <c r="AC69" i="15" s="1"/>
  <c r="O69" i="15"/>
  <c r="H69" i="15"/>
  <c r="G69" i="15"/>
  <c r="F69" i="15"/>
  <c r="I69" i="15" s="1"/>
  <c r="C69" i="15"/>
  <c r="AF68" i="15"/>
  <c r="AG68" i="15" s="1"/>
  <c r="Z68" i="15"/>
  <c r="S68" i="15"/>
  <c r="O68" i="15"/>
  <c r="P68" i="15" s="1"/>
  <c r="H68" i="15"/>
  <c r="G68" i="15"/>
  <c r="I68" i="15" s="1"/>
  <c r="F68" i="15"/>
  <c r="C68" i="15"/>
  <c r="AG67" i="15"/>
  <c r="AF67" i="15"/>
  <c r="Z67" i="15"/>
  <c r="S67" i="15"/>
  <c r="P67" i="15"/>
  <c r="AC67" i="15" s="1"/>
  <c r="O67" i="15"/>
  <c r="H67" i="15"/>
  <c r="G67" i="15"/>
  <c r="F67" i="15"/>
  <c r="I67" i="15" s="1"/>
  <c r="C67" i="15"/>
  <c r="AF66" i="15"/>
  <c r="AG66" i="15" s="1"/>
  <c r="Z66" i="15"/>
  <c r="S66" i="15"/>
  <c r="O66" i="15"/>
  <c r="P66" i="15" s="1"/>
  <c r="H66" i="15"/>
  <c r="G66" i="15"/>
  <c r="I66" i="15" s="1"/>
  <c r="F66" i="15"/>
  <c r="C66" i="15"/>
  <c r="AG65" i="15"/>
  <c r="AF65" i="15"/>
  <c r="Z65" i="15"/>
  <c r="S65" i="15"/>
  <c r="P65" i="15"/>
  <c r="AC65" i="15" s="1"/>
  <c r="O65" i="15"/>
  <c r="H65" i="15"/>
  <c r="G65" i="15"/>
  <c r="F65" i="15"/>
  <c r="I65" i="15" s="1"/>
  <c r="C65" i="15"/>
  <c r="AF64" i="15"/>
  <c r="AG64" i="15" s="1"/>
  <c r="Z64" i="15"/>
  <c r="S64" i="15"/>
  <c r="O64" i="15"/>
  <c r="P64" i="15" s="1"/>
  <c r="H64" i="15"/>
  <c r="G64" i="15"/>
  <c r="I64" i="15" s="1"/>
  <c r="F64" i="15"/>
  <c r="C64" i="15"/>
  <c r="AG63" i="15"/>
  <c r="AF63" i="15"/>
  <c r="Z63" i="15"/>
  <c r="S63" i="15"/>
  <c r="P63" i="15"/>
  <c r="AC63" i="15" s="1"/>
  <c r="O63" i="15"/>
  <c r="H63" i="15"/>
  <c r="G63" i="15"/>
  <c r="F63" i="15"/>
  <c r="I63" i="15" s="1"/>
  <c r="C63" i="15"/>
  <c r="AF62" i="15"/>
  <c r="AG62" i="15" s="1"/>
  <c r="Z62" i="15"/>
  <c r="S62" i="15"/>
  <c r="O62" i="15"/>
  <c r="P62" i="15" s="1"/>
  <c r="H62" i="15"/>
  <c r="G62" i="15"/>
  <c r="I62" i="15" s="1"/>
  <c r="F62" i="15"/>
  <c r="C62" i="15"/>
  <c r="AG61" i="15"/>
  <c r="AF61" i="15"/>
  <c r="Z61" i="15"/>
  <c r="S61" i="15"/>
  <c r="P61" i="15"/>
  <c r="O61" i="15"/>
  <c r="H61" i="15"/>
  <c r="G61" i="15"/>
  <c r="F61" i="15"/>
  <c r="I61" i="15" s="1"/>
  <c r="C61" i="15"/>
  <c r="AF60" i="15"/>
  <c r="AG60" i="15" s="1"/>
  <c r="Z60" i="15"/>
  <c r="S60" i="15"/>
  <c r="O60" i="15"/>
  <c r="P60" i="15" s="1"/>
  <c r="H60" i="15"/>
  <c r="G60" i="15"/>
  <c r="I60" i="15" s="1"/>
  <c r="F60" i="15"/>
  <c r="C60" i="15"/>
  <c r="AG59" i="15"/>
  <c r="AF59" i="15"/>
  <c r="Z59" i="15"/>
  <c r="S59" i="15"/>
  <c r="P59" i="15"/>
  <c r="AC59" i="15" s="1"/>
  <c r="O59" i="15"/>
  <c r="H59" i="15"/>
  <c r="G59" i="15"/>
  <c r="F59" i="15"/>
  <c r="I59" i="15" s="1"/>
  <c r="C59" i="15"/>
  <c r="AF58" i="15"/>
  <c r="AG58" i="15" s="1"/>
  <c r="Z58" i="15"/>
  <c r="S58" i="15"/>
  <c r="O58" i="15"/>
  <c r="P58" i="15" s="1"/>
  <c r="H58" i="15"/>
  <c r="G58" i="15"/>
  <c r="I58" i="15" s="1"/>
  <c r="F58" i="15"/>
  <c r="C58" i="15"/>
  <c r="AG57" i="15"/>
  <c r="AF57" i="15"/>
  <c r="Z57" i="15"/>
  <c r="S57" i="15"/>
  <c r="P57" i="15"/>
  <c r="AC57" i="15" s="1"/>
  <c r="O57" i="15"/>
  <c r="H57" i="15"/>
  <c r="G57" i="15"/>
  <c r="F57" i="15"/>
  <c r="I57" i="15" s="1"/>
  <c r="C57" i="15"/>
  <c r="AF56" i="15"/>
  <c r="AG56" i="15" s="1"/>
  <c r="Z56" i="15"/>
  <c r="S56" i="15"/>
  <c r="O56" i="15"/>
  <c r="P56" i="15" s="1"/>
  <c r="H56" i="15"/>
  <c r="G56" i="15"/>
  <c r="I56" i="15" s="1"/>
  <c r="F56" i="15"/>
  <c r="C56" i="15"/>
  <c r="AG55" i="15"/>
  <c r="AF55" i="15"/>
  <c r="Z55" i="15"/>
  <c r="S55" i="15"/>
  <c r="P55" i="15"/>
  <c r="AC55" i="15" s="1"/>
  <c r="O55" i="15"/>
  <c r="H55" i="15"/>
  <c r="G55" i="15"/>
  <c r="F55" i="15"/>
  <c r="I55" i="15" s="1"/>
  <c r="C55" i="15"/>
  <c r="AF54" i="15"/>
  <c r="AG54" i="15" s="1"/>
  <c r="Z54" i="15"/>
  <c r="S54" i="15"/>
  <c r="O54" i="15"/>
  <c r="P54" i="15" s="1"/>
  <c r="H54" i="15"/>
  <c r="G54" i="15"/>
  <c r="I54" i="15" s="1"/>
  <c r="F54" i="15"/>
  <c r="C54" i="15"/>
  <c r="AG53" i="15"/>
  <c r="AF53" i="15"/>
  <c r="Z53" i="15"/>
  <c r="S53" i="15"/>
  <c r="P53" i="15"/>
  <c r="AC53" i="15" s="1"/>
  <c r="O53" i="15"/>
  <c r="H53" i="15"/>
  <c r="G53" i="15"/>
  <c r="F53" i="15"/>
  <c r="I53" i="15" s="1"/>
  <c r="C53" i="15"/>
  <c r="AF52" i="15"/>
  <c r="AG52" i="15" s="1"/>
  <c r="Z52" i="15"/>
  <c r="S52" i="15"/>
  <c r="O52" i="15"/>
  <c r="P52" i="15" s="1"/>
  <c r="H52" i="15"/>
  <c r="G52" i="15"/>
  <c r="I52" i="15" s="1"/>
  <c r="F52" i="15"/>
  <c r="C52" i="15"/>
  <c r="AG51" i="15"/>
  <c r="AF51" i="15"/>
  <c r="Z51" i="15"/>
  <c r="S51" i="15"/>
  <c r="P51" i="15"/>
  <c r="AC51" i="15" s="1"/>
  <c r="O51" i="15"/>
  <c r="H51" i="15"/>
  <c r="G51" i="15"/>
  <c r="F51" i="15"/>
  <c r="I51" i="15" s="1"/>
  <c r="C51" i="15"/>
  <c r="AF50" i="15"/>
  <c r="AG50" i="15" s="1"/>
  <c r="Z50" i="15"/>
  <c r="S50" i="15"/>
  <c r="O50" i="15"/>
  <c r="P50" i="15" s="1"/>
  <c r="H50" i="15"/>
  <c r="G50" i="15"/>
  <c r="I50" i="15" s="1"/>
  <c r="F50" i="15"/>
  <c r="C50" i="15"/>
  <c r="AG49" i="15"/>
  <c r="AF49" i="15"/>
  <c r="Z49" i="15"/>
  <c r="S49" i="15"/>
  <c r="P49" i="15"/>
  <c r="AC49" i="15" s="1"/>
  <c r="O49" i="15"/>
  <c r="H49" i="15"/>
  <c r="G49" i="15"/>
  <c r="F49" i="15"/>
  <c r="I49" i="15" s="1"/>
  <c r="C49" i="15"/>
  <c r="AF48" i="15"/>
  <c r="AG48" i="15" s="1"/>
  <c r="Z48" i="15"/>
  <c r="S48" i="15"/>
  <c r="O48" i="15"/>
  <c r="P48" i="15" s="1"/>
  <c r="H48" i="15"/>
  <c r="G48" i="15"/>
  <c r="I48" i="15" s="1"/>
  <c r="F48" i="15"/>
  <c r="C48" i="15"/>
  <c r="AG47" i="15"/>
  <c r="AF47" i="15"/>
  <c r="Z47" i="15"/>
  <c r="S47" i="15"/>
  <c r="P47" i="15"/>
  <c r="AC47" i="15" s="1"/>
  <c r="O47" i="15"/>
  <c r="H47" i="15"/>
  <c r="G47" i="15"/>
  <c r="F47" i="15"/>
  <c r="I47" i="15" s="1"/>
  <c r="C47" i="15"/>
  <c r="AG46" i="15"/>
  <c r="AF46" i="15"/>
  <c r="Z46" i="15"/>
  <c r="S46" i="15"/>
  <c r="P46" i="15"/>
  <c r="O46" i="15"/>
  <c r="H46" i="15"/>
  <c r="G46" i="15"/>
  <c r="F46" i="15"/>
  <c r="I46" i="15" s="1"/>
  <c r="C46" i="15"/>
  <c r="AF45" i="15"/>
  <c r="AG45" i="15" s="1"/>
  <c r="Z45" i="15"/>
  <c r="S45" i="15"/>
  <c r="O45" i="15"/>
  <c r="P45" i="15" s="1"/>
  <c r="H45" i="15"/>
  <c r="G45" i="15"/>
  <c r="I45" i="15" s="1"/>
  <c r="F45" i="15"/>
  <c r="C45" i="15"/>
  <c r="AG44" i="15"/>
  <c r="AF44" i="15"/>
  <c r="Z44" i="15"/>
  <c r="S44" i="15"/>
  <c r="P44" i="15"/>
  <c r="AC44" i="15" s="1"/>
  <c r="O44" i="15"/>
  <c r="H44" i="15"/>
  <c r="G44" i="15"/>
  <c r="F44" i="15"/>
  <c r="I44" i="15" s="1"/>
  <c r="C44" i="15"/>
  <c r="AF43" i="15"/>
  <c r="AG43" i="15" s="1"/>
  <c r="Z43" i="15"/>
  <c r="S43" i="15"/>
  <c r="O43" i="15"/>
  <c r="P43" i="15" s="1"/>
  <c r="H43" i="15"/>
  <c r="G43" i="15"/>
  <c r="I43" i="15" s="1"/>
  <c r="F43" i="15"/>
  <c r="C43" i="15"/>
  <c r="AG42" i="15"/>
  <c r="AF42" i="15"/>
  <c r="Z42" i="15"/>
  <c r="S42" i="15"/>
  <c r="P42" i="15"/>
  <c r="AC42" i="15" s="1"/>
  <c r="O42" i="15"/>
  <c r="H42" i="15"/>
  <c r="G42" i="15"/>
  <c r="F42" i="15"/>
  <c r="I42" i="15" s="1"/>
  <c r="C42" i="15"/>
  <c r="AF41" i="15"/>
  <c r="AG41" i="15" s="1"/>
  <c r="Z41" i="15"/>
  <c r="S41" i="15"/>
  <c r="O41" i="15"/>
  <c r="P41" i="15" s="1"/>
  <c r="H41" i="15"/>
  <c r="G41" i="15"/>
  <c r="I41" i="15" s="1"/>
  <c r="F41" i="15"/>
  <c r="C41" i="15"/>
  <c r="AG40" i="15"/>
  <c r="AF40" i="15"/>
  <c r="Z40" i="15"/>
  <c r="S40" i="15"/>
  <c r="P40" i="15"/>
  <c r="AC40" i="15" s="1"/>
  <c r="O40" i="15"/>
  <c r="H40" i="15"/>
  <c r="G40" i="15"/>
  <c r="F40" i="15"/>
  <c r="I40" i="15" s="1"/>
  <c r="C40" i="15"/>
  <c r="AF39" i="15"/>
  <c r="AG39" i="15" s="1"/>
  <c r="Z39" i="15"/>
  <c r="S39" i="15"/>
  <c r="O39" i="15"/>
  <c r="P39" i="15" s="1"/>
  <c r="H39" i="15"/>
  <c r="G39" i="15"/>
  <c r="I39" i="15" s="1"/>
  <c r="F39" i="15"/>
  <c r="C39" i="15"/>
  <c r="AG38" i="15"/>
  <c r="AF38" i="15"/>
  <c r="Z38" i="15"/>
  <c r="S38" i="15"/>
  <c r="P38" i="15"/>
  <c r="AC38" i="15" s="1"/>
  <c r="O38" i="15"/>
  <c r="H38" i="15"/>
  <c r="G38" i="15"/>
  <c r="F38" i="15"/>
  <c r="I38" i="15" s="1"/>
  <c r="C38" i="15"/>
  <c r="AF37" i="15"/>
  <c r="AG37" i="15" s="1"/>
  <c r="Z37" i="15"/>
  <c r="S37" i="15"/>
  <c r="O37" i="15"/>
  <c r="P37" i="15" s="1"/>
  <c r="H37" i="15"/>
  <c r="G37" i="15"/>
  <c r="I37" i="15" s="1"/>
  <c r="F37" i="15"/>
  <c r="C37" i="15"/>
  <c r="AG36" i="15"/>
  <c r="AF36" i="15"/>
  <c r="Z36" i="15"/>
  <c r="S36" i="15"/>
  <c r="P36" i="15"/>
  <c r="AC36" i="15" s="1"/>
  <c r="O36" i="15"/>
  <c r="H36" i="15"/>
  <c r="G36" i="15"/>
  <c r="F36" i="15"/>
  <c r="I36" i="15" s="1"/>
  <c r="C36" i="15"/>
  <c r="AF35" i="15"/>
  <c r="AG35" i="15" s="1"/>
  <c r="Z35" i="15"/>
  <c r="S35" i="15"/>
  <c r="O35" i="15"/>
  <c r="P35" i="15" s="1"/>
  <c r="H35" i="15"/>
  <c r="G35" i="15"/>
  <c r="I35" i="15" s="1"/>
  <c r="F35" i="15"/>
  <c r="C35" i="15"/>
  <c r="AG34" i="15"/>
  <c r="AF34" i="15"/>
  <c r="Z34" i="15"/>
  <c r="S34" i="15"/>
  <c r="P34" i="15"/>
  <c r="AC34" i="15" s="1"/>
  <c r="O34" i="15"/>
  <c r="H34" i="15"/>
  <c r="G34" i="15"/>
  <c r="F34" i="15"/>
  <c r="I34" i="15" s="1"/>
  <c r="C34" i="15"/>
  <c r="AF33" i="15"/>
  <c r="AG33" i="15" s="1"/>
  <c r="Z33" i="15"/>
  <c r="S33" i="15"/>
  <c r="O33" i="15"/>
  <c r="P33" i="15" s="1"/>
  <c r="H33" i="15"/>
  <c r="G33" i="15"/>
  <c r="I33" i="15" s="1"/>
  <c r="F33" i="15"/>
  <c r="C33" i="15"/>
  <c r="AG32" i="15"/>
  <c r="AF32" i="15"/>
  <c r="Z32" i="15"/>
  <c r="S32" i="15"/>
  <c r="P32" i="15"/>
  <c r="AC32" i="15" s="1"/>
  <c r="O32" i="15"/>
  <c r="H32" i="15"/>
  <c r="G32" i="15"/>
  <c r="F32" i="15"/>
  <c r="I32" i="15" s="1"/>
  <c r="C32" i="15"/>
  <c r="AF31" i="15"/>
  <c r="AG31" i="15" s="1"/>
  <c r="Z31" i="15"/>
  <c r="S31" i="15"/>
  <c r="O31" i="15"/>
  <c r="P31" i="15" s="1"/>
  <c r="H31" i="15"/>
  <c r="G31" i="15"/>
  <c r="I31" i="15" s="1"/>
  <c r="F31" i="15"/>
  <c r="C31" i="15"/>
  <c r="AG30" i="15"/>
  <c r="AF30" i="15"/>
  <c r="Z30" i="15"/>
  <c r="S30" i="15"/>
  <c r="P30" i="15"/>
  <c r="AC30" i="15" s="1"/>
  <c r="O30" i="15"/>
  <c r="H30" i="15"/>
  <c r="G30" i="15"/>
  <c r="F30" i="15"/>
  <c r="I30" i="15" s="1"/>
  <c r="C30" i="15"/>
  <c r="AF29" i="15"/>
  <c r="AG29" i="15" s="1"/>
  <c r="Z29" i="15"/>
  <c r="S29" i="15"/>
  <c r="O29" i="15"/>
  <c r="P29" i="15" s="1"/>
  <c r="H29" i="15"/>
  <c r="G29" i="15"/>
  <c r="I29" i="15" s="1"/>
  <c r="F29" i="15"/>
  <c r="C29" i="15"/>
  <c r="AG28" i="15"/>
  <c r="AF28" i="15"/>
  <c r="Z28" i="15"/>
  <c r="S28" i="15"/>
  <c r="P28" i="15"/>
  <c r="AC28" i="15" s="1"/>
  <c r="O28" i="15"/>
  <c r="H28" i="15"/>
  <c r="G28" i="15"/>
  <c r="F28" i="15"/>
  <c r="I28" i="15" s="1"/>
  <c r="C28" i="15"/>
  <c r="AF27" i="15"/>
  <c r="AG27" i="15" s="1"/>
  <c r="Z27" i="15"/>
  <c r="S27" i="15"/>
  <c r="O27" i="15"/>
  <c r="P27" i="15" s="1"/>
  <c r="H27" i="15"/>
  <c r="G27" i="15"/>
  <c r="I27" i="15" s="1"/>
  <c r="F27" i="15"/>
  <c r="C27" i="15"/>
  <c r="AG26" i="15"/>
  <c r="AF26" i="15"/>
  <c r="Z26" i="15"/>
  <c r="S26" i="15"/>
  <c r="P26" i="15"/>
  <c r="AC26" i="15" s="1"/>
  <c r="O26" i="15"/>
  <c r="H26" i="15"/>
  <c r="G26" i="15"/>
  <c r="F26" i="15"/>
  <c r="I26" i="15" s="1"/>
  <c r="C26" i="15"/>
  <c r="AF25" i="15"/>
  <c r="AG25" i="15" s="1"/>
  <c r="Z25" i="15"/>
  <c r="S25" i="15"/>
  <c r="O25" i="15"/>
  <c r="P25" i="15" s="1"/>
  <c r="H25" i="15"/>
  <c r="G25" i="15"/>
  <c r="I25" i="15" s="1"/>
  <c r="F25" i="15"/>
  <c r="C25" i="15"/>
  <c r="AG24" i="15"/>
  <c r="AF24" i="15"/>
  <c r="Z24" i="15"/>
  <c r="S24" i="15"/>
  <c r="P24" i="15"/>
  <c r="AC24" i="15" s="1"/>
  <c r="O24" i="15"/>
  <c r="H24" i="15"/>
  <c r="G24" i="15"/>
  <c r="F24" i="15"/>
  <c r="I24" i="15" s="1"/>
  <c r="C24" i="15"/>
  <c r="AF23" i="15"/>
  <c r="AG23" i="15" s="1"/>
  <c r="Z23" i="15"/>
  <c r="S23" i="15"/>
  <c r="O23" i="15"/>
  <c r="P23" i="15" s="1"/>
  <c r="H23" i="15"/>
  <c r="G23" i="15"/>
  <c r="I23" i="15" s="1"/>
  <c r="F23" i="15"/>
  <c r="C23" i="15"/>
  <c r="AG22" i="15"/>
  <c r="AF22" i="15"/>
  <c r="Z22" i="15"/>
  <c r="S22" i="15"/>
  <c r="P22" i="15"/>
  <c r="AC22" i="15" s="1"/>
  <c r="O22" i="15"/>
  <c r="H22" i="15"/>
  <c r="G22" i="15"/>
  <c r="F22" i="15"/>
  <c r="I22" i="15" s="1"/>
  <c r="C22" i="15"/>
  <c r="AF21" i="15"/>
  <c r="AG21" i="15" s="1"/>
  <c r="Z21" i="15"/>
  <c r="S21" i="15"/>
  <c r="O21" i="15"/>
  <c r="P21" i="15" s="1"/>
  <c r="H21" i="15"/>
  <c r="G21" i="15"/>
  <c r="I21" i="15" s="1"/>
  <c r="F21" i="15"/>
  <c r="C21" i="15"/>
  <c r="AG20" i="15"/>
  <c r="AF20" i="15"/>
  <c r="Z20" i="15"/>
  <c r="S20" i="15"/>
  <c r="P20" i="15"/>
  <c r="AC20" i="15" s="1"/>
  <c r="O20" i="15"/>
  <c r="H20" i="15"/>
  <c r="G20" i="15"/>
  <c r="F20" i="15"/>
  <c r="I20" i="15" s="1"/>
  <c r="C20" i="15"/>
  <c r="AF19" i="15"/>
  <c r="AG19" i="15" s="1"/>
  <c r="Z19" i="15"/>
  <c r="S19" i="15"/>
  <c r="O19" i="15"/>
  <c r="P19" i="15" s="1"/>
  <c r="H19" i="15"/>
  <c r="G19" i="15"/>
  <c r="I19" i="15" s="1"/>
  <c r="F19" i="15"/>
  <c r="C19" i="15"/>
  <c r="AG18" i="15"/>
  <c r="AF18" i="15"/>
  <c r="Z18" i="15"/>
  <c r="S18" i="15"/>
  <c r="P18" i="15"/>
  <c r="AC18" i="15" s="1"/>
  <c r="O18" i="15"/>
  <c r="H18" i="15"/>
  <c r="G18" i="15"/>
  <c r="F18" i="15"/>
  <c r="I18" i="15" s="1"/>
  <c r="C18" i="15"/>
  <c r="AF17" i="15"/>
  <c r="AG17" i="15" s="1"/>
  <c r="Z17" i="15"/>
  <c r="S17" i="15"/>
  <c r="O17" i="15"/>
  <c r="P17" i="15" s="1"/>
  <c r="H17" i="15"/>
  <c r="G17" i="15"/>
  <c r="I17" i="15" s="1"/>
  <c r="F17" i="15"/>
  <c r="C17" i="15"/>
  <c r="AG16" i="15"/>
  <c r="AF16" i="15"/>
  <c r="Z16" i="15"/>
  <c r="S16" i="15"/>
  <c r="P16" i="15"/>
  <c r="AC16" i="15" s="1"/>
  <c r="O16" i="15"/>
  <c r="H16" i="15"/>
  <c r="G16" i="15"/>
  <c r="F16" i="15"/>
  <c r="I16" i="15" s="1"/>
  <c r="C16" i="15"/>
  <c r="AF15" i="15"/>
  <c r="AG15" i="15" s="1"/>
  <c r="Z15" i="15"/>
  <c r="S15" i="15"/>
  <c r="O15" i="15"/>
  <c r="P15" i="15" s="1"/>
  <c r="H15" i="15"/>
  <c r="G15" i="15"/>
  <c r="I15" i="15" s="1"/>
  <c r="F15" i="15"/>
  <c r="C15" i="15"/>
  <c r="AG14" i="15"/>
  <c r="AF14" i="15"/>
  <c r="Z14" i="15"/>
  <c r="S14" i="15"/>
  <c r="P14" i="15"/>
  <c r="AC14" i="15" s="1"/>
  <c r="O14" i="15"/>
  <c r="H14" i="15"/>
  <c r="G14" i="15"/>
  <c r="F14" i="15"/>
  <c r="I14" i="15" s="1"/>
  <c r="C14" i="15"/>
  <c r="AF13" i="15"/>
  <c r="AG13" i="15" s="1"/>
  <c r="Z13" i="15"/>
  <c r="S13" i="15"/>
  <c r="O13" i="15"/>
  <c r="P13" i="15" s="1"/>
  <c r="H13" i="15"/>
  <c r="G13" i="15"/>
  <c r="I13" i="15" s="1"/>
  <c r="F13" i="15"/>
  <c r="C13" i="15"/>
  <c r="AG12" i="15"/>
  <c r="AF12" i="15"/>
  <c r="Z12" i="15"/>
  <c r="S12" i="15"/>
  <c r="P12" i="15"/>
  <c r="AC12" i="15" s="1"/>
  <c r="O12" i="15"/>
  <c r="H12" i="15"/>
  <c r="G12" i="15"/>
  <c r="F12" i="15"/>
  <c r="I12" i="15" s="1"/>
  <c r="C12" i="15"/>
  <c r="AF11" i="15"/>
  <c r="AG11" i="15" s="1"/>
  <c r="Z11" i="15"/>
  <c r="S11" i="15"/>
  <c r="O11" i="15"/>
  <c r="P11" i="15" s="1"/>
  <c r="H11" i="15"/>
  <c r="G11" i="15"/>
  <c r="I11" i="15" s="1"/>
  <c r="F11" i="15"/>
  <c r="C11" i="15"/>
  <c r="AG10" i="15"/>
  <c r="AF10" i="15"/>
  <c r="Z10" i="15"/>
  <c r="S10" i="15"/>
  <c r="P10" i="15"/>
  <c r="AC10" i="15" s="1"/>
  <c r="O10" i="15"/>
  <c r="H10" i="15"/>
  <c r="G10" i="15"/>
  <c r="F10" i="15"/>
  <c r="I10" i="15" s="1"/>
  <c r="C10" i="15"/>
  <c r="AF9" i="15"/>
  <c r="AG9" i="15" s="1"/>
  <c r="Z9" i="15"/>
  <c r="S9" i="15"/>
  <c r="P9" i="15"/>
  <c r="AC9" i="15" s="1"/>
  <c r="O9" i="15"/>
  <c r="H9" i="15"/>
  <c r="G9" i="15"/>
  <c r="F9" i="15"/>
  <c r="I9" i="15" s="1"/>
  <c r="C9" i="15"/>
  <c r="AF8" i="15"/>
  <c r="AG8" i="15" s="1"/>
  <c r="Z8" i="15"/>
  <c r="S8" i="15"/>
  <c r="P8" i="15"/>
  <c r="AC8" i="15" s="1"/>
  <c r="O8" i="15"/>
  <c r="H8" i="15"/>
  <c r="G8" i="15"/>
  <c r="F8" i="15"/>
  <c r="I8" i="15" s="1"/>
  <c r="C8" i="15"/>
  <c r="AF7" i="15"/>
  <c r="AG7" i="15" s="1"/>
  <c r="Z7" i="15"/>
  <c r="S7" i="15"/>
  <c r="P7" i="15"/>
  <c r="AC7" i="15" s="1"/>
  <c r="O7" i="15"/>
  <c r="H7" i="15"/>
  <c r="G7" i="15"/>
  <c r="F7" i="15"/>
  <c r="I7" i="15" s="1"/>
  <c r="C7" i="15"/>
  <c r="AF6" i="15"/>
  <c r="AG6" i="15" s="1"/>
  <c r="Z6" i="15"/>
  <c r="S6" i="15"/>
  <c r="P6" i="15"/>
  <c r="AC6" i="15" s="1"/>
  <c r="O6" i="15"/>
  <c r="H6" i="15"/>
  <c r="G6" i="15"/>
  <c r="F6" i="15"/>
  <c r="I6" i="15" s="1"/>
  <c r="C6" i="15"/>
  <c r="AI5" i="15"/>
  <c r="AF5" i="15"/>
  <c r="AG5" i="15" s="1"/>
  <c r="Z5" i="15"/>
  <c r="S5" i="15"/>
  <c r="V5" i="15" s="1"/>
  <c r="O5" i="15"/>
  <c r="P5" i="15" s="1"/>
  <c r="K5" i="15"/>
  <c r="H5" i="15"/>
  <c r="G5" i="15"/>
  <c r="I5" i="15" s="1"/>
  <c r="F5" i="15"/>
  <c r="C5" i="15"/>
  <c r="C370" i="15" s="1"/>
  <c r="T11" i="15" l="1"/>
  <c r="T15" i="15"/>
  <c r="AC17" i="15"/>
  <c r="T19" i="15"/>
  <c r="AC41" i="15"/>
  <c r="T43" i="15"/>
  <c r="AC45" i="15"/>
  <c r="T49" i="15"/>
  <c r="T53" i="15"/>
  <c r="T65" i="15"/>
  <c r="T73" i="15"/>
  <c r="T81" i="15"/>
  <c r="T85" i="15"/>
  <c r="T89" i="15"/>
  <c r="T93" i="15"/>
  <c r="T97" i="15"/>
  <c r="T101" i="15"/>
  <c r="T105" i="15"/>
  <c r="T109" i="15"/>
  <c r="T113" i="15"/>
  <c r="T125" i="15"/>
  <c r="T129" i="15"/>
  <c r="T133" i="15"/>
  <c r="T137" i="15"/>
  <c r="T141" i="15"/>
  <c r="T145" i="15"/>
  <c r="P370" i="15"/>
  <c r="AC5" i="15"/>
  <c r="V6" i="15"/>
  <c r="T6" i="15"/>
  <c r="V7" i="15"/>
  <c r="T7" i="15"/>
  <c r="V8" i="15"/>
  <c r="T8" i="15"/>
  <c r="V9" i="15"/>
  <c r="T9" i="15"/>
  <c r="V10" i="15"/>
  <c r="AC11" i="15"/>
  <c r="V11" i="15"/>
  <c r="T13" i="15"/>
  <c r="V13" i="15" s="1"/>
  <c r="AC15" i="15"/>
  <c r="V15" i="15"/>
  <c r="T17" i="15"/>
  <c r="V18" i="15"/>
  <c r="AC19" i="15"/>
  <c r="V19" i="15"/>
  <c r="T21" i="15"/>
  <c r="V21" i="15" s="1"/>
  <c r="AC23" i="15"/>
  <c r="T25" i="15"/>
  <c r="V25" i="15" s="1"/>
  <c r="V26" i="15"/>
  <c r="AC27" i="15"/>
  <c r="T29" i="15"/>
  <c r="V29" i="15" s="1"/>
  <c r="AC31" i="15"/>
  <c r="T33" i="15"/>
  <c r="V33" i="15" s="1"/>
  <c r="V34" i="15"/>
  <c r="AC35" i="15"/>
  <c r="T37" i="15"/>
  <c r="V37" i="15" s="1"/>
  <c r="AC39" i="15"/>
  <c r="T41" i="15"/>
  <c r="AC43" i="15"/>
  <c r="V43" i="15"/>
  <c r="T45" i="15"/>
  <c r="V45" i="15" s="1"/>
  <c r="T47" i="15"/>
  <c r="T51" i="15"/>
  <c r="T55" i="15"/>
  <c r="V55" i="15" s="1"/>
  <c r="T59" i="15"/>
  <c r="V62" i="15"/>
  <c r="T63" i="15"/>
  <c r="T67" i="15"/>
  <c r="V70" i="15"/>
  <c r="T71" i="15"/>
  <c r="T75" i="15"/>
  <c r="T79" i="15"/>
  <c r="T83" i="15"/>
  <c r="V86" i="15"/>
  <c r="T87" i="15"/>
  <c r="T91" i="15"/>
  <c r="V94" i="15"/>
  <c r="T95" i="15"/>
  <c r="T99" i="15"/>
  <c r="T103" i="15"/>
  <c r="T107" i="15"/>
  <c r="V110" i="15"/>
  <c r="T111" i="15"/>
  <c r="T115" i="15"/>
  <c r="V118" i="15"/>
  <c r="T119" i="15"/>
  <c r="T123" i="15"/>
  <c r="T127" i="15"/>
  <c r="T131" i="15"/>
  <c r="T135" i="15"/>
  <c r="T139" i="15"/>
  <c r="T143" i="15"/>
  <c r="T147" i="15"/>
  <c r="T151" i="15"/>
  <c r="T155" i="15"/>
  <c r="T159" i="15"/>
  <c r="T163" i="15"/>
  <c r="T167" i="15"/>
  <c r="T44" i="15"/>
  <c r="V44" i="15" s="1"/>
  <c r="T42" i="15"/>
  <c r="V42" i="15" s="1"/>
  <c r="T40" i="15"/>
  <c r="T46" i="15"/>
  <c r="T38" i="15"/>
  <c r="V38" i="15" s="1"/>
  <c r="T36" i="15"/>
  <c r="V36" i="15" s="1"/>
  <c r="T34" i="15"/>
  <c r="T32" i="15"/>
  <c r="V32" i="15" s="1"/>
  <c r="T30" i="15"/>
  <c r="V30" i="15" s="1"/>
  <c r="T28" i="15"/>
  <c r="V28" i="15" s="1"/>
  <c r="T26" i="15"/>
  <c r="T24" i="15"/>
  <c r="V24" i="15" s="1"/>
  <c r="T22" i="15"/>
  <c r="V22" i="15" s="1"/>
  <c r="T20" i="15"/>
  <c r="V20" i="15" s="1"/>
  <c r="T18" i="15"/>
  <c r="T16" i="15"/>
  <c r="V16" i="15" s="1"/>
  <c r="T14" i="15"/>
  <c r="V14" i="15" s="1"/>
  <c r="T12" i="15"/>
  <c r="V12" i="15" s="1"/>
  <c r="T10" i="15"/>
  <c r="AC13" i="15"/>
  <c r="AC21" i="15"/>
  <c r="T23" i="15"/>
  <c r="AC25" i="15"/>
  <c r="T27" i="15"/>
  <c r="V27" i="15" s="1"/>
  <c r="AC29" i="15"/>
  <c r="T31" i="15"/>
  <c r="AC33" i="15"/>
  <c r="T35" i="15"/>
  <c r="V35" i="15" s="1"/>
  <c r="AC37" i="15"/>
  <c r="T39" i="15"/>
  <c r="V40" i="15"/>
  <c r="T57" i="15"/>
  <c r="T61" i="15"/>
  <c r="T69" i="15"/>
  <c r="T77" i="15"/>
  <c r="T117" i="15"/>
  <c r="V120" i="15"/>
  <c r="T121" i="15"/>
  <c r="V136" i="15"/>
  <c r="V148" i="15"/>
  <c r="T149" i="15"/>
  <c r="T153" i="15"/>
  <c r="V156" i="15"/>
  <c r="T157" i="15"/>
  <c r="T161" i="15"/>
  <c r="T165" i="15"/>
  <c r="T169" i="15"/>
  <c r="AC46" i="15"/>
  <c r="V47" i="15"/>
  <c r="AC48" i="15"/>
  <c r="AC52" i="15"/>
  <c r="AC54" i="15"/>
  <c r="AC58" i="15"/>
  <c r="AC60" i="15"/>
  <c r="V61" i="15"/>
  <c r="AC62" i="15"/>
  <c r="AC66" i="15"/>
  <c r="AC68" i="15"/>
  <c r="V73" i="15"/>
  <c r="AC74" i="15"/>
  <c r="AC76" i="15"/>
  <c r="AC78" i="15"/>
  <c r="AC82" i="15"/>
  <c r="AC84" i="15"/>
  <c r="AC86" i="15"/>
  <c r="AC88" i="15"/>
  <c r="V97" i="15"/>
  <c r="AC98" i="15"/>
  <c r="AC102" i="15"/>
  <c r="AC104" i="15"/>
  <c r="V105" i="15"/>
  <c r="AC106" i="15"/>
  <c r="V109" i="15"/>
  <c r="AC110" i="15"/>
  <c r="AC112" i="15"/>
  <c r="V113" i="15"/>
  <c r="AC114" i="15"/>
  <c r="V115" i="15"/>
  <c r="V117" i="15"/>
  <c r="AC118" i="15"/>
  <c r="AC120" i="15"/>
  <c r="V121" i="15"/>
  <c r="AC122" i="15"/>
  <c r="V123" i="15"/>
  <c r="AC124" i="15"/>
  <c r="AC126" i="15"/>
  <c r="T48" i="15"/>
  <c r="V48" i="15" s="1"/>
  <c r="T50" i="15"/>
  <c r="V50" i="15" s="1"/>
  <c r="T52" i="15"/>
  <c r="V52" i="15" s="1"/>
  <c r="T54" i="15"/>
  <c r="V54" i="15" s="1"/>
  <c r="T56" i="15"/>
  <c r="V56" i="15" s="1"/>
  <c r="T58" i="15"/>
  <c r="T60" i="15"/>
  <c r="V60" i="15" s="1"/>
  <c r="AC61" i="15"/>
  <c r="T62" i="15"/>
  <c r="T64" i="15"/>
  <c r="V64" i="15" s="1"/>
  <c r="T66" i="15"/>
  <c r="V66" i="15" s="1"/>
  <c r="T68" i="15"/>
  <c r="V68" i="15" s="1"/>
  <c r="T70" i="15"/>
  <c r="T72" i="15"/>
  <c r="V72" i="15" s="1"/>
  <c r="AC73" i="15"/>
  <c r="T74" i="15"/>
  <c r="V74" i="15" s="1"/>
  <c r="T76" i="15"/>
  <c r="V76" i="15" s="1"/>
  <c r="T78" i="15"/>
  <c r="V78" i="15" s="1"/>
  <c r="AC79" i="15"/>
  <c r="T80" i="15"/>
  <c r="V80" i="15" s="1"/>
  <c r="T82" i="15"/>
  <c r="V82" i="15" s="1"/>
  <c r="T84" i="15"/>
  <c r="V84" i="15" s="1"/>
  <c r="T86" i="15"/>
  <c r="T88" i="15"/>
  <c r="V88" i="15" s="1"/>
  <c r="T90" i="15"/>
  <c r="V90" i="15" s="1"/>
  <c r="T92" i="15"/>
  <c r="V92" i="15" s="1"/>
  <c r="T94" i="15"/>
  <c r="T96" i="15"/>
  <c r="V96" i="15" s="1"/>
  <c r="AC97" i="15"/>
  <c r="T98" i="15"/>
  <c r="T100" i="15"/>
  <c r="V100" i="15" s="1"/>
  <c r="T102" i="15"/>
  <c r="V102" i="15" s="1"/>
  <c r="AC103" i="15"/>
  <c r="T104" i="15"/>
  <c r="V104" i="15" s="1"/>
  <c r="AC105" i="15"/>
  <c r="T106" i="15"/>
  <c r="V106" i="15" s="1"/>
  <c r="T108" i="15"/>
  <c r="V108" i="15" s="1"/>
  <c r="AC109" i="15"/>
  <c r="T110" i="15"/>
  <c r="T112" i="15"/>
  <c r="V112" i="15" s="1"/>
  <c r="T114" i="15"/>
  <c r="V114" i="15" s="1"/>
  <c r="AC115" i="15"/>
  <c r="T116" i="15"/>
  <c r="V116" i="15" s="1"/>
  <c r="AC117" i="15"/>
  <c r="T118" i="15"/>
  <c r="T120" i="15"/>
  <c r="T122" i="15"/>
  <c r="V122" i="15" s="1"/>
  <c r="AC123" i="15"/>
  <c r="T124" i="15"/>
  <c r="V124" i="15" s="1"/>
  <c r="T126" i="15"/>
  <c r="V126" i="15" s="1"/>
  <c r="AC127" i="15"/>
  <c r="T128" i="15"/>
  <c r="V128" i="15" s="1"/>
  <c r="AC129" i="15"/>
  <c r="T130" i="15"/>
  <c r="V130" i="15" s="1"/>
  <c r="AC131" i="15"/>
  <c r="T132" i="15"/>
  <c r="V132" i="15" s="1"/>
  <c r="AC133" i="15"/>
  <c r="T134" i="15"/>
  <c r="V134" i="15" s="1"/>
  <c r="AC135" i="15"/>
  <c r="T136" i="15"/>
  <c r="AC137" i="15"/>
  <c r="T138" i="15"/>
  <c r="V138" i="15" s="1"/>
  <c r="AC139" i="15"/>
  <c r="T140" i="15"/>
  <c r="V140" i="15" s="1"/>
  <c r="AC141" i="15"/>
  <c r="T142" i="15"/>
  <c r="V142" i="15" s="1"/>
  <c r="AC143" i="15"/>
  <c r="T144" i="15"/>
  <c r="V144" i="15" s="1"/>
  <c r="AC145" i="15"/>
  <c r="T146" i="15"/>
  <c r="V146" i="15" s="1"/>
  <c r="AC147" i="15"/>
  <c r="T148" i="15"/>
  <c r="AC149" i="15"/>
  <c r="T150" i="15"/>
  <c r="V150" i="15" s="1"/>
  <c r="AC151" i="15"/>
  <c r="T152" i="15"/>
  <c r="V152" i="15" s="1"/>
  <c r="AC153" i="15"/>
  <c r="T154" i="15"/>
  <c r="V154" i="15" s="1"/>
  <c r="AC155" i="15"/>
  <c r="T156" i="15"/>
  <c r="AC157" i="15"/>
  <c r="T158" i="15"/>
  <c r="V158" i="15" s="1"/>
  <c r="AC159" i="15"/>
  <c r="T160" i="15"/>
  <c r="V160" i="15" s="1"/>
  <c r="AC161" i="15"/>
  <c r="T162" i="15"/>
  <c r="V162" i="15" s="1"/>
  <c r="AC163" i="15"/>
  <c r="T164" i="15"/>
  <c r="AC165" i="15"/>
  <c r="T166" i="15"/>
  <c r="AC167" i="15"/>
  <c r="T168" i="15"/>
  <c r="AC169" i="15"/>
  <c r="AC171" i="15"/>
  <c r="AC173" i="15"/>
  <c r="AC175" i="15"/>
  <c r="AC177" i="15"/>
  <c r="AC179" i="15"/>
  <c r="AC181" i="15"/>
  <c r="V49" i="15"/>
  <c r="AC50" i="15"/>
  <c r="V51" i="15"/>
  <c r="V53" i="15"/>
  <c r="AC56" i="15"/>
  <c r="V57" i="15"/>
  <c r="V59" i="15"/>
  <c r="V63" i="15"/>
  <c r="AC64" i="15"/>
  <c r="V65" i="15"/>
  <c r="V67" i="15"/>
  <c r="V69" i="15"/>
  <c r="AC70" i="15"/>
  <c r="AC72" i="15"/>
  <c r="V75" i="15"/>
  <c r="V77" i="15"/>
  <c r="AC80" i="15"/>
  <c r="V81" i="15"/>
  <c r="V83" i="15"/>
  <c r="V85" i="15"/>
  <c r="V89" i="15"/>
  <c r="AC90" i="15"/>
  <c r="V91" i="15"/>
  <c r="AC92" i="15"/>
  <c r="V93" i="15"/>
  <c r="AC94" i="15"/>
  <c r="V95" i="15"/>
  <c r="AC96" i="15"/>
  <c r="V99" i="15"/>
  <c r="AC100" i="15"/>
  <c r="V101" i="15"/>
  <c r="V103" i="15"/>
  <c r="V107" i="15"/>
  <c r="AC108" i="15"/>
  <c r="AC116" i="15"/>
  <c r="V119" i="15"/>
  <c r="V125" i="15"/>
  <c r="AC128" i="15"/>
  <c r="V129" i="15"/>
  <c r="AC130" i="15"/>
  <c r="V131" i="15"/>
  <c r="AC132" i="15"/>
  <c r="V133" i="15"/>
  <c r="AC134" i="15"/>
  <c r="AC136" i="15"/>
  <c r="V137" i="15"/>
  <c r="AC138" i="15"/>
  <c r="V139" i="15"/>
  <c r="AC140" i="15"/>
  <c r="V141" i="15"/>
  <c r="AC142" i="15"/>
  <c r="AC144" i="15"/>
  <c r="V145" i="15"/>
  <c r="AC146" i="15"/>
  <c r="V147" i="15"/>
  <c r="AC148" i="15"/>
  <c r="AC150" i="15"/>
  <c r="AC152" i="15"/>
  <c r="V153" i="15"/>
  <c r="AC154" i="15"/>
  <c r="V155" i="15"/>
  <c r="AC156" i="15"/>
  <c r="AC158" i="15"/>
  <c r="AC160" i="15"/>
  <c r="V161" i="15"/>
  <c r="AC162" i="15"/>
  <c r="AC164" i="15"/>
  <c r="AC166" i="15"/>
  <c r="AC168" i="15"/>
  <c r="AC170" i="15"/>
  <c r="AC172" i="15"/>
  <c r="AC174" i="15"/>
  <c r="AC176" i="15"/>
  <c r="AC178" i="15"/>
  <c r="AC180" i="15"/>
  <c r="AC184" i="15"/>
  <c r="AC186" i="15"/>
  <c r="AC188" i="15"/>
  <c r="AC190" i="15"/>
  <c r="AC192" i="15"/>
  <c r="AC194" i="15"/>
  <c r="AC196" i="15"/>
  <c r="AC198" i="15"/>
  <c r="AC200" i="15"/>
  <c r="AC182" i="15"/>
  <c r="AC202" i="15"/>
  <c r="AC204" i="15"/>
  <c r="AC206" i="15"/>
  <c r="AC208" i="15"/>
  <c r="AC210" i="15"/>
  <c r="AC212" i="15"/>
  <c r="AC214" i="15"/>
  <c r="AC216" i="15"/>
  <c r="AC218" i="15"/>
  <c r="AC220" i="15"/>
  <c r="AC222" i="15"/>
  <c r="AC224" i="15"/>
  <c r="AC226" i="15"/>
  <c r="AC228" i="15"/>
  <c r="AC230" i="15"/>
  <c r="AC232" i="15"/>
  <c r="AC234" i="15"/>
  <c r="AC236" i="15"/>
  <c r="AC238" i="15"/>
  <c r="AC240" i="15"/>
  <c r="AC242" i="15"/>
  <c r="AC244" i="15"/>
  <c r="AC246" i="15"/>
  <c r="AC248" i="15"/>
  <c r="AC250" i="15"/>
  <c r="AC252" i="15"/>
  <c r="AC254" i="15"/>
  <c r="AC256" i="15"/>
  <c r="AC260" i="15"/>
  <c r="AC261" i="15"/>
  <c r="AC264" i="15"/>
  <c r="AC265" i="15"/>
  <c r="AC268" i="15"/>
  <c r="AC257" i="15"/>
  <c r="AC259" i="15"/>
  <c r="AC263" i="15"/>
  <c r="AC267" i="15"/>
  <c r="AC269" i="15"/>
  <c r="AC271" i="15"/>
  <c r="AC273" i="15"/>
  <c r="AC274" i="15"/>
  <c r="AC278" i="15"/>
  <c r="AC282" i="15"/>
  <c r="AC286" i="15"/>
  <c r="AC290" i="15"/>
  <c r="AC294" i="15"/>
  <c r="AC298" i="15"/>
  <c r="AC306" i="15"/>
  <c r="AC314" i="15"/>
  <c r="AC276" i="15"/>
  <c r="AC280" i="15"/>
  <c r="AC284" i="15"/>
  <c r="AC288" i="15"/>
  <c r="AC292" i="15"/>
  <c r="AC302" i="15"/>
  <c r="AC310" i="15"/>
  <c r="AC318" i="15"/>
  <c r="AC322" i="15"/>
  <c r="AC325" i="15"/>
  <c r="AC329" i="15"/>
  <c r="AC345" i="15"/>
  <c r="AC296" i="15"/>
  <c r="AC300" i="15"/>
  <c r="AC304" i="15"/>
  <c r="AC308" i="15"/>
  <c r="AC312" i="15"/>
  <c r="AC316" i="15"/>
  <c r="AC320" i="15"/>
  <c r="AC324" i="15"/>
  <c r="AC337" i="15"/>
  <c r="AC333" i="15"/>
  <c r="AC341" i="15"/>
  <c r="AC356" i="15"/>
  <c r="AC369" i="15"/>
  <c r="AC327" i="15"/>
  <c r="AC331" i="15"/>
  <c r="AC335" i="15"/>
  <c r="AC339" i="15"/>
  <c r="AC343" i="15"/>
  <c r="AC347" i="15"/>
  <c r="AC352" i="15"/>
  <c r="AC360" i="15"/>
  <c r="AC350" i="15"/>
  <c r="AC354" i="15"/>
  <c r="AC358" i="15"/>
  <c r="AC365" i="15"/>
  <c r="AC363" i="15"/>
  <c r="AC367" i="15"/>
  <c r="V159" i="15" l="1"/>
  <c r="V157" i="15"/>
  <c r="V151" i="15"/>
  <c r="V149" i="15"/>
  <c r="V143" i="15"/>
  <c r="V135" i="15"/>
  <c r="V127" i="15"/>
  <c r="V111" i="15"/>
  <c r="V87" i="15"/>
  <c r="V71" i="15"/>
  <c r="V79" i="15"/>
  <c r="V98" i="15"/>
  <c r="V58" i="15"/>
  <c r="V46" i="15"/>
  <c r="V39" i="15"/>
  <c r="V31" i="15"/>
  <c r="V23" i="15"/>
  <c r="V41" i="15"/>
  <c r="V17" i="15"/>
  <c r="AF236" i="14" l="1"/>
  <c r="AF237" i="14"/>
  <c r="AF238" i="14"/>
  <c r="AF239" i="14"/>
  <c r="AF240" i="14"/>
  <c r="AF241" i="14"/>
  <c r="AF242" i="14"/>
  <c r="AF243" i="14"/>
  <c r="AF244" i="14"/>
  <c r="AF245" i="14"/>
  <c r="AF246" i="14"/>
  <c r="AF247" i="14"/>
  <c r="AF248" i="14"/>
  <c r="AF249" i="14"/>
  <c r="AF250" i="14"/>
  <c r="AF251" i="14"/>
  <c r="AF252" i="14"/>
  <c r="AF253" i="14"/>
  <c r="AF254" i="14"/>
  <c r="AF255" i="14"/>
  <c r="AF256" i="14"/>
  <c r="AF257" i="14"/>
  <c r="AF258" i="14"/>
  <c r="AF259" i="14"/>
  <c r="AF260" i="14"/>
  <c r="AF261" i="14"/>
  <c r="AF262" i="14"/>
  <c r="AF263" i="14"/>
  <c r="AF264" i="14"/>
  <c r="AF265" i="14"/>
  <c r="AF266" i="14"/>
  <c r="AF267" i="14"/>
  <c r="AF268" i="14"/>
  <c r="AF269" i="14"/>
  <c r="AF270" i="14"/>
  <c r="AF271" i="14"/>
  <c r="AF272" i="14"/>
  <c r="AF273" i="14"/>
  <c r="AF274" i="14"/>
  <c r="AF275" i="14"/>
  <c r="AF276" i="14"/>
  <c r="AF277" i="14"/>
  <c r="AF278" i="14"/>
  <c r="AF279" i="14"/>
  <c r="AF280" i="14"/>
  <c r="AF281" i="14"/>
  <c r="AF282" i="14"/>
  <c r="AF283" i="14"/>
  <c r="AF284" i="14"/>
  <c r="AF285" i="14"/>
  <c r="AF286" i="14"/>
  <c r="AF287" i="14"/>
  <c r="AF288" i="14"/>
  <c r="AF289" i="14"/>
  <c r="AF290" i="14"/>
  <c r="AF291" i="14"/>
  <c r="AF292" i="14"/>
  <c r="AF293" i="14"/>
  <c r="AF294" i="14"/>
  <c r="AF295" i="14"/>
  <c r="AF296" i="14"/>
  <c r="AF297" i="14"/>
  <c r="AF298" i="14"/>
  <c r="AF299" i="14"/>
  <c r="AF300" i="14"/>
  <c r="AF301" i="14"/>
  <c r="AF302" i="14"/>
  <c r="AF303" i="14"/>
  <c r="AF304" i="14"/>
  <c r="AF305" i="14"/>
  <c r="AF306" i="14"/>
  <c r="AF307" i="14"/>
  <c r="AF308" i="14"/>
  <c r="AF309" i="14"/>
  <c r="AF310" i="14"/>
  <c r="AF311" i="14"/>
  <c r="AF312" i="14"/>
  <c r="AF313" i="14"/>
  <c r="AF314" i="14"/>
  <c r="AF315" i="14"/>
  <c r="AF316" i="14"/>
  <c r="AF317" i="14"/>
  <c r="AF318" i="14"/>
  <c r="AF319" i="14"/>
  <c r="AF320" i="14"/>
  <c r="AF321" i="14"/>
  <c r="AF322" i="14"/>
  <c r="AF323" i="14"/>
  <c r="AF324" i="14"/>
  <c r="AF325" i="14"/>
  <c r="AF326" i="14"/>
  <c r="AF327" i="14"/>
  <c r="AF328" i="14"/>
  <c r="AF329" i="14"/>
  <c r="AF330" i="14"/>
  <c r="AF331" i="14"/>
  <c r="AF332" i="14"/>
  <c r="AF333" i="14"/>
  <c r="AF334" i="14"/>
  <c r="AF335" i="14"/>
  <c r="AF336" i="14"/>
  <c r="AF337" i="14"/>
  <c r="AF338" i="14"/>
  <c r="AF339" i="14"/>
  <c r="AF340" i="14"/>
  <c r="AF341" i="14"/>
  <c r="AF342" i="14"/>
  <c r="AF343" i="14"/>
  <c r="AF344" i="14"/>
  <c r="AF345" i="14"/>
  <c r="AF346" i="14"/>
  <c r="AF347" i="14"/>
  <c r="AF348" i="14"/>
  <c r="AF349" i="14"/>
  <c r="AF350" i="14"/>
  <c r="AF351" i="14"/>
  <c r="AF352" i="14"/>
  <c r="AF353" i="14"/>
  <c r="AF354" i="14"/>
  <c r="AF355" i="14"/>
  <c r="AF356" i="14"/>
  <c r="AF357" i="14"/>
  <c r="AF358" i="14"/>
  <c r="AF359" i="14"/>
  <c r="AF360" i="14"/>
  <c r="AF361" i="14"/>
  <c r="AF362" i="14"/>
  <c r="AF363" i="14"/>
  <c r="AF364" i="14"/>
  <c r="AF365" i="14"/>
  <c r="AF366" i="14"/>
  <c r="AF367" i="14"/>
  <c r="AF368" i="14"/>
  <c r="AF369" i="14"/>
  <c r="Z369" i="14"/>
  <c r="S369" i="14"/>
  <c r="V369" i="14" s="1"/>
  <c r="O369" i="14"/>
  <c r="P369" i="14" s="1"/>
  <c r="H369" i="14"/>
  <c r="G369" i="14"/>
  <c r="C369" i="14"/>
  <c r="AC368" i="14"/>
  <c r="Z368" i="14"/>
  <c r="S368" i="14"/>
  <c r="V368" i="14" s="1"/>
  <c r="P368" i="14"/>
  <c r="O368" i="14"/>
  <c r="H368" i="14"/>
  <c r="G368" i="14"/>
  <c r="C368" i="14"/>
  <c r="Z367" i="14"/>
  <c r="V367" i="14"/>
  <c r="S367" i="14"/>
  <c r="O367" i="14"/>
  <c r="P367" i="14" s="1"/>
  <c r="H367" i="14"/>
  <c r="G367" i="14"/>
  <c r="C367" i="14"/>
  <c r="Z366" i="14"/>
  <c r="S366" i="14"/>
  <c r="V366" i="14" s="1"/>
  <c r="P366" i="14"/>
  <c r="O366" i="14"/>
  <c r="H366" i="14"/>
  <c r="G366" i="14"/>
  <c r="C366" i="14"/>
  <c r="Z365" i="14"/>
  <c r="S365" i="14"/>
  <c r="V365" i="14" s="1"/>
  <c r="O365" i="14"/>
  <c r="P365" i="14" s="1"/>
  <c r="H365" i="14"/>
  <c r="G365" i="14"/>
  <c r="C365" i="14"/>
  <c r="AC364" i="14"/>
  <c r="Z364" i="14"/>
  <c r="S364" i="14"/>
  <c r="V364" i="14" s="1"/>
  <c r="P364" i="14"/>
  <c r="O364" i="14"/>
  <c r="H364" i="14"/>
  <c r="G364" i="14"/>
  <c r="C364" i="14"/>
  <c r="Z363" i="14"/>
  <c r="V363" i="14"/>
  <c r="S363" i="14"/>
  <c r="O363" i="14"/>
  <c r="P363" i="14" s="1"/>
  <c r="H363" i="14"/>
  <c r="G363" i="14"/>
  <c r="C363" i="14"/>
  <c r="Z362" i="14"/>
  <c r="S362" i="14"/>
  <c r="V362" i="14" s="1"/>
  <c r="P362" i="14"/>
  <c r="O362" i="14"/>
  <c r="H362" i="14"/>
  <c r="G362" i="14"/>
  <c r="C362" i="14"/>
  <c r="Z361" i="14"/>
  <c r="S361" i="14"/>
  <c r="V361" i="14" s="1"/>
  <c r="P361" i="14"/>
  <c r="AC361" i="14" s="1"/>
  <c r="O361" i="14"/>
  <c r="H361" i="14"/>
  <c r="G361" i="14"/>
  <c r="C361" i="14"/>
  <c r="Z360" i="14"/>
  <c r="S360" i="14"/>
  <c r="V360" i="14" s="1"/>
  <c r="O360" i="14"/>
  <c r="P360" i="14" s="1"/>
  <c r="H360" i="14"/>
  <c r="G360" i="14"/>
  <c r="C360" i="14"/>
  <c r="Z359" i="14"/>
  <c r="S359" i="14"/>
  <c r="V359" i="14" s="1"/>
  <c r="P359" i="14"/>
  <c r="AC359" i="14" s="1"/>
  <c r="O359" i="14"/>
  <c r="H359" i="14"/>
  <c r="G359" i="14"/>
  <c r="C359" i="14"/>
  <c r="Z358" i="14"/>
  <c r="S358" i="14"/>
  <c r="V358" i="14" s="1"/>
  <c r="O358" i="14"/>
  <c r="P358" i="14" s="1"/>
  <c r="H358" i="14"/>
  <c r="G358" i="14"/>
  <c r="C358" i="14"/>
  <c r="Z357" i="14"/>
  <c r="S357" i="14"/>
  <c r="V357" i="14" s="1"/>
  <c r="P357" i="14"/>
  <c r="AC357" i="14" s="1"/>
  <c r="O357" i="14"/>
  <c r="H357" i="14"/>
  <c r="G357" i="14"/>
  <c r="C357" i="14"/>
  <c r="Z356" i="14"/>
  <c r="S356" i="14"/>
  <c r="V356" i="14" s="1"/>
  <c r="O356" i="14"/>
  <c r="P356" i="14" s="1"/>
  <c r="H356" i="14"/>
  <c r="G356" i="14"/>
  <c r="C356" i="14"/>
  <c r="Z355" i="14"/>
  <c r="S355" i="14"/>
  <c r="V355" i="14" s="1"/>
  <c r="P355" i="14"/>
  <c r="AC355" i="14" s="1"/>
  <c r="O355" i="14"/>
  <c r="H355" i="14"/>
  <c r="G355" i="14"/>
  <c r="C355" i="14"/>
  <c r="Z354" i="14"/>
  <c r="S354" i="14"/>
  <c r="V354" i="14" s="1"/>
  <c r="P354" i="14"/>
  <c r="AC354" i="14" s="1"/>
  <c r="O354" i="14"/>
  <c r="H354" i="14"/>
  <c r="G354" i="14"/>
  <c r="C354" i="14"/>
  <c r="Z353" i="14"/>
  <c r="S353" i="14"/>
  <c r="V353" i="14" s="1"/>
  <c r="O353" i="14"/>
  <c r="P353" i="14" s="1"/>
  <c r="H353" i="14"/>
  <c r="G353" i="14"/>
  <c r="C353" i="14"/>
  <c r="Z352" i="14"/>
  <c r="S352" i="14"/>
  <c r="V352" i="14" s="1"/>
  <c r="P352" i="14"/>
  <c r="AC352" i="14" s="1"/>
  <c r="O352" i="14"/>
  <c r="H352" i="14"/>
  <c r="G352" i="14"/>
  <c r="C352" i="14"/>
  <c r="Z351" i="14"/>
  <c r="S351" i="14"/>
  <c r="V351" i="14" s="1"/>
  <c r="O351" i="14"/>
  <c r="P351" i="14" s="1"/>
  <c r="H351" i="14"/>
  <c r="G351" i="14"/>
  <c r="C351" i="14"/>
  <c r="Z350" i="14"/>
  <c r="S350" i="14"/>
  <c r="V350" i="14" s="1"/>
  <c r="P350" i="14"/>
  <c r="AC350" i="14" s="1"/>
  <c r="O350" i="14"/>
  <c r="H350" i="14"/>
  <c r="G350" i="14"/>
  <c r="C350" i="14"/>
  <c r="Z349" i="14"/>
  <c r="S349" i="14"/>
  <c r="V349" i="14" s="1"/>
  <c r="O349" i="14"/>
  <c r="P349" i="14" s="1"/>
  <c r="H349" i="14"/>
  <c r="G349" i="14"/>
  <c r="C349" i="14"/>
  <c r="Z348" i="14"/>
  <c r="S348" i="14"/>
  <c r="V348" i="14" s="1"/>
  <c r="P348" i="14"/>
  <c r="AC348" i="14" s="1"/>
  <c r="O348" i="14"/>
  <c r="H348" i="14"/>
  <c r="G348" i="14"/>
  <c r="C348" i="14"/>
  <c r="Z347" i="14"/>
  <c r="S347" i="14"/>
  <c r="V347" i="14" s="1"/>
  <c r="O347" i="14"/>
  <c r="P347" i="14" s="1"/>
  <c r="H347" i="14"/>
  <c r="G347" i="14"/>
  <c r="C347" i="14"/>
  <c r="Z346" i="14"/>
  <c r="S346" i="14"/>
  <c r="V346" i="14" s="1"/>
  <c r="P346" i="14"/>
  <c r="AC346" i="14" s="1"/>
  <c r="O346" i="14"/>
  <c r="H346" i="14"/>
  <c r="G346" i="14"/>
  <c r="C346" i="14"/>
  <c r="Z345" i="14"/>
  <c r="S345" i="14"/>
  <c r="V345" i="14" s="1"/>
  <c r="O345" i="14"/>
  <c r="P345" i="14" s="1"/>
  <c r="H345" i="14"/>
  <c r="G345" i="14"/>
  <c r="C345" i="14"/>
  <c r="Z344" i="14"/>
  <c r="S344" i="14"/>
  <c r="V344" i="14" s="1"/>
  <c r="P344" i="14"/>
  <c r="AC344" i="14" s="1"/>
  <c r="O344" i="14"/>
  <c r="H344" i="14"/>
  <c r="G344" i="14"/>
  <c r="C344" i="14"/>
  <c r="Z343" i="14"/>
  <c r="S343" i="14"/>
  <c r="V343" i="14" s="1"/>
  <c r="O343" i="14"/>
  <c r="P343" i="14" s="1"/>
  <c r="H343" i="14"/>
  <c r="G343" i="14"/>
  <c r="C343" i="14"/>
  <c r="Z342" i="14"/>
  <c r="S342" i="14"/>
  <c r="V342" i="14" s="1"/>
  <c r="P342" i="14"/>
  <c r="AC342" i="14" s="1"/>
  <c r="O342" i="14"/>
  <c r="H342" i="14"/>
  <c r="G342" i="14"/>
  <c r="C342" i="14"/>
  <c r="Z341" i="14"/>
  <c r="S341" i="14"/>
  <c r="V341" i="14" s="1"/>
  <c r="O341" i="14"/>
  <c r="P341" i="14" s="1"/>
  <c r="H341" i="14"/>
  <c r="G341" i="14"/>
  <c r="C341" i="14"/>
  <c r="Z340" i="14"/>
  <c r="S340" i="14"/>
  <c r="V340" i="14" s="1"/>
  <c r="P340" i="14"/>
  <c r="AC340" i="14" s="1"/>
  <c r="O340" i="14"/>
  <c r="H340" i="14"/>
  <c r="G340" i="14"/>
  <c r="C340" i="14"/>
  <c r="Z339" i="14"/>
  <c r="S339" i="14"/>
  <c r="V339" i="14" s="1"/>
  <c r="O339" i="14"/>
  <c r="P339" i="14" s="1"/>
  <c r="H339" i="14"/>
  <c r="G339" i="14"/>
  <c r="C339" i="14"/>
  <c r="Z338" i="14"/>
  <c r="S338" i="14"/>
  <c r="V338" i="14" s="1"/>
  <c r="P338" i="14"/>
  <c r="AC338" i="14" s="1"/>
  <c r="O338" i="14"/>
  <c r="H338" i="14"/>
  <c r="G338" i="14"/>
  <c r="C338" i="14"/>
  <c r="Z337" i="14"/>
  <c r="S337" i="14"/>
  <c r="V337" i="14" s="1"/>
  <c r="O337" i="14"/>
  <c r="P337" i="14" s="1"/>
  <c r="H337" i="14"/>
  <c r="G337" i="14"/>
  <c r="C337" i="14"/>
  <c r="Z336" i="14"/>
  <c r="S336" i="14"/>
  <c r="V336" i="14" s="1"/>
  <c r="P336" i="14"/>
  <c r="AC336" i="14" s="1"/>
  <c r="O336" i="14"/>
  <c r="H336" i="14"/>
  <c r="G336" i="14"/>
  <c r="C336" i="14"/>
  <c r="Z335" i="14"/>
  <c r="S335" i="14"/>
  <c r="V335" i="14" s="1"/>
  <c r="O335" i="14"/>
  <c r="P335" i="14" s="1"/>
  <c r="H335" i="14"/>
  <c r="G335" i="14"/>
  <c r="C335" i="14"/>
  <c r="Z334" i="14"/>
  <c r="S334" i="14"/>
  <c r="V334" i="14" s="1"/>
  <c r="P334" i="14"/>
  <c r="AC334" i="14" s="1"/>
  <c r="O334" i="14"/>
  <c r="H334" i="14"/>
  <c r="G334" i="14"/>
  <c r="C334" i="14"/>
  <c r="Z333" i="14"/>
  <c r="S333" i="14"/>
  <c r="V333" i="14" s="1"/>
  <c r="O333" i="14"/>
  <c r="P333" i="14" s="1"/>
  <c r="H333" i="14"/>
  <c r="G333" i="14"/>
  <c r="C333" i="14"/>
  <c r="Z332" i="14"/>
  <c r="S332" i="14"/>
  <c r="V332" i="14" s="1"/>
  <c r="P332" i="14"/>
  <c r="AC332" i="14" s="1"/>
  <c r="O332" i="14"/>
  <c r="H332" i="14"/>
  <c r="G332" i="14"/>
  <c r="C332" i="14"/>
  <c r="Z331" i="14"/>
  <c r="S331" i="14"/>
  <c r="V331" i="14" s="1"/>
  <c r="O331" i="14"/>
  <c r="P331" i="14" s="1"/>
  <c r="H331" i="14"/>
  <c r="G331" i="14"/>
  <c r="C331" i="14"/>
  <c r="Z330" i="14"/>
  <c r="S330" i="14"/>
  <c r="V330" i="14" s="1"/>
  <c r="P330" i="14"/>
  <c r="AC330" i="14" s="1"/>
  <c r="O330" i="14"/>
  <c r="H330" i="14"/>
  <c r="G330" i="14"/>
  <c r="C330" i="14"/>
  <c r="Z329" i="14"/>
  <c r="S329" i="14"/>
  <c r="V329" i="14" s="1"/>
  <c r="O329" i="14"/>
  <c r="P329" i="14" s="1"/>
  <c r="H329" i="14"/>
  <c r="G329" i="14"/>
  <c r="C329" i="14"/>
  <c r="Z328" i="14"/>
  <c r="S328" i="14"/>
  <c r="V328" i="14" s="1"/>
  <c r="P328" i="14"/>
  <c r="AC328" i="14" s="1"/>
  <c r="O328" i="14"/>
  <c r="H328" i="14"/>
  <c r="G328" i="14"/>
  <c r="C328" i="14"/>
  <c r="Z327" i="14"/>
  <c r="S327" i="14"/>
  <c r="V327" i="14" s="1"/>
  <c r="O327" i="14"/>
  <c r="P327" i="14" s="1"/>
  <c r="H327" i="14"/>
  <c r="G327" i="14"/>
  <c r="C327" i="14"/>
  <c r="Z326" i="14"/>
  <c r="S326" i="14"/>
  <c r="V326" i="14" s="1"/>
  <c r="P326" i="14"/>
  <c r="AC326" i="14" s="1"/>
  <c r="O326" i="14"/>
  <c r="H326" i="14"/>
  <c r="G326" i="14"/>
  <c r="C326" i="14"/>
  <c r="Z325" i="14"/>
  <c r="S325" i="14"/>
  <c r="V325" i="14" s="1"/>
  <c r="O325" i="14"/>
  <c r="P325" i="14" s="1"/>
  <c r="H325" i="14"/>
  <c r="G325" i="14"/>
  <c r="C325" i="14"/>
  <c r="Z324" i="14"/>
  <c r="S324" i="14"/>
  <c r="V324" i="14" s="1"/>
  <c r="P324" i="14"/>
  <c r="AC324" i="14" s="1"/>
  <c r="O324" i="14"/>
  <c r="H324" i="14"/>
  <c r="G324" i="14"/>
  <c r="C324" i="14"/>
  <c r="Z323" i="14"/>
  <c r="S323" i="14"/>
  <c r="V323" i="14" s="1"/>
  <c r="O323" i="14"/>
  <c r="P323" i="14" s="1"/>
  <c r="H323" i="14"/>
  <c r="G323" i="14"/>
  <c r="C323" i="14"/>
  <c r="Z322" i="14"/>
  <c r="S322" i="14"/>
  <c r="V322" i="14" s="1"/>
  <c r="P322" i="14"/>
  <c r="O322" i="14"/>
  <c r="H322" i="14"/>
  <c r="G322" i="14"/>
  <c r="C322" i="14"/>
  <c r="Z321" i="14"/>
  <c r="S321" i="14"/>
  <c r="V321" i="14" s="1"/>
  <c r="P321" i="14"/>
  <c r="AC321" i="14" s="1"/>
  <c r="O321" i="14"/>
  <c r="H321" i="14"/>
  <c r="G321" i="14"/>
  <c r="C321" i="14"/>
  <c r="Z320" i="14"/>
  <c r="S320" i="14"/>
  <c r="V320" i="14" s="1"/>
  <c r="O320" i="14"/>
  <c r="P320" i="14" s="1"/>
  <c r="H320" i="14"/>
  <c r="G320" i="14"/>
  <c r="C320" i="14"/>
  <c r="Z319" i="14"/>
  <c r="S319" i="14"/>
  <c r="V319" i="14" s="1"/>
  <c r="P319" i="14"/>
  <c r="AC319" i="14" s="1"/>
  <c r="O319" i="14"/>
  <c r="H319" i="14"/>
  <c r="G319" i="14"/>
  <c r="C319" i="14"/>
  <c r="Z318" i="14"/>
  <c r="S318" i="14"/>
  <c r="V318" i="14" s="1"/>
  <c r="O318" i="14"/>
  <c r="P318" i="14" s="1"/>
  <c r="H318" i="14"/>
  <c r="G318" i="14"/>
  <c r="C318" i="14"/>
  <c r="Z317" i="14"/>
  <c r="S317" i="14"/>
  <c r="V317" i="14" s="1"/>
  <c r="P317" i="14"/>
  <c r="AC317" i="14" s="1"/>
  <c r="O317" i="14"/>
  <c r="H317" i="14"/>
  <c r="G317" i="14"/>
  <c r="C317" i="14"/>
  <c r="Z316" i="14"/>
  <c r="S316" i="14"/>
  <c r="V316" i="14" s="1"/>
  <c r="O316" i="14"/>
  <c r="P316" i="14" s="1"/>
  <c r="H316" i="14"/>
  <c r="G316" i="14"/>
  <c r="C316" i="14"/>
  <c r="Z315" i="14"/>
  <c r="S315" i="14"/>
  <c r="V315" i="14" s="1"/>
  <c r="P315" i="14"/>
  <c r="AC315" i="14" s="1"/>
  <c r="O315" i="14"/>
  <c r="H315" i="14"/>
  <c r="G315" i="14"/>
  <c r="C315" i="14"/>
  <c r="Z314" i="14"/>
  <c r="S314" i="14"/>
  <c r="V314" i="14" s="1"/>
  <c r="O314" i="14"/>
  <c r="P314" i="14" s="1"/>
  <c r="H314" i="14"/>
  <c r="G314" i="14"/>
  <c r="C314" i="14"/>
  <c r="Z313" i="14"/>
  <c r="S313" i="14"/>
  <c r="V313" i="14" s="1"/>
  <c r="P313" i="14"/>
  <c r="AC313" i="14" s="1"/>
  <c r="O313" i="14"/>
  <c r="H313" i="14"/>
  <c r="G313" i="14"/>
  <c r="C313" i="14"/>
  <c r="Z312" i="14"/>
  <c r="S312" i="14"/>
  <c r="V312" i="14" s="1"/>
  <c r="O312" i="14"/>
  <c r="P312" i="14" s="1"/>
  <c r="H312" i="14"/>
  <c r="G312" i="14"/>
  <c r="C312" i="14"/>
  <c r="Z311" i="14"/>
  <c r="S311" i="14"/>
  <c r="V311" i="14" s="1"/>
  <c r="P311" i="14"/>
  <c r="AC311" i="14" s="1"/>
  <c r="O311" i="14"/>
  <c r="H311" i="14"/>
  <c r="G311" i="14"/>
  <c r="C311" i="14"/>
  <c r="Z310" i="14"/>
  <c r="S310" i="14"/>
  <c r="V310" i="14" s="1"/>
  <c r="O310" i="14"/>
  <c r="P310" i="14" s="1"/>
  <c r="H310" i="14"/>
  <c r="G310" i="14"/>
  <c r="C310" i="14"/>
  <c r="Z309" i="14"/>
  <c r="S309" i="14"/>
  <c r="V309" i="14" s="1"/>
  <c r="P309" i="14"/>
  <c r="AC309" i="14" s="1"/>
  <c r="O309" i="14"/>
  <c r="H309" i="14"/>
  <c r="G309" i="14"/>
  <c r="C309" i="14"/>
  <c r="Z308" i="14"/>
  <c r="S308" i="14"/>
  <c r="V308" i="14" s="1"/>
  <c r="O308" i="14"/>
  <c r="P308" i="14" s="1"/>
  <c r="H308" i="14"/>
  <c r="G308" i="14"/>
  <c r="C308" i="14"/>
  <c r="Z307" i="14"/>
  <c r="S307" i="14"/>
  <c r="V307" i="14" s="1"/>
  <c r="P307" i="14"/>
  <c r="AC307" i="14" s="1"/>
  <c r="O307" i="14"/>
  <c r="H307" i="14"/>
  <c r="G307" i="14"/>
  <c r="C307" i="14"/>
  <c r="Z306" i="14"/>
  <c r="S306" i="14"/>
  <c r="V306" i="14" s="1"/>
  <c r="O306" i="14"/>
  <c r="P306" i="14" s="1"/>
  <c r="H306" i="14"/>
  <c r="G306" i="14"/>
  <c r="C306" i="14"/>
  <c r="Z305" i="14"/>
  <c r="S305" i="14"/>
  <c r="V305" i="14" s="1"/>
  <c r="P305" i="14"/>
  <c r="AC305" i="14" s="1"/>
  <c r="O305" i="14"/>
  <c r="H305" i="14"/>
  <c r="G305" i="14"/>
  <c r="C305" i="14"/>
  <c r="Z304" i="14"/>
  <c r="S304" i="14"/>
  <c r="V304" i="14" s="1"/>
  <c r="O304" i="14"/>
  <c r="P304" i="14" s="1"/>
  <c r="H304" i="14"/>
  <c r="G304" i="14"/>
  <c r="C304" i="14"/>
  <c r="Z303" i="14"/>
  <c r="S303" i="14"/>
  <c r="V303" i="14" s="1"/>
  <c r="P303" i="14"/>
  <c r="AC303" i="14" s="1"/>
  <c r="O303" i="14"/>
  <c r="H303" i="14"/>
  <c r="G303" i="14"/>
  <c r="C303" i="14"/>
  <c r="Z302" i="14"/>
  <c r="S302" i="14"/>
  <c r="V302" i="14" s="1"/>
  <c r="O302" i="14"/>
  <c r="P302" i="14" s="1"/>
  <c r="H302" i="14"/>
  <c r="G302" i="14"/>
  <c r="C302" i="14"/>
  <c r="Z301" i="14"/>
  <c r="S301" i="14"/>
  <c r="V301" i="14" s="1"/>
  <c r="P301" i="14"/>
  <c r="AC301" i="14" s="1"/>
  <c r="O301" i="14"/>
  <c r="H301" i="14"/>
  <c r="G301" i="14"/>
  <c r="C301" i="14"/>
  <c r="Z300" i="14"/>
  <c r="S300" i="14"/>
  <c r="V300" i="14" s="1"/>
  <c r="O300" i="14"/>
  <c r="P300" i="14" s="1"/>
  <c r="H300" i="14"/>
  <c r="G300" i="14"/>
  <c r="C300" i="14"/>
  <c r="Z299" i="14"/>
  <c r="S299" i="14"/>
  <c r="V299" i="14" s="1"/>
  <c r="P299" i="14"/>
  <c r="AC299" i="14" s="1"/>
  <c r="O299" i="14"/>
  <c r="H299" i="14"/>
  <c r="G299" i="14"/>
  <c r="C299" i="14"/>
  <c r="Z298" i="14"/>
  <c r="S298" i="14"/>
  <c r="V298" i="14" s="1"/>
  <c r="O298" i="14"/>
  <c r="P298" i="14" s="1"/>
  <c r="H298" i="14"/>
  <c r="G298" i="14"/>
  <c r="C298" i="14"/>
  <c r="Z297" i="14"/>
  <c r="S297" i="14"/>
  <c r="V297" i="14" s="1"/>
  <c r="P297" i="14"/>
  <c r="AC297" i="14" s="1"/>
  <c r="O297" i="14"/>
  <c r="H297" i="14"/>
  <c r="G297" i="14"/>
  <c r="C297" i="14"/>
  <c r="Z296" i="14"/>
  <c r="S296" i="14"/>
  <c r="V296" i="14" s="1"/>
  <c r="O296" i="14"/>
  <c r="P296" i="14" s="1"/>
  <c r="H296" i="14"/>
  <c r="G296" i="14"/>
  <c r="C296" i="14"/>
  <c r="Z295" i="14"/>
  <c r="S295" i="14"/>
  <c r="V295" i="14" s="1"/>
  <c r="P295" i="14"/>
  <c r="AC295" i="14" s="1"/>
  <c r="O295" i="14"/>
  <c r="H295" i="14"/>
  <c r="G295" i="14"/>
  <c r="C295" i="14"/>
  <c r="Z294" i="14"/>
  <c r="S294" i="14"/>
  <c r="V294" i="14" s="1"/>
  <c r="O294" i="14"/>
  <c r="P294" i="14" s="1"/>
  <c r="H294" i="14"/>
  <c r="G294" i="14"/>
  <c r="C294" i="14"/>
  <c r="AC293" i="14"/>
  <c r="Z293" i="14"/>
  <c r="S293" i="14"/>
  <c r="V293" i="14" s="1"/>
  <c r="P293" i="14"/>
  <c r="O293" i="14"/>
  <c r="H293" i="14"/>
  <c r="G293" i="14"/>
  <c r="C293" i="14"/>
  <c r="Z292" i="14"/>
  <c r="V292" i="14"/>
  <c r="S292" i="14"/>
  <c r="O292" i="14"/>
  <c r="P292" i="14" s="1"/>
  <c r="H292" i="14"/>
  <c r="G292" i="14"/>
  <c r="C292" i="14"/>
  <c r="Z291" i="14"/>
  <c r="S291" i="14"/>
  <c r="V291" i="14" s="1"/>
  <c r="P291" i="14"/>
  <c r="AC291" i="14" s="1"/>
  <c r="O291" i="14"/>
  <c r="H291" i="14"/>
  <c r="G291" i="14"/>
  <c r="C291" i="14"/>
  <c r="Z290" i="14"/>
  <c r="S290" i="14"/>
  <c r="V290" i="14" s="1"/>
  <c r="O290" i="14"/>
  <c r="P290" i="14" s="1"/>
  <c r="H290" i="14"/>
  <c r="G290" i="14"/>
  <c r="C290" i="14"/>
  <c r="AC289" i="14"/>
  <c r="Z289" i="14"/>
  <c r="S289" i="14"/>
  <c r="V289" i="14" s="1"/>
  <c r="P289" i="14"/>
  <c r="O289" i="14"/>
  <c r="H289" i="14"/>
  <c r="G289" i="14"/>
  <c r="C289" i="14"/>
  <c r="Z288" i="14"/>
  <c r="V288" i="14"/>
  <c r="S288" i="14"/>
  <c r="O288" i="14"/>
  <c r="P288" i="14" s="1"/>
  <c r="H288" i="14"/>
  <c r="G288" i="14"/>
  <c r="C288" i="14"/>
  <c r="Z287" i="14"/>
  <c r="S287" i="14"/>
  <c r="V287" i="14" s="1"/>
  <c r="P287" i="14"/>
  <c r="O287" i="14"/>
  <c r="H287" i="14"/>
  <c r="G287" i="14"/>
  <c r="C287" i="14"/>
  <c r="Z286" i="14"/>
  <c r="S286" i="14"/>
  <c r="V286" i="14" s="1"/>
  <c r="O286" i="14"/>
  <c r="P286" i="14" s="1"/>
  <c r="H286" i="14"/>
  <c r="G286" i="14"/>
  <c r="C286" i="14"/>
  <c r="AC285" i="14"/>
  <c r="Z285" i="14"/>
  <c r="S285" i="14"/>
  <c r="V285" i="14" s="1"/>
  <c r="P285" i="14"/>
  <c r="O285" i="14"/>
  <c r="H285" i="14"/>
  <c r="G285" i="14"/>
  <c r="C285" i="14"/>
  <c r="Z284" i="14"/>
  <c r="V284" i="14"/>
  <c r="S284" i="14"/>
  <c r="O284" i="14"/>
  <c r="P284" i="14" s="1"/>
  <c r="H284" i="14"/>
  <c r="G284" i="14"/>
  <c r="C284" i="14"/>
  <c r="Z283" i="14"/>
  <c r="S283" i="14"/>
  <c r="V283" i="14" s="1"/>
  <c r="P283" i="14"/>
  <c r="O283" i="14"/>
  <c r="H283" i="14"/>
  <c r="G283" i="14"/>
  <c r="C283" i="14"/>
  <c r="Z282" i="14"/>
  <c r="S282" i="14"/>
  <c r="V282" i="14" s="1"/>
  <c r="O282" i="14"/>
  <c r="P282" i="14" s="1"/>
  <c r="H282" i="14"/>
  <c r="G282" i="14"/>
  <c r="C282" i="14"/>
  <c r="AC281" i="14"/>
  <c r="Z281" i="14"/>
  <c r="S281" i="14"/>
  <c r="V281" i="14" s="1"/>
  <c r="P281" i="14"/>
  <c r="O281" i="14"/>
  <c r="H281" i="14"/>
  <c r="G281" i="14"/>
  <c r="C281" i="14"/>
  <c r="Z280" i="14"/>
  <c r="V280" i="14"/>
  <c r="S280" i="14"/>
  <c r="O280" i="14"/>
  <c r="P280" i="14" s="1"/>
  <c r="H280" i="14"/>
  <c r="G280" i="14"/>
  <c r="C280" i="14"/>
  <c r="Z279" i="14"/>
  <c r="S279" i="14"/>
  <c r="V279" i="14" s="1"/>
  <c r="P279" i="14"/>
  <c r="O279" i="14"/>
  <c r="H279" i="14"/>
  <c r="G279" i="14"/>
  <c r="C279" i="14"/>
  <c r="Z278" i="14"/>
  <c r="S278" i="14"/>
  <c r="V278" i="14" s="1"/>
  <c r="O278" i="14"/>
  <c r="P278" i="14" s="1"/>
  <c r="H278" i="14"/>
  <c r="G278" i="14"/>
  <c r="C278" i="14"/>
  <c r="AC277" i="14"/>
  <c r="Z277" i="14"/>
  <c r="S277" i="14"/>
  <c r="V277" i="14" s="1"/>
  <c r="P277" i="14"/>
  <c r="O277" i="14"/>
  <c r="H277" i="14"/>
  <c r="G277" i="14"/>
  <c r="C277" i="14"/>
  <c r="Z276" i="14"/>
  <c r="V276" i="14"/>
  <c r="S276" i="14"/>
  <c r="O276" i="14"/>
  <c r="P276" i="14" s="1"/>
  <c r="H276" i="14"/>
  <c r="G276" i="14"/>
  <c r="C276" i="14"/>
  <c r="Z275" i="14"/>
  <c r="S275" i="14"/>
  <c r="V275" i="14" s="1"/>
  <c r="P275" i="14"/>
  <c r="O275" i="14"/>
  <c r="H275" i="14"/>
  <c r="G275" i="14"/>
  <c r="C275" i="14"/>
  <c r="Z274" i="14"/>
  <c r="S274" i="14"/>
  <c r="V274" i="14" s="1"/>
  <c r="O274" i="14"/>
  <c r="P274" i="14" s="1"/>
  <c r="H274" i="14"/>
  <c r="G274" i="14"/>
  <c r="C274" i="14"/>
  <c r="AC273" i="14"/>
  <c r="Z273" i="14"/>
  <c r="S273" i="14"/>
  <c r="V273" i="14" s="1"/>
  <c r="P273" i="14"/>
  <c r="O273" i="14"/>
  <c r="H273" i="14"/>
  <c r="G273" i="14"/>
  <c r="C273" i="14"/>
  <c r="Z272" i="14"/>
  <c r="V272" i="14"/>
  <c r="S272" i="14"/>
  <c r="O272" i="14"/>
  <c r="P272" i="14" s="1"/>
  <c r="H272" i="14"/>
  <c r="G272" i="14"/>
  <c r="C272" i="14"/>
  <c r="Z271" i="14"/>
  <c r="S271" i="14"/>
  <c r="V271" i="14" s="1"/>
  <c r="P271" i="14"/>
  <c r="O271" i="14"/>
  <c r="H271" i="14"/>
  <c r="G271" i="14"/>
  <c r="C271" i="14"/>
  <c r="Z270" i="14"/>
  <c r="S270" i="14"/>
  <c r="V270" i="14" s="1"/>
  <c r="O270" i="14"/>
  <c r="P270" i="14" s="1"/>
  <c r="H270" i="14"/>
  <c r="G270" i="14"/>
  <c r="C270" i="14"/>
  <c r="AC269" i="14"/>
  <c r="Z269" i="14"/>
  <c r="S269" i="14"/>
  <c r="V269" i="14" s="1"/>
  <c r="P269" i="14"/>
  <c r="O269" i="14"/>
  <c r="H269" i="14"/>
  <c r="G269" i="14"/>
  <c r="C269" i="14"/>
  <c r="Z268" i="14"/>
  <c r="V268" i="14"/>
  <c r="S268" i="14"/>
  <c r="O268" i="14"/>
  <c r="P268" i="14" s="1"/>
  <c r="H268" i="14"/>
  <c r="G268" i="14"/>
  <c r="C268" i="14"/>
  <c r="Z267" i="14"/>
  <c r="S267" i="14"/>
  <c r="V267" i="14" s="1"/>
  <c r="P267" i="14"/>
  <c r="O267" i="14"/>
  <c r="H267" i="14"/>
  <c r="G267" i="14"/>
  <c r="C267" i="14"/>
  <c r="Z266" i="14"/>
  <c r="S266" i="14"/>
  <c r="V266" i="14" s="1"/>
  <c r="O266" i="14"/>
  <c r="P266" i="14" s="1"/>
  <c r="H266" i="14"/>
  <c r="G266" i="14"/>
  <c r="C266" i="14"/>
  <c r="AC265" i="14"/>
  <c r="Z265" i="14"/>
  <c r="S265" i="14"/>
  <c r="V265" i="14" s="1"/>
  <c r="P265" i="14"/>
  <c r="O265" i="14"/>
  <c r="H265" i="14"/>
  <c r="G265" i="14"/>
  <c r="C265" i="14"/>
  <c r="Z264" i="14"/>
  <c r="V264" i="14"/>
  <c r="S264" i="14"/>
  <c r="O264" i="14"/>
  <c r="P264" i="14" s="1"/>
  <c r="H264" i="14"/>
  <c r="G264" i="14"/>
  <c r="C264" i="14"/>
  <c r="Z263" i="14"/>
  <c r="S263" i="14"/>
  <c r="V263" i="14" s="1"/>
  <c r="P263" i="14"/>
  <c r="O263" i="14"/>
  <c r="H263" i="14"/>
  <c r="G263" i="14"/>
  <c r="C263" i="14"/>
  <c r="Z262" i="14"/>
  <c r="S262" i="14"/>
  <c r="V262" i="14" s="1"/>
  <c r="P262" i="14"/>
  <c r="O262" i="14"/>
  <c r="H262" i="14"/>
  <c r="G262" i="14"/>
  <c r="C262" i="14"/>
  <c r="Z261" i="14"/>
  <c r="S261" i="14"/>
  <c r="V261" i="14" s="1"/>
  <c r="O261" i="14"/>
  <c r="P261" i="14" s="1"/>
  <c r="H261" i="14"/>
  <c r="G261" i="14"/>
  <c r="C261" i="14"/>
  <c r="Z260" i="14"/>
  <c r="S260" i="14"/>
  <c r="V260" i="14" s="1"/>
  <c r="P260" i="14"/>
  <c r="AC260" i="14" s="1"/>
  <c r="O260" i="14"/>
  <c r="H260" i="14"/>
  <c r="G260" i="14"/>
  <c r="C260" i="14"/>
  <c r="Z259" i="14"/>
  <c r="S259" i="14"/>
  <c r="V259" i="14" s="1"/>
  <c r="O259" i="14"/>
  <c r="P259" i="14" s="1"/>
  <c r="H259" i="14"/>
  <c r="G259" i="14"/>
  <c r="C259" i="14"/>
  <c r="AC258" i="14"/>
  <c r="Z258" i="14"/>
  <c r="S258" i="14"/>
  <c r="V258" i="14" s="1"/>
  <c r="P258" i="14"/>
  <c r="O258" i="14"/>
  <c r="H258" i="14"/>
  <c r="G258" i="14"/>
  <c r="C258" i="14"/>
  <c r="Z257" i="14"/>
  <c r="V257" i="14"/>
  <c r="S257" i="14"/>
  <c r="O257" i="14"/>
  <c r="P257" i="14" s="1"/>
  <c r="H257" i="14"/>
  <c r="G257" i="14"/>
  <c r="C257" i="14"/>
  <c r="Z256" i="14"/>
  <c r="S256" i="14"/>
  <c r="V256" i="14" s="1"/>
  <c r="P256" i="14"/>
  <c r="O256" i="14"/>
  <c r="H256" i="14"/>
  <c r="G256" i="14"/>
  <c r="C256" i="14"/>
  <c r="Z255" i="14"/>
  <c r="S255" i="14"/>
  <c r="V255" i="14" s="1"/>
  <c r="O255" i="14"/>
  <c r="P255" i="14" s="1"/>
  <c r="H255" i="14"/>
  <c r="G255" i="14"/>
  <c r="C255" i="14"/>
  <c r="AC254" i="14"/>
  <c r="Z254" i="14"/>
  <c r="S254" i="14"/>
  <c r="V254" i="14" s="1"/>
  <c r="P254" i="14"/>
  <c r="O254" i="14"/>
  <c r="H254" i="14"/>
  <c r="G254" i="14"/>
  <c r="C254" i="14"/>
  <c r="Z253" i="14"/>
  <c r="V253" i="14"/>
  <c r="S253" i="14"/>
  <c r="O253" i="14"/>
  <c r="P253" i="14" s="1"/>
  <c r="H253" i="14"/>
  <c r="G253" i="14"/>
  <c r="C253" i="14"/>
  <c r="Z252" i="14"/>
  <c r="S252" i="14"/>
  <c r="V252" i="14" s="1"/>
  <c r="P252" i="14"/>
  <c r="O252" i="14"/>
  <c r="H252" i="14"/>
  <c r="G252" i="14"/>
  <c r="C252" i="14"/>
  <c r="Z251" i="14"/>
  <c r="S251" i="14"/>
  <c r="V251" i="14" s="1"/>
  <c r="O251" i="14"/>
  <c r="P251" i="14" s="1"/>
  <c r="H251" i="14"/>
  <c r="G251" i="14"/>
  <c r="C251" i="14"/>
  <c r="AC250" i="14"/>
  <c r="Z250" i="14"/>
  <c r="S250" i="14"/>
  <c r="V250" i="14" s="1"/>
  <c r="P250" i="14"/>
  <c r="O250" i="14"/>
  <c r="H250" i="14"/>
  <c r="G250" i="14"/>
  <c r="C250" i="14"/>
  <c r="Z249" i="14"/>
  <c r="V249" i="14"/>
  <c r="S249" i="14"/>
  <c r="O249" i="14"/>
  <c r="P249" i="14" s="1"/>
  <c r="H249" i="14"/>
  <c r="G249" i="14"/>
  <c r="C249" i="14"/>
  <c r="Z248" i="14"/>
  <c r="S248" i="14"/>
  <c r="V248" i="14" s="1"/>
  <c r="P248" i="14"/>
  <c r="O248" i="14"/>
  <c r="H248" i="14"/>
  <c r="G248" i="14"/>
  <c r="C248" i="14"/>
  <c r="Z247" i="14"/>
  <c r="S247" i="14"/>
  <c r="V247" i="14" s="1"/>
  <c r="O247" i="14"/>
  <c r="P247" i="14" s="1"/>
  <c r="H247" i="14"/>
  <c r="G247" i="14"/>
  <c r="C247" i="14"/>
  <c r="AC246" i="14"/>
  <c r="Z246" i="14"/>
  <c r="S246" i="14"/>
  <c r="V246" i="14" s="1"/>
  <c r="P246" i="14"/>
  <c r="O246" i="14"/>
  <c r="H246" i="14"/>
  <c r="G246" i="14"/>
  <c r="C246" i="14"/>
  <c r="Z245" i="14"/>
  <c r="V245" i="14"/>
  <c r="S245" i="14"/>
  <c r="O245" i="14"/>
  <c r="P245" i="14" s="1"/>
  <c r="H245" i="14"/>
  <c r="G245" i="14"/>
  <c r="C245" i="14"/>
  <c r="Z244" i="14"/>
  <c r="S244" i="14"/>
  <c r="V244" i="14" s="1"/>
  <c r="P244" i="14"/>
  <c r="O244" i="14"/>
  <c r="H244" i="14"/>
  <c r="G244" i="14"/>
  <c r="C244" i="14"/>
  <c r="Z243" i="14"/>
  <c r="S243" i="14"/>
  <c r="V243" i="14" s="1"/>
  <c r="O243" i="14"/>
  <c r="P243" i="14" s="1"/>
  <c r="H243" i="14"/>
  <c r="G243" i="14"/>
  <c r="C243" i="14"/>
  <c r="AC242" i="14"/>
  <c r="Z242" i="14"/>
  <c r="S242" i="14"/>
  <c r="V242" i="14" s="1"/>
  <c r="P242" i="14"/>
  <c r="O242" i="14"/>
  <c r="H242" i="14"/>
  <c r="G242" i="14"/>
  <c r="C242" i="14"/>
  <c r="Z241" i="14"/>
  <c r="V241" i="14"/>
  <c r="S241" i="14"/>
  <c r="O241" i="14"/>
  <c r="P241" i="14" s="1"/>
  <c r="H241" i="14"/>
  <c r="G241" i="14"/>
  <c r="C241" i="14"/>
  <c r="Z240" i="14"/>
  <c r="S240" i="14"/>
  <c r="V240" i="14" s="1"/>
  <c r="P240" i="14"/>
  <c r="O240" i="14"/>
  <c r="H240" i="14"/>
  <c r="G240" i="14"/>
  <c r="C240" i="14"/>
  <c r="Z239" i="14"/>
  <c r="S239" i="14"/>
  <c r="V239" i="14" s="1"/>
  <c r="O239" i="14"/>
  <c r="P239" i="14" s="1"/>
  <c r="H239" i="14"/>
  <c r="G239" i="14"/>
  <c r="C239" i="14"/>
  <c r="AC238" i="14"/>
  <c r="Z238" i="14"/>
  <c r="S238" i="14"/>
  <c r="V238" i="14" s="1"/>
  <c r="P238" i="14"/>
  <c r="O238" i="14"/>
  <c r="H238" i="14"/>
  <c r="G238" i="14"/>
  <c r="C238" i="14"/>
  <c r="Z237" i="14"/>
  <c r="V237" i="14"/>
  <c r="S237" i="14"/>
  <c r="O237" i="14"/>
  <c r="P237" i="14" s="1"/>
  <c r="H237" i="14"/>
  <c r="G237" i="14"/>
  <c r="C237" i="14"/>
  <c r="Z236" i="14"/>
  <c r="S236" i="14"/>
  <c r="V236" i="14" s="1"/>
  <c r="P236" i="14"/>
  <c r="O236" i="14"/>
  <c r="H236" i="14"/>
  <c r="G236" i="14"/>
  <c r="C236" i="14"/>
  <c r="Z235" i="14"/>
  <c r="S235" i="14"/>
  <c r="V235" i="14" s="1"/>
  <c r="O235" i="14"/>
  <c r="P235" i="14" s="1"/>
  <c r="H235" i="14"/>
  <c r="G235" i="14"/>
  <c r="C235" i="14"/>
  <c r="AC234" i="14"/>
  <c r="Z234" i="14"/>
  <c r="S234" i="14"/>
  <c r="V234" i="14" s="1"/>
  <c r="P234" i="14"/>
  <c r="O234" i="14"/>
  <c r="H234" i="14"/>
  <c r="G234" i="14"/>
  <c r="C234" i="14"/>
  <c r="Z233" i="14"/>
  <c r="V233" i="14"/>
  <c r="S233" i="14"/>
  <c r="O233" i="14"/>
  <c r="P233" i="14" s="1"/>
  <c r="H233" i="14"/>
  <c r="G233" i="14"/>
  <c r="C233" i="14"/>
  <c r="Z232" i="14"/>
  <c r="S232" i="14"/>
  <c r="V232" i="14" s="1"/>
  <c r="P232" i="14"/>
  <c r="O232" i="14"/>
  <c r="H232" i="14"/>
  <c r="G232" i="14"/>
  <c r="C232" i="14"/>
  <c r="Z231" i="14"/>
  <c r="S231" i="14"/>
  <c r="V231" i="14" s="1"/>
  <c r="O231" i="14"/>
  <c r="P231" i="14" s="1"/>
  <c r="H231" i="14"/>
  <c r="G231" i="14"/>
  <c r="C231" i="14"/>
  <c r="AC230" i="14"/>
  <c r="Z230" i="14"/>
  <c r="S230" i="14"/>
  <c r="V230" i="14" s="1"/>
  <c r="P230" i="14"/>
  <c r="O230" i="14"/>
  <c r="H230" i="14"/>
  <c r="G230" i="14"/>
  <c r="C230" i="14"/>
  <c r="Z229" i="14"/>
  <c r="V229" i="14"/>
  <c r="S229" i="14"/>
  <c r="O229" i="14"/>
  <c r="P229" i="14" s="1"/>
  <c r="H229" i="14"/>
  <c r="G229" i="14"/>
  <c r="C229" i="14"/>
  <c r="Z228" i="14"/>
  <c r="S228" i="14"/>
  <c r="V228" i="14" s="1"/>
  <c r="P228" i="14"/>
  <c r="O228" i="14"/>
  <c r="H228" i="14"/>
  <c r="G228" i="14"/>
  <c r="C228" i="14"/>
  <c r="Z227" i="14"/>
  <c r="S227" i="14"/>
  <c r="V227" i="14" s="1"/>
  <c r="O227" i="14"/>
  <c r="P227" i="14" s="1"/>
  <c r="H227" i="14"/>
  <c r="G227" i="14"/>
  <c r="C227" i="14"/>
  <c r="AC226" i="14"/>
  <c r="Z226" i="14"/>
  <c r="S226" i="14"/>
  <c r="V226" i="14" s="1"/>
  <c r="P226" i="14"/>
  <c r="O226" i="14"/>
  <c r="H226" i="14"/>
  <c r="G226" i="14"/>
  <c r="C226" i="14"/>
  <c r="Z225" i="14"/>
  <c r="V225" i="14"/>
  <c r="S225" i="14"/>
  <c r="O225" i="14"/>
  <c r="P225" i="14" s="1"/>
  <c r="H225" i="14"/>
  <c r="G225" i="14"/>
  <c r="C225" i="14"/>
  <c r="AC224" i="14"/>
  <c r="Z224" i="14"/>
  <c r="S224" i="14"/>
  <c r="V224" i="14" s="1"/>
  <c r="P224" i="14"/>
  <c r="O224" i="14"/>
  <c r="H224" i="14"/>
  <c r="G224" i="14"/>
  <c r="C224" i="14"/>
  <c r="Z223" i="14"/>
  <c r="V223" i="14"/>
  <c r="S223" i="14"/>
  <c r="O223" i="14"/>
  <c r="P223" i="14" s="1"/>
  <c r="H223" i="14"/>
  <c r="G223" i="14"/>
  <c r="C223" i="14"/>
  <c r="Z222" i="14"/>
  <c r="S222" i="14"/>
  <c r="V222" i="14" s="1"/>
  <c r="P222" i="14"/>
  <c r="AC222" i="14" s="1"/>
  <c r="O222" i="14"/>
  <c r="H222" i="14"/>
  <c r="G222" i="14"/>
  <c r="C222" i="14"/>
  <c r="Z221" i="14"/>
  <c r="S221" i="14"/>
  <c r="V221" i="14" s="1"/>
  <c r="O221" i="14"/>
  <c r="P221" i="14" s="1"/>
  <c r="H221" i="14"/>
  <c r="G221" i="14"/>
  <c r="C221" i="14"/>
  <c r="AC220" i="14"/>
  <c r="Z220" i="14"/>
  <c r="S220" i="14"/>
  <c r="V220" i="14" s="1"/>
  <c r="P220" i="14"/>
  <c r="O220" i="14"/>
  <c r="H220" i="14"/>
  <c r="G220" i="14"/>
  <c r="C220" i="14"/>
  <c r="Z219" i="14"/>
  <c r="S219" i="14"/>
  <c r="V219" i="14" s="1"/>
  <c r="O219" i="14"/>
  <c r="P219" i="14" s="1"/>
  <c r="H219" i="14"/>
  <c r="G219" i="14"/>
  <c r="C219" i="14"/>
  <c r="AC218" i="14"/>
  <c r="Z218" i="14"/>
  <c r="S218" i="14"/>
  <c r="V218" i="14" s="1"/>
  <c r="P218" i="14"/>
  <c r="O218" i="14"/>
  <c r="H218" i="14"/>
  <c r="G218" i="14"/>
  <c r="C218" i="14"/>
  <c r="Z217" i="14"/>
  <c r="V217" i="14"/>
  <c r="S217" i="14"/>
  <c r="O217" i="14"/>
  <c r="P217" i="14" s="1"/>
  <c r="H217" i="14"/>
  <c r="G217" i="14"/>
  <c r="C217" i="14"/>
  <c r="Z216" i="14"/>
  <c r="S216" i="14"/>
  <c r="V216" i="14" s="1"/>
  <c r="P216" i="14"/>
  <c r="O216" i="14"/>
  <c r="H216" i="14"/>
  <c r="G216" i="14"/>
  <c r="C216" i="14"/>
  <c r="Z215" i="14"/>
  <c r="S215" i="14"/>
  <c r="V215" i="14" s="1"/>
  <c r="O215" i="14"/>
  <c r="P215" i="14" s="1"/>
  <c r="H215" i="14"/>
  <c r="G215" i="14"/>
  <c r="C215" i="14"/>
  <c r="AC214" i="14"/>
  <c r="Z214" i="14"/>
  <c r="S214" i="14"/>
  <c r="V214" i="14" s="1"/>
  <c r="P214" i="14"/>
  <c r="O214" i="14"/>
  <c r="H214" i="14"/>
  <c r="G214" i="14"/>
  <c r="C214" i="14"/>
  <c r="Z213" i="14"/>
  <c r="V213" i="14"/>
  <c r="S213" i="14"/>
  <c r="O213" i="14"/>
  <c r="P213" i="14" s="1"/>
  <c r="H213" i="14"/>
  <c r="G213" i="14"/>
  <c r="C213" i="14"/>
  <c r="Z212" i="14"/>
  <c r="S212" i="14"/>
  <c r="V212" i="14" s="1"/>
  <c r="P212" i="14"/>
  <c r="O212" i="14"/>
  <c r="H212" i="14"/>
  <c r="G212" i="14"/>
  <c r="C212" i="14"/>
  <c r="Z211" i="14"/>
  <c r="S211" i="14"/>
  <c r="V211" i="14" s="1"/>
  <c r="O211" i="14"/>
  <c r="P211" i="14" s="1"/>
  <c r="H211" i="14"/>
  <c r="G211" i="14"/>
  <c r="C211" i="14"/>
  <c r="Z210" i="14"/>
  <c r="S210" i="14"/>
  <c r="V210" i="14" s="1"/>
  <c r="O210" i="14"/>
  <c r="P210" i="14" s="1"/>
  <c r="H210" i="14"/>
  <c r="G210" i="14"/>
  <c r="C210" i="14"/>
  <c r="Z209" i="14"/>
  <c r="S209" i="14"/>
  <c r="V209" i="14" s="1"/>
  <c r="P209" i="14"/>
  <c r="AC209" i="14" s="1"/>
  <c r="O209" i="14"/>
  <c r="H209" i="14"/>
  <c r="G209" i="14"/>
  <c r="C209" i="14"/>
  <c r="Z208" i="14"/>
  <c r="S208" i="14"/>
  <c r="V208" i="14" s="1"/>
  <c r="O208" i="14"/>
  <c r="P208" i="14" s="1"/>
  <c r="H208" i="14"/>
  <c r="G208" i="14"/>
  <c r="C208" i="14"/>
  <c r="Z207" i="14"/>
  <c r="S207" i="14"/>
  <c r="V207" i="14" s="1"/>
  <c r="P207" i="14"/>
  <c r="AC207" i="14" s="1"/>
  <c r="O207" i="14"/>
  <c r="H207" i="14"/>
  <c r="G207" i="14"/>
  <c r="C207" i="14"/>
  <c r="Z206" i="14"/>
  <c r="S206" i="14"/>
  <c r="V206" i="14" s="1"/>
  <c r="O206" i="14"/>
  <c r="P206" i="14" s="1"/>
  <c r="H206" i="14"/>
  <c r="G206" i="14"/>
  <c r="C206" i="14"/>
  <c r="Z205" i="14"/>
  <c r="S205" i="14"/>
  <c r="V205" i="14" s="1"/>
  <c r="P205" i="14"/>
  <c r="AC205" i="14" s="1"/>
  <c r="O205" i="14"/>
  <c r="H205" i="14"/>
  <c r="G205" i="14"/>
  <c r="C205" i="14"/>
  <c r="Z204" i="14"/>
  <c r="S204" i="14"/>
  <c r="V204" i="14" s="1"/>
  <c r="O204" i="14"/>
  <c r="P204" i="14" s="1"/>
  <c r="H204" i="14"/>
  <c r="G204" i="14"/>
  <c r="C204" i="14"/>
  <c r="Z203" i="14"/>
  <c r="S203" i="14"/>
  <c r="V203" i="14" s="1"/>
  <c r="P203" i="14"/>
  <c r="AC203" i="14" s="1"/>
  <c r="O203" i="14"/>
  <c r="H203" i="14"/>
  <c r="G203" i="14"/>
  <c r="C203" i="14"/>
  <c r="Z202" i="14"/>
  <c r="S202" i="14"/>
  <c r="V202" i="14" s="1"/>
  <c r="O202" i="14"/>
  <c r="P202" i="14" s="1"/>
  <c r="H202" i="14"/>
  <c r="G202" i="14"/>
  <c r="C202" i="14"/>
  <c r="Z201" i="14"/>
  <c r="S201" i="14"/>
  <c r="V201" i="14" s="1"/>
  <c r="P201" i="14"/>
  <c r="AC201" i="14" s="1"/>
  <c r="O201" i="14"/>
  <c r="H201" i="14"/>
  <c r="G201" i="14"/>
  <c r="F201" i="14"/>
  <c r="I201" i="14" s="1"/>
  <c r="C201" i="14"/>
  <c r="Z200" i="14"/>
  <c r="S200" i="14"/>
  <c r="V200" i="14" s="1"/>
  <c r="O200" i="14"/>
  <c r="P200" i="14" s="1"/>
  <c r="H200" i="14"/>
  <c r="G200" i="14"/>
  <c r="I200" i="14" s="1"/>
  <c r="F200" i="14"/>
  <c r="C200" i="14"/>
  <c r="Z199" i="14"/>
  <c r="S199" i="14"/>
  <c r="V199" i="14" s="1"/>
  <c r="P199" i="14"/>
  <c r="AC199" i="14" s="1"/>
  <c r="O199" i="14"/>
  <c r="H199" i="14"/>
  <c r="G199" i="14"/>
  <c r="F199" i="14"/>
  <c r="I199" i="14" s="1"/>
  <c r="C199" i="14"/>
  <c r="Z198" i="14"/>
  <c r="S198" i="14"/>
  <c r="V198" i="14" s="1"/>
  <c r="O198" i="14"/>
  <c r="P198" i="14" s="1"/>
  <c r="H198" i="14"/>
  <c r="G198" i="14"/>
  <c r="I198" i="14" s="1"/>
  <c r="F198" i="14"/>
  <c r="C198" i="14"/>
  <c r="Z197" i="14"/>
  <c r="S197" i="14"/>
  <c r="V197" i="14" s="1"/>
  <c r="P197" i="14"/>
  <c r="AC197" i="14" s="1"/>
  <c r="O197" i="14"/>
  <c r="H197" i="14"/>
  <c r="G197" i="14"/>
  <c r="F197" i="14"/>
  <c r="I197" i="14" s="1"/>
  <c r="C197" i="14"/>
  <c r="Z196" i="14"/>
  <c r="S196" i="14"/>
  <c r="V196" i="14" s="1"/>
  <c r="O196" i="14"/>
  <c r="P196" i="14" s="1"/>
  <c r="H196" i="14"/>
  <c r="G196" i="14"/>
  <c r="I196" i="14" s="1"/>
  <c r="F196" i="14"/>
  <c r="C196" i="14"/>
  <c r="Z195" i="14"/>
  <c r="S195" i="14"/>
  <c r="V195" i="14" s="1"/>
  <c r="P195" i="14"/>
  <c r="AC195" i="14" s="1"/>
  <c r="O195" i="14"/>
  <c r="H195" i="14"/>
  <c r="G195" i="14"/>
  <c r="F195" i="14"/>
  <c r="I195" i="14" s="1"/>
  <c r="C195" i="14"/>
  <c r="Z194" i="14"/>
  <c r="S194" i="14"/>
  <c r="V194" i="14" s="1"/>
  <c r="O194" i="14"/>
  <c r="P194" i="14" s="1"/>
  <c r="H194" i="14"/>
  <c r="G194" i="14"/>
  <c r="I194" i="14" s="1"/>
  <c r="F194" i="14"/>
  <c r="C194" i="14"/>
  <c r="Z193" i="14"/>
  <c r="S193" i="14"/>
  <c r="V193" i="14" s="1"/>
  <c r="P193" i="14"/>
  <c r="AC193" i="14" s="1"/>
  <c r="O193" i="14"/>
  <c r="H193" i="14"/>
  <c r="G193" i="14"/>
  <c r="F193" i="14"/>
  <c r="I193" i="14" s="1"/>
  <c r="C193" i="14"/>
  <c r="Z192" i="14"/>
  <c r="S192" i="14"/>
  <c r="V192" i="14" s="1"/>
  <c r="O192" i="14"/>
  <c r="P192" i="14" s="1"/>
  <c r="H192" i="14"/>
  <c r="G192" i="14"/>
  <c r="I192" i="14" s="1"/>
  <c r="F192" i="14"/>
  <c r="C192" i="14"/>
  <c r="Z191" i="14"/>
  <c r="S191" i="14"/>
  <c r="V191" i="14" s="1"/>
  <c r="P191" i="14"/>
  <c r="AC191" i="14" s="1"/>
  <c r="O191" i="14"/>
  <c r="H191" i="14"/>
  <c r="G191" i="14"/>
  <c r="F191" i="14"/>
  <c r="I191" i="14" s="1"/>
  <c r="C191" i="14"/>
  <c r="Z190" i="14"/>
  <c r="S190" i="14"/>
  <c r="V190" i="14" s="1"/>
  <c r="O190" i="14"/>
  <c r="P190" i="14" s="1"/>
  <c r="H190" i="14"/>
  <c r="G190" i="14"/>
  <c r="I190" i="14" s="1"/>
  <c r="F190" i="14"/>
  <c r="C190" i="14"/>
  <c r="Z189" i="14"/>
  <c r="S189" i="14"/>
  <c r="V189" i="14" s="1"/>
  <c r="P189" i="14"/>
  <c r="AC189" i="14" s="1"/>
  <c r="O189" i="14"/>
  <c r="H189" i="14"/>
  <c r="G189" i="14"/>
  <c r="F189" i="14"/>
  <c r="I189" i="14" s="1"/>
  <c r="C189" i="14"/>
  <c r="Z188" i="14"/>
  <c r="S188" i="14"/>
  <c r="V188" i="14" s="1"/>
  <c r="O188" i="14"/>
  <c r="P188" i="14" s="1"/>
  <c r="H188" i="14"/>
  <c r="G188" i="14"/>
  <c r="I188" i="14" s="1"/>
  <c r="F188" i="14"/>
  <c r="C188" i="14"/>
  <c r="Z187" i="14"/>
  <c r="S187" i="14"/>
  <c r="V187" i="14" s="1"/>
  <c r="P187" i="14"/>
  <c r="AC187" i="14" s="1"/>
  <c r="O187" i="14"/>
  <c r="H187" i="14"/>
  <c r="G187" i="14"/>
  <c r="F187" i="14"/>
  <c r="I187" i="14" s="1"/>
  <c r="C187" i="14"/>
  <c r="Z186" i="14"/>
  <c r="S186" i="14"/>
  <c r="V186" i="14" s="1"/>
  <c r="O186" i="14"/>
  <c r="P186" i="14" s="1"/>
  <c r="H186" i="14"/>
  <c r="G186" i="14"/>
  <c r="I186" i="14" s="1"/>
  <c r="F186" i="14"/>
  <c r="C186" i="14"/>
  <c r="Z185" i="14"/>
  <c r="S185" i="14"/>
  <c r="V185" i="14" s="1"/>
  <c r="P185" i="14"/>
  <c r="AC185" i="14" s="1"/>
  <c r="O185" i="14"/>
  <c r="H185" i="14"/>
  <c r="G185" i="14"/>
  <c r="F185" i="14"/>
  <c r="I185" i="14" s="1"/>
  <c r="C185" i="14"/>
  <c r="Z184" i="14"/>
  <c r="S184" i="14"/>
  <c r="V184" i="14" s="1"/>
  <c r="O184" i="14"/>
  <c r="P184" i="14" s="1"/>
  <c r="H184" i="14"/>
  <c r="G184" i="14"/>
  <c r="I184" i="14" s="1"/>
  <c r="F184" i="14"/>
  <c r="C184" i="14"/>
  <c r="Z183" i="14"/>
  <c r="S183" i="14"/>
  <c r="V183" i="14" s="1"/>
  <c r="P183" i="14"/>
  <c r="AC183" i="14" s="1"/>
  <c r="O183" i="14"/>
  <c r="H183" i="14"/>
  <c r="G183" i="14"/>
  <c r="F183" i="14"/>
  <c r="I183" i="14" s="1"/>
  <c r="C183" i="14"/>
  <c r="Z182" i="14"/>
  <c r="S182" i="14"/>
  <c r="V182" i="14" s="1"/>
  <c r="O182" i="14"/>
  <c r="P182" i="14" s="1"/>
  <c r="H182" i="14"/>
  <c r="G182" i="14"/>
  <c r="I182" i="14" s="1"/>
  <c r="F182" i="14"/>
  <c r="C182" i="14"/>
  <c r="Z181" i="14"/>
  <c r="S181" i="14"/>
  <c r="V181" i="14" s="1"/>
  <c r="P181" i="14"/>
  <c r="AC181" i="14" s="1"/>
  <c r="O181" i="14"/>
  <c r="H181" i="14"/>
  <c r="G181" i="14"/>
  <c r="F181" i="14"/>
  <c r="I181" i="14" s="1"/>
  <c r="C181" i="14"/>
  <c r="Z180" i="14"/>
  <c r="S180" i="14"/>
  <c r="V180" i="14" s="1"/>
  <c r="O180" i="14"/>
  <c r="P180" i="14" s="1"/>
  <c r="H180" i="14"/>
  <c r="G180" i="14"/>
  <c r="I180" i="14" s="1"/>
  <c r="F180" i="14"/>
  <c r="C180" i="14"/>
  <c r="Z179" i="14"/>
  <c r="S179" i="14"/>
  <c r="V179" i="14" s="1"/>
  <c r="P179" i="14"/>
  <c r="AC179" i="14" s="1"/>
  <c r="O179" i="14"/>
  <c r="H179" i="14"/>
  <c r="G179" i="14"/>
  <c r="F179" i="14"/>
  <c r="I179" i="14" s="1"/>
  <c r="C179" i="14"/>
  <c r="Z178" i="14"/>
  <c r="S178" i="14"/>
  <c r="V178" i="14" s="1"/>
  <c r="O178" i="14"/>
  <c r="P178" i="14" s="1"/>
  <c r="H178" i="14"/>
  <c r="G178" i="14"/>
  <c r="I178" i="14" s="1"/>
  <c r="F178" i="14"/>
  <c r="C178" i="14"/>
  <c r="Z177" i="14"/>
  <c r="S177" i="14"/>
  <c r="V177" i="14" s="1"/>
  <c r="P177" i="14"/>
  <c r="AC177" i="14" s="1"/>
  <c r="O177" i="14"/>
  <c r="H177" i="14"/>
  <c r="G177" i="14"/>
  <c r="F177" i="14"/>
  <c r="I177" i="14" s="1"/>
  <c r="C177" i="14"/>
  <c r="Z176" i="14"/>
  <c r="S176" i="14"/>
  <c r="V176" i="14" s="1"/>
  <c r="O176" i="14"/>
  <c r="P176" i="14" s="1"/>
  <c r="H176" i="14"/>
  <c r="G176" i="14"/>
  <c r="I176" i="14" s="1"/>
  <c r="F176" i="14"/>
  <c r="C176" i="14"/>
  <c r="Z175" i="14"/>
  <c r="S175" i="14"/>
  <c r="V175" i="14" s="1"/>
  <c r="P175" i="14"/>
  <c r="AC175" i="14" s="1"/>
  <c r="O175" i="14"/>
  <c r="H175" i="14"/>
  <c r="G175" i="14"/>
  <c r="F175" i="14"/>
  <c r="I175" i="14" s="1"/>
  <c r="C175" i="14"/>
  <c r="Z174" i="14"/>
  <c r="S174" i="14"/>
  <c r="V174" i="14" s="1"/>
  <c r="O174" i="14"/>
  <c r="P174" i="14" s="1"/>
  <c r="H174" i="14"/>
  <c r="G174" i="14"/>
  <c r="I174" i="14" s="1"/>
  <c r="F174" i="14"/>
  <c r="C174" i="14"/>
  <c r="Z173" i="14"/>
  <c r="S173" i="14"/>
  <c r="V173" i="14" s="1"/>
  <c r="P173" i="14"/>
  <c r="AC173" i="14" s="1"/>
  <c r="O173" i="14"/>
  <c r="H173" i="14"/>
  <c r="G173" i="14"/>
  <c r="F173" i="14"/>
  <c r="I173" i="14" s="1"/>
  <c r="C173" i="14"/>
  <c r="Z172" i="14"/>
  <c r="S172" i="14"/>
  <c r="V172" i="14" s="1"/>
  <c r="O172" i="14"/>
  <c r="P172" i="14" s="1"/>
  <c r="H172" i="14"/>
  <c r="G172" i="14"/>
  <c r="I172" i="14" s="1"/>
  <c r="F172" i="14"/>
  <c r="C172" i="14"/>
  <c r="Z171" i="14"/>
  <c r="S171" i="14"/>
  <c r="V171" i="14" s="1"/>
  <c r="P171" i="14"/>
  <c r="AC171" i="14" s="1"/>
  <c r="O171" i="14"/>
  <c r="H171" i="14"/>
  <c r="G171" i="14"/>
  <c r="F171" i="14"/>
  <c r="I171" i="14" s="1"/>
  <c r="C171" i="14"/>
  <c r="Z170" i="14"/>
  <c r="S170" i="14"/>
  <c r="V170" i="14" s="1"/>
  <c r="O170" i="14"/>
  <c r="P170" i="14" s="1"/>
  <c r="H170" i="14"/>
  <c r="G170" i="14"/>
  <c r="I170" i="14" s="1"/>
  <c r="F170" i="14"/>
  <c r="C170" i="14"/>
  <c r="AG169" i="14"/>
  <c r="T169" i="14" s="1"/>
  <c r="AF169" i="14"/>
  <c r="Z169" i="14"/>
  <c r="S169" i="14"/>
  <c r="V169" i="14" s="1"/>
  <c r="P169" i="14"/>
  <c r="O169" i="14"/>
  <c r="H169" i="14"/>
  <c r="G169" i="14"/>
  <c r="F169" i="14"/>
  <c r="I169" i="14" s="1"/>
  <c r="C169" i="14"/>
  <c r="AF168" i="14"/>
  <c r="AG168" i="14" s="1"/>
  <c r="Z168" i="14"/>
  <c r="S168" i="14"/>
  <c r="V168" i="14" s="1"/>
  <c r="O168" i="14"/>
  <c r="P168" i="14" s="1"/>
  <c r="H168" i="14"/>
  <c r="G168" i="14"/>
  <c r="I168" i="14" s="1"/>
  <c r="F168" i="14"/>
  <c r="C168" i="14"/>
  <c r="AG167" i="14"/>
  <c r="T167" i="14" s="1"/>
  <c r="AF167" i="14"/>
  <c r="Z167" i="14"/>
  <c r="S167" i="14"/>
  <c r="V167" i="14" s="1"/>
  <c r="P167" i="14"/>
  <c r="O167" i="14"/>
  <c r="H167" i="14"/>
  <c r="G167" i="14"/>
  <c r="F167" i="14"/>
  <c r="I167" i="14" s="1"/>
  <c r="C167" i="14"/>
  <c r="AF166" i="14"/>
  <c r="AG166" i="14" s="1"/>
  <c r="Z166" i="14"/>
  <c r="S166" i="14"/>
  <c r="V166" i="14" s="1"/>
  <c r="O166" i="14"/>
  <c r="P166" i="14" s="1"/>
  <c r="H166" i="14"/>
  <c r="G166" i="14"/>
  <c r="I166" i="14" s="1"/>
  <c r="F166" i="14"/>
  <c r="C166" i="14"/>
  <c r="AG165" i="14"/>
  <c r="T165" i="14" s="1"/>
  <c r="AF165" i="14"/>
  <c r="Z165" i="14"/>
  <c r="S165" i="14"/>
  <c r="V165" i="14" s="1"/>
  <c r="P165" i="14"/>
  <c r="O165" i="14"/>
  <c r="H165" i="14"/>
  <c r="G165" i="14"/>
  <c r="F165" i="14"/>
  <c r="I165" i="14" s="1"/>
  <c r="C165" i="14"/>
  <c r="AF164" i="14"/>
  <c r="AG164" i="14" s="1"/>
  <c r="Z164" i="14"/>
  <c r="S164" i="14"/>
  <c r="V164" i="14" s="1"/>
  <c r="O164" i="14"/>
  <c r="P164" i="14" s="1"/>
  <c r="H164" i="14"/>
  <c r="G164" i="14"/>
  <c r="I164" i="14" s="1"/>
  <c r="F164" i="14"/>
  <c r="C164" i="14"/>
  <c r="AG163" i="14"/>
  <c r="T163" i="14" s="1"/>
  <c r="AF163" i="14"/>
  <c r="Z163" i="14"/>
  <c r="S163" i="14"/>
  <c r="V163" i="14" s="1"/>
  <c r="P163" i="14"/>
  <c r="O163" i="14"/>
  <c r="H163" i="14"/>
  <c r="G163" i="14"/>
  <c r="F163" i="14"/>
  <c r="I163" i="14" s="1"/>
  <c r="C163" i="14"/>
  <c r="AF162" i="14"/>
  <c r="AG162" i="14" s="1"/>
  <c r="Z162" i="14"/>
  <c r="S162" i="14"/>
  <c r="O162" i="14"/>
  <c r="P162" i="14" s="1"/>
  <c r="H162" i="14"/>
  <c r="G162" i="14"/>
  <c r="I162" i="14" s="1"/>
  <c r="F162" i="14"/>
  <c r="C162" i="14"/>
  <c r="AG161" i="14"/>
  <c r="T161" i="14" s="1"/>
  <c r="AF161" i="14"/>
  <c r="Z161" i="14"/>
  <c r="S161" i="14"/>
  <c r="P161" i="14"/>
  <c r="O161" i="14"/>
  <c r="H161" i="14"/>
  <c r="G161" i="14"/>
  <c r="F161" i="14"/>
  <c r="I161" i="14" s="1"/>
  <c r="C161" i="14"/>
  <c r="AF160" i="14"/>
  <c r="AG160" i="14" s="1"/>
  <c r="Z160" i="14"/>
  <c r="S160" i="14"/>
  <c r="O160" i="14"/>
  <c r="P160" i="14" s="1"/>
  <c r="H160" i="14"/>
  <c r="G160" i="14"/>
  <c r="I160" i="14" s="1"/>
  <c r="F160" i="14"/>
  <c r="C160" i="14"/>
  <c r="AG159" i="14"/>
  <c r="T159" i="14" s="1"/>
  <c r="AF159" i="14"/>
  <c r="Z159" i="14"/>
  <c r="S159" i="14"/>
  <c r="P159" i="14"/>
  <c r="O159" i="14"/>
  <c r="H159" i="14"/>
  <c r="G159" i="14"/>
  <c r="F159" i="14"/>
  <c r="I159" i="14" s="1"/>
  <c r="C159" i="14"/>
  <c r="AF158" i="14"/>
  <c r="AG158" i="14" s="1"/>
  <c r="Z158" i="14"/>
  <c r="S158" i="14"/>
  <c r="O158" i="14"/>
  <c r="P158" i="14" s="1"/>
  <c r="H158" i="14"/>
  <c r="G158" i="14"/>
  <c r="I158" i="14" s="1"/>
  <c r="F158" i="14"/>
  <c r="C158" i="14"/>
  <c r="AG157" i="14"/>
  <c r="T157" i="14" s="1"/>
  <c r="AF157" i="14"/>
  <c r="Z157" i="14"/>
  <c r="S157" i="14"/>
  <c r="P157" i="14"/>
  <c r="O157" i="14"/>
  <c r="H157" i="14"/>
  <c r="G157" i="14"/>
  <c r="F157" i="14"/>
  <c r="I157" i="14" s="1"/>
  <c r="C157" i="14"/>
  <c r="AF156" i="14"/>
  <c r="AG156" i="14" s="1"/>
  <c r="Z156" i="14"/>
  <c r="S156" i="14"/>
  <c r="O156" i="14"/>
  <c r="P156" i="14" s="1"/>
  <c r="H156" i="14"/>
  <c r="G156" i="14"/>
  <c r="I156" i="14" s="1"/>
  <c r="F156" i="14"/>
  <c r="C156" i="14"/>
  <c r="AG155" i="14"/>
  <c r="T155" i="14" s="1"/>
  <c r="AF155" i="14"/>
  <c r="Z155" i="14"/>
  <c r="S155" i="14"/>
  <c r="P155" i="14"/>
  <c r="O155" i="14"/>
  <c r="H155" i="14"/>
  <c r="G155" i="14"/>
  <c r="F155" i="14"/>
  <c r="I155" i="14" s="1"/>
  <c r="C155" i="14"/>
  <c r="AF154" i="14"/>
  <c r="AG154" i="14" s="1"/>
  <c r="Z154" i="14"/>
  <c r="S154" i="14"/>
  <c r="O154" i="14"/>
  <c r="P154" i="14" s="1"/>
  <c r="H154" i="14"/>
  <c r="G154" i="14"/>
  <c r="I154" i="14" s="1"/>
  <c r="F154" i="14"/>
  <c r="C154" i="14"/>
  <c r="AG153" i="14"/>
  <c r="T153" i="14" s="1"/>
  <c r="AF153" i="14"/>
  <c r="Z153" i="14"/>
  <c r="S153" i="14"/>
  <c r="P153" i="14"/>
  <c r="O153" i="14"/>
  <c r="H153" i="14"/>
  <c r="G153" i="14"/>
  <c r="F153" i="14"/>
  <c r="I153" i="14" s="1"/>
  <c r="C153" i="14"/>
  <c r="AF152" i="14"/>
  <c r="AG152" i="14" s="1"/>
  <c r="Z152" i="14"/>
  <c r="S152" i="14"/>
  <c r="O152" i="14"/>
  <c r="P152" i="14" s="1"/>
  <c r="H152" i="14"/>
  <c r="G152" i="14"/>
  <c r="I152" i="14" s="1"/>
  <c r="F152" i="14"/>
  <c r="C152" i="14"/>
  <c r="AG151" i="14"/>
  <c r="T151" i="14" s="1"/>
  <c r="AF151" i="14"/>
  <c r="Z151" i="14"/>
  <c r="S151" i="14"/>
  <c r="P151" i="14"/>
  <c r="O151" i="14"/>
  <c r="H151" i="14"/>
  <c r="G151" i="14"/>
  <c r="F151" i="14"/>
  <c r="I151" i="14" s="1"/>
  <c r="C151" i="14"/>
  <c r="AF150" i="14"/>
  <c r="AG150" i="14" s="1"/>
  <c r="Z150" i="14"/>
  <c r="S150" i="14"/>
  <c r="O150" i="14"/>
  <c r="P150" i="14" s="1"/>
  <c r="H150" i="14"/>
  <c r="G150" i="14"/>
  <c r="I150" i="14" s="1"/>
  <c r="F150" i="14"/>
  <c r="C150" i="14"/>
  <c r="AG149" i="14"/>
  <c r="T149" i="14" s="1"/>
  <c r="AF149" i="14"/>
  <c r="Z149" i="14"/>
  <c r="S149" i="14"/>
  <c r="P149" i="14"/>
  <c r="O149" i="14"/>
  <c r="H149" i="14"/>
  <c r="G149" i="14"/>
  <c r="F149" i="14"/>
  <c r="I149" i="14" s="1"/>
  <c r="C149" i="14"/>
  <c r="AF148" i="14"/>
  <c r="AG148" i="14" s="1"/>
  <c r="Z148" i="14"/>
  <c r="S148" i="14"/>
  <c r="O148" i="14"/>
  <c r="P148" i="14" s="1"/>
  <c r="H148" i="14"/>
  <c r="G148" i="14"/>
  <c r="I148" i="14" s="1"/>
  <c r="F148" i="14"/>
  <c r="C148" i="14"/>
  <c r="AG147" i="14"/>
  <c r="T147" i="14" s="1"/>
  <c r="AF147" i="14"/>
  <c r="Z147" i="14"/>
  <c r="S147" i="14"/>
  <c r="P147" i="14"/>
  <c r="AC147" i="14" s="1"/>
  <c r="O147" i="14"/>
  <c r="H147" i="14"/>
  <c r="G147" i="14"/>
  <c r="F147" i="14"/>
  <c r="I147" i="14" s="1"/>
  <c r="C147" i="14"/>
  <c r="AF146" i="14"/>
  <c r="AG146" i="14" s="1"/>
  <c r="Z146" i="14"/>
  <c r="S146" i="14"/>
  <c r="O146" i="14"/>
  <c r="P146" i="14" s="1"/>
  <c r="H146" i="14"/>
  <c r="G146" i="14"/>
  <c r="I146" i="14" s="1"/>
  <c r="F146" i="14"/>
  <c r="C146" i="14"/>
  <c r="AG145" i="14"/>
  <c r="T145" i="14" s="1"/>
  <c r="AF145" i="14"/>
  <c r="Z145" i="14"/>
  <c r="S145" i="14"/>
  <c r="P145" i="14"/>
  <c r="AC145" i="14" s="1"/>
  <c r="O145" i="14"/>
  <c r="H145" i="14"/>
  <c r="G145" i="14"/>
  <c r="F145" i="14"/>
  <c r="I145" i="14" s="1"/>
  <c r="C145" i="14"/>
  <c r="AF144" i="14"/>
  <c r="AG144" i="14" s="1"/>
  <c r="Z144" i="14"/>
  <c r="S144" i="14"/>
  <c r="O144" i="14"/>
  <c r="P144" i="14" s="1"/>
  <c r="H144" i="14"/>
  <c r="G144" i="14"/>
  <c r="I144" i="14" s="1"/>
  <c r="F144" i="14"/>
  <c r="C144" i="14"/>
  <c r="AG143" i="14"/>
  <c r="T143" i="14" s="1"/>
  <c r="AF143" i="14"/>
  <c r="Z143" i="14"/>
  <c r="S143" i="14"/>
  <c r="P143" i="14"/>
  <c r="AC143" i="14" s="1"/>
  <c r="O143" i="14"/>
  <c r="H143" i="14"/>
  <c r="G143" i="14"/>
  <c r="F143" i="14"/>
  <c r="I143" i="14" s="1"/>
  <c r="C143" i="14"/>
  <c r="AF142" i="14"/>
  <c r="AG142" i="14" s="1"/>
  <c r="Z142" i="14"/>
  <c r="S142" i="14"/>
  <c r="O142" i="14"/>
  <c r="P142" i="14" s="1"/>
  <c r="H142" i="14"/>
  <c r="G142" i="14"/>
  <c r="I142" i="14" s="1"/>
  <c r="F142" i="14"/>
  <c r="C142" i="14"/>
  <c r="AG141" i="14"/>
  <c r="T141" i="14" s="1"/>
  <c r="AF141" i="14"/>
  <c r="Z141" i="14"/>
  <c r="S141" i="14"/>
  <c r="P141" i="14"/>
  <c r="AC141" i="14" s="1"/>
  <c r="O141" i="14"/>
  <c r="H141" i="14"/>
  <c r="G141" i="14"/>
  <c r="F141" i="14"/>
  <c r="I141" i="14" s="1"/>
  <c r="C141" i="14"/>
  <c r="AF140" i="14"/>
  <c r="AG140" i="14" s="1"/>
  <c r="Z140" i="14"/>
  <c r="S140" i="14"/>
  <c r="O140" i="14"/>
  <c r="P140" i="14" s="1"/>
  <c r="H140" i="14"/>
  <c r="G140" i="14"/>
  <c r="I140" i="14" s="1"/>
  <c r="F140" i="14"/>
  <c r="C140" i="14"/>
  <c r="AG139" i="14"/>
  <c r="T139" i="14" s="1"/>
  <c r="AF139" i="14"/>
  <c r="Z139" i="14"/>
  <c r="S139" i="14"/>
  <c r="P139" i="14"/>
  <c r="AC139" i="14" s="1"/>
  <c r="O139" i="14"/>
  <c r="H139" i="14"/>
  <c r="G139" i="14"/>
  <c r="F139" i="14"/>
  <c r="I139" i="14" s="1"/>
  <c r="C139" i="14"/>
  <c r="AF138" i="14"/>
  <c r="AG138" i="14" s="1"/>
  <c r="Z138" i="14"/>
  <c r="S138" i="14"/>
  <c r="O138" i="14"/>
  <c r="P138" i="14" s="1"/>
  <c r="H138" i="14"/>
  <c r="G138" i="14"/>
  <c r="I138" i="14" s="1"/>
  <c r="F138" i="14"/>
  <c r="C138" i="14"/>
  <c r="AG137" i="14"/>
  <c r="T137" i="14" s="1"/>
  <c r="AF137" i="14"/>
  <c r="Z137" i="14"/>
  <c r="S137" i="14"/>
  <c r="P137" i="14"/>
  <c r="AC137" i="14" s="1"/>
  <c r="O137" i="14"/>
  <c r="H137" i="14"/>
  <c r="G137" i="14"/>
  <c r="F137" i="14"/>
  <c r="I137" i="14" s="1"/>
  <c r="C137" i="14"/>
  <c r="AF136" i="14"/>
  <c r="AG136" i="14" s="1"/>
  <c r="Z136" i="14"/>
  <c r="S136" i="14"/>
  <c r="O136" i="14"/>
  <c r="P136" i="14" s="1"/>
  <c r="H136" i="14"/>
  <c r="G136" i="14"/>
  <c r="I136" i="14" s="1"/>
  <c r="F136" i="14"/>
  <c r="C136" i="14"/>
  <c r="AG135" i="14"/>
  <c r="T135" i="14" s="1"/>
  <c r="AF135" i="14"/>
  <c r="Z135" i="14"/>
  <c r="S135" i="14"/>
  <c r="P135" i="14"/>
  <c r="AC135" i="14" s="1"/>
  <c r="O135" i="14"/>
  <c r="H135" i="14"/>
  <c r="G135" i="14"/>
  <c r="F135" i="14"/>
  <c r="I135" i="14" s="1"/>
  <c r="C135" i="14"/>
  <c r="AF134" i="14"/>
  <c r="AG134" i="14" s="1"/>
  <c r="Z134" i="14"/>
  <c r="S134" i="14"/>
  <c r="O134" i="14"/>
  <c r="P134" i="14" s="1"/>
  <c r="H134" i="14"/>
  <c r="G134" i="14"/>
  <c r="I134" i="14" s="1"/>
  <c r="F134" i="14"/>
  <c r="C134" i="14"/>
  <c r="AG133" i="14"/>
  <c r="T133" i="14" s="1"/>
  <c r="AF133" i="14"/>
  <c r="Z133" i="14"/>
  <c r="S133" i="14"/>
  <c r="P133" i="14"/>
  <c r="AC133" i="14" s="1"/>
  <c r="O133" i="14"/>
  <c r="H133" i="14"/>
  <c r="G133" i="14"/>
  <c r="F133" i="14"/>
  <c r="I133" i="14" s="1"/>
  <c r="C133" i="14"/>
  <c r="AF132" i="14"/>
  <c r="AG132" i="14" s="1"/>
  <c r="Z132" i="14"/>
  <c r="S132" i="14"/>
  <c r="O132" i="14"/>
  <c r="P132" i="14" s="1"/>
  <c r="H132" i="14"/>
  <c r="G132" i="14"/>
  <c r="I132" i="14" s="1"/>
  <c r="F132" i="14"/>
  <c r="C132" i="14"/>
  <c r="AG131" i="14"/>
  <c r="T131" i="14" s="1"/>
  <c r="AF131" i="14"/>
  <c r="Z131" i="14"/>
  <c r="S131" i="14"/>
  <c r="P131" i="14"/>
  <c r="AC131" i="14" s="1"/>
  <c r="O131" i="14"/>
  <c r="H131" i="14"/>
  <c r="G131" i="14"/>
  <c r="F131" i="14"/>
  <c r="I131" i="14" s="1"/>
  <c r="C131" i="14"/>
  <c r="AF130" i="14"/>
  <c r="AG130" i="14" s="1"/>
  <c r="Z130" i="14"/>
  <c r="S130" i="14"/>
  <c r="O130" i="14"/>
  <c r="P130" i="14" s="1"/>
  <c r="H130" i="14"/>
  <c r="G130" i="14"/>
  <c r="I130" i="14" s="1"/>
  <c r="F130" i="14"/>
  <c r="C130" i="14"/>
  <c r="AG129" i="14"/>
  <c r="T129" i="14" s="1"/>
  <c r="AF129" i="14"/>
  <c r="Z129" i="14"/>
  <c r="S129" i="14"/>
  <c r="P129" i="14"/>
  <c r="AC129" i="14" s="1"/>
  <c r="O129" i="14"/>
  <c r="H129" i="14"/>
  <c r="G129" i="14"/>
  <c r="F129" i="14"/>
  <c r="I129" i="14" s="1"/>
  <c r="C129" i="14"/>
  <c r="AF128" i="14"/>
  <c r="AG128" i="14" s="1"/>
  <c r="Z128" i="14"/>
  <c r="S128" i="14"/>
  <c r="O128" i="14"/>
  <c r="P128" i="14" s="1"/>
  <c r="H128" i="14"/>
  <c r="G128" i="14"/>
  <c r="I128" i="14" s="1"/>
  <c r="F128" i="14"/>
  <c r="C128" i="14"/>
  <c r="AG127" i="14"/>
  <c r="T127" i="14" s="1"/>
  <c r="AF127" i="14"/>
  <c r="Z127" i="14"/>
  <c r="S127" i="14"/>
  <c r="P127" i="14"/>
  <c r="AC127" i="14" s="1"/>
  <c r="O127" i="14"/>
  <c r="H127" i="14"/>
  <c r="G127" i="14"/>
  <c r="F127" i="14"/>
  <c r="I127" i="14" s="1"/>
  <c r="C127" i="14"/>
  <c r="AF126" i="14"/>
  <c r="AG126" i="14" s="1"/>
  <c r="Z126" i="14"/>
  <c r="S126" i="14"/>
  <c r="O126" i="14"/>
  <c r="P126" i="14" s="1"/>
  <c r="H126" i="14"/>
  <c r="G126" i="14"/>
  <c r="I126" i="14" s="1"/>
  <c r="F126" i="14"/>
  <c r="C126" i="14"/>
  <c r="AG125" i="14"/>
  <c r="T125" i="14" s="1"/>
  <c r="AF125" i="14"/>
  <c r="Z125" i="14"/>
  <c r="S125" i="14"/>
  <c r="P125" i="14"/>
  <c r="AC125" i="14" s="1"/>
  <c r="O125" i="14"/>
  <c r="H125" i="14"/>
  <c r="G125" i="14"/>
  <c r="F125" i="14"/>
  <c r="I125" i="14" s="1"/>
  <c r="C125" i="14"/>
  <c r="AF124" i="14"/>
  <c r="AG124" i="14" s="1"/>
  <c r="Z124" i="14"/>
  <c r="S124" i="14"/>
  <c r="O124" i="14"/>
  <c r="P124" i="14" s="1"/>
  <c r="H124" i="14"/>
  <c r="G124" i="14"/>
  <c r="I124" i="14" s="1"/>
  <c r="F124" i="14"/>
  <c r="C124" i="14"/>
  <c r="AG123" i="14"/>
  <c r="T123" i="14" s="1"/>
  <c r="AF123" i="14"/>
  <c r="Z123" i="14"/>
  <c r="S123" i="14"/>
  <c r="P123" i="14"/>
  <c r="AC123" i="14" s="1"/>
  <c r="O123" i="14"/>
  <c r="H123" i="14"/>
  <c r="G123" i="14"/>
  <c r="F123" i="14"/>
  <c r="I123" i="14" s="1"/>
  <c r="C123" i="14"/>
  <c r="AF122" i="14"/>
  <c r="AG122" i="14" s="1"/>
  <c r="Z122" i="14"/>
  <c r="S122" i="14"/>
  <c r="O122" i="14"/>
  <c r="P122" i="14" s="1"/>
  <c r="H122" i="14"/>
  <c r="G122" i="14"/>
  <c r="I122" i="14" s="1"/>
  <c r="F122" i="14"/>
  <c r="C122" i="14"/>
  <c r="AG121" i="14"/>
  <c r="T121" i="14" s="1"/>
  <c r="AF121" i="14"/>
  <c r="Z121" i="14"/>
  <c r="S121" i="14"/>
  <c r="P121" i="14"/>
  <c r="O121" i="14"/>
  <c r="H121" i="14"/>
  <c r="G121" i="14"/>
  <c r="F121" i="14"/>
  <c r="I121" i="14" s="1"/>
  <c r="C121" i="14"/>
  <c r="AF120" i="14"/>
  <c r="AG120" i="14" s="1"/>
  <c r="Z120" i="14"/>
  <c r="S120" i="14"/>
  <c r="O120" i="14"/>
  <c r="P120" i="14" s="1"/>
  <c r="H120" i="14"/>
  <c r="G120" i="14"/>
  <c r="I120" i="14" s="1"/>
  <c r="F120" i="14"/>
  <c r="C120" i="14"/>
  <c r="AG119" i="14"/>
  <c r="T119" i="14" s="1"/>
  <c r="AF119" i="14"/>
  <c r="Z119" i="14"/>
  <c r="S119" i="14"/>
  <c r="P119" i="14"/>
  <c r="O119" i="14"/>
  <c r="H119" i="14"/>
  <c r="G119" i="14"/>
  <c r="F119" i="14"/>
  <c r="I119" i="14" s="1"/>
  <c r="C119" i="14"/>
  <c r="AF118" i="14"/>
  <c r="AG118" i="14" s="1"/>
  <c r="Z118" i="14"/>
  <c r="S118" i="14"/>
  <c r="O118" i="14"/>
  <c r="P118" i="14" s="1"/>
  <c r="H118" i="14"/>
  <c r="G118" i="14"/>
  <c r="I118" i="14" s="1"/>
  <c r="F118" i="14"/>
  <c r="C118" i="14"/>
  <c r="AG117" i="14"/>
  <c r="T117" i="14" s="1"/>
  <c r="AF117" i="14"/>
  <c r="Z117" i="14"/>
  <c r="S117" i="14"/>
  <c r="P117" i="14"/>
  <c r="AC117" i="14" s="1"/>
  <c r="O117" i="14"/>
  <c r="H117" i="14"/>
  <c r="G117" i="14"/>
  <c r="F117" i="14"/>
  <c r="I117" i="14" s="1"/>
  <c r="C117" i="14"/>
  <c r="AF116" i="14"/>
  <c r="AG116" i="14" s="1"/>
  <c r="Z116" i="14"/>
  <c r="S116" i="14"/>
  <c r="O116" i="14"/>
  <c r="P116" i="14" s="1"/>
  <c r="H116" i="14"/>
  <c r="G116" i="14"/>
  <c r="I116" i="14" s="1"/>
  <c r="F116" i="14"/>
  <c r="C116" i="14"/>
  <c r="AG115" i="14"/>
  <c r="T115" i="14" s="1"/>
  <c r="AF115" i="14"/>
  <c r="Z115" i="14"/>
  <c r="S115" i="14"/>
  <c r="P115" i="14"/>
  <c r="AC115" i="14" s="1"/>
  <c r="O115" i="14"/>
  <c r="H115" i="14"/>
  <c r="G115" i="14"/>
  <c r="F115" i="14"/>
  <c r="I115" i="14" s="1"/>
  <c r="C115" i="14"/>
  <c r="AF114" i="14"/>
  <c r="AG114" i="14" s="1"/>
  <c r="Z114" i="14"/>
  <c r="S114" i="14"/>
  <c r="O114" i="14"/>
  <c r="P114" i="14" s="1"/>
  <c r="H114" i="14"/>
  <c r="G114" i="14"/>
  <c r="I114" i="14" s="1"/>
  <c r="F114" i="14"/>
  <c r="C114" i="14"/>
  <c r="AG113" i="14"/>
  <c r="T113" i="14" s="1"/>
  <c r="AF113" i="14"/>
  <c r="Z113" i="14"/>
  <c r="S113" i="14"/>
  <c r="P113" i="14"/>
  <c r="AC113" i="14" s="1"/>
  <c r="O113" i="14"/>
  <c r="H113" i="14"/>
  <c r="G113" i="14"/>
  <c r="F113" i="14"/>
  <c r="I113" i="14" s="1"/>
  <c r="C113" i="14"/>
  <c r="AF112" i="14"/>
  <c r="AG112" i="14" s="1"/>
  <c r="Z112" i="14"/>
  <c r="S112" i="14"/>
  <c r="O112" i="14"/>
  <c r="P112" i="14" s="1"/>
  <c r="H112" i="14"/>
  <c r="G112" i="14"/>
  <c r="I112" i="14" s="1"/>
  <c r="F112" i="14"/>
  <c r="C112" i="14"/>
  <c r="AG111" i="14"/>
  <c r="T111" i="14" s="1"/>
  <c r="AF111" i="14"/>
  <c r="Z111" i="14"/>
  <c r="S111" i="14"/>
  <c r="P111" i="14"/>
  <c r="AC111" i="14" s="1"/>
  <c r="O111" i="14"/>
  <c r="H111" i="14"/>
  <c r="G111" i="14"/>
  <c r="F111" i="14"/>
  <c r="I111" i="14" s="1"/>
  <c r="C111" i="14"/>
  <c r="AF110" i="14"/>
  <c r="AG110" i="14" s="1"/>
  <c r="Z110" i="14"/>
  <c r="S110" i="14"/>
  <c r="O110" i="14"/>
  <c r="P110" i="14" s="1"/>
  <c r="H110" i="14"/>
  <c r="G110" i="14"/>
  <c r="I110" i="14" s="1"/>
  <c r="F110" i="14"/>
  <c r="C110" i="14"/>
  <c r="AG109" i="14"/>
  <c r="T109" i="14" s="1"/>
  <c r="AF109" i="14"/>
  <c r="Z109" i="14"/>
  <c r="S109" i="14"/>
  <c r="P109" i="14"/>
  <c r="O109" i="14"/>
  <c r="H109" i="14"/>
  <c r="G109" i="14"/>
  <c r="F109" i="14"/>
  <c r="I109" i="14" s="1"/>
  <c r="C109" i="14"/>
  <c r="AF108" i="14"/>
  <c r="AG108" i="14" s="1"/>
  <c r="Z108" i="14"/>
  <c r="S108" i="14"/>
  <c r="O108" i="14"/>
  <c r="P108" i="14" s="1"/>
  <c r="H108" i="14"/>
  <c r="G108" i="14"/>
  <c r="I108" i="14" s="1"/>
  <c r="F108" i="14"/>
  <c r="C108" i="14"/>
  <c r="AG107" i="14"/>
  <c r="T107" i="14" s="1"/>
  <c r="AF107" i="14"/>
  <c r="Z107" i="14"/>
  <c r="S107" i="14"/>
  <c r="P107" i="14"/>
  <c r="AC107" i="14" s="1"/>
  <c r="O107" i="14"/>
  <c r="H107" i="14"/>
  <c r="G107" i="14"/>
  <c r="F107" i="14"/>
  <c r="I107" i="14" s="1"/>
  <c r="C107" i="14"/>
  <c r="AF106" i="14"/>
  <c r="AG106" i="14" s="1"/>
  <c r="Z106" i="14"/>
  <c r="S106" i="14"/>
  <c r="O106" i="14"/>
  <c r="P106" i="14" s="1"/>
  <c r="H106" i="14"/>
  <c r="G106" i="14"/>
  <c r="I106" i="14" s="1"/>
  <c r="F106" i="14"/>
  <c r="C106" i="14"/>
  <c r="AG105" i="14"/>
  <c r="T105" i="14" s="1"/>
  <c r="AF105" i="14"/>
  <c r="Z105" i="14"/>
  <c r="S105" i="14"/>
  <c r="P105" i="14"/>
  <c r="AC105" i="14" s="1"/>
  <c r="O105" i="14"/>
  <c r="H105" i="14"/>
  <c r="G105" i="14"/>
  <c r="F105" i="14"/>
  <c r="I105" i="14" s="1"/>
  <c r="C105" i="14"/>
  <c r="AF104" i="14"/>
  <c r="AG104" i="14" s="1"/>
  <c r="Z104" i="14"/>
  <c r="S104" i="14"/>
  <c r="O104" i="14"/>
  <c r="P104" i="14" s="1"/>
  <c r="H104" i="14"/>
  <c r="G104" i="14"/>
  <c r="I104" i="14" s="1"/>
  <c r="F104" i="14"/>
  <c r="C104" i="14"/>
  <c r="AG103" i="14"/>
  <c r="T103" i="14" s="1"/>
  <c r="AF103" i="14"/>
  <c r="Z103" i="14"/>
  <c r="S103" i="14"/>
  <c r="P103" i="14"/>
  <c r="O103" i="14"/>
  <c r="H103" i="14"/>
  <c r="G103" i="14"/>
  <c r="F103" i="14"/>
  <c r="I103" i="14" s="1"/>
  <c r="C103" i="14"/>
  <c r="AF102" i="14"/>
  <c r="AG102" i="14" s="1"/>
  <c r="Z102" i="14"/>
  <c r="S102" i="14"/>
  <c r="O102" i="14"/>
  <c r="P102" i="14" s="1"/>
  <c r="H102" i="14"/>
  <c r="G102" i="14"/>
  <c r="I102" i="14" s="1"/>
  <c r="F102" i="14"/>
  <c r="C102" i="14"/>
  <c r="AG101" i="14"/>
  <c r="T101" i="14" s="1"/>
  <c r="AF101" i="14"/>
  <c r="Z101" i="14"/>
  <c r="S101" i="14"/>
  <c r="P101" i="14"/>
  <c r="AC101" i="14" s="1"/>
  <c r="O101" i="14"/>
  <c r="H101" i="14"/>
  <c r="G101" i="14"/>
  <c r="F101" i="14"/>
  <c r="I101" i="14" s="1"/>
  <c r="C101" i="14"/>
  <c r="AF100" i="14"/>
  <c r="AG100" i="14" s="1"/>
  <c r="Z100" i="14"/>
  <c r="S100" i="14"/>
  <c r="O100" i="14"/>
  <c r="P100" i="14" s="1"/>
  <c r="H100" i="14"/>
  <c r="G100" i="14"/>
  <c r="I100" i="14" s="1"/>
  <c r="F100" i="14"/>
  <c r="C100" i="14"/>
  <c r="AG99" i="14"/>
  <c r="T99" i="14" s="1"/>
  <c r="AF99" i="14"/>
  <c r="Z99" i="14"/>
  <c r="S99" i="14"/>
  <c r="P99" i="14"/>
  <c r="O99" i="14"/>
  <c r="H99" i="14"/>
  <c r="G99" i="14"/>
  <c r="F99" i="14"/>
  <c r="I99" i="14" s="1"/>
  <c r="C99" i="14"/>
  <c r="AF98" i="14"/>
  <c r="AG98" i="14" s="1"/>
  <c r="Z98" i="14"/>
  <c r="S98" i="14"/>
  <c r="O98" i="14"/>
  <c r="P98" i="14" s="1"/>
  <c r="H98" i="14"/>
  <c r="G98" i="14"/>
  <c r="I98" i="14" s="1"/>
  <c r="F98" i="14"/>
  <c r="C98" i="14"/>
  <c r="AG97" i="14"/>
  <c r="AF97" i="14"/>
  <c r="Z97" i="14"/>
  <c r="S97" i="14"/>
  <c r="P97" i="14"/>
  <c r="AC97" i="14" s="1"/>
  <c r="O97" i="14"/>
  <c r="H97" i="14"/>
  <c r="G97" i="14"/>
  <c r="F97" i="14"/>
  <c r="I97" i="14" s="1"/>
  <c r="C97" i="14"/>
  <c r="AF96" i="14"/>
  <c r="AG96" i="14" s="1"/>
  <c r="T96" i="14" s="1"/>
  <c r="Z96" i="14"/>
  <c r="S96" i="14"/>
  <c r="O96" i="14"/>
  <c r="P96" i="14" s="1"/>
  <c r="H96" i="14"/>
  <c r="G96" i="14"/>
  <c r="I96" i="14" s="1"/>
  <c r="F96" i="14"/>
  <c r="C96" i="14"/>
  <c r="AG95" i="14"/>
  <c r="AF95" i="14"/>
  <c r="Z95" i="14"/>
  <c r="S95" i="14"/>
  <c r="P95" i="14"/>
  <c r="O95" i="14"/>
  <c r="H95" i="14"/>
  <c r="G95" i="14"/>
  <c r="F95" i="14"/>
  <c r="I95" i="14" s="1"/>
  <c r="C95" i="14"/>
  <c r="AF94" i="14"/>
  <c r="AG94" i="14" s="1"/>
  <c r="T94" i="14" s="1"/>
  <c r="Z94" i="14"/>
  <c r="S94" i="14"/>
  <c r="V94" i="14" s="1"/>
  <c r="O94" i="14"/>
  <c r="P94" i="14" s="1"/>
  <c r="H94" i="14"/>
  <c r="G94" i="14"/>
  <c r="I94" i="14" s="1"/>
  <c r="F94" i="14"/>
  <c r="C94" i="14"/>
  <c r="AG93" i="14"/>
  <c r="AF93" i="14"/>
  <c r="Z93" i="14"/>
  <c r="S93" i="14"/>
  <c r="P93" i="14"/>
  <c r="AC93" i="14" s="1"/>
  <c r="O93" i="14"/>
  <c r="H93" i="14"/>
  <c r="G93" i="14"/>
  <c r="F93" i="14"/>
  <c r="I93" i="14" s="1"/>
  <c r="C93" i="14"/>
  <c r="AF92" i="14"/>
  <c r="AG92" i="14" s="1"/>
  <c r="T92" i="14" s="1"/>
  <c r="Z92" i="14"/>
  <c r="S92" i="14"/>
  <c r="O92" i="14"/>
  <c r="P92" i="14" s="1"/>
  <c r="H92" i="14"/>
  <c r="G92" i="14"/>
  <c r="I92" i="14" s="1"/>
  <c r="F92" i="14"/>
  <c r="C92" i="14"/>
  <c r="AG91" i="14"/>
  <c r="AF91" i="14"/>
  <c r="Z91" i="14"/>
  <c r="S91" i="14"/>
  <c r="P91" i="14"/>
  <c r="AC91" i="14" s="1"/>
  <c r="O91" i="14"/>
  <c r="H91" i="14"/>
  <c r="G91" i="14"/>
  <c r="F91" i="14"/>
  <c r="I91" i="14" s="1"/>
  <c r="C91" i="14"/>
  <c r="AF90" i="14"/>
  <c r="AG90" i="14" s="1"/>
  <c r="T90" i="14" s="1"/>
  <c r="V90" i="14" s="1"/>
  <c r="Z90" i="14"/>
  <c r="S90" i="14"/>
  <c r="O90" i="14"/>
  <c r="P90" i="14" s="1"/>
  <c r="I90" i="14"/>
  <c r="H90" i="14"/>
  <c r="G90" i="14"/>
  <c r="F90" i="14"/>
  <c r="C90" i="14"/>
  <c r="AG89" i="14"/>
  <c r="AF89" i="14"/>
  <c r="Z89" i="14"/>
  <c r="S89" i="14"/>
  <c r="P89" i="14"/>
  <c r="AC89" i="14" s="1"/>
  <c r="O89" i="14"/>
  <c r="H89" i="14"/>
  <c r="G89" i="14"/>
  <c r="F89" i="14"/>
  <c r="I89" i="14" s="1"/>
  <c r="C89" i="14"/>
  <c r="AF88" i="14"/>
  <c r="AG88" i="14" s="1"/>
  <c r="T88" i="14" s="1"/>
  <c r="Z88" i="14"/>
  <c r="S88" i="14"/>
  <c r="V88" i="14" s="1"/>
  <c r="O88" i="14"/>
  <c r="P88" i="14" s="1"/>
  <c r="H88" i="14"/>
  <c r="G88" i="14"/>
  <c r="I88" i="14" s="1"/>
  <c r="F88" i="14"/>
  <c r="C88" i="14"/>
  <c r="AG87" i="14"/>
  <c r="AF87" i="14"/>
  <c r="Z87" i="14"/>
  <c r="S87" i="14"/>
  <c r="P87" i="14"/>
  <c r="AC87" i="14" s="1"/>
  <c r="O87" i="14"/>
  <c r="H87" i="14"/>
  <c r="G87" i="14"/>
  <c r="F87" i="14"/>
  <c r="I87" i="14" s="1"/>
  <c r="C87" i="14"/>
  <c r="AF86" i="14"/>
  <c r="AG86" i="14" s="1"/>
  <c r="T86" i="14" s="1"/>
  <c r="Z86" i="14"/>
  <c r="S86" i="14"/>
  <c r="O86" i="14"/>
  <c r="P86" i="14" s="1"/>
  <c r="H86" i="14"/>
  <c r="G86" i="14"/>
  <c r="I86" i="14" s="1"/>
  <c r="F86" i="14"/>
  <c r="C86" i="14"/>
  <c r="AG85" i="14"/>
  <c r="AF85" i="14"/>
  <c r="Z85" i="14"/>
  <c r="S85" i="14"/>
  <c r="P85" i="14"/>
  <c r="AC85" i="14" s="1"/>
  <c r="O85" i="14"/>
  <c r="H85" i="14"/>
  <c r="G85" i="14"/>
  <c r="F85" i="14"/>
  <c r="I85" i="14" s="1"/>
  <c r="C85" i="14"/>
  <c r="AF84" i="14"/>
  <c r="AG84" i="14" s="1"/>
  <c r="T84" i="14" s="1"/>
  <c r="Z84" i="14"/>
  <c r="S84" i="14"/>
  <c r="V84" i="14" s="1"/>
  <c r="O84" i="14"/>
  <c r="P84" i="14" s="1"/>
  <c r="H84" i="14"/>
  <c r="G84" i="14"/>
  <c r="I84" i="14" s="1"/>
  <c r="F84" i="14"/>
  <c r="C84" i="14"/>
  <c r="AG83" i="14"/>
  <c r="AF83" i="14"/>
  <c r="Z83" i="14"/>
  <c r="S83" i="14"/>
  <c r="P83" i="14"/>
  <c r="AC83" i="14" s="1"/>
  <c r="O83" i="14"/>
  <c r="H83" i="14"/>
  <c r="G83" i="14"/>
  <c r="F83" i="14"/>
  <c r="I83" i="14" s="1"/>
  <c r="C83" i="14"/>
  <c r="AF82" i="14"/>
  <c r="AG82" i="14" s="1"/>
  <c r="T82" i="14" s="1"/>
  <c r="Z82" i="14"/>
  <c r="S82" i="14"/>
  <c r="O82" i="14"/>
  <c r="P82" i="14" s="1"/>
  <c r="H82" i="14"/>
  <c r="G82" i="14"/>
  <c r="I82" i="14" s="1"/>
  <c r="F82" i="14"/>
  <c r="C82" i="14"/>
  <c r="AG81" i="14"/>
  <c r="AF81" i="14"/>
  <c r="Z81" i="14"/>
  <c r="S81" i="14"/>
  <c r="P81" i="14"/>
  <c r="AC81" i="14" s="1"/>
  <c r="O81" i="14"/>
  <c r="H81" i="14"/>
  <c r="G81" i="14"/>
  <c r="F81" i="14"/>
  <c r="I81" i="14" s="1"/>
  <c r="C81" i="14"/>
  <c r="AF80" i="14"/>
  <c r="AG80" i="14" s="1"/>
  <c r="T80" i="14" s="1"/>
  <c r="V80" i="14" s="1"/>
  <c r="Z80" i="14"/>
  <c r="S80" i="14"/>
  <c r="O80" i="14"/>
  <c r="P80" i="14" s="1"/>
  <c r="H80" i="14"/>
  <c r="G80" i="14"/>
  <c r="I80" i="14" s="1"/>
  <c r="F80" i="14"/>
  <c r="C80" i="14"/>
  <c r="AG79" i="14"/>
  <c r="AF79" i="14"/>
  <c r="Z79" i="14"/>
  <c r="S79" i="14"/>
  <c r="P79" i="14"/>
  <c r="AC79" i="14" s="1"/>
  <c r="O79" i="14"/>
  <c r="H79" i="14"/>
  <c r="G79" i="14"/>
  <c r="F79" i="14"/>
  <c r="I79" i="14" s="1"/>
  <c r="C79" i="14"/>
  <c r="AF78" i="14"/>
  <c r="AG78" i="14" s="1"/>
  <c r="T78" i="14" s="1"/>
  <c r="Z78" i="14"/>
  <c r="S78" i="14"/>
  <c r="O78" i="14"/>
  <c r="P78" i="14" s="1"/>
  <c r="H78" i="14"/>
  <c r="G78" i="14"/>
  <c r="I78" i="14" s="1"/>
  <c r="F78" i="14"/>
  <c r="C78" i="14"/>
  <c r="AG77" i="14"/>
  <c r="AF77" i="14"/>
  <c r="Z77" i="14"/>
  <c r="S77" i="14"/>
  <c r="P77" i="14"/>
  <c r="AC77" i="14" s="1"/>
  <c r="O77" i="14"/>
  <c r="H77" i="14"/>
  <c r="G77" i="14"/>
  <c r="F77" i="14"/>
  <c r="I77" i="14" s="1"/>
  <c r="C77" i="14"/>
  <c r="AF76" i="14"/>
  <c r="AG76" i="14" s="1"/>
  <c r="T76" i="14" s="1"/>
  <c r="Z76" i="14"/>
  <c r="S76" i="14"/>
  <c r="V76" i="14" s="1"/>
  <c r="O76" i="14"/>
  <c r="P76" i="14" s="1"/>
  <c r="H76" i="14"/>
  <c r="G76" i="14"/>
  <c r="I76" i="14" s="1"/>
  <c r="F76" i="14"/>
  <c r="C76" i="14"/>
  <c r="AG75" i="14"/>
  <c r="AF75" i="14"/>
  <c r="Z75" i="14"/>
  <c r="S75" i="14"/>
  <c r="P75" i="14"/>
  <c r="AC75" i="14" s="1"/>
  <c r="O75" i="14"/>
  <c r="H75" i="14"/>
  <c r="G75" i="14"/>
  <c r="F75" i="14"/>
  <c r="I75" i="14" s="1"/>
  <c r="C75" i="14"/>
  <c r="AF74" i="14"/>
  <c r="AG74" i="14" s="1"/>
  <c r="T74" i="14" s="1"/>
  <c r="Z74" i="14"/>
  <c r="S74" i="14"/>
  <c r="O74" i="14"/>
  <c r="P74" i="14" s="1"/>
  <c r="I74" i="14"/>
  <c r="H74" i="14"/>
  <c r="G74" i="14"/>
  <c r="F74" i="14"/>
  <c r="C74" i="14"/>
  <c r="AG73" i="14"/>
  <c r="AF73" i="14"/>
  <c r="Z73" i="14"/>
  <c r="S73" i="14"/>
  <c r="P73" i="14"/>
  <c r="AC73" i="14" s="1"/>
  <c r="O73" i="14"/>
  <c r="H73" i="14"/>
  <c r="G73" i="14"/>
  <c r="F73" i="14"/>
  <c r="I73" i="14" s="1"/>
  <c r="C73" i="14"/>
  <c r="AF72" i="14"/>
  <c r="AG72" i="14" s="1"/>
  <c r="T72" i="14" s="1"/>
  <c r="V72" i="14" s="1"/>
  <c r="Z72" i="14"/>
  <c r="S72" i="14"/>
  <c r="O72" i="14"/>
  <c r="P72" i="14" s="1"/>
  <c r="H72" i="14"/>
  <c r="G72" i="14"/>
  <c r="I72" i="14" s="1"/>
  <c r="F72" i="14"/>
  <c r="C72" i="14"/>
  <c r="AG71" i="14"/>
  <c r="AF71" i="14"/>
  <c r="Z71" i="14"/>
  <c r="S71" i="14"/>
  <c r="P71" i="14"/>
  <c r="AC71" i="14" s="1"/>
  <c r="O71" i="14"/>
  <c r="H71" i="14"/>
  <c r="G71" i="14"/>
  <c r="F71" i="14"/>
  <c r="I71" i="14" s="1"/>
  <c r="C71" i="14"/>
  <c r="AF70" i="14"/>
  <c r="AG70" i="14" s="1"/>
  <c r="T70" i="14" s="1"/>
  <c r="Z70" i="14"/>
  <c r="S70" i="14"/>
  <c r="V70" i="14" s="1"/>
  <c r="O70" i="14"/>
  <c r="P70" i="14" s="1"/>
  <c r="H70" i="14"/>
  <c r="G70" i="14"/>
  <c r="I70" i="14" s="1"/>
  <c r="F70" i="14"/>
  <c r="C70" i="14"/>
  <c r="AG69" i="14"/>
  <c r="AF69" i="14"/>
  <c r="Z69" i="14"/>
  <c r="S69" i="14"/>
  <c r="P69" i="14"/>
  <c r="AC69" i="14" s="1"/>
  <c r="O69" i="14"/>
  <c r="H69" i="14"/>
  <c r="G69" i="14"/>
  <c r="F69" i="14"/>
  <c r="I69" i="14" s="1"/>
  <c r="C69" i="14"/>
  <c r="AF68" i="14"/>
  <c r="AG68" i="14" s="1"/>
  <c r="T68" i="14" s="1"/>
  <c r="V68" i="14" s="1"/>
  <c r="Z68" i="14"/>
  <c r="S68" i="14"/>
  <c r="O68" i="14"/>
  <c r="P68" i="14" s="1"/>
  <c r="H68" i="14"/>
  <c r="G68" i="14"/>
  <c r="I68" i="14" s="1"/>
  <c r="F68" i="14"/>
  <c r="C68" i="14"/>
  <c r="AG67" i="14"/>
  <c r="AF67" i="14"/>
  <c r="Z67" i="14"/>
  <c r="S67" i="14"/>
  <c r="P67" i="14"/>
  <c r="AC67" i="14" s="1"/>
  <c r="O67" i="14"/>
  <c r="H67" i="14"/>
  <c r="G67" i="14"/>
  <c r="F67" i="14"/>
  <c r="I67" i="14" s="1"/>
  <c r="C67" i="14"/>
  <c r="AF66" i="14"/>
  <c r="AG66" i="14" s="1"/>
  <c r="T66" i="14" s="1"/>
  <c r="Z66" i="14"/>
  <c r="S66" i="14"/>
  <c r="V66" i="14" s="1"/>
  <c r="O66" i="14"/>
  <c r="P66" i="14" s="1"/>
  <c r="I66" i="14"/>
  <c r="H66" i="14"/>
  <c r="G66" i="14"/>
  <c r="F66" i="14"/>
  <c r="C66" i="14"/>
  <c r="AG65" i="14"/>
  <c r="AF65" i="14"/>
  <c r="Z65" i="14"/>
  <c r="S65" i="14"/>
  <c r="P65" i="14"/>
  <c r="AC65" i="14" s="1"/>
  <c r="O65" i="14"/>
  <c r="H65" i="14"/>
  <c r="G65" i="14"/>
  <c r="F65" i="14"/>
  <c r="I65" i="14" s="1"/>
  <c r="C65" i="14"/>
  <c r="AF64" i="14"/>
  <c r="AG64" i="14" s="1"/>
  <c r="T64" i="14" s="1"/>
  <c r="Z64" i="14"/>
  <c r="S64" i="14"/>
  <c r="V64" i="14" s="1"/>
  <c r="O64" i="14"/>
  <c r="P64" i="14" s="1"/>
  <c r="H64" i="14"/>
  <c r="G64" i="14"/>
  <c r="I64" i="14" s="1"/>
  <c r="F64" i="14"/>
  <c r="C64" i="14"/>
  <c r="AG63" i="14"/>
  <c r="AF63" i="14"/>
  <c r="Z63" i="14"/>
  <c r="S63" i="14"/>
  <c r="P63" i="14"/>
  <c r="AC63" i="14" s="1"/>
  <c r="O63" i="14"/>
  <c r="H63" i="14"/>
  <c r="G63" i="14"/>
  <c r="F63" i="14"/>
  <c r="I63" i="14" s="1"/>
  <c r="C63" i="14"/>
  <c r="AF62" i="14"/>
  <c r="AG62" i="14" s="1"/>
  <c r="T62" i="14" s="1"/>
  <c r="Z62" i="14"/>
  <c r="S62" i="14"/>
  <c r="O62" i="14"/>
  <c r="P62" i="14" s="1"/>
  <c r="H62" i="14"/>
  <c r="G62" i="14"/>
  <c r="I62" i="14" s="1"/>
  <c r="F62" i="14"/>
  <c r="C62" i="14"/>
  <c r="AG61" i="14"/>
  <c r="AF61" i="14"/>
  <c r="Z61" i="14"/>
  <c r="S61" i="14"/>
  <c r="P61" i="14"/>
  <c r="AC61" i="14" s="1"/>
  <c r="O61" i="14"/>
  <c r="H61" i="14"/>
  <c r="G61" i="14"/>
  <c r="F61" i="14"/>
  <c r="I61" i="14" s="1"/>
  <c r="C61" i="14"/>
  <c r="AF60" i="14"/>
  <c r="AG60" i="14" s="1"/>
  <c r="T60" i="14" s="1"/>
  <c r="Z60" i="14"/>
  <c r="S60" i="14"/>
  <c r="V60" i="14" s="1"/>
  <c r="O60" i="14"/>
  <c r="P60" i="14" s="1"/>
  <c r="H60" i="14"/>
  <c r="G60" i="14"/>
  <c r="I60" i="14" s="1"/>
  <c r="F60" i="14"/>
  <c r="C60" i="14"/>
  <c r="AG59" i="14"/>
  <c r="AF59" i="14"/>
  <c r="Z59" i="14"/>
  <c r="S59" i="14"/>
  <c r="P59" i="14"/>
  <c r="AC59" i="14" s="1"/>
  <c r="O59" i="14"/>
  <c r="H59" i="14"/>
  <c r="G59" i="14"/>
  <c r="F59" i="14"/>
  <c r="I59" i="14" s="1"/>
  <c r="C59" i="14"/>
  <c r="AF58" i="14"/>
  <c r="AG58" i="14" s="1"/>
  <c r="T58" i="14" s="1"/>
  <c r="Z58" i="14"/>
  <c r="S58" i="14"/>
  <c r="O58" i="14"/>
  <c r="P58" i="14" s="1"/>
  <c r="H58" i="14"/>
  <c r="G58" i="14"/>
  <c r="I58" i="14" s="1"/>
  <c r="F58" i="14"/>
  <c r="C58" i="14"/>
  <c r="AG57" i="14"/>
  <c r="AF57" i="14"/>
  <c r="Z57" i="14"/>
  <c r="S57" i="14"/>
  <c r="P57" i="14"/>
  <c r="AC57" i="14" s="1"/>
  <c r="O57" i="14"/>
  <c r="H57" i="14"/>
  <c r="G57" i="14"/>
  <c r="F57" i="14"/>
  <c r="I57" i="14" s="1"/>
  <c r="C57" i="14"/>
  <c r="AF56" i="14"/>
  <c r="AG56" i="14" s="1"/>
  <c r="T56" i="14" s="1"/>
  <c r="Z56" i="14"/>
  <c r="S56" i="14"/>
  <c r="V56" i="14" s="1"/>
  <c r="O56" i="14"/>
  <c r="P56" i="14" s="1"/>
  <c r="H56" i="14"/>
  <c r="G56" i="14"/>
  <c r="I56" i="14" s="1"/>
  <c r="F56" i="14"/>
  <c r="C56" i="14"/>
  <c r="AG55" i="14"/>
  <c r="AF55" i="14"/>
  <c r="Z55" i="14"/>
  <c r="S55" i="14"/>
  <c r="P55" i="14"/>
  <c r="AC55" i="14" s="1"/>
  <c r="O55" i="14"/>
  <c r="H55" i="14"/>
  <c r="G55" i="14"/>
  <c r="F55" i="14"/>
  <c r="I55" i="14" s="1"/>
  <c r="C55" i="14"/>
  <c r="AF54" i="14"/>
  <c r="AG54" i="14" s="1"/>
  <c r="T54" i="14" s="1"/>
  <c r="Z54" i="14"/>
  <c r="S54" i="14"/>
  <c r="O54" i="14"/>
  <c r="P54" i="14" s="1"/>
  <c r="H54" i="14"/>
  <c r="G54" i="14"/>
  <c r="I54" i="14" s="1"/>
  <c r="F54" i="14"/>
  <c r="C54" i="14"/>
  <c r="AG53" i="14"/>
  <c r="AF53" i="14"/>
  <c r="Z53" i="14"/>
  <c r="S53" i="14"/>
  <c r="P53" i="14"/>
  <c r="AC53" i="14" s="1"/>
  <c r="O53" i="14"/>
  <c r="H53" i="14"/>
  <c r="G53" i="14"/>
  <c r="F53" i="14"/>
  <c r="I53" i="14" s="1"/>
  <c r="C53" i="14"/>
  <c r="AF52" i="14"/>
  <c r="AG52" i="14" s="1"/>
  <c r="T52" i="14" s="1"/>
  <c r="Z52" i="14"/>
  <c r="S52" i="14"/>
  <c r="V52" i="14" s="1"/>
  <c r="O52" i="14"/>
  <c r="P52" i="14" s="1"/>
  <c r="H52" i="14"/>
  <c r="G52" i="14"/>
  <c r="I52" i="14" s="1"/>
  <c r="F52" i="14"/>
  <c r="C52" i="14"/>
  <c r="AG51" i="14"/>
  <c r="AF51" i="14"/>
  <c r="Z51" i="14"/>
  <c r="S51" i="14"/>
  <c r="P51" i="14"/>
  <c r="AC51" i="14" s="1"/>
  <c r="O51" i="14"/>
  <c r="H51" i="14"/>
  <c r="G51" i="14"/>
  <c r="F51" i="14"/>
  <c r="I51" i="14" s="1"/>
  <c r="C51" i="14"/>
  <c r="AF50" i="14"/>
  <c r="AG50" i="14" s="1"/>
  <c r="T50" i="14" s="1"/>
  <c r="V50" i="14" s="1"/>
  <c r="Z50" i="14"/>
  <c r="S50" i="14"/>
  <c r="O50" i="14"/>
  <c r="P50" i="14" s="1"/>
  <c r="H50" i="14"/>
  <c r="G50" i="14"/>
  <c r="I50" i="14" s="1"/>
  <c r="F50" i="14"/>
  <c r="C50" i="14"/>
  <c r="AG49" i="14"/>
  <c r="AF49" i="14"/>
  <c r="Z49" i="14"/>
  <c r="S49" i="14"/>
  <c r="P49" i="14"/>
  <c r="AC49" i="14" s="1"/>
  <c r="O49" i="14"/>
  <c r="H49" i="14"/>
  <c r="G49" i="14"/>
  <c r="F49" i="14"/>
  <c r="I49" i="14" s="1"/>
  <c r="C49" i="14"/>
  <c r="AF48" i="14"/>
  <c r="AG48" i="14" s="1"/>
  <c r="T48" i="14" s="1"/>
  <c r="V48" i="14" s="1"/>
  <c r="Z48" i="14"/>
  <c r="S48" i="14"/>
  <c r="O48" i="14"/>
  <c r="P48" i="14" s="1"/>
  <c r="I48" i="14"/>
  <c r="H48" i="14"/>
  <c r="G48" i="14"/>
  <c r="F48" i="14"/>
  <c r="C48" i="14"/>
  <c r="AG47" i="14"/>
  <c r="AF47" i="14"/>
  <c r="Z47" i="14"/>
  <c r="S47" i="14"/>
  <c r="P47" i="14"/>
  <c r="AC47" i="14" s="1"/>
  <c r="O47" i="14"/>
  <c r="H47" i="14"/>
  <c r="G47" i="14"/>
  <c r="F47" i="14"/>
  <c r="I47" i="14" s="1"/>
  <c r="C47" i="14"/>
  <c r="AF46" i="14"/>
  <c r="AG46" i="14" s="1"/>
  <c r="T46" i="14" s="1"/>
  <c r="Z46" i="14"/>
  <c r="S46" i="14"/>
  <c r="V46" i="14" s="1"/>
  <c r="O46" i="14"/>
  <c r="P46" i="14" s="1"/>
  <c r="H46" i="14"/>
  <c r="G46" i="14"/>
  <c r="I46" i="14" s="1"/>
  <c r="F46" i="14"/>
  <c r="C46" i="14"/>
  <c r="AG45" i="14"/>
  <c r="AF45" i="14"/>
  <c r="Z45" i="14"/>
  <c r="S45" i="14"/>
  <c r="P45" i="14"/>
  <c r="AC45" i="14" s="1"/>
  <c r="O45" i="14"/>
  <c r="H45" i="14"/>
  <c r="G45" i="14"/>
  <c r="F45" i="14"/>
  <c r="I45" i="14" s="1"/>
  <c r="C45" i="14"/>
  <c r="AF44" i="14"/>
  <c r="AG44" i="14" s="1"/>
  <c r="T44" i="14" s="1"/>
  <c r="Z44" i="14"/>
  <c r="S44" i="14"/>
  <c r="O44" i="14"/>
  <c r="P44" i="14" s="1"/>
  <c r="H44" i="14"/>
  <c r="G44" i="14"/>
  <c r="I44" i="14" s="1"/>
  <c r="F44" i="14"/>
  <c r="C44" i="14"/>
  <c r="AG43" i="14"/>
  <c r="AF43" i="14"/>
  <c r="Z43" i="14"/>
  <c r="S43" i="14"/>
  <c r="P43" i="14"/>
  <c r="AC43" i="14" s="1"/>
  <c r="O43" i="14"/>
  <c r="H43" i="14"/>
  <c r="G43" i="14"/>
  <c r="F43" i="14"/>
  <c r="I43" i="14" s="1"/>
  <c r="C43" i="14"/>
  <c r="AF42" i="14"/>
  <c r="AG42" i="14" s="1"/>
  <c r="T42" i="14" s="1"/>
  <c r="Z42" i="14"/>
  <c r="S42" i="14"/>
  <c r="V42" i="14" s="1"/>
  <c r="O42" i="14"/>
  <c r="P42" i="14" s="1"/>
  <c r="H42" i="14"/>
  <c r="G42" i="14"/>
  <c r="I42" i="14" s="1"/>
  <c r="F42" i="14"/>
  <c r="C42" i="14"/>
  <c r="AG41" i="14"/>
  <c r="AF41" i="14"/>
  <c r="Z41" i="14"/>
  <c r="S41" i="14"/>
  <c r="P41" i="14"/>
  <c r="AC41" i="14" s="1"/>
  <c r="O41" i="14"/>
  <c r="H41" i="14"/>
  <c r="G41" i="14"/>
  <c r="F41" i="14"/>
  <c r="I41" i="14" s="1"/>
  <c r="C41" i="14"/>
  <c r="AF40" i="14"/>
  <c r="AG40" i="14" s="1"/>
  <c r="T40" i="14" s="1"/>
  <c r="Z40" i="14"/>
  <c r="S40" i="14"/>
  <c r="O40" i="14"/>
  <c r="P40" i="14" s="1"/>
  <c r="H40" i="14"/>
  <c r="G40" i="14"/>
  <c r="I40" i="14" s="1"/>
  <c r="F40" i="14"/>
  <c r="C40" i="14"/>
  <c r="AG39" i="14"/>
  <c r="AF39" i="14"/>
  <c r="Z39" i="14"/>
  <c r="S39" i="14"/>
  <c r="P39" i="14"/>
  <c r="AC39" i="14" s="1"/>
  <c r="O39" i="14"/>
  <c r="H39" i="14"/>
  <c r="G39" i="14"/>
  <c r="F39" i="14"/>
  <c r="I39" i="14" s="1"/>
  <c r="C39" i="14"/>
  <c r="AF38" i="14"/>
  <c r="AG38" i="14" s="1"/>
  <c r="T38" i="14" s="1"/>
  <c r="V38" i="14" s="1"/>
  <c r="Z38" i="14"/>
  <c r="S38" i="14"/>
  <c r="O38" i="14"/>
  <c r="P38" i="14" s="1"/>
  <c r="H38" i="14"/>
  <c r="G38" i="14"/>
  <c r="I38" i="14" s="1"/>
  <c r="F38" i="14"/>
  <c r="C38" i="14"/>
  <c r="AG37" i="14"/>
  <c r="AF37" i="14"/>
  <c r="Z37" i="14"/>
  <c r="S37" i="14"/>
  <c r="P37" i="14"/>
  <c r="AC37" i="14" s="1"/>
  <c r="O37" i="14"/>
  <c r="H37" i="14"/>
  <c r="G37" i="14"/>
  <c r="F37" i="14"/>
  <c r="I37" i="14" s="1"/>
  <c r="C37" i="14"/>
  <c r="AF36" i="14"/>
  <c r="AG36" i="14" s="1"/>
  <c r="T36" i="14" s="1"/>
  <c r="V36" i="14" s="1"/>
  <c r="Z36" i="14"/>
  <c r="S36" i="14"/>
  <c r="O36" i="14"/>
  <c r="P36" i="14" s="1"/>
  <c r="H36" i="14"/>
  <c r="G36" i="14"/>
  <c r="I36" i="14" s="1"/>
  <c r="F36" i="14"/>
  <c r="C36" i="14"/>
  <c r="AG35" i="14"/>
  <c r="AF35" i="14"/>
  <c r="Z35" i="14"/>
  <c r="S35" i="14"/>
  <c r="P35" i="14"/>
  <c r="AC35" i="14" s="1"/>
  <c r="O35" i="14"/>
  <c r="H35" i="14"/>
  <c r="G35" i="14"/>
  <c r="F35" i="14"/>
  <c r="I35" i="14" s="1"/>
  <c r="C35" i="14"/>
  <c r="AF34" i="14"/>
  <c r="AG34" i="14" s="1"/>
  <c r="T34" i="14" s="1"/>
  <c r="Z34" i="14"/>
  <c r="S34" i="14"/>
  <c r="V34" i="14" s="1"/>
  <c r="O34" i="14"/>
  <c r="P34" i="14" s="1"/>
  <c r="H34" i="14"/>
  <c r="G34" i="14"/>
  <c r="I34" i="14" s="1"/>
  <c r="F34" i="14"/>
  <c r="C34" i="14"/>
  <c r="AG33" i="14"/>
  <c r="AF33" i="14"/>
  <c r="Z33" i="14"/>
  <c r="S33" i="14"/>
  <c r="P33" i="14"/>
  <c r="AC33" i="14" s="1"/>
  <c r="O33" i="14"/>
  <c r="H33" i="14"/>
  <c r="G33" i="14"/>
  <c r="F33" i="14"/>
  <c r="I33" i="14" s="1"/>
  <c r="C33" i="14"/>
  <c r="AF32" i="14"/>
  <c r="AG32" i="14" s="1"/>
  <c r="T32" i="14" s="1"/>
  <c r="Z32" i="14"/>
  <c r="S32" i="14"/>
  <c r="O32" i="14"/>
  <c r="P32" i="14" s="1"/>
  <c r="H32" i="14"/>
  <c r="G32" i="14"/>
  <c r="I32" i="14" s="1"/>
  <c r="F32" i="14"/>
  <c r="C32" i="14"/>
  <c r="AG31" i="14"/>
  <c r="AF31" i="14"/>
  <c r="Z31" i="14"/>
  <c r="S31" i="14"/>
  <c r="P31" i="14"/>
  <c r="AC31" i="14" s="1"/>
  <c r="O31" i="14"/>
  <c r="H31" i="14"/>
  <c r="G31" i="14"/>
  <c r="F31" i="14"/>
  <c r="I31" i="14" s="1"/>
  <c r="C31" i="14"/>
  <c r="AF30" i="14"/>
  <c r="AG30" i="14" s="1"/>
  <c r="T30" i="14" s="1"/>
  <c r="Z30" i="14"/>
  <c r="S30" i="14"/>
  <c r="V30" i="14" s="1"/>
  <c r="O30" i="14"/>
  <c r="P30" i="14" s="1"/>
  <c r="H30" i="14"/>
  <c r="G30" i="14"/>
  <c r="I30" i="14" s="1"/>
  <c r="F30" i="14"/>
  <c r="C30" i="14"/>
  <c r="AG29" i="14"/>
  <c r="AF29" i="14"/>
  <c r="Z29" i="14"/>
  <c r="S29" i="14"/>
  <c r="P29" i="14"/>
  <c r="AC29" i="14" s="1"/>
  <c r="O29" i="14"/>
  <c r="H29" i="14"/>
  <c r="G29" i="14"/>
  <c r="F29" i="14"/>
  <c r="I29" i="14" s="1"/>
  <c r="C29" i="14"/>
  <c r="AF28" i="14"/>
  <c r="AG28" i="14" s="1"/>
  <c r="T28" i="14" s="1"/>
  <c r="Z28" i="14"/>
  <c r="S28" i="14"/>
  <c r="O28" i="14"/>
  <c r="P28" i="14" s="1"/>
  <c r="H28" i="14"/>
  <c r="G28" i="14"/>
  <c r="I28" i="14" s="1"/>
  <c r="F28" i="14"/>
  <c r="C28" i="14"/>
  <c r="AG27" i="14"/>
  <c r="AF27" i="14"/>
  <c r="Z27" i="14"/>
  <c r="S27" i="14"/>
  <c r="P27" i="14"/>
  <c r="AC27" i="14" s="1"/>
  <c r="O27" i="14"/>
  <c r="H27" i="14"/>
  <c r="G27" i="14"/>
  <c r="F27" i="14"/>
  <c r="I27" i="14" s="1"/>
  <c r="C27" i="14"/>
  <c r="AF26" i="14"/>
  <c r="AG26" i="14" s="1"/>
  <c r="T26" i="14" s="1"/>
  <c r="Z26" i="14"/>
  <c r="S26" i="14"/>
  <c r="V26" i="14" s="1"/>
  <c r="O26" i="14"/>
  <c r="P26" i="14" s="1"/>
  <c r="H26" i="14"/>
  <c r="G26" i="14"/>
  <c r="I26" i="14" s="1"/>
  <c r="F26" i="14"/>
  <c r="C26" i="14"/>
  <c r="AG25" i="14"/>
  <c r="AF25" i="14"/>
  <c r="Z25" i="14"/>
  <c r="S25" i="14"/>
  <c r="P25" i="14"/>
  <c r="AC25" i="14" s="1"/>
  <c r="O25" i="14"/>
  <c r="H25" i="14"/>
  <c r="G25" i="14"/>
  <c r="F25" i="14"/>
  <c r="I25" i="14" s="1"/>
  <c r="C25" i="14"/>
  <c r="AF24" i="14"/>
  <c r="AG24" i="14" s="1"/>
  <c r="T24" i="14" s="1"/>
  <c r="Z24" i="14"/>
  <c r="S24" i="14"/>
  <c r="O24" i="14"/>
  <c r="P24" i="14" s="1"/>
  <c r="H24" i="14"/>
  <c r="G24" i="14"/>
  <c r="I24" i="14" s="1"/>
  <c r="F24" i="14"/>
  <c r="C24" i="14"/>
  <c r="AG23" i="14"/>
  <c r="AF23" i="14"/>
  <c r="Z23" i="14"/>
  <c r="S23" i="14"/>
  <c r="P23" i="14"/>
  <c r="AC23" i="14" s="1"/>
  <c r="O23" i="14"/>
  <c r="H23" i="14"/>
  <c r="G23" i="14"/>
  <c r="F23" i="14"/>
  <c r="I23" i="14" s="1"/>
  <c r="C23" i="14"/>
  <c r="AF22" i="14"/>
  <c r="AG22" i="14" s="1"/>
  <c r="T22" i="14" s="1"/>
  <c r="Z22" i="14"/>
  <c r="S22" i="14"/>
  <c r="V22" i="14" s="1"/>
  <c r="O22" i="14"/>
  <c r="P22" i="14" s="1"/>
  <c r="H22" i="14"/>
  <c r="G22" i="14"/>
  <c r="I22" i="14" s="1"/>
  <c r="F22" i="14"/>
  <c r="C22" i="14"/>
  <c r="AG21" i="14"/>
  <c r="AF21" i="14"/>
  <c r="Z21" i="14"/>
  <c r="S21" i="14"/>
  <c r="P21" i="14"/>
  <c r="AC21" i="14" s="1"/>
  <c r="O21" i="14"/>
  <c r="H21" i="14"/>
  <c r="G21" i="14"/>
  <c r="F21" i="14"/>
  <c r="I21" i="14" s="1"/>
  <c r="C21" i="14"/>
  <c r="AF20" i="14"/>
  <c r="AG20" i="14" s="1"/>
  <c r="T20" i="14" s="1"/>
  <c r="Z20" i="14"/>
  <c r="S20" i="14"/>
  <c r="O20" i="14"/>
  <c r="P20" i="14" s="1"/>
  <c r="H20" i="14"/>
  <c r="G20" i="14"/>
  <c r="I20" i="14" s="1"/>
  <c r="F20" i="14"/>
  <c r="C20" i="14"/>
  <c r="AG19" i="14"/>
  <c r="AF19" i="14"/>
  <c r="Z19" i="14"/>
  <c r="S19" i="14"/>
  <c r="P19" i="14"/>
  <c r="AC19" i="14" s="1"/>
  <c r="O19" i="14"/>
  <c r="H19" i="14"/>
  <c r="G19" i="14"/>
  <c r="F19" i="14"/>
  <c r="I19" i="14" s="1"/>
  <c r="C19" i="14"/>
  <c r="AF18" i="14"/>
  <c r="AG18" i="14" s="1"/>
  <c r="T18" i="14" s="1"/>
  <c r="Z18" i="14"/>
  <c r="S18" i="14"/>
  <c r="V18" i="14" s="1"/>
  <c r="O18" i="14"/>
  <c r="P18" i="14" s="1"/>
  <c r="H18" i="14"/>
  <c r="G18" i="14"/>
  <c r="I18" i="14" s="1"/>
  <c r="F18" i="14"/>
  <c r="C18" i="14"/>
  <c r="AG17" i="14"/>
  <c r="AF17" i="14"/>
  <c r="Z17" i="14"/>
  <c r="S17" i="14"/>
  <c r="P17" i="14"/>
  <c r="AC17" i="14" s="1"/>
  <c r="O17" i="14"/>
  <c r="H17" i="14"/>
  <c r="G17" i="14"/>
  <c r="F17" i="14"/>
  <c r="I17" i="14" s="1"/>
  <c r="C17" i="14"/>
  <c r="AF16" i="14"/>
  <c r="AG16" i="14" s="1"/>
  <c r="T16" i="14" s="1"/>
  <c r="Z16" i="14"/>
  <c r="S16" i="14"/>
  <c r="O16" i="14"/>
  <c r="P16" i="14" s="1"/>
  <c r="H16" i="14"/>
  <c r="G16" i="14"/>
  <c r="I16" i="14" s="1"/>
  <c r="F16" i="14"/>
  <c r="C16" i="14"/>
  <c r="AG15" i="14"/>
  <c r="AF15" i="14"/>
  <c r="Z15" i="14"/>
  <c r="S15" i="14"/>
  <c r="P15" i="14"/>
  <c r="AC15" i="14" s="1"/>
  <c r="O15" i="14"/>
  <c r="H15" i="14"/>
  <c r="G15" i="14"/>
  <c r="F15" i="14"/>
  <c r="I15" i="14" s="1"/>
  <c r="C15" i="14"/>
  <c r="AF14" i="14"/>
  <c r="AG14" i="14" s="1"/>
  <c r="T14" i="14" s="1"/>
  <c r="Z14" i="14"/>
  <c r="S14" i="14"/>
  <c r="V14" i="14" s="1"/>
  <c r="O14" i="14"/>
  <c r="P14" i="14" s="1"/>
  <c r="H14" i="14"/>
  <c r="G14" i="14"/>
  <c r="I14" i="14" s="1"/>
  <c r="F14" i="14"/>
  <c r="C14" i="14"/>
  <c r="AG13" i="14"/>
  <c r="AF13" i="14"/>
  <c r="Z13" i="14"/>
  <c r="S13" i="14"/>
  <c r="P13" i="14"/>
  <c r="AC13" i="14" s="1"/>
  <c r="O13" i="14"/>
  <c r="H13" i="14"/>
  <c r="G13" i="14"/>
  <c r="F13" i="14"/>
  <c r="I13" i="14" s="1"/>
  <c r="C13" i="14"/>
  <c r="AF12" i="14"/>
  <c r="AG12" i="14" s="1"/>
  <c r="T12" i="14" s="1"/>
  <c r="Z12" i="14"/>
  <c r="S12" i="14"/>
  <c r="O12" i="14"/>
  <c r="P12" i="14" s="1"/>
  <c r="H12" i="14"/>
  <c r="G12" i="14"/>
  <c r="I12" i="14" s="1"/>
  <c r="F12" i="14"/>
  <c r="C12" i="14"/>
  <c r="AG11" i="14"/>
  <c r="AF11" i="14"/>
  <c r="Z11" i="14"/>
  <c r="S11" i="14"/>
  <c r="P11" i="14"/>
  <c r="AC11" i="14" s="1"/>
  <c r="O11" i="14"/>
  <c r="H11" i="14"/>
  <c r="G11" i="14"/>
  <c r="F11" i="14"/>
  <c r="I11" i="14" s="1"/>
  <c r="C11" i="14"/>
  <c r="AF10" i="14"/>
  <c r="AG10" i="14" s="1"/>
  <c r="T10" i="14" s="1"/>
  <c r="Z10" i="14"/>
  <c r="S10" i="14"/>
  <c r="V10" i="14" s="1"/>
  <c r="O10" i="14"/>
  <c r="P10" i="14" s="1"/>
  <c r="H10" i="14"/>
  <c r="G10" i="14"/>
  <c r="I10" i="14" s="1"/>
  <c r="F10" i="14"/>
  <c r="C10" i="14"/>
  <c r="AG9" i="14"/>
  <c r="T9" i="14" s="1"/>
  <c r="AF9" i="14"/>
  <c r="Z9" i="14"/>
  <c r="S9" i="14"/>
  <c r="V9" i="14" s="1"/>
  <c r="O9" i="14"/>
  <c r="P9" i="14" s="1"/>
  <c r="H9" i="14"/>
  <c r="G9" i="14"/>
  <c r="I9" i="14" s="1"/>
  <c r="F9" i="14"/>
  <c r="C9" i="14"/>
  <c r="AG8" i="14"/>
  <c r="T8" i="14" s="1"/>
  <c r="AF8" i="14"/>
  <c r="Z8" i="14"/>
  <c r="S8" i="14"/>
  <c r="V8" i="14" s="1"/>
  <c r="O8" i="14"/>
  <c r="P8" i="14" s="1"/>
  <c r="H8" i="14"/>
  <c r="G8" i="14"/>
  <c r="I8" i="14" s="1"/>
  <c r="F8" i="14"/>
  <c r="C8" i="14"/>
  <c r="AG7" i="14"/>
  <c r="T7" i="14" s="1"/>
  <c r="AF7" i="14"/>
  <c r="Z7" i="14"/>
  <c r="S7" i="14"/>
  <c r="V7" i="14" s="1"/>
  <c r="O7" i="14"/>
  <c r="P7" i="14" s="1"/>
  <c r="H7" i="14"/>
  <c r="G7" i="14"/>
  <c r="I7" i="14" s="1"/>
  <c r="F7" i="14"/>
  <c r="C7" i="14"/>
  <c r="AG6" i="14"/>
  <c r="T6" i="14" s="1"/>
  <c r="AF6" i="14"/>
  <c r="Z6" i="14"/>
  <c r="S6" i="14"/>
  <c r="V6" i="14" s="1"/>
  <c r="O6" i="14"/>
  <c r="P6" i="14" s="1"/>
  <c r="H6" i="14"/>
  <c r="G6" i="14"/>
  <c r="I6" i="14" s="1"/>
  <c r="F6" i="14"/>
  <c r="C6" i="14"/>
  <c r="AI5" i="14"/>
  <c r="AG5" i="14"/>
  <c r="T95" i="14" s="1"/>
  <c r="AF5" i="14"/>
  <c r="Z5" i="14"/>
  <c r="V5" i="14"/>
  <c r="S5" i="14"/>
  <c r="P5" i="14"/>
  <c r="O5" i="14"/>
  <c r="K5" i="14"/>
  <c r="H5" i="14"/>
  <c r="G5" i="14"/>
  <c r="F5" i="14"/>
  <c r="I5" i="14" s="1"/>
  <c r="C5" i="14"/>
  <c r="AF236" i="12"/>
  <c r="AF237" i="12"/>
  <c r="AF238" i="12"/>
  <c r="AF239" i="12"/>
  <c r="AF240" i="12"/>
  <c r="AF241" i="12"/>
  <c r="AF242" i="12"/>
  <c r="AF243" i="12"/>
  <c r="AF244" i="12"/>
  <c r="AF245" i="12"/>
  <c r="AF246" i="12"/>
  <c r="AF247" i="12"/>
  <c r="AF248" i="12"/>
  <c r="AF249" i="12"/>
  <c r="AF250" i="12"/>
  <c r="AF251" i="12"/>
  <c r="AF252" i="12"/>
  <c r="AF253" i="12"/>
  <c r="AF254" i="12"/>
  <c r="AF255" i="12"/>
  <c r="AF256" i="12"/>
  <c r="AF257" i="12"/>
  <c r="AF258" i="12"/>
  <c r="AF259" i="12"/>
  <c r="AF260" i="12"/>
  <c r="AF261" i="12"/>
  <c r="AF262" i="12"/>
  <c r="AF263" i="12"/>
  <c r="AF264" i="12"/>
  <c r="AF265" i="12"/>
  <c r="AF266" i="12"/>
  <c r="AF267" i="12"/>
  <c r="AF268" i="12"/>
  <c r="AF269" i="12"/>
  <c r="AF270" i="12"/>
  <c r="AF271" i="12"/>
  <c r="AF272" i="12"/>
  <c r="AF273" i="12"/>
  <c r="AF274" i="12"/>
  <c r="AF275" i="12"/>
  <c r="AF276" i="12"/>
  <c r="AF277" i="12"/>
  <c r="AF278" i="12"/>
  <c r="AF279" i="12"/>
  <c r="AF280" i="12"/>
  <c r="AF281" i="12"/>
  <c r="AF282" i="12"/>
  <c r="AF283" i="12"/>
  <c r="AF284" i="12"/>
  <c r="AF285" i="12"/>
  <c r="AF286" i="12"/>
  <c r="AF287" i="12"/>
  <c r="AF288" i="12"/>
  <c r="AF289" i="12"/>
  <c r="AF290" i="12"/>
  <c r="AF291" i="12"/>
  <c r="AF292" i="12"/>
  <c r="AF293" i="12"/>
  <c r="AF294" i="12"/>
  <c r="AF295" i="12"/>
  <c r="AF296" i="12"/>
  <c r="AF297" i="12"/>
  <c r="AF298" i="12"/>
  <c r="AF299" i="12"/>
  <c r="AF300" i="12"/>
  <c r="AF301" i="12"/>
  <c r="AF302" i="12"/>
  <c r="AF303" i="12"/>
  <c r="AF304" i="12"/>
  <c r="AF305" i="12"/>
  <c r="AF306" i="12"/>
  <c r="AF307" i="12"/>
  <c r="AF308" i="12"/>
  <c r="AF309" i="12"/>
  <c r="AF310" i="12"/>
  <c r="AF311" i="12"/>
  <c r="AF312" i="12"/>
  <c r="AF313" i="12"/>
  <c r="AF314" i="12"/>
  <c r="AF315" i="12"/>
  <c r="AF316" i="12"/>
  <c r="AF317" i="12"/>
  <c r="AF318" i="12"/>
  <c r="AF319" i="12"/>
  <c r="AF320" i="12"/>
  <c r="AF321" i="12"/>
  <c r="AF322" i="12"/>
  <c r="AF323" i="12"/>
  <c r="AF324" i="12"/>
  <c r="AF325" i="12"/>
  <c r="AF326" i="12"/>
  <c r="AF327" i="12"/>
  <c r="AF328" i="12"/>
  <c r="AF329" i="12"/>
  <c r="AF330" i="12"/>
  <c r="AF331" i="12"/>
  <c r="AF332" i="12"/>
  <c r="AF333" i="12"/>
  <c r="AF334" i="12"/>
  <c r="AF335" i="12"/>
  <c r="AF336" i="12"/>
  <c r="AF337" i="12"/>
  <c r="AF338" i="12"/>
  <c r="AF339" i="12"/>
  <c r="AF340" i="12"/>
  <c r="AF341" i="12"/>
  <c r="AF342" i="12"/>
  <c r="AF343" i="12"/>
  <c r="AF344" i="12"/>
  <c r="AF345" i="12"/>
  <c r="AF346" i="12"/>
  <c r="AF347" i="12"/>
  <c r="AF348" i="12"/>
  <c r="AF349" i="12"/>
  <c r="AF350" i="12"/>
  <c r="AF351" i="12"/>
  <c r="AF352" i="12"/>
  <c r="AF353" i="12"/>
  <c r="AF354" i="12"/>
  <c r="AF355" i="12"/>
  <c r="AF356" i="12"/>
  <c r="AF357" i="12"/>
  <c r="AF358" i="12"/>
  <c r="AF359" i="12"/>
  <c r="AF360" i="12"/>
  <c r="AF361" i="12"/>
  <c r="AF362" i="12"/>
  <c r="AF363" i="12"/>
  <c r="AF364" i="12"/>
  <c r="AF365" i="12"/>
  <c r="AF366" i="12"/>
  <c r="AF367" i="12"/>
  <c r="AF368" i="12"/>
  <c r="AF369" i="12"/>
  <c r="AC8" i="14" l="1"/>
  <c r="AC14" i="14"/>
  <c r="AC18" i="14"/>
  <c r="AC22" i="14"/>
  <c r="AC26" i="14"/>
  <c r="AC42" i="14"/>
  <c r="AC46" i="14"/>
  <c r="AC12" i="14"/>
  <c r="V12" i="14"/>
  <c r="AC16" i="14"/>
  <c r="V16" i="14"/>
  <c r="AC20" i="14"/>
  <c r="V20" i="14"/>
  <c r="AC24" i="14"/>
  <c r="V24" i="14"/>
  <c r="AC28" i="14"/>
  <c r="V28" i="14"/>
  <c r="AC32" i="14"/>
  <c r="V32" i="14"/>
  <c r="AC36" i="14"/>
  <c r="V39" i="14"/>
  <c r="AC40" i="14"/>
  <c r="V40" i="14"/>
  <c r="AC44" i="14"/>
  <c r="V44" i="14"/>
  <c r="V49" i="14"/>
  <c r="AC50" i="14"/>
  <c r="AC54" i="14"/>
  <c r="V54" i="14"/>
  <c r="AC58" i="14"/>
  <c r="V58" i="14"/>
  <c r="AC62" i="14"/>
  <c r="V62" i="14"/>
  <c r="AC68" i="14"/>
  <c r="AC72" i="14"/>
  <c r="AC74" i="14"/>
  <c r="V74" i="14"/>
  <c r="AC78" i="14"/>
  <c r="V78" i="14"/>
  <c r="AC82" i="14"/>
  <c r="V82" i="14"/>
  <c r="AC86" i="14"/>
  <c r="V86" i="14"/>
  <c r="AC92" i="14"/>
  <c r="V92" i="14"/>
  <c r="V95" i="14"/>
  <c r="AC96" i="14"/>
  <c r="V96" i="14"/>
  <c r="AC6" i="14"/>
  <c r="AC7" i="14"/>
  <c r="AC9" i="14"/>
  <c r="AC10" i="14"/>
  <c r="AC30" i="14"/>
  <c r="AC34" i="14"/>
  <c r="AC38" i="14"/>
  <c r="AC48" i="14"/>
  <c r="AC52" i="14"/>
  <c r="AC56" i="14"/>
  <c r="AC60" i="14"/>
  <c r="V63" i="14"/>
  <c r="AC64" i="14"/>
  <c r="AC66" i="14"/>
  <c r="AC70" i="14"/>
  <c r="AC76" i="14"/>
  <c r="V79" i="14"/>
  <c r="AC80" i="14"/>
  <c r="AC84" i="14"/>
  <c r="AC88" i="14"/>
  <c r="AC90" i="14"/>
  <c r="AC94" i="14"/>
  <c r="AC98" i="14"/>
  <c r="P370" i="14"/>
  <c r="AC5" i="14"/>
  <c r="T11" i="14"/>
  <c r="V11" i="14" s="1"/>
  <c r="T13" i="14"/>
  <c r="V13" i="14" s="1"/>
  <c r="T15" i="14"/>
  <c r="V15" i="14" s="1"/>
  <c r="T17" i="14"/>
  <c r="T19" i="14"/>
  <c r="V19" i="14" s="1"/>
  <c r="T21" i="14"/>
  <c r="V21" i="14" s="1"/>
  <c r="T23" i="14"/>
  <c r="V23" i="14" s="1"/>
  <c r="T25" i="14"/>
  <c r="V25" i="14" s="1"/>
  <c r="T27" i="14"/>
  <c r="V27" i="14" s="1"/>
  <c r="T29" i="14"/>
  <c r="T31" i="14"/>
  <c r="V31" i="14" s="1"/>
  <c r="T37" i="14"/>
  <c r="V37" i="14" s="1"/>
  <c r="T39" i="14"/>
  <c r="T41" i="14"/>
  <c r="V41" i="14" s="1"/>
  <c r="T43" i="14"/>
  <c r="V43" i="14" s="1"/>
  <c r="T47" i="14"/>
  <c r="V47" i="14" s="1"/>
  <c r="T51" i="14"/>
  <c r="V51" i="14" s="1"/>
  <c r="T53" i="14"/>
  <c r="V53" i="14" s="1"/>
  <c r="T57" i="14"/>
  <c r="V57" i="14" s="1"/>
  <c r="T59" i="14"/>
  <c r="V59" i="14" s="1"/>
  <c r="T71" i="14"/>
  <c r="V71" i="14" s="1"/>
  <c r="T75" i="14"/>
  <c r="V75" i="14" s="1"/>
  <c r="T77" i="14"/>
  <c r="V77" i="14" s="1"/>
  <c r="T79" i="14"/>
  <c r="T81" i="14"/>
  <c r="V81" i="14" s="1"/>
  <c r="T83" i="14"/>
  <c r="V83" i="14" s="1"/>
  <c r="T91" i="14"/>
  <c r="V91" i="14" s="1"/>
  <c r="T93" i="14"/>
  <c r="V93" i="14" s="1"/>
  <c r="AC95" i="14"/>
  <c r="T97" i="14"/>
  <c r="V97" i="14" s="1"/>
  <c r="V99" i="14"/>
  <c r="AC100" i="14"/>
  <c r="V103" i="14"/>
  <c r="V105" i="14"/>
  <c r="AC106" i="14"/>
  <c r="AC108" i="14"/>
  <c r="V109" i="14"/>
  <c r="AC110" i="14"/>
  <c r="AC114" i="14"/>
  <c r="V123" i="14"/>
  <c r="AC124" i="14"/>
  <c r="V125" i="14"/>
  <c r="AC126" i="14"/>
  <c r="V127" i="14"/>
  <c r="AC128" i="14"/>
  <c r="V129" i="14"/>
  <c r="AC130" i="14"/>
  <c r="V131" i="14"/>
  <c r="AC132" i="14"/>
  <c r="V133" i="14"/>
  <c r="AC134" i="14"/>
  <c r="V135" i="14"/>
  <c r="AC136" i="14"/>
  <c r="V137" i="14"/>
  <c r="AC138" i="14"/>
  <c r="V139" i="14"/>
  <c r="AC140" i="14"/>
  <c r="V141" i="14"/>
  <c r="AC142" i="14"/>
  <c r="V143" i="14"/>
  <c r="AC144" i="14"/>
  <c r="V145" i="14"/>
  <c r="AC146" i="14"/>
  <c r="V147" i="14"/>
  <c r="AC148" i="14"/>
  <c r="C370" i="14"/>
  <c r="T98" i="14"/>
  <c r="V98" i="14" s="1"/>
  <c r="AC99" i="14"/>
  <c r="T100" i="14"/>
  <c r="T102" i="14"/>
  <c r="V102" i="14" s="1"/>
  <c r="AC103" i="14"/>
  <c r="T104" i="14"/>
  <c r="V104" i="14" s="1"/>
  <c r="T106" i="14"/>
  <c r="V106" i="14" s="1"/>
  <c r="T108" i="14"/>
  <c r="V108" i="14" s="1"/>
  <c r="AC109" i="14"/>
  <c r="T110" i="14"/>
  <c r="V110" i="14" s="1"/>
  <c r="T112" i="14"/>
  <c r="V112" i="14" s="1"/>
  <c r="T114" i="14"/>
  <c r="V114" i="14" s="1"/>
  <c r="T116" i="14"/>
  <c r="V116" i="14" s="1"/>
  <c r="T118" i="14"/>
  <c r="V118" i="14" s="1"/>
  <c r="AC119" i="14"/>
  <c r="T120" i="14"/>
  <c r="V120" i="14" s="1"/>
  <c r="AC121" i="14"/>
  <c r="T122" i="14"/>
  <c r="V122" i="14" s="1"/>
  <c r="T124" i="14"/>
  <c r="T126" i="14"/>
  <c r="V126" i="14" s="1"/>
  <c r="T128" i="14"/>
  <c r="T130" i="14"/>
  <c r="V130" i="14" s="1"/>
  <c r="T132" i="14"/>
  <c r="V132" i="14" s="1"/>
  <c r="T134" i="14"/>
  <c r="V134" i="14" s="1"/>
  <c r="T136" i="14"/>
  <c r="V136" i="14" s="1"/>
  <c r="T138" i="14"/>
  <c r="V138" i="14" s="1"/>
  <c r="T140" i="14"/>
  <c r="V140" i="14" s="1"/>
  <c r="T142" i="14"/>
  <c r="V142" i="14" s="1"/>
  <c r="T144" i="14"/>
  <c r="V144" i="14" s="1"/>
  <c r="T146" i="14"/>
  <c r="V146" i="14" s="1"/>
  <c r="T148" i="14"/>
  <c r="V148" i="14" s="1"/>
  <c r="AC149" i="14"/>
  <c r="T150" i="14"/>
  <c r="V150" i="14" s="1"/>
  <c r="AC151" i="14"/>
  <c r="T152" i="14"/>
  <c r="V152" i="14" s="1"/>
  <c r="AC153" i="14"/>
  <c r="T154" i="14"/>
  <c r="V154" i="14" s="1"/>
  <c r="AC155" i="14"/>
  <c r="T156" i="14"/>
  <c r="V156" i="14" s="1"/>
  <c r="AC157" i="14"/>
  <c r="T158" i="14"/>
  <c r="V158" i="14" s="1"/>
  <c r="AC159" i="14"/>
  <c r="T160" i="14"/>
  <c r="V160" i="14" s="1"/>
  <c r="AC161" i="14"/>
  <c r="T162" i="14"/>
  <c r="V162" i="14" s="1"/>
  <c r="AC163" i="14"/>
  <c r="T164" i="14"/>
  <c r="AC165" i="14"/>
  <c r="T166" i="14"/>
  <c r="AC167" i="14"/>
  <c r="T168" i="14"/>
  <c r="AC169" i="14"/>
  <c r="AC202" i="14"/>
  <c r="AC204" i="14"/>
  <c r="AC206" i="14"/>
  <c r="AC208" i="14"/>
  <c r="AC210" i="14"/>
  <c r="T33" i="14"/>
  <c r="V33" i="14" s="1"/>
  <c r="T35" i="14"/>
  <c r="V35" i="14" s="1"/>
  <c r="T45" i="14"/>
  <c r="T49" i="14"/>
  <c r="T55" i="14"/>
  <c r="V55" i="14" s="1"/>
  <c r="T61" i="14"/>
  <c r="V61" i="14" s="1"/>
  <c r="T63" i="14"/>
  <c r="T65" i="14"/>
  <c r="V65" i="14" s="1"/>
  <c r="T67" i="14"/>
  <c r="V67" i="14" s="1"/>
  <c r="T69" i="14"/>
  <c r="V69" i="14" s="1"/>
  <c r="T73" i="14"/>
  <c r="V73" i="14" s="1"/>
  <c r="T85" i="14"/>
  <c r="V85" i="14" s="1"/>
  <c r="T87" i="14"/>
  <c r="V87" i="14" s="1"/>
  <c r="T89" i="14"/>
  <c r="V89" i="14" s="1"/>
  <c r="V101" i="14"/>
  <c r="AC102" i="14"/>
  <c r="AC104" i="14"/>
  <c r="V107" i="14"/>
  <c r="V111" i="14"/>
  <c r="AC112" i="14"/>
  <c r="V113" i="14"/>
  <c r="V115" i="14"/>
  <c r="AC116" i="14"/>
  <c r="V117" i="14"/>
  <c r="AC118" i="14"/>
  <c r="V119" i="14"/>
  <c r="AC120" i="14"/>
  <c r="V121" i="14"/>
  <c r="AC122" i="14"/>
  <c r="V149" i="14"/>
  <c r="AC150" i="14"/>
  <c r="V151" i="14"/>
  <c r="AC152" i="14"/>
  <c r="V153" i="14"/>
  <c r="AC154" i="14"/>
  <c r="V155" i="14"/>
  <c r="AC156" i="14"/>
  <c r="V157" i="14"/>
  <c r="AC158" i="14"/>
  <c r="V159" i="14"/>
  <c r="AC160" i="14"/>
  <c r="V161" i="14"/>
  <c r="AC162" i="14"/>
  <c r="AC164" i="14"/>
  <c r="AC166" i="14"/>
  <c r="AC168" i="14"/>
  <c r="AC170" i="14"/>
  <c r="AC172" i="14"/>
  <c r="AC174" i="14"/>
  <c r="AC176" i="14"/>
  <c r="AC178" i="14"/>
  <c r="AC180" i="14"/>
  <c r="AC182" i="14"/>
  <c r="AC184" i="14"/>
  <c r="AC186" i="14"/>
  <c r="AC188" i="14"/>
  <c r="AC190" i="14"/>
  <c r="AC192" i="14"/>
  <c r="AC194" i="14"/>
  <c r="AC196" i="14"/>
  <c r="AC198" i="14"/>
  <c r="AC200" i="14"/>
  <c r="AC212" i="14"/>
  <c r="AC213" i="14"/>
  <c r="AC216" i="14"/>
  <c r="AC217" i="14"/>
  <c r="AC221" i="14"/>
  <c r="AC225" i="14"/>
  <c r="AC228" i="14"/>
  <c r="AC229" i="14"/>
  <c r="AC232" i="14"/>
  <c r="AC233" i="14"/>
  <c r="AC236" i="14"/>
  <c r="AC237" i="14"/>
  <c r="AC240" i="14"/>
  <c r="AC241" i="14"/>
  <c r="AC244" i="14"/>
  <c r="AC245" i="14"/>
  <c r="AC248" i="14"/>
  <c r="AC249" i="14"/>
  <c r="AC252" i="14"/>
  <c r="AC253" i="14"/>
  <c r="AC256" i="14"/>
  <c r="AC257" i="14"/>
  <c r="AC261" i="14"/>
  <c r="AC211" i="14"/>
  <c r="AC215" i="14"/>
  <c r="AC219" i="14"/>
  <c r="AC223" i="14"/>
  <c r="AC227" i="14"/>
  <c r="AC231" i="14"/>
  <c r="AC235" i="14"/>
  <c r="AC239" i="14"/>
  <c r="AC243" i="14"/>
  <c r="AC247" i="14"/>
  <c r="AC251" i="14"/>
  <c r="AC255" i="14"/>
  <c r="AC259" i="14"/>
  <c r="AC263" i="14"/>
  <c r="AC264" i="14"/>
  <c r="AC267" i="14"/>
  <c r="AC268" i="14"/>
  <c r="AC271" i="14"/>
  <c r="AC272" i="14"/>
  <c r="AC275" i="14"/>
  <c r="AC276" i="14"/>
  <c r="AC279" i="14"/>
  <c r="AC280" i="14"/>
  <c r="AC283" i="14"/>
  <c r="AC284" i="14"/>
  <c r="AC287" i="14"/>
  <c r="AC288" i="14"/>
  <c r="AC262" i="14"/>
  <c r="AC266" i="14"/>
  <c r="AC270" i="14"/>
  <c r="AC274" i="14"/>
  <c r="AC278" i="14"/>
  <c r="AC282" i="14"/>
  <c r="AC286" i="14"/>
  <c r="AC290" i="14"/>
  <c r="AC294" i="14"/>
  <c r="AC296" i="14"/>
  <c r="AC298" i="14"/>
  <c r="AC300" i="14"/>
  <c r="AC302" i="14"/>
  <c r="AC304" i="14"/>
  <c r="AC306" i="14"/>
  <c r="AC308" i="14"/>
  <c r="AC310" i="14"/>
  <c r="AC312" i="14"/>
  <c r="AC314" i="14"/>
  <c r="AC316" i="14"/>
  <c r="AC318" i="14"/>
  <c r="AC320" i="14"/>
  <c r="AC292" i="14"/>
  <c r="AC322" i="14"/>
  <c r="AC323" i="14"/>
  <c r="AC325" i="14"/>
  <c r="AC327" i="14"/>
  <c r="AC329" i="14"/>
  <c r="AC331" i="14"/>
  <c r="AC333" i="14"/>
  <c r="AC335" i="14"/>
  <c r="AC337" i="14"/>
  <c r="AC339" i="14"/>
  <c r="AC343" i="14"/>
  <c r="AC347" i="14"/>
  <c r="AC349" i="14"/>
  <c r="AC351" i="14"/>
  <c r="AC353" i="14"/>
  <c r="AC341" i="14"/>
  <c r="AC345" i="14"/>
  <c r="AC356" i="14"/>
  <c r="AC358" i="14"/>
  <c r="AC360" i="14"/>
  <c r="AC362" i="14"/>
  <c r="AC363" i="14"/>
  <c r="AC366" i="14"/>
  <c r="AC367" i="14"/>
  <c r="AC365" i="14"/>
  <c r="AC369" i="14"/>
  <c r="AF236" i="13"/>
  <c r="AF237" i="13"/>
  <c r="AF238" i="13"/>
  <c r="AF239" i="13"/>
  <c r="AF240" i="13"/>
  <c r="AF241" i="13"/>
  <c r="AF242" i="13"/>
  <c r="AF243" i="13"/>
  <c r="AF244" i="13"/>
  <c r="AF245" i="13"/>
  <c r="AF246" i="13"/>
  <c r="AF247" i="13"/>
  <c r="AF248" i="13"/>
  <c r="AF249" i="13"/>
  <c r="AF250" i="13"/>
  <c r="AF251" i="13"/>
  <c r="AF252" i="13"/>
  <c r="AF253" i="13"/>
  <c r="AF254" i="13"/>
  <c r="AF255" i="13"/>
  <c r="AF256" i="13"/>
  <c r="AF257" i="13"/>
  <c r="AF258" i="13"/>
  <c r="AF259" i="13"/>
  <c r="AF260" i="13"/>
  <c r="AF261" i="13"/>
  <c r="AF262" i="13"/>
  <c r="AF263" i="13"/>
  <c r="AF264" i="13"/>
  <c r="AF265" i="13"/>
  <c r="AF266" i="13"/>
  <c r="AF267" i="13"/>
  <c r="AF268" i="13"/>
  <c r="AF269" i="13"/>
  <c r="AF270" i="13"/>
  <c r="AF271" i="13"/>
  <c r="AF272" i="13"/>
  <c r="AF273" i="13"/>
  <c r="AF274" i="13"/>
  <c r="AF275" i="13"/>
  <c r="AF276" i="13"/>
  <c r="AF277" i="13"/>
  <c r="AF278" i="13"/>
  <c r="AF279" i="13"/>
  <c r="AF280" i="13"/>
  <c r="AF281" i="13"/>
  <c r="AF282" i="13"/>
  <c r="AF283" i="13"/>
  <c r="AF284" i="13"/>
  <c r="AF285" i="13"/>
  <c r="AF286" i="13"/>
  <c r="AF287" i="13"/>
  <c r="AF288" i="13"/>
  <c r="AF289" i="13"/>
  <c r="AF290" i="13"/>
  <c r="AF291" i="13"/>
  <c r="AF292" i="13"/>
  <c r="AF293" i="13"/>
  <c r="AF294" i="13"/>
  <c r="AF295" i="13"/>
  <c r="AF296" i="13"/>
  <c r="AF297" i="13"/>
  <c r="AF298" i="13"/>
  <c r="AF299" i="13"/>
  <c r="AF300" i="13"/>
  <c r="AF301" i="13"/>
  <c r="AF302" i="13"/>
  <c r="AF303" i="13"/>
  <c r="AF304" i="13"/>
  <c r="AF305" i="13"/>
  <c r="AF306" i="13"/>
  <c r="AF307" i="13"/>
  <c r="AF308" i="13"/>
  <c r="AF309" i="13"/>
  <c r="AF310" i="13"/>
  <c r="AF311" i="13"/>
  <c r="AF312" i="13"/>
  <c r="AF313" i="13"/>
  <c r="AF314" i="13"/>
  <c r="AF315" i="13"/>
  <c r="AF316" i="13"/>
  <c r="AF317" i="13"/>
  <c r="AF318" i="13"/>
  <c r="AF319" i="13"/>
  <c r="AF320" i="13"/>
  <c r="AF321" i="13"/>
  <c r="AF322" i="13"/>
  <c r="AF323" i="13"/>
  <c r="AF324" i="13"/>
  <c r="AF325" i="13"/>
  <c r="AF326" i="13"/>
  <c r="AF327" i="13"/>
  <c r="AF328" i="13"/>
  <c r="AF329" i="13"/>
  <c r="AF330" i="13"/>
  <c r="AF331" i="13"/>
  <c r="AF332" i="13"/>
  <c r="AF333" i="13"/>
  <c r="AF334" i="13"/>
  <c r="AF335" i="13"/>
  <c r="AF336" i="13"/>
  <c r="AF337" i="13"/>
  <c r="AF338" i="13"/>
  <c r="AF339" i="13"/>
  <c r="AF340" i="13"/>
  <c r="AF341" i="13"/>
  <c r="AF342" i="13"/>
  <c r="AF343" i="13"/>
  <c r="AF344" i="13"/>
  <c r="AF345" i="13"/>
  <c r="AF346" i="13"/>
  <c r="AF347" i="13"/>
  <c r="AF348" i="13"/>
  <c r="AF349" i="13"/>
  <c r="AF350" i="13"/>
  <c r="AF351" i="13"/>
  <c r="AF352" i="13"/>
  <c r="AF353" i="13"/>
  <c r="AF354" i="13"/>
  <c r="AF355" i="13"/>
  <c r="AF356" i="13"/>
  <c r="AF357" i="13"/>
  <c r="AF358" i="13"/>
  <c r="AF359" i="13"/>
  <c r="AF360" i="13"/>
  <c r="AF361" i="13"/>
  <c r="AF362" i="13"/>
  <c r="AF363" i="13"/>
  <c r="AF364" i="13"/>
  <c r="AF365" i="13"/>
  <c r="AF366" i="13"/>
  <c r="AF367" i="13"/>
  <c r="AF368" i="13"/>
  <c r="AF369" i="13"/>
  <c r="V45" i="14" l="1"/>
  <c r="V29" i="14"/>
  <c r="V17" i="14"/>
  <c r="V128" i="14"/>
  <c r="V124" i="14"/>
  <c r="V100" i="14"/>
  <c r="Z369" i="13"/>
  <c r="S369" i="13"/>
  <c r="V369" i="13" s="1"/>
  <c r="O369" i="13"/>
  <c r="P369" i="13" s="1"/>
  <c r="H369" i="13"/>
  <c r="G369" i="13"/>
  <c r="C369" i="13"/>
  <c r="Z368" i="13"/>
  <c r="S368" i="13"/>
  <c r="V368" i="13" s="1"/>
  <c r="O368" i="13"/>
  <c r="P368" i="13" s="1"/>
  <c r="AC368" i="13" s="1"/>
  <c r="H368" i="13"/>
  <c r="G368" i="13"/>
  <c r="C368" i="13"/>
  <c r="Z367" i="13"/>
  <c r="S367" i="13"/>
  <c r="V367" i="13" s="1"/>
  <c r="P367" i="13"/>
  <c r="AC367" i="13" s="1"/>
  <c r="O367" i="13"/>
  <c r="H367" i="13"/>
  <c r="G367" i="13"/>
  <c r="C367" i="13"/>
  <c r="Z366" i="13"/>
  <c r="S366" i="13"/>
  <c r="V366" i="13" s="1"/>
  <c r="O366" i="13"/>
  <c r="P366" i="13" s="1"/>
  <c r="AC366" i="13" s="1"/>
  <c r="H366" i="13"/>
  <c r="G366" i="13"/>
  <c r="C366" i="13"/>
  <c r="Z365" i="13"/>
  <c r="S365" i="13"/>
  <c r="V365" i="13" s="1"/>
  <c r="O365" i="13"/>
  <c r="P365" i="13" s="1"/>
  <c r="AC365" i="13" s="1"/>
  <c r="H365" i="13"/>
  <c r="G365" i="13"/>
  <c r="C365" i="13"/>
  <c r="Z364" i="13"/>
  <c r="S364" i="13"/>
  <c r="V364" i="13" s="1"/>
  <c r="P364" i="13"/>
  <c r="AC364" i="13" s="1"/>
  <c r="O364" i="13"/>
  <c r="H364" i="13"/>
  <c r="G364" i="13"/>
  <c r="C364" i="13"/>
  <c r="Z363" i="13"/>
  <c r="V363" i="13"/>
  <c r="S363" i="13"/>
  <c r="O363" i="13"/>
  <c r="P363" i="13" s="1"/>
  <c r="H363" i="13"/>
  <c r="G363" i="13"/>
  <c r="C363" i="13"/>
  <c r="Z362" i="13"/>
  <c r="S362" i="13"/>
  <c r="V362" i="13" s="1"/>
  <c r="O362" i="13"/>
  <c r="P362" i="13" s="1"/>
  <c r="H362" i="13"/>
  <c r="G362" i="13"/>
  <c r="C362" i="13"/>
  <c r="Z361" i="13"/>
  <c r="S361" i="13"/>
  <c r="V361" i="13" s="1"/>
  <c r="O361" i="13"/>
  <c r="P361" i="13" s="1"/>
  <c r="H361" i="13"/>
  <c r="G361" i="13"/>
  <c r="C361" i="13"/>
  <c r="Z360" i="13"/>
  <c r="S360" i="13"/>
  <c r="V360" i="13" s="1"/>
  <c r="O360" i="13"/>
  <c r="P360" i="13" s="1"/>
  <c r="H360" i="13"/>
  <c r="G360" i="13"/>
  <c r="C360" i="13"/>
  <c r="Z359" i="13"/>
  <c r="S359" i="13"/>
  <c r="V359" i="13" s="1"/>
  <c r="O359" i="13"/>
  <c r="P359" i="13" s="1"/>
  <c r="H359" i="13"/>
  <c r="G359" i="13"/>
  <c r="C359" i="13"/>
  <c r="Z358" i="13"/>
  <c r="S358" i="13"/>
  <c r="V358" i="13" s="1"/>
  <c r="O358" i="13"/>
  <c r="P358" i="13" s="1"/>
  <c r="H358" i="13"/>
  <c r="G358" i="13"/>
  <c r="C358" i="13"/>
  <c r="Z357" i="13"/>
  <c r="S357" i="13"/>
  <c r="V357" i="13" s="1"/>
  <c r="O357" i="13"/>
  <c r="P357" i="13" s="1"/>
  <c r="H357" i="13"/>
  <c r="G357" i="13"/>
  <c r="C357" i="13"/>
  <c r="Z356" i="13"/>
  <c r="S356" i="13"/>
  <c r="V356" i="13" s="1"/>
  <c r="O356" i="13"/>
  <c r="P356" i="13" s="1"/>
  <c r="H356" i="13"/>
  <c r="G356" i="13"/>
  <c r="C356" i="13"/>
  <c r="Z355" i="13"/>
  <c r="S355" i="13"/>
  <c r="V355" i="13" s="1"/>
  <c r="O355" i="13"/>
  <c r="P355" i="13" s="1"/>
  <c r="H355" i="13"/>
  <c r="G355" i="13"/>
  <c r="C355" i="13"/>
  <c r="Z354" i="13"/>
  <c r="S354" i="13"/>
  <c r="V354" i="13" s="1"/>
  <c r="O354" i="13"/>
  <c r="P354" i="13" s="1"/>
  <c r="H354" i="13"/>
  <c r="G354" i="13"/>
  <c r="C354" i="13"/>
  <c r="Z353" i="13"/>
  <c r="S353" i="13"/>
  <c r="V353" i="13" s="1"/>
  <c r="O353" i="13"/>
  <c r="P353" i="13" s="1"/>
  <c r="H353" i="13"/>
  <c r="G353" i="13"/>
  <c r="C353" i="13"/>
  <c r="Z352" i="13"/>
  <c r="S352" i="13"/>
  <c r="V352" i="13" s="1"/>
  <c r="O352" i="13"/>
  <c r="P352" i="13" s="1"/>
  <c r="H352" i="13"/>
  <c r="G352" i="13"/>
  <c r="C352" i="13"/>
  <c r="Z351" i="13"/>
  <c r="S351" i="13"/>
  <c r="V351" i="13" s="1"/>
  <c r="O351" i="13"/>
  <c r="P351" i="13" s="1"/>
  <c r="H351" i="13"/>
  <c r="G351" i="13"/>
  <c r="C351" i="13"/>
  <c r="Z350" i="13"/>
  <c r="S350" i="13"/>
  <c r="V350" i="13" s="1"/>
  <c r="O350" i="13"/>
  <c r="P350" i="13" s="1"/>
  <c r="H350" i="13"/>
  <c r="G350" i="13"/>
  <c r="C350" i="13"/>
  <c r="Z349" i="13"/>
  <c r="S349" i="13"/>
  <c r="V349" i="13" s="1"/>
  <c r="O349" i="13"/>
  <c r="P349" i="13" s="1"/>
  <c r="AC349" i="13" s="1"/>
  <c r="H349" i="13"/>
  <c r="G349" i="13"/>
  <c r="C349" i="13"/>
  <c r="Z348" i="13"/>
  <c r="S348" i="13"/>
  <c r="V348" i="13" s="1"/>
  <c r="O348" i="13"/>
  <c r="P348" i="13" s="1"/>
  <c r="AC348" i="13" s="1"/>
  <c r="H348" i="13"/>
  <c r="G348" i="13"/>
  <c r="C348" i="13"/>
  <c r="Z347" i="13"/>
  <c r="S347" i="13"/>
  <c r="V347" i="13" s="1"/>
  <c r="P347" i="13"/>
  <c r="AC347" i="13" s="1"/>
  <c r="O347" i="13"/>
  <c r="H347" i="13"/>
  <c r="G347" i="13"/>
  <c r="C347" i="13"/>
  <c r="Z346" i="13"/>
  <c r="S346" i="13"/>
  <c r="V346" i="13" s="1"/>
  <c r="O346" i="13"/>
  <c r="P346" i="13" s="1"/>
  <c r="AC346" i="13" s="1"/>
  <c r="H346" i="13"/>
  <c r="G346" i="13"/>
  <c r="C346" i="13"/>
  <c r="Z345" i="13"/>
  <c r="S345" i="13"/>
  <c r="V345" i="13" s="1"/>
  <c r="O345" i="13"/>
  <c r="P345" i="13" s="1"/>
  <c r="AC345" i="13" s="1"/>
  <c r="H345" i="13"/>
  <c r="G345" i="13"/>
  <c r="C345" i="13"/>
  <c r="Z344" i="13"/>
  <c r="S344" i="13"/>
  <c r="V344" i="13" s="1"/>
  <c r="O344" i="13"/>
  <c r="P344" i="13" s="1"/>
  <c r="AC344" i="13" s="1"/>
  <c r="H344" i="13"/>
  <c r="G344" i="13"/>
  <c r="C344" i="13"/>
  <c r="Z343" i="13"/>
  <c r="S343" i="13"/>
  <c r="V343" i="13" s="1"/>
  <c r="P343" i="13"/>
  <c r="AC343" i="13" s="1"/>
  <c r="O343" i="13"/>
  <c r="H343" i="13"/>
  <c r="G343" i="13"/>
  <c r="C343" i="13"/>
  <c r="Z342" i="13"/>
  <c r="S342" i="13"/>
  <c r="V342" i="13" s="1"/>
  <c r="O342" i="13"/>
  <c r="P342" i="13" s="1"/>
  <c r="AC342" i="13" s="1"/>
  <c r="H342" i="13"/>
  <c r="G342" i="13"/>
  <c r="C342" i="13"/>
  <c r="Z341" i="13"/>
  <c r="S341" i="13"/>
  <c r="V341" i="13" s="1"/>
  <c r="O341" i="13"/>
  <c r="P341" i="13" s="1"/>
  <c r="AC341" i="13" s="1"/>
  <c r="H341" i="13"/>
  <c r="G341" i="13"/>
  <c r="C341" i="13"/>
  <c r="Z340" i="13"/>
  <c r="S340" i="13"/>
  <c r="V340" i="13" s="1"/>
  <c r="P340" i="13"/>
  <c r="O340" i="13"/>
  <c r="H340" i="13"/>
  <c r="G340" i="13"/>
  <c r="C340" i="13"/>
  <c r="Z339" i="13"/>
  <c r="S339" i="13"/>
  <c r="V339" i="13" s="1"/>
  <c r="O339" i="13"/>
  <c r="P339" i="13" s="1"/>
  <c r="H339" i="13"/>
  <c r="G339" i="13"/>
  <c r="C339" i="13"/>
  <c r="Z338" i="13"/>
  <c r="S338" i="13"/>
  <c r="V338" i="13" s="1"/>
  <c r="O338" i="13"/>
  <c r="P338" i="13" s="1"/>
  <c r="H338" i="13"/>
  <c r="G338" i="13"/>
  <c r="C338" i="13"/>
  <c r="Z337" i="13"/>
  <c r="S337" i="13"/>
  <c r="V337" i="13" s="1"/>
  <c r="O337" i="13"/>
  <c r="P337" i="13" s="1"/>
  <c r="H337" i="13"/>
  <c r="G337" i="13"/>
  <c r="C337" i="13"/>
  <c r="Z336" i="13"/>
  <c r="S336" i="13"/>
  <c r="V336" i="13" s="1"/>
  <c r="O336" i="13"/>
  <c r="P336" i="13" s="1"/>
  <c r="H336" i="13"/>
  <c r="G336" i="13"/>
  <c r="C336" i="13"/>
  <c r="Z335" i="13"/>
  <c r="S335" i="13"/>
  <c r="V335" i="13" s="1"/>
  <c r="O335" i="13"/>
  <c r="P335" i="13" s="1"/>
  <c r="H335" i="13"/>
  <c r="G335" i="13"/>
  <c r="C335" i="13"/>
  <c r="Z334" i="13"/>
  <c r="S334" i="13"/>
  <c r="V334" i="13" s="1"/>
  <c r="O334" i="13"/>
  <c r="P334" i="13" s="1"/>
  <c r="H334" i="13"/>
  <c r="G334" i="13"/>
  <c r="C334" i="13"/>
  <c r="Z333" i="13"/>
  <c r="S333" i="13"/>
  <c r="V333" i="13" s="1"/>
  <c r="O333" i="13"/>
  <c r="P333" i="13" s="1"/>
  <c r="H333" i="13"/>
  <c r="G333" i="13"/>
  <c r="C333" i="13"/>
  <c r="Z332" i="13"/>
  <c r="S332" i="13"/>
  <c r="V332" i="13" s="1"/>
  <c r="O332" i="13"/>
  <c r="P332" i="13" s="1"/>
  <c r="H332" i="13"/>
  <c r="G332" i="13"/>
  <c r="C332" i="13"/>
  <c r="Z331" i="13"/>
  <c r="S331" i="13"/>
  <c r="V331" i="13" s="1"/>
  <c r="O331" i="13"/>
  <c r="P331" i="13" s="1"/>
  <c r="H331" i="13"/>
  <c r="G331" i="13"/>
  <c r="C331" i="13"/>
  <c r="Z330" i="13"/>
  <c r="S330" i="13"/>
  <c r="V330" i="13" s="1"/>
  <c r="O330" i="13"/>
  <c r="P330" i="13" s="1"/>
  <c r="H330" i="13"/>
  <c r="G330" i="13"/>
  <c r="C330" i="13"/>
  <c r="Z329" i="13"/>
  <c r="S329" i="13"/>
  <c r="V329" i="13" s="1"/>
  <c r="O329" i="13"/>
  <c r="P329" i="13" s="1"/>
  <c r="H329" i="13"/>
  <c r="G329" i="13"/>
  <c r="C329" i="13"/>
  <c r="Z328" i="13"/>
  <c r="S328" i="13"/>
  <c r="V328" i="13" s="1"/>
  <c r="O328" i="13"/>
  <c r="P328" i="13" s="1"/>
  <c r="H328" i="13"/>
  <c r="G328" i="13"/>
  <c r="C328" i="13"/>
  <c r="Z327" i="13"/>
  <c r="S327" i="13"/>
  <c r="V327" i="13" s="1"/>
  <c r="O327" i="13"/>
  <c r="P327" i="13" s="1"/>
  <c r="H327" i="13"/>
  <c r="G327" i="13"/>
  <c r="C327" i="13"/>
  <c r="Z326" i="13"/>
  <c r="S326" i="13"/>
  <c r="V326" i="13" s="1"/>
  <c r="O326" i="13"/>
  <c r="P326" i="13" s="1"/>
  <c r="H326" i="13"/>
  <c r="G326" i="13"/>
  <c r="C326" i="13"/>
  <c r="Z325" i="13"/>
  <c r="S325" i="13"/>
  <c r="V325" i="13" s="1"/>
  <c r="O325" i="13"/>
  <c r="P325" i="13" s="1"/>
  <c r="H325" i="13"/>
  <c r="G325" i="13"/>
  <c r="C325" i="13"/>
  <c r="Z324" i="13"/>
  <c r="S324" i="13"/>
  <c r="V324" i="13" s="1"/>
  <c r="O324" i="13"/>
  <c r="P324" i="13" s="1"/>
  <c r="H324" i="13"/>
  <c r="G324" i="13"/>
  <c r="C324" i="13"/>
  <c r="Z323" i="13"/>
  <c r="S323" i="13"/>
  <c r="V323" i="13" s="1"/>
  <c r="O323" i="13"/>
  <c r="P323" i="13" s="1"/>
  <c r="H323" i="13"/>
  <c r="G323" i="13"/>
  <c r="C323" i="13"/>
  <c r="Z322" i="13"/>
  <c r="S322" i="13"/>
  <c r="V322" i="13" s="1"/>
  <c r="O322" i="13"/>
  <c r="P322" i="13" s="1"/>
  <c r="H322" i="13"/>
  <c r="G322" i="13"/>
  <c r="C322" i="13"/>
  <c r="Z321" i="13"/>
  <c r="S321" i="13"/>
  <c r="V321" i="13" s="1"/>
  <c r="O321" i="13"/>
  <c r="P321" i="13" s="1"/>
  <c r="H321" i="13"/>
  <c r="G321" i="13"/>
  <c r="C321" i="13"/>
  <c r="Z320" i="13"/>
  <c r="S320" i="13"/>
  <c r="V320" i="13" s="1"/>
  <c r="O320" i="13"/>
  <c r="P320" i="13" s="1"/>
  <c r="AC320" i="13" s="1"/>
  <c r="H320" i="13"/>
  <c r="G320" i="13"/>
  <c r="C320" i="13"/>
  <c r="Z319" i="13"/>
  <c r="S319" i="13"/>
  <c r="V319" i="13" s="1"/>
  <c r="P319" i="13"/>
  <c r="AC319" i="13" s="1"/>
  <c r="O319" i="13"/>
  <c r="H319" i="13"/>
  <c r="G319" i="13"/>
  <c r="C319" i="13"/>
  <c r="Z318" i="13"/>
  <c r="S318" i="13"/>
  <c r="V318" i="13" s="1"/>
  <c r="O318" i="13"/>
  <c r="P318" i="13" s="1"/>
  <c r="AC318" i="13" s="1"/>
  <c r="H318" i="13"/>
  <c r="G318" i="13"/>
  <c r="C318" i="13"/>
  <c r="Z317" i="13"/>
  <c r="S317" i="13"/>
  <c r="V317" i="13" s="1"/>
  <c r="O317" i="13"/>
  <c r="P317" i="13" s="1"/>
  <c r="AC317" i="13" s="1"/>
  <c r="H317" i="13"/>
  <c r="G317" i="13"/>
  <c r="C317" i="13"/>
  <c r="Z316" i="13"/>
  <c r="S316" i="13"/>
  <c r="V316" i="13" s="1"/>
  <c r="O316" i="13"/>
  <c r="P316" i="13" s="1"/>
  <c r="AC316" i="13" s="1"/>
  <c r="H316" i="13"/>
  <c r="G316" i="13"/>
  <c r="C316" i="13"/>
  <c r="Z315" i="13"/>
  <c r="S315" i="13"/>
  <c r="V315" i="13" s="1"/>
  <c r="P315" i="13"/>
  <c r="AC315" i="13" s="1"/>
  <c r="O315" i="13"/>
  <c r="H315" i="13"/>
  <c r="G315" i="13"/>
  <c r="C315" i="13"/>
  <c r="Z314" i="13"/>
  <c r="S314" i="13"/>
  <c r="V314" i="13" s="1"/>
  <c r="O314" i="13"/>
  <c r="P314" i="13" s="1"/>
  <c r="AC314" i="13" s="1"/>
  <c r="H314" i="13"/>
  <c r="G314" i="13"/>
  <c r="C314" i="13"/>
  <c r="Z313" i="13"/>
  <c r="S313" i="13"/>
  <c r="V313" i="13" s="1"/>
  <c r="O313" i="13"/>
  <c r="P313" i="13" s="1"/>
  <c r="AC313" i="13" s="1"/>
  <c r="H313" i="13"/>
  <c r="G313" i="13"/>
  <c r="C313" i="13"/>
  <c r="Z312" i="13"/>
  <c r="S312" i="13"/>
  <c r="V312" i="13" s="1"/>
  <c r="O312" i="13"/>
  <c r="P312" i="13" s="1"/>
  <c r="AC312" i="13" s="1"/>
  <c r="H312" i="13"/>
  <c r="G312" i="13"/>
  <c r="C312" i="13"/>
  <c r="Z311" i="13"/>
  <c r="S311" i="13"/>
  <c r="V311" i="13" s="1"/>
  <c r="P311" i="13"/>
  <c r="AC311" i="13" s="1"/>
  <c r="O311" i="13"/>
  <c r="H311" i="13"/>
  <c r="G311" i="13"/>
  <c r="C311" i="13"/>
  <c r="Z310" i="13"/>
  <c r="S310" i="13"/>
  <c r="V310" i="13" s="1"/>
  <c r="O310" i="13"/>
  <c r="P310" i="13" s="1"/>
  <c r="AC310" i="13" s="1"/>
  <c r="H310" i="13"/>
  <c r="G310" i="13"/>
  <c r="C310" i="13"/>
  <c r="Z309" i="13"/>
  <c r="S309" i="13"/>
  <c r="V309" i="13" s="1"/>
  <c r="O309" i="13"/>
  <c r="P309" i="13" s="1"/>
  <c r="AC309" i="13" s="1"/>
  <c r="H309" i="13"/>
  <c r="G309" i="13"/>
  <c r="C309" i="13"/>
  <c r="Z308" i="13"/>
  <c r="S308" i="13"/>
  <c r="V308" i="13" s="1"/>
  <c r="O308" i="13"/>
  <c r="P308" i="13" s="1"/>
  <c r="AC308" i="13" s="1"/>
  <c r="H308" i="13"/>
  <c r="G308" i="13"/>
  <c r="C308" i="13"/>
  <c r="Z307" i="13"/>
  <c r="S307" i="13"/>
  <c r="V307" i="13" s="1"/>
  <c r="P307" i="13"/>
  <c r="AC307" i="13" s="1"/>
  <c r="O307" i="13"/>
  <c r="H307" i="13"/>
  <c r="G307" i="13"/>
  <c r="C307" i="13"/>
  <c r="Z306" i="13"/>
  <c r="S306" i="13"/>
  <c r="V306" i="13" s="1"/>
  <c r="O306" i="13"/>
  <c r="P306" i="13" s="1"/>
  <c r="AC306" i="13" s="1"/>
  <c r="H306" i="13"/>
  <c r="G306" i="13"/>
  <c r="C306" i="13"/>
  <c r="Z305" i="13"/>
  <c r="S305" i="13"/>
  <c r="V305" i="13" s="1"/>
  <c r="O305" i="13"/>
  <c r="P305" i="13" s="1"/>
  <c r="AC305" i="13" s="1"/>
  <c r="H305" i="13"/>
  <c r="G305" i="13"/>
  <c r="C305" i="13"/>
  <c r="Z304" i="13"/>
  <c r="S304" i="13"/>
  <c r="V304" i="13" s="1"/>
  <c r="O304" i="13"/>
  <c r="P304" i="13" s="1"/>
  <c r="AC304" i="13" s="1"/>
  <c r="H304" i="13"/>
  <c r="G304" i="13"/>
  <c r="C304" i="13"/>
  <c r="Z303" i="13"/>
  <c r="S303" i="13"/>
  <c r="V303" i="13" s="1"/>
  <c r="P303" i="13"/>
  <c r="AC303" i="13" s="1"/>
  <c r="O303" i="13"/>
  <c r="H303" i="13"/>
  <c r="G303" i="13"/>
  <c r="C303" i="13"/>
  <c r="Z302" i="13"/>
  <c r="S302" i="13"/>
  <c r="V302" i="13" s="1"/>
  <c r="O302" i="13"/>
  <c r="P302" i="13" s="1"/>
  <c r="AC302" i="13" s="1"/>
  <c r="H302" i="13"/>
  <c r="G302" i="13"/>
  <c r="C302" i="13"/>
  <c r="Z301" i="13"/>
  <c r="S301" i="13"/>
  <c r="V301" i="13" s="1"/>
  <c r="O301" i="13"/>
  <c r="P301" i="13" s="1"/>
  <c r="AC301" i="13" s="1"/>
  <c r="H301" i="13"/>
  <c r="G301" i="13"/>
  <c r="C301" i="13"/>
  <c r="Z300" i="13"/>
  <c r="S300" i="13"/>
  <c r="V300" i="13" s="1"/>
  <c r="O300" i="13"/>
  <c r="P300" i="13" s="1"/>
  <c r="AC300" i="13" s="1"/>
  <c r="H300" i="13"/>
  <c r="G300" i="13"/>
  <c r="C300" i="13"/>
  <c r="Z299" i="13"/>
  <c r="S299" i="13"/>
  <c r="V299" i="13" s="1"/>
  <c r="P299" i="13"/>
  <c r="AC299" i="13" s="1"/>
  <c r="O299" i="13"/>
  <c r="H299" i="13"/>
  <c r="G299" i="13"/>
  <c r="C299" i="13"/>
  <c r="Z298" i="13"/>
  <c r="S298" i="13"/>
  <c r="V298" i="13" s="1"/>
  <c r="O298" i="13"/>
  <c r="P298" i="13" s="1"/>
  <c r="AC298" i="13" s="1"/>
  <c r="H298" i="13"/>
  <c r="G298" i="13"/>
  <c r="C298" i="13"/>
  <c r="Z297" i="13"/>
  <c r="S297" i="13"/>
  <c r="V297" i="13" s="1"/>
  <c r="O297" i="13"/>
  <c r="P297" i="13" s="1"/>
  <c r="H297" i="13"/>
  <c r="G297" i="13"/>
  <c r="C297" i="13"/>
  <c r="Z296" i="13"/>
  <c r="S296" i="13"/>
  <c r="V296" i="13" s="1"/>
  <c r="O296" i="13"/>
  <c r="P296" i="13" s="1"/>
  <c r="H296" i="13"/>
  <c r="G296" i="13"/>
  <c r="C296" i="13"/>
  <c r="Z295" i="13"/>
  <c r="S295" i="13"/>
  <c r="V295" i="13" s="1"/>
  <c r="O295" i="13"/>
  <c r="P295" i="13" s="1"/>
  <c r="H295" i="13"/>
  <c r="G295" i="13"/>
  <c r="C295" i="13"/>
  <c r="Z294" i="13"/>
  <c r="S294" i="13"/>
  <c r="V294" i="13" s="1"/>
  <c r="O294" i="13"/>
  <c r="P294" i="13" s="1"/>
  <c r="H294" i="13"/>
  <c r="G294" i="13"/>
  <c r="C294" i="13"/>
  <c r="Z293" i="13"/>
  <c r="S293" i="13"/>
  <c r="V293" i="13" s="1"/>
  <c r="O293" i="13"/>
  <c r="P293" i="13" s="1"/>
  <c r="H293" i="13"/>
  <c r="G293" i="13"/>
  <c r="C293" i="13"/>
  <c r="Z292" i="13"/>
  <c r="S292" i="13"/>
  <c r="V292" i="13" s="1"/>
  <c r="O292" i="13"/>
  <c r="P292" i="13" s="1"/>
  <c r="H292" i="13"/>
  <c r="G292" i="13"/>
  <c r="C292" i="13"/>
  <c r="Z291" i="13"/>
  <c r="S291" i="13"/>
  <c r="V291" i="13" s="1"/>
  <c r="O291" i="13"/>
  <c r="P291" i="13" s="1"/>
  <c r="H291" i="13"/>
  <c r="G291" i="13"/>
  <c r="C291" i="13"/>
  <c r="Z290" i="13"/>
  <c r="S290" i="13"/>
  <c r="V290" i="13" s="1"/>
  <c r="O290" i="13"/>
  <c r="P290" i="13" s="1"/>
  <c r="H290" i="13"/>
  <c r="G290" i="13"/>
  <c r="C290" i="13"/>
  <c r="Z289" i="13"/>
  <c r="S289" i="13"/>
  <c r="V289" i="13" s="1"/>
  <c r="O289" i="13"/>
  <c r="P289" i="13" s="1"/>
  <c r="H289" i="13"/>
  <c r="G289" i="13"/>
  <c r="C289" i="13"/>
  <c r="Z288" i="13"/>
  <c r="S288" i="13"/>
  <c r="V288" i="13" s="1"/>
  <c r="O288" i="13"/>
  <c r="P288" i="13" s="1"/>
  <c r="H288" i="13"/>
  <c r="G288" i="13"/>
  <c r="C288" i="13"/>
  <c r="Z287" i="13"/>
  <c r="S287" i="13"/>
  <c r="V287" i="13" s="1"/>
  <c r="O287" i="13"/>
  <c r="P287" i="13" s="1"/>
  <c r="H287" i="13"/>
  <c r="G287" i="13"/>
  <c r="C287" i="13"/>
  <c r="Z286" i="13"/>
  <c r="S286" i="13"/>
  <c r="V286" i="13" s="1"/>
  <c r="O286" i="13"/>
  <c r="P286" i="13" s="1"/>
  <c r="H286" i="13"/>
  <c r="G286" i="13"/>
  <c r="C286" i="13"/>
  <c r="Z285" i="13"/>
  <c r="S285" i="13"/>
  <c r="V285" i="13" s="1"/>
  <c r="O285" i="13"/>
  <c r="P285" i="13" s="1"/>
  <c r="H285" i="13"/>
  <c r="G285" i="13"/>
  <c r="C285" i="13"/>
  <c r="Z284" i="13"/>
  <c r="S284" i="13"/>
  <c r="V284" i="13" s="1"/>
  <c r="O284" i="13"/>
  <c r="P284" i="13" s="1"/>
  <c r="H284" i="13"/>
  <c r="G284" i="13"/>
  <c r="C284" i="13"/>
  <c r="Z283" i="13"/>
  <c r="S283" i="13"/>
  <c r="V283" i="13" s="1"/>
  <c r="O283" i="13"/>
  <c r="P283" i="13" s="1"/>
  <c r="H283" i="13"/>
  <c r="G283" i="13"/>
  <c r="C283" i="13"/>
  <c r="Z282" i="13"/>
  <c r="S282" i="13"/>
  <c r="V282" i="13" s="1"/>
  <c r="O282" i="13"/>
  <c r="P282" i="13" s="1"/>
  <c r="H282" i="13"/>
  <c r="G282" i="13"/>
  <c r="C282" i="13"/>
  <c r="Z281" i="13"/>
  <c r="S281" i="13"/>
  <c r="V281" i="13" s="1"/>
  <c r="O281" i="13"/>
  <c r="P281" i="13" s="1"/>
  <c r="H281" i="13"/>
  <c r="G281" i="13"/>
  <c r="C281" i="13"/>
  <c r="Z280" i="13"/>
  <c r="S280" i="13"/>
  <c r="V280" i="13" s="1"/>
  <c r="O280" i="13"/>
  <c r="P280" i="13" s="1"/>
  <c r="H280" i="13"/>
  <c r="G280" i="13"/>
  <c r="C280" i="13"/>
  <c r="Z279" i="13"/>
  <c r="S279" i="13"/>
  <c r="V279" i="13" s="1"/>
  <c r="O279" i="13"/>
  <c r="P279" i="13" s="1"/>
  <c r="H279" i="13"/>
  <c r="G279" i="13"/>
  <c r="C279" i="13"/>
  <c r="Z278" i="13"/>
  <c r="S278" i="13"/>
  <c r="V278" i="13" s="1"/>
  <c r="O278" i="13"/>
  <c r="P278" i="13" s="1"/>
  <c r="H278" i="13"/>
  <c r="G278" i="13"/>
  <c r="C278" i="13"/>
  <c r="Z277" i="13"/>
  <c r="S277" i="13"/>
  <c r="V277" i="13" s="1"/>
  <c r="O277" i="13"/>
  <c r="P277" i="13" s="1"/>
  <c r="H277" i="13"/>
  <c r="G277" i="13"/>
  <c r="C277" i="13"/>
  <c r="Z276" i="13"/>
  <c r="S276" i="13"/>
  <c r="V276" i="13" s="1"/>
  <c r="O276" i="13"/>
  <c r="P276" i="13" s="1"/>
  <c r="H276" i="13"/>
  <c r="G276" i="13"/>
  <c r="C276" i="13"/>
  <c r="Z275" i="13"/>
  <c r="S275" i="13"/>
  <c r="V275" i="13" s="1"/>
  <c r="O275" i="13"/>
  <c r="P275" i="13" s="1"/>
  <c r="H275" i="13"/>
  <c r="G275" i="13"/>
  <c r="C275" i="13"/>
  <c r="Z274" i="13"/>
  <c r="S274" i="13"/>
  <c r="V274" i="13" s="1"/>
  <c r="O274" i="13"/>
  <c r="P274" i="13" s="1"/>
  <c r="H274" i="13"/>
  <c r="G274" i="13"/>
  <c r="C274" i="13"/>
  <c r="Z273" i="13"/>
  <c r="S273" i="13"/>
  <c r="V273" i="13" s="1"/>
  <c r="O273" i="13"/>
  <c r="P273" i="13" s="1"/>
  <c r="H273" i="13"/>
  <c r="G273" i="13"/>
  <c r="C273" i="13"/>
  <c r="Z272" i="13"/>
  <c r="S272" i="13"/>
  <c r="V272" i="13" s="1"/>
  <c r="O272" i="13"/>
  <c r="P272" i="13" s="1"/>
  <c r="H272" i="13"/>
  <c r="G272" i="13"/>
  <c r="C272" i="13"/>
  <c r="Z271" i="13"/>
  <c r="S271" i="13"/>
  <c r="V271" i="13" s="1"/>
  <c r="O271" i="13"/>
  <c r="P271" i="13" s="1"/>
  <c r="H271" i="13"/>
  <c r="G271" i="13"/>
  <c r="C271" i="13"/>
  <c r="Z270" i="13"/>
  <c r="S270" i="13"/>
  <c r="V270" i="13" s="1"/>
  <c r="O270" i="13"/>
  <c r="P270" i="13" s="1"/>
  <c r="H270" i="13"/>
  <c r="G270" i="13"/>
  <c r="C270" i="13"/>
  <c r="Z269" i="13"/>
  <c r="S269" i="13"/>
  <c r="V269" i="13" s="1"/>
  <c r="O269" i="13"/>
  <c r="P269" i="13" s="1"/>
  <c r="H269" i="13"/>
  <c r="G269" i="13"/>
  <c r="C269" i="13"/>
  <c r="Z268" i="13"/>
  <c r="S268" i="13"/>
  <c r="V268" i="13" s="1"/>
  <c r="O268" i="13"/>
  <c r="P268" i="13" s="1"/>
  <c r="H268" i="13"/>
  <c r="G268" i="13"/>
  <c r="C268" i="13"/>
  <c r="Z267" i="13"/>
  <c r="S267" i="13"/>
  <c r="V267" i="13" s="1"/>
  <c r="O267" i="13"/>
  <c r="P267" i="13" s="1"/>
  <c r="H267" i="13"/>
  <c r="G267" i="13"/>
  <c r="C267" i="13"/>
  <c r="Z266" i="13"/>
  <c r="S266" i="13"/>
  <c r="V266" i="13" s="1"/>
  <c r="O266" i="13"/>
  <c r="P266" i="13" s="1"/>
  <c r="H266" i="13"/>
  <c r="G266" i="13"/>
  <c r="C266" i="13"/>
  <c r="Z265" i="13"/>
  <c r="S265" i="13"/>
  <c r="V265" i="13" s="1"/>
  <c r="O265" i="13"/>
  <c r="P265" i="13" s="1"/>
  <c r="H265" i="13"/>
  <c r="G265" i="13"/>
  <c r="C265" i="13"/>
  <c r="Z264" i="13"/>
  <c r="S264" i="13"/>
  <c r="V264" i="13" s="1"/>
  <c r="O264" i="13"/>
  <c r="P264" i="13" s="1"/>
  <c r="H264" i="13"/>
  <c r="G264" i="13"/>
  <c r="C264" i="13"/>
  <c r="Z263" i="13"/>
  <c r="S263" i="13"/>
  <c r="V263" i="13" s="1"/>
  <c r="O263" i="13"/>
  <c r="P263" i="13" s="1"/>
  <c r="H263" i="13"/>
  <c r="G263" i="13"/>
  <c r="C263" i="13"/>
  <c r="Z262" i="13"/>
  <c r="S262" i="13"/>
  <c r="V262" i="13" s="1"/>
  <c r="O262" i="13"/>
  <c r="P262" i="13" s="1"/>
  <c r="H262" i="13"/>
  <c r="G262" i="13"/>
  <c r="C262" i="13"/>
  <c r="Z261" i="13"/>
  <c r="S261" i="13"/>
  <c r="V261" i="13" s="1"/>
  <c r="O261" i="13"/>
  <c r="P261" i="13" s="1"/>
  <c r="H261" i="13"/>
  <c r="G261" i="13"/>
  <c r="C261" i="13"/>
  <c r="Z260" i="13"/>
  <c r="S260" i="13"/>
  <c r="V260" i="13" s="1"/>
  <c r="O260" i="13"/>
  <c r="P260" i="13" s="1"/>
  <c r="H260" i="13"/>
  <c r="G260" i="13"/>
  <c r="C260" i="13"/>
  <c r="Z259" i="13"/>
  <c r="S259" i="13"/>
  <c r="V259" i="13" s="1"/>
  <c r="O259" i="13"/>
  <c r="P259" i="13" s="1"/>
  <c r="H259" i="13"/>
  <c r="G259" i="13"/>
  <c r="C259" i="13"/>
  <c r="Z258" i="13"/>
  <c r="S258" i="13"/>
  <c r="V258" i="13" s="1"/>
  <c r="O258" i="13"/>
  <c r="P258" i="13" s="1"/>
  <c r="H258" i="13"/>
  <c r="G258" i="13"/>
  <c r="C258" i="13"/>
  <c r="Z257" i="13"/>
  <c r="S257" i="13"/>
  <c r="V257" i="13" s="1"/>
  <c r="O257" i="13"/>
  <c r="P257" i="13" s="1"/>
  <c r="H257" i="13"/>
  <c r="G257" i="13"/>
  <c r="C257" i="13"/>
  <c r="Z256" i="13"/>
  <c r="S256" i="13"/>
  <c r="V256" i="13" s="1"/>
  <c r="O256" i="13"/>
  <c r="P256" i="13" s="1"/>
  <c r="H256" i="13"/>
  <c r="G256" i="13"/>
  <c r="C256" i="13"/>
  <c r="Z255" i="13"/>
  <c r="S255" i="13"/>
  <c r="V255" i="13" s="1"/>
  <c r="O255" i="13"/>
  <c r="P255" i="13" s="1"/>
  <c r="H255" i="13"/>
  <c r="G255" i="13"/>
  <c r="C255" i="13"/>
  <c r="Z254" i="13"/>
  <c r="S254" i="13"/>
  <c r="V254" i="13" s="1"/>
  <c r="O254" i="13"/>
  <c r="P254" i="13" s="1"/>
  <c r="H254" i="13"/>
  <c r="G254" i="13"/>
  <c r="C254" i="13"/>
  <c r="Z253" i="13"/>
  <c r="S253" i="13"/>
  <c r="V253" i="13" s="1"/>
  <c r="O253" i="13"/>
  <c r="P253" i="13" s="1"/>
  <c r="H253" i="13"/>
  <c r="G253" i="13"/>
  <c r="C253" i="13"/>
  <c r="Z252" i="13"/>
  <c r="S252" i="13"/>
  <c r="V252" i="13" s="1"/>
  <c r="O252" i="13"/>
  <c r="P252" i="13" s="1"/>
  <c r="H252" i="13"/>
  <c r="G252" i="13"/>
  <c r="C252" i="13"/>
  <c r="Z251" i="13"/>
  <c r="S251" i="13"/>
  <c r="V251" i="13" s="1"/>
  <c r="O251" i="13"/>
  <c r="P251" i="13" s="1"/>
  <c r="H251" i="13"/>
  <c r="G251" i="13"/>
  <c r="C251" i="13"/>
  <c r="Z250" i="13"/>
  <c r="S250" i="13"/>
  <c r="V250" i="13" s="1"/>
  <c r="O250" i="13"/>
  <c r="P250" i="13" s="1"/>
  <c r="H250" i="13"/>
  <c r="G250" i="13"/>
  <c r="C250" i="13"/>
  <c r="Z249" i="13"/>
  <c r="S249" i="13"/>
  <c r="V249" i="13" s="1"/>
  <c r="O249" i="13"/>
  <c r="P249" i="13" s="1"/>
  <c r="H249" i="13"/>
  <c r="G249" i="13"/>
  <c r="C249" i="13"/>
  <c r="Z248" i="13"/>
  <c r="S248" i="13"/>
  <c r="V248" i="13" s="1"/>
  <c r="O248" i="13"/>
  <c r="P248" i="13" s="1"/>
  <c r="H248" i="13"/>
  <c r="G248" i="13"/>
  <c r="C248" i="13"/>
  <c r="Z247" i="13"/>
  <c r="S247" i="13"/>
  <c r="V247" i="13" s="1"/>
  <c r="O247" i="13"/>
  <c r="P247" i="13" s="1"/>
  <c r="H247" i="13"/>
  <c r="G247" i="13"/>
  <c r="C247" i="13"/>
  <c r="Z246" i="13"/>
  <c r="S246" i="13"/>
  <c r="V246" i="13" s="1"/>
  <c r="O246" i="13"/>
  <c r="P246" i="13" s="1"/>
  <c r="H246" i="13"/>
  <c r="G246" i="13"/>
  <c r="C246" i="13"/>
  <c r="Z245" i="13"/>
  <c r="S245" i="13"/>
  <c r="V245" i="13" s="1"/>
  <c r="O245" i="13"/>
  <c r="P245" i="13" s="1"/>
  <c r="H245" i="13"/>
  <c r="G245" i="13"/>
  <c r="C245" i="13"/>
  <c r="Z244" i="13"/>
  <c r="S244" i="13"/>
  <c r="V244" i="13" s="1"/>
  <c r="O244" i="13"/>
  <c r="P244" i="13" s="1"/>
  <c r="H244" i="13"/>
  <c r="G244" i="13"/>
  <c r="C244" i="13"/>
  <c r="Z243" i="13"/>
  <c r="S243" i="13"/>
  <c r="V243" i="13" s="1"/>
  <c r="O243" i="13"/>
  <c r="P243" i="13" s="1"/>
  <c r="H243" i="13"/>
  <c r="G243" i="13"/>
  <c r="C243" i="13"/>
  <c r="Z242" i="13"/>
  <c r="S242" i="13"/>
  <c r="V242" i="13" s="1"/>
  <c r="O242" i="13"/>
  <c r="P242" i="13" s="1"/>
  <c r="AC242" i="13" s="1"/>
  <c r="H242" i="13"/>
  <c r="G242" i="13"/>
  <c r="C242" i="13"/>
  <c r="Z241" i="13"/>
  <c r="S241" i="13"/>
  <c r="V241" i="13" s="1"/>
  <c r="O241" i="13"/>
  <c r="P241" i="13" s="1"/>
  <c r="AC241" i="13" s="1"/>
  <c r="H241" i="13"/>
  <c r="G241" i="13"/>
  <c r="C241" i="13"/>
  <c r="Z240" i="13"/>
  <c r="S240" i="13"/>
  <c r="V240" i="13" s="1"/>
  <c r="O240" i="13"/>
  <c r="P240" i="13" s="1"/>
  <c r="AC240" i="13" s="1"/>
  <c r="H240" i="13"/>
  <c r="G240" i="13"/>
  <c r="C240" i="13"/>
  <c r="Z239" i="13"/>
  <c r="S239" i="13"/>
  <c r="V239" i="13" s="1"/>
  <c r="P239" i="13"/>
  <c r="AC239" i="13" s="1"/>
  <c r="O239" i="13"/>
  <c r="H239" i="13"/>
  <c r="G239" i="13"/>
  <c r="C239" i="13"/>
  <c r="Z238" i="13"/>
  <c r="S238" i="13"/>
  <c r="V238" i="13" s="1"/>
  <c r="O238" i="13"/>
  <c r="P238" i="13" s="1"/>
  <c r="AC238" i="13" s="1"/>
  <c r="H238" i="13"/>
  <c r="G238" i="13"/>
  <c r="C238" i="13"/>
  <c r="Z237" i="13"/>
  <c r="S237" i="13"/>
  <c r="V237" i="13" s="1"/>
  <c r="O237" i="13"/>
  <c r="P237" i="13" s="1"/>
  <c r="AC237" i="13" s="1"/>
  <c r="H237" i="13"/>
  <c r="G237" i="13"/>
  <c r="C237" i="13"/>
  <c r="Z236" i="13"/>
  <c r="S236" i="13"/>
  <c r="V236" i="13" s="1"/>
  <c r="O236" i="13"/>
  <c r="P236" i="13" s="1"/>
  <c r="AC236" i="13" s="1"/>
  <c r="H236" i="13"/>
  <c r="G236" i="13"/>
  <c r="C236" i="13"/>
  <c r="Z235" i="13"/>
  <c r="S235" i="13"/>
  <c r="V235" i="13" s="1"/>
  <c r="P235" i="13"/>
  <c r="AC235" i="13" s="1"/>
  <c r="O235" i="13"/>
  <c r="H235" i="13"/>
  <c r="G235" i="13"/>
  <c r="C235" i="13"/>
  <c r="Z234" i="13"/>
  <c r="S234" i="13"/>
  <c r="V234" i="13" s="1"/>
  <c r="O234" i="13"/>
  <c r="P234" i="13" s="1"/>
  <c r="AC234" i="13" s="1"/>
  <c r="H234" i="13"/>
  <c r="G234" i="13"/>
  <c r="C234" i="13"/>
  <c r="Z233" i="13"/>
  <c r="S233" i="13"/>
  <c r="V233" i="13" s="1"/>
  <c r="O233" i="13"/>
  <c r="P233" i="13" s="1"/>
  <c r="AC233" i="13" s="1"/>
  <c r="H233" i="13"/>
  <c r="G233" i="13"/>
  <c r="C233" i="13"/>
  <c r="Z232" i="13"/>
  <c r="S232" i="13"/>
  <c r="V232" i="13" s="1"/>
  <c r="O232" i="13"/>
  <c r="P232" i="13" s="1"/>
  <c r="AC232" i="13" s="1"/>
  <c r="H232" i="13"/>
  <c r="G232" i="13"/>
  <c r="C232" i="13"/>
  <c r="Z231" i="13"/>
  <c r="S231" i="13"/>
  <c r="V231" i="13" s="1"/>
  <c r="P231" i="13"/>
  <c r="AC231" i="13" s="1"/>
  <c r="O231" i="13"/>
  <c r="H231" i="13"/>
  <c r="G231" i="13"/>
  <c r="C231" i="13"/>
  <c r="Z230" i="13"/>
  <c r="S230" i="13"/>
  <c r="V230" i="13" s="1"/>
  <c r="O230" i="13"/>
  <c r="P230" i="13" s="1"/>
  <c r="AC230" i="13" s="1"/>
  <c r="H230" i="13"/>
  <c r="G230" i="13"/>
  <c r="C230" i="13"/>
  <c r="Z229" i="13"/>
  <c r="S229" i="13"/>
  <c r="V229" i="13" s="1"/>
  <c r="O229" i="13"/>
  <c r="P229" i="13" s="1"/>
  <c r="AC229" i="13" s="1"/>
  <c r="H229" i="13"/>
  <c r="G229" i="13"/>
  <c r="C229" i="13"/>
  <c r="Z228" i="13"/>
  <c r="S228" i="13"/>
  <c r="V228" i="13" s="1"/>
  <c r="O228" i="13"/>
  <c r="P228" i="13" s="1"/>
  <c r="AC228" i="13" s="1"/>
  <c r="H228" i="13"/>
  <c r="G228" i="13"/>
  <c r="C228" i="13"/>
  <c r="Z227" i="13"/>
  <c r="S227" i="13"/>
  <c r="V227" i="13" s="1"/>
  <c r="P227" i="13"/>
  <c r="AC227" i="13" s="1"/>
  <c r="O227" i="13"/>
  <c r="H227" i="13"/>
  <c r="G227" i="13"/>
  <c r="C227" i="13"/>
  <c r="Z226" i="13"/>
  <c r="S226" i="13"/>
  <c r="V226" i="13" s="1"/>
  <c r="O226" i="13"/>
  <c r="P226" i="13" s="1"/>
  <c r="AC226" i="13" s="1"/>
  <c r="H226" i="13"/>
  <c r="G226" i="13"/>
  <c r="C226" i="13"/>
  <c r="Z225" i="13"/>
  <c r="S225" i="13"/>
  <c r="V225" i="13" s="1"/>
  <c r="O225" i="13"/>
  <c r="P225" i="13" s="1"/>
  <c r="AC225" i="13" s="1"/>
  <c r="H225" i="13"/>
  <c r="G225" i="13"/>
  <c r="C225" i="13"/>
  <c r="Z224" i="13"/>
  <c r="S224" i="13"/>
  <c r="V224" i="13" s="1"/>
  <c r="O224" i="13"/>
  <c r="P224" i="13" s="1"/>
  <c r="AC224" i="13" s="1"/>
  <c r="H224" i="13"/>
  <c r="G224" i="13"/>
  <c r="C224" i="13"/>
  <c r="Z223" i="13"/>
  <c r="S223" i="13"/>
  <c r="V223" i="13" s="1"/>
  <c r="P223" i="13"/>
  <c r="AC223" i="13" s="1"/>
  <c r="O223" i="13"/>
  <c r="H223" i="13"/>
  <c r="G223" i="13"/>
  <c r="C223" i="13"/>
  <c r="Z222" i="13"/>
  <c r="S222" i="13"/>
  <c r="V222" i="13" s="1"/>
  <c r="O222" i="13"/>
  <c r="P222" i="13" s="1"/>
  <c r="AC222" i="13" s="1"/>
  <c r="H222" i="13"/>
  <c r="G222" i="13"/>
  <c r="C222" i="13"/>
  <c r="Z221" i="13"/>
  <c r="S221" i="13"/>
  <c r="V221" i="13" s="1"/>
  <c r="O221" i="13"/>
  <c r="P221" i="13" s="1"/>
  <c r="AC221" i="13" s="1"/>
  <c r="H221" i="13"/>
  <c r="G221" i="13"/>
  <c r="C221" i="13"/>
  <c r="Z220" i="13"/>
  <c r="S220" i="13"/>
  <c r="V220" i="13" s="1"/>
  <c r="O220" i="13"/>
  <c r="P220" i="13" s="1"/>
  <c r="AC220" i="13" s="1"/>
  <c r="H220" i="13"/>
  <c r="G220" i="13"/>
  <c r="C220" i="13"/>
  <c r="Z219" i="13"/>
  <c r="S219" i="13"/>
  <c r="V219" i="13" s="1"/>
  <c r="P219" i="13"/>
  <c r="AC219" i="13" s="1"/>
  <c r="O219" i="13"/>
  <c r="H219" i="13"/>
  <c r="G219" i="13"/>
  <c r="C219" i="13"/>
  <c r="Z218" i="13"/>
  <c r="S218" i="13"/>
  <c r="V218" i="13" s="1"/>
  <c r="O218" i="13"/>
  <c r="P218" i="13" s="1"/>
  <c r="AC218" i="13" s="1"/>
  <c r="H218" i="13"/>
  <c r="G218" i="13"/>
  <c r="C218" i="13"/>
  <c r="Z217" i="13"/>
  <c r="S217" i="13"/>
  <c r="V217" i="13" s="1"/>
  <c r="O217" i="13"/>
  <c r="P217" i="13" s="1"/>
  <c r="AC217" i="13" s="1"/>
  <c r="H217" i="13"/>
  <c r="G217" i="13"/>
  <c r="C217" i="13"/>
  <c r="Z216" i="13"/>
  <c r="S216" i="13"/>
  <c r="V216" i="13" s="1"/>
  <c r="O216" i="13"/>
  <c r="P216" i="13" s="1"/>
  <c r="AC216" i="13" s="1"/>
  <c r="H216" i="13"/>
  <c r="G216" i="13"/>
  <c r="C216" i="13"/>
  <c r="Z215" i="13"/>
  <c r="S215" i="13"/>
  <c r="V215" i="13" s="1"/>
  <c r="P215" i="13"/>
  <c r="AC215" i="13" s="1"/>
  <c r="O215" i="13"/>
  <c r="H215" i="13"/>
  <c r="G215" i="13"/>
  <c r="C215" i="13"/>
  <c r="Z214" i="13"/>
  <c r="S214" i="13"/>
  <c r="V214" i="13" s="1"/>
  <c r="O214" i="13"/>
  <c r="P214" i="13" s="1"/>
  <c r="AC214" i="13" s="1"/>
  <c r="H214" i="13"/>
  <c r="G214" i="13"/>
  <c r="C214" i="13"/>
  <c r="Z213" i="13"/>
  <c r="S213" i="13"/>
  <c r="V213" i="13" s="1"/>
  <c r="O213" i="13"/>
  <c r="P213" i="13" s="1"/>
  <c r="AC213" i="13" s="1"/>
  <c r="H213" i="13"/>
  <c r="G213" i="13"/>
  <c r="C213" i="13"/>
  <c r="Z212" i="13"/>
  <c r="S212" i="13"/>
  <c r="V212" i="13" s="1"/>
  <c r="O212" i="13"/>
  <c r="P212" i="13" s="1"/>
  <c r="AC212" i="13" s="1"/>
  <c r="H212" i="13"/>
  <c r="G212" i="13"/>
  <c r="C212" i="13"/>
  <c r="Z211" i="13"/>
  <c r="S211" i="13"/>
  <c r="V211" i="13" s="1"/>
  <c r="P211" i="13"/>
  <c r="AC211" i="13" s="1"/>
  <c r="O211" i="13"/>
  <c r="H211" i="13"/>
  <c r="G211" i="13"/>
  <c r="C211" i="13"/>
  <c r="Z210" i="13"/>
  <c r="S210" i="13"/>
  <c r="V210" i="13" s="1"/>
  <c r="O210" i="13"/>
  <c r="P210" i="13" s="1"/>
  <c r="AC210" i="13" s="1"/>
  <c r="H210" i="13"/>
  <c r="G210" i="13"/>
  <c r="C210" i="13"/>
  <c r="Z209" i="13"/>
  <c r="S209" i="13"/>
  <c r="V209" i="13" s="1"/>
  <c r="O209" i="13"/>
  <c r="P209" i="13" s="1"/>
  <c r="AC209" i="13" s="1"/>
  <c r="H209" i="13"/>
  <c r="G209" i="13"/>
  <c r="C209" i="13"/>
  <c r="Z208" i="13"/>
  <c r="S208" i="13"/>
  <c r="V208" i="13" s="1"/>
  <c r="O208" i="13"/>
  <c r="P208" i="13" s="1"/>
  <c r="AC208" i="13" s="1"/>
  <c r="H208" i="13"/>
  <c r="G208" i="13"/>
  <c r="C208" i="13"/>
  <c r="Z207" i="13"/>
  <c r="S207" i="13"/>
  <c r="V207" i="13" s="1"/>
  <c r="P207" i="13"/>
  <c r="AC207" i="13" s="1"/>
  <c r="O207" i="13"/>
  <c r="H207" i="13"/>
  <c r="G207" i="13"/>
  <c r="C207" i="13"/>
  <c r="Z206" i="13"/>
  <c r="S206" i="13"/>
  <c r="V206" i="13" s="1"/>
  <c r="O206" i="13"/>
  <c r="P206" i="13" s="1"/>
  <c r="AC206" i="13" s="1"/>
  <c r="H206" i="13"/>
  <c r="G206" i="13"/>
  <c r="C206" i="13"/>
  <c r="Z205" i="13"/>
  <c r="S205" i="13"/>
  <c r="V205" i="13" s="1"/>
  <c r="O205" i="13"/>
  <c r="P205" i="13" s="1"/>
  <c r="H205" i="13"/>
  <c r="G205" i="13"/>
  <c r="C205" i="13"/>
  <c r="Z204" i="13"/>
  <c r="S204" i="13"/>
  <c r="V204" i="13" s="1"/>
  <c r="O204" i="13"/>
  <c r="P204" i="13" s="1"/>
  <c r="H204" i="13"/>
  <c r="G204" i="13"/>
  <c r="C204" i="13"/>
  <c r="AC203" i="13"/>
  <c r="Z203" i="13"/>
  <c r="S203" i="13"/>
  <c r="V203" i="13" s="1"/>
  <c r="O203" i="13"/>
  <c r="P203" i="13" s="1"/>
  <c r="H203" i="13"/>
  <c r="G203" i="13"/>
  <c r="C203" i="13"/>
  <c r="Z202" i="13"/>
  <c r="S202" i="13"/>
  <c r="V202" i="13" s="1"/>
  <c r="O202" i="13"/>
  <c r="P202" i="13" s="1"/>
  <c r="AC202" i="13" s="1"/>
  <c r="H202" i="13"/>
  <c r="G202" i="13"/>
  <c r="C202" i="13"/>
  <c r="AC201" i="13"/>
  <c r="Z201" i="13"/>
  <c r="S201" i="13"/>
  <c r="V201" i="13" s="1"/>
  <c r="O201" i="13"/>
  <c r="P201" i="13" s="1"/>
  <c r="H201" i="13"/>
  <c r="G201" i="13"/>
  <c r="F201" i="13"/>
  <c r="C201" i="13"/>
  <c r="Z200" i="13"/>
  <c r="S200" i="13"/>
  <c r="V200" i="13" s="1"/>
  <c r="P200" i="13"/>
  <c r="AC200" i="13" s="1"/>
  <c r="O200" i="13"/>
  <c r="H200" i="13"/>
  <c r="G200" i="13"/>
  <c r="F200" i="13"/>
  <c r="I200" i="13" s="1"/>
  <c r="C200" i="13"/>
  <c r="Z199" i="13"/>
  <c r="S199" i="13"/>
  <c r="V199" i="13" s="1"/>
  <c r="O199" i="13"/>
  <c r="P199" i="13" s="1"/>
  <c r="AC199" i="13" s="1"/>
  <c r="H199" i="13"/>
  <c r="G199" i="13"/>
  <c r="F199" i="13"/>
  <c r="C199" i="13"/>
  <c r="Z198" i="13"/>
  <c r="S198" i="13"/>
  <c r="V198" i="13" s="1"/>
  <c r="O198" i="13"/>
  <c r="P198" i="13" s="1"/>
  <c r="H198" i="13"/>
  <c r="G198" i="13"/>
  <c r="F198" i="13"/>
  <c r="C198" i="13"/>
  <c r="Z197" i="13"/>
  <c r="S197" i="13"/>
  <c r="V197" i="13" s="1"/>
  <c r="O197" i="13"/>
  <c r="P197" i="13" s="1"/>
  <c r="H197" i="13"/>
  <c r="G197" i="13"/>
  <c r="I197" i="13" s="1"/>
  <c r="F197" i="13"/>
  <c r="C197" i="13"/>
  <c r="Z196" i="13"/>
  <c r="S196" i="13"/>
  <c r="V196" i="13" s="1"/>
  <c r="O196" i="13"/>
  <c r="P196" i="13" s="1"/>
  <c r="H196" i="13"/>
  <c r="G196" i="13"/>
  <c r="F196" i="13"/>
  <c r="C196" i="13"/>
  <c r="Z195" i="13"/>
  <c r="S195" i="13"/>
  <c r="V195" i="13" s="1"/>
  <c r="O195" i="13"/>
  <c r="P195" i="13" s="1"/>
  <c r="H195" i="13"/>
  <c r="G195" i="13"/>
  <c r="F195" i="13"/>
  <c r="C195" i="13"/>
  <c r="Z194" i="13"/>
  <c r="S194" i="13"/>
  <c r="V194" i="13" s="1"/>
  <c r="O194" i="13"/>
  <c r="P194" i="13" s="1"/>
  <c r="H194" i="13"/>
  <c r="G194" i="13"/>
  <c r="F194" i="13"/>
  <c r="C194" i="13"/>
  <c r="Z193" i="13"/>
  <c r="S193" i="13"/>
  <c r="V193" i="13" s="1"/>
  <c r="O193" i="13"/>
  <c r="P193" i="13" s="1"/>
  <c r="H193" i="13"/>
  <c r="G193" i="13"/>
  <c r="F193" i="13"/>
  <c r="C193" i="13"/>
  <c r="Z192" i="13"/>
  <c r="S192" i="13"/>
  <c r="V192" i="13" s="1"/>
  <c r="O192" i="13"/>
  <c r="P192" i="13" s="1"/>
  <c r="H192" i="13"/>
  <c r="G192" i="13"/>
  <c r="F192" i="13"/>
  <c r="C192" i="13"/>
  <c r="Z191" i="13"/>
  <c r="S191" i="13"/>
  <c r="V191" i="13" s="1"/>
  <c r="O191" i="13"/>
  <c r="P191" i="13" s="1"/>
  <c r="H191" i="13"/>
  <c r="G191" i="13"/>
  <c r="F191" i="13"/>
  <c r="C191" i="13"/>
  <c r="Z190" i="13"/>
  <c r="S190" i="13"/>
  <c r="V190" i="13" s="1"/>
  <c r="O190" i="13"/>
  <c r="P190" i="13" s="1"/>
  <c r="H190" i="13"/>
  <c r="G190" i="13"/>
  <c r="F190" i="13"/>
  <c r="C190" i="13"/>
  <c r="Z189" i="13"/>
  <c r="S189" i="13"/>
  <c r="V189" i="13" s="1"/>
  <c r="O189" i="13"/>
  <c r="P189" i="13" s="1"/>
  <c r="H189" i="13"/>
  <c r="G189" i="13"/>
  <c r="F189" i="13"/>
  <c r="C189" i="13"/>
  <c r="Z188" i="13"/>
  <c r="S188" i="13"/>
  <c r="V188" i="13" s="1"/>
  <c r="O188" i="13"/>
  <c r="P188" i="13" s="1"/>
  <c r="H188" i="13"/>
  <c r="G188" i="13"/>
  <c r="I188" i="13" s="1"/>
  <c r="F188" i="13"/>
  <c r="C188" i="13"/>
  <c r="Z187" i="13"/>
  <c r="S187" i="13"/>
  <c r="V187" i="13" s="1"/>
  <c r="O187" i="13"/>
  <c r="P187" i="13" s="1"/>
  <c r="H187" i="13"/>
  <c r="G187" i="13"/>
  <c r="F187" i="13"/>
  <c r="C187" i="13"/>
  <c r="Z186" i="13"/>
  <c r="S186" i="13"/>
  <c r="V186" i="13" s="1"/>
  <c r="O186" i="13"/>
  <c r="P186" i="13" s="1"/>
  <c r="H186" i="13"/>
  <c r="G186" i="13"/>
  <c r="F186" i="13"/>
  <c r="C186" i="13"/>
  <c r="Z185" i="13"/>
  <c r="S185" i="13"/>
  <c r="V185" i="13" s="1"/>
  <c r="O185" i="13"/>
  <c r="P185" i="13" s="1"/>
  <c r="H185" i="13"/>
  <c r="G185" i="13"/>
  <c r="F185" i="13"/>
  <c r="C185" i="13"/>
  <c r="Z184" i="13"/>
  <c r="S184" i="13"/>
  <c r="V184" i="13" s="1"/>
  <c r="O184" i="13"/>
  <c r="P184" i="13" s="1"/>
  <c r="H184" i="13"/>
  <c r="G184" i="13"/>
  <c r="F184" i="13"/>
  <c r="C184" i="13"/>
  <c r="Z183" i="13"/>
  <c r="S183" i="13"/>
  <c r="V183" i="13" s="1"/>
  <c r="O183" i="13"/>
  <c r="P183" i="13" s="1"/>
  <c r="H183" i="13"/>
  <c r="G183" i="13"/>
  <c r="F183" i="13"/>
  <c r="C183" i="13"/>
  <c r="Z182" i="13"/>
  <c r="S182" i="13"/>
  <c r="V182" i="13" s="1"/>
  <c r="O182" i="13"/>
  <c r="P182" i="13" s="1"/>
  <c r="H182" i="13"/>
  <c r="G182" i="13"/>
  <c r="F182" i="13"/>
  <c r="C182" i="13"/>
  <c r="Z181" i="13"/>
  <c r="S181" i="13"/>
  <c r="V181" i="13" s="1"/>
  <c r="O181" i="13"/>
  <c r="P181" i="13" s="1"/>
  <c r="H181" i="13"/>
  <c r="G181" i="13"/>
  <c r="F181" i="13"/>
  <c r="C181" i="13"/>
  <c r="Z180" i="13"/>
  <c r="S180" i="13"/>
  <c r="V180" i="13" s="1"/>
  <c r="O180" i="13"/>
  <c r="P180" i="13" s="1"/>
  <c r="H180" i="13"/>
  <c r="G180" i="13"/>
  <c r="F180" i="13"/>
  <c r="C180" i="13"/>
  <c r="Z179" i="13"/>
  <c r="S179" i="13"/>
  <c r="V179" i="13" s="1"/>
  <c r="O179" i="13"/>
  <c r="P179" i="13" s="1"/>
  <c r="H179" i="13"/>
  <c r="G179" i="13"/>
  <c r="F179" i="13"/>
  <c r="C179" i="13"/>
  <c r="Z178" i="13"/>
  <c r="S178" i="13"/>
  <c r="V178" i="13" s="1"/>
  <c r="O178" i="13"/>
  <c r="P178" i="13" s="1"/>
  <c r="H178" i="13"/>
  <c r="G178" i="13"/>
  <c r="I178" i="13" s="1"/>
  <c r="F178" i="13"/>
  <c r="C178" i="13"/>
  <c r="Z177" i="13"/>
  <c r="S177" i="13"/>
  <c r="V177" i="13" s="1"/>
  <c r="O177" i="13"/>
  <c r="P177" i="13" s="1"/>
  <c r="H177" i="13"/>
  <c r="G177" i="13"/>
  <c r="F177" i="13"/>
  <c r="C177" i="13"/>
  <c r="Z176" i="13"/>
  <c r="S176" i="13"/>
  <c r="V176" i="13" s="1"/>
  <c r="O176" i="13"/>
  <c r="P176" i="13" s="1"/>
  <c r="H176" i="13"/>
  <c r="G176" i="13"/>
  <c r="I176" i="13" s="1"/>
  <c r="F176" i="13"/>
  <c r="C176" i="13"/>
  <c r="Z175" i="13"/>
  <c r="S175" i="13"/>
  <c r="V175" i="13" s="1"/>
  <c r="O175" i="13"/>
  <c r="P175" i="13" s="1"/>
  <c r="H175" i="13"/>
  <c r="G175" i="13"/>
  <c r="F175" i="13"/>
  <c r="C175" i="13"/>
  <c r="Z174" i="13"/>
  <c r="S174" i="13"/>
  <c r="V174" i="13" s="1"/>
  <c r="O174" i="13"/>
  <c r="P174" i="13" s="1"/>
  <c r="H174" i="13"/>
  <c r="G174" i="13"/>
  <c r="I174" i="13" s="1"/>
  <c r="F174" i="13"/>
  <c r="C174" i="13"/>
  <c r="Z173" i="13"/>
  <c r="S173" i="13"/>
  <c r="V173" i="13" s="1"/>
  <c r="O173" i="13"/>
  <c r="P173" i="13" s="1"/>
  <c r="H173" i="13"/>
  <c r="G173" i="13"/>
  <c r="F173" i="13"/>
  <c r="C173" i="13"/>
  <c r="Z172" i="13"/>
  <c r="S172" i="13"/>
  <c r="V172" i="13" s="1"/>
  <c r="O172" i="13"/>
  <c r="P172" i="13" s="1"/>
  <c r="H172" i="13"/>
  <c r="G172" i="13"/>
  <c r="I172" i="13" s="1"/>
  <c r="F172" i="13"/>
  <c r="C172" i="13"/>
  <c r="Z171" i="13"/>
  <c r="S171" i="13"/>
  <c r="V171" i="13" s="1"/>
  <c r="O171" i="13"/>
  <c r="P171" i="13" s="1"/>
  <c r="H171" i="13"/>
  <c r="G171" i="13"/>
  <c r="F171" i="13"/>
  <c r="C171" i="13"/>
  <c r="Z170" i="13"/>
  <c r="S170" i="13"/>
  <c r="V170" i="13" s="1"/>
  <c r="O170" i="13"/>
  <c r="P170" i="13" s="1"/>
  <c r="H170" i="13"/>
  <c r="G170" i="13"/>
  <c r="I170" i="13" s="1"/>
  <c r="F170" i="13"/>
  <c r="C170" i="13"/>
  <c r="AF169" i="13"/>
  <c r="AG169" i="13" s="1"/>
  <c r="Z169" i="13"/>
  <c r="S169" i="13"/>
  <c r="V169" i="13" s="1"/>
  <c r="O169" i="13"/>
  <c r="P169" i="13" s="1"/>
  <c r="H169" i="13"/>
  <c r="G169" i="13"/>
  <c r="F169" i="13"/>
  <c r="C169" i="13"/>
  <c r="AF168" i="13"/>
  <c r="AG168" i="13" s="1"/>
  <c r="Z168" i="13"/>
  <c r="S168" i="13"/>
  <c r="V168" i="13" s="1"/>
  <c r="O168" i="13"/>
  <c r="P168" i="13" s="1"/>
  <c r="H168" i="13"/>
  <c r="G168" i="13"/>
  <c r="I168" i="13" s="1"/>
  <c r="F168" i="13"/>
  <c r="C168" i="13"/>
  <c r="AF167" i="13"/>
  <c r="AG167" i="13" s="1"/>
  <c r="Z167" i="13"/>
  <c r="S167" i="13"/>
  <c r="V167" i="13" s="1"/>
  <c r="O167" i="13"/>
  <c r="P167" i="13" s="1"/>
  <c r="H167" i="13"/>
  <c r="G167" i="13"/>
  <c r="F167" i="13"/>
  <c r="C167" i="13"/>
  <c r="AF166" i="13"/>
  <c r="AG166" i="13" s="1"/>
  <c r="Z166" i="13"/>
  <c r="S166" i="13"/>
  <c r="V166" i="13" s="1"/>
  <c r="O166" i="13"/>
  <c r="P166" i="13" s="1"/>
  <c r="H166" i="13"/>
  <c r="G166" i="13"/>
  <c r="I166" i="13" s="1"/>
  <c r="F166" i="13"/>
  <c r="C166" i="13"/>
  <c r="AF165" i="13"/>
  <c r="AG165" i="13" s="1"/>
  <c r="Z165" i="13"/>
  <c r="S165" i="13"/>
  <c r="V165" i="13" s="1"/>
  <c r="O165" i="13"/>
  <c r="P165" i="13" s="1"/>
  <c r="H165" i="13"/>
  <c r="G165" i="13"/>
  <c r="F165" i="13"/>
  <c r="C165" i="13"/>
  <c r="AF164" i="13"/>
  <c r="AG164" i="13" s="1"/>
  <c r="Z164" i="13"/>
  <c r="S164" i="13"/>
  <c r="V164" i="13" s="1"/>
  <c r="O164" i="13"/>
  <c r="P164" i="13" s="1"/>
  <c r="H164" i="13"/>
  <c r="G164" i="13"/>
  <c r="I164" i="13" s="1"/>
  <c r="F164" i="13"/>
  <c r="C164" i="13"/>
  <c r="AF163" i="13"/>
  <c r="AG163" i="13" s="1"/>
  <c r="Z163" i="13"/>
  <c r="S163" i="13"/>
  <c r="V163" i="13" s="1"/>
  <c r="O163" i="13"/>
  <c r="P163" i="13" s="1"/>
  <c r="H163" i="13"/>
  <c r="G163" i="13"/>
  <c r="F163" i="13"/>
  <c r="C163" i="13"/>
  <c r="AF162" i="13"/>
  <c r="AG162" i="13" s="1"/>
  <c r="Z162" i="13"/>
  <c r="S162" i="13"/>
  <c r="O162" i="13"/>
  <c r="P162" i="13" s="1"/>
  <c r="H162" i="13"/>
  <c r="G162" i="13"/>
  <c r="I162" i="13" s="1"/>
  <c r="F162" i="13"/>
  <c r="C162" i="13"/>
  <c r="AF161" i="13"/>
  <c r="AG161" i="13" s="1"/>
  <c r="Z161" i="13"/>
  <c r="S161" i="13"/>
  <c r="O161" i="13"/>
  <c r="P161" i="13" s="1"/>
  <c r="H161" i="13"/>
  <c r="G161" i="13"/>
  <c r="F161" i="13"/>
  <c r="C161" i="13"/>
  <c r="AF160" i="13"/>
  <c r="AG160" i="13" s="1"/>
  <c r="Z160" i="13"/>
  <c r="S160" i="13"/>
  <c r="O160" i="13"/>
  <c r="P160" i="13" s="1"/>
  <c r="H160" i="13"/>
  <c r="G160" i="13"/>
  <c r="I160" i="13" s="1"/>
  <c r="F160" i="13"/>
  <c r="C160" i="13"/>
  <c r="AF159" i="13"/>
  <c r="AG159" i="13" s="1"/>
  <c r="Z159" i="13"/>
  <c r="S159" i="13"/>
  <c r="O159" i="13"/>
  <c r="P159" i="13" s="1"/>
  <c r="H159" i="13"/>
  <c r="G159" i="13"/>
  <c r="F159" i="13"/>
  <c r="C159" i="13"/>
  <c r="AF158" i="13"/>
  <c r="AG158" i="13" s="1"/>
  <c r="Z158" i="13"/>
  <c r="S158" i="13"/>
  <c r="O158" i="13"/>
  <c r="P158" i="13" s="1"/>
  <c r="H158" i="13"/>
  <c r="G158" i="13"/>
  <c r="I158" i="13" s="1"/>
  <c r="F158" i="13"/>
  <c r="C158" i="13"/>
  <c r="AF157" i="13"/>
  <c r="AG157" i="13" s="1"/>
  <c r="Z157" i="13"/>
  <c r="S157" i="13"/>
  <c r="O157" i="13"/>
  <c r="P157" i="13" s="1"/>
  <c r="H157" i="13"/>
  <c r="G157" i="13"/>
  <c r="F157" i="13"/>
  <c r="C157" i="13"/>
  <c r="AF156" i="13"/>
  <c r="AG156" i="13" s="1"/>
  <c r="Z156" i="13"/>
  <c r="S156" i="13"/>
  <c r="O156" i="13"/>
  <c r="P156" i="13" s="1"/>
  <c r="H156" i="13"/>
  <c r="G156" i="13"/>
  <c r="I156" i="13" s="1"/>
  <c r="F156" i="13"/>
  <c r="C156" i="13"/>
  <c r="AF155" i="13"/>
  <c r="AG155" i="13" s="1"/>
  <c r="Z155" i="13"/>
  <c r="S155" i="13"/>
  <c r="O155" i="13"/>
  <c r="P155" i="13" s="1"/>
  <c r="H155" i="13"/>
  <c r="G155" i="13"/>
  <c r="F155" i="13"/>
  <c r="C155" i="13"/>
  <c r="AF154" i="13"/>
  <c r="AG154" i="13" s="1"/>
  <c r="Z154" i="13"/>
  <c r="S154" i="13"/>
  <c r="O154" i="13"/>
  <c r="P154" i="13" s="1"/>
  <c r="H154" i="13"/>
  <c r="G154" i="13"/>
  <c r="I154" i="13" s="1"/>
  <c r="F154" i="13"/>
  <c r="C154" i="13"/>
  <c r="AF153" i="13"/>
  <c r="AG153" i="13" s="1"/>
  <c r="Z153" i="13"/>
  <c r="S153" i="13"/>
  <c r="O153" i="13"/>
  <c r="P153" i="13" s="1"/>
  <c r="H153" i="13"/>
  <c r="G153" i="13"/>
  <c r="F153" i="13"/>
  <c r="C153" i="13"/>
  <c r="AF152" i="13"/>
  <c r="AG152" i="13" s="1"/>
  <c r="Z152" i="13"/>
  <c r="S152" i="13"/>
  <c r="O152" i="13"/>
  <c r="P152" i="13" s="1"/>
  <c r="H152" i="13"/>
  <c r="G152" i="13"/>
  <c r="I152" i="13" s="1"/>
  <c r="F152" i="13"/>
  <c r="C152" i="13"/>
  <c r="AF151" i="13"/>
  <c r="AG151" i="13" s="1"/>
  <c r="Z151" i="13"/>
  <c r="S151" i="13"/>
  <c r="O151" i="13"/>
  <c r="P151" i="13" s="1"/>
  <c r="H151" i="13"/>
  <c r="G151" i="13"/>
  <c r="F151" i="13"/>
  <c r="C151" i="13"/>
  <c r="AF150" i="13"/>
  <c r="AG150" i="13" s="1"/>
  <c r="Z150" i="13"/>
  <c r="S150" i="13"/>
  <c r="O150" i="13"/>
  <c r="P150" i="13" s="1"/>
  <c r="H150" i="13"/>
  <c r="G150" i="13"/>
  <c r="I150" i="13" s="1"/>
  <c r="F150" i="13"/>
  <c r="C150" i="13"/>
  <c r="AF149" i="13"/>
  <c r="AG149" i="13" s="1"/>
  <c r="Z149" i="13"/>
  <c r="S149" i="13"/>
  <c r="O149" i="13"/>
  <c r="P149" i="13" s="1"/>
  <c r="H149" i="13"/>
  <c r="G149" i="13"/>
  <c r="F149" i="13"/>
  <c r="C149" i="13"/>
  <c r="AF148" i="13"/>
  <c r="AG148" i="13" s="1"/>
  <c r="Z148" i="13"/>
  <c r="S148" i="13"/>
  <c r="O148" i="13"/>
  <c r="P148" i="13" s="1"/>
  <c r="H148" i="13"/>
  <c r="G148" i="13"/>
  <c r="I148" i="13" s="1"/>
  <c r="F148" i="13"/>
  <c r="C148" i="13"/>
  <c r="AF147" i="13"/>
  <c r="AG147" i="13" s="1"/>
  <c r="Z147" i="13"/>
  <c r="S147" i="13"/>
  <c r="O147" i="13"/>
  <c r="P147" i="13" s="1"/>
  <c r="H147" i="13"/>
  <c r="G147" i="13"/>
  <c r="F147" i="13"/>
  <c r="C147" i="13"/>
  <c r="AF146" i="13"/>
  <c r="AG146" i="13" s="1"/>
  <c r="Z146" i="13"/>
  <c r="S146" i="13"/>
  <c r="O146" i="13"/>
  <c r="P146" i="13" s="1"/>
  <c r="H146" i="13"/>
  <c r="G146" i="13"/>
  <c r="I146" i="13" s="1"/>
  <c r="F146" i="13"/>
  <c r="C146" i="13"/>
  <c r="AF145" i="13"/>
  <c r="AG145" i="13" s="1"/>
  <c r="Z145" i="13"/>
  <c r="S145" i="13"/>
  <c r="O145" i="13"/>
  <c r="P145" i="13" s="1"/>
  <c r="H145" i="13"/>
  <c r="G145" i="13"/>
  <c r="F145" i="13"/>
  <c r="C145" i="13"/>
  <c r="AF144" i="13"/>
  <c r="AG144" i="13" s="1"/>
  <c r="Z144" i="13"/>
  <c r="S144" i="13"/>
  <c r="O144" i="13"/>
  <c r="P144" i="13" s="1"/>
  <c r="H144" i="13"/>
  <c r="G144" i="13"/>
  <c r="I144" i="13" s="1"/>
  <c r="F144" i="13"/>
  <c r="C144" i="13"/>
  <c r="AF143" i="13"/>
  <c r="AG143" i="13" s="1"/>
  <c r="Z143" i="13"/>
  <c r="S143" i="13"/>
  <c r="O143" i="13"/>
  <c r="P143" i="13" s="1"/>
  <c r="H143" i="13"/>
  <c r="G143" i="13"/>
  <c r="F143" i="13"/>
  <c r="C143" i="13"/>
  <c r="AF142" i="13"/>
  <c r="AG142" i="13" s="1"/>
  <c r="Z142" i="13"/>
  <c r="S142" i="13"/>
  <c r="O142" i="13"/>
  <c r="P142" i="13" s="1"/>
  <c r="H142" i="13"/>
  <c r="G142" i="13"/>
  <c r="I142" i="13" s="1"/>
  <c r="F142" i="13"/>
  <c r="C142" i="13"/>
  <c r="AF141" i="13"/>
  <c r="AG141" i="13" s="1"/>
  <c r="Z141" i="13"/>
  <c r="S141" i="13"/>
  <c r="O141" i="13"/>
  <c r="P141" i="13" s="1"/>
  <c r="H141" i="13"/>
  <c r="G141" i="13"/>
  <c r="F141" i="13"/>
  <c r="C141" i="13"/>
  <c r="AF140" i="13"/>
  <c r="AG140" i="13" s="1"/>
  <c r="Z140" i="13"/>
  <c r="S140" i="13"/>
  <c r="O140" i="13"/>
  <c r="P140" i="13" s="1"/>
  <c r="H140" i="13"/>
  <c r="G140" i="13"/>
  <c r="I140" i="13" s="1"/>
  <c r="F140" i="13"/>
  <c r="C140" i="13"/>
  <c r="AF139" i="13"/>
  <c r="AG139" i="13" s="1"/>
  <c r="Z139" i="13"/>
  <c r="S139" i="13"/>
  <c r="O139" i="13"/>
  <c r="P139" i="13" s="1"/>
  <c r="H139" i="13"/>
  <c r="G139" i="13"/>
  <c r="F139" i="13"/>
  <c r="C139" i="13"/>
  <c r="AF138" i="13"/>
  <c r="AG138" i="13" s="1"/>
  <c r="Z138" i="13"/>
  <c r="S138" i="13"/>
  <c r="O138" i="13"/>
  <c r="P138" i="13" s="1"/>
  <c r="H138" i="13"/>
  <c r="G138" i="13"/>
  <c r="I138" i="13" s="1"/>
  <c r="F138" i="13"/>
  <c r="C138" i="13"/>
  <c r="AF137" i="13"/>
  <c r="AG137" i="13" s="1"/>
  <c r="Z137" i="13"/>
  <c r="S137" i="13"/>
  <c r="O137" i="13"/>
  <c r="P137" i="13" s="1"/>
  <c r="H137" i="13"/>
  <c r="G137" i="13"/>
  <c r="F137" i="13"/>
  <c r="C137" i="13"/>
  <c r="AF136" i="13"/>
  <c r="AG136" i="13" s="1"/>
  <c r="Z136" i="13"/>
  <c r="S136" i="13"/>
  <c r="O136" i="13"/>
  <c r="P136" i="13" s="1"/>
  <c r="H136" i="13"/>
  <c r="G136" i="13"/>
  <c r="I136" i="13" s="1"/>
  <c r="F136" i="13"/>
  <c r="C136" i="13"/>
  <c r="AF135" i="13"/>
  <c r="AG135" i="13" s="1"/>
  <c r="Z135" i="13"/>
  <c r="S135" i="13"/>
  <c r="O135" i="13"/>
  <c r="P135" i="13" s="1"/>
  <c r="H135" i="13"/>
  <c r="G135" i="13"/>
  <c r="F135" i="13"/>
  <c r="C135" i="13"/>
  <c r="AF134" i="13"/>
  <c r="AG134" i="13" s="1"/>
  <c r="Z134" i="13"/>
  <c r="S134" i="13"/>
  <c r="O134" i="13"/>
  <c r="P134" i="13" s="1"/>
  <c r="H134" i="13"/>
  <c r="G134" i="13"/>
  <c r="I134" i="13" s="1"/>
  <c r="F134" i="13"/>
  <c r="C134" i="13"/>
  <c r="AF133" i="13"/>
  <c r="AG133" i="13" s="1"/>
  <c r="Z133" i="13"/>
  <c r="S133" i="13"/>
  <c r="O133" i="13"/>
  <c r="P133" i="13" s="1"/>
  <c r="H133" i="13"/>
  <c r="G133" i="13"/>
  <c r="F133" i="13"/>
  <c r="C133" i="13"/>
  <c r="AF132" i="13"/>
  <c r="AG132" i="13" s="1"/>
  <c r="Z132" i="13"/>
  <c r="S132" i="13"/>
  <c r="O132" i="13"/>
  <c r="P132" i="13" s="1"/>
  <c r="H132" i="13"/>
  <c r="G132" i="13"/>
  <c r="I132" i="13" s="1"/>
  <c r="F132" i="13"/>
  <c r="C132" i="13"/>
  <c r="AF131" i="13"/>
  <c r="AG131" i="13" s="1"/>
  <c r="Z131" i="13"/>
  <c r="S131" i="13"/>
  <c r="O131" i="13"/>
  <c r="P131" i="13" s="1"/>
  <c r="H131" i="13"/>
  <c r="G131" i="13"/>
  <c r="F131" i="13"/>
  <c r="C131" i="13"/>
  <c r="AF130" i="13"/>
  <c r="AG130" i="13" s="1"/>
  <c r="Z130" i="13"/>
  <c r="S130" i="13"/>
  <c r="O130" i="13"/>
  <c r="P130" i="13" s="1"/>
  <c r="H130" i="13"/>
  <c r="G130" i="13"/>
  <c r="I130" i="13" s="1"/>
  <c r="F130" i="13"/>
  <c r="C130" i="13"/>
  <c r="AF129" i="13"/>
  <c r="AG129" i="13" s="1"/>
  <c r="Z129" i="13"/>
  <c r="S129" i="13"/>
  <c r="O129" i="13"/>
  <c r="P129" i="13" s="1"/>
  <c r="H129" i="13"/>
  <c r="G129" i="13"/>
  <c r="F129" i="13"/>
  <c r="C129" i="13"/>
  <c r="AF128" i="13"/>
  <c r="AG128" i="13" s="1"/>
  <c r="Z128" i="13"/>
  <c r="S128" i="13"/>
  <c r="O128" i="13"/>
  <c r="P128" i="13" s="1"/>
  <c r="H128" i="13"/>
  <c r="G128" i="13"/>
  <c r="I128" i="13" s="1"/>
  <c r="F128" i="13"/>
  <c r="C128" i="13"/>
  <c r="AF127" i="13"/>
  <c r="AG127" i="13" s="1"/>
  <c r="Z127" i="13"/>
  <c r="S127" i="13"/>
  <c r="O127" i="13"/>
  <c r="P127" i="13" s="1"/>
  <c r="H127" i="13"/>
  <c r="G127" i="13"/>
  <c r="F127" i="13"/>
  <c r="C127" i="13"/>
  <c r="AF126" i="13"/>
  <c r="AG126" i="13" s="1"/>
  <c r="Z126" i="13"/>
  <c r="S126" i="13"/>
  <c r="O126" i="13"/>
  <c r="P126" i="13" s="1"/>
  <c r="H126" i="13"/>
  <c r="G126" i="13"/>
  <c r="I126" i="13" s="1"/>
  <c r="F126" i="13"/>
  <c r="C126" i="13"/>
  <c r="AF125" i="13"/>
  <c r="AG125" i="13" s="1"/>
  <c r="Z125" i="13"/>
  <c r="S125" i="13"/>
  <c r="O125" i="13"/>
  <c r="P125" i="13" s="1"/>
  <c r="H125" i="13"/>
  <c r="G125" i="13"/>
  <c r="F125" i="13"/>
  <c r="C125" i="13"/>
  <c r="AF124" i="13"/>
  <c r="AG124" i="13" s="1"/>
  <c r="Z124" i="13"/>
  <c r="S124" i="13"/>
  <c r="O124" i="13"/>
  <c r="P124" i="13" s="1"/>
  <c r="H124" i="13"/>
  <c r="G124" i="13"/>
  <c r="I124" i="13" s="1"/>
  <c r="F124" i="13"/>
  <c r="C124" i="13"/>
  <c r="AF123" i="13"/>
  <c r="AG123" i="13" s="1"/>
  <c r="Z123" i="13"/>
  <c r="S123" i="13"/>
  <c r="O123" i="13"/>
  <c r="P123" i="13" s="1"/>
  <c r="H123" i="13"/>
  <c r="G123" i="13"/>
  <c r="F123" i="13"/>
  <c r="C123" i="13"/>
  <c r="AF122" i="13"/>
  <c r="AG122" i="13" s="1"/>
  <c r="Z122" i="13"/>
  <c r="S122" i="13"/>
  <c r="O122" i="13"/>
  <c r="P122" i="13" s="1"/>
  <c r="H122" i="13"/>
  <c r="G122" i="13"/>
  <c r="I122" i="13" s="1"/>
  <c r="F122" i="13"/>
  <c r="C122" i="13"/>
  <c r="AF121" i="13"/>
  <c r="AG121" i="13" s="1"/>
  <c r="Z121" i="13"/>
  <c r="S121" i="13"/>
  <c r="O121" i="13"/>
  <c r="P121" i="13" s="1"/>
  <c r="H121" i="13"/>
  <c r="G121" i="13"/>
  <c r="F121" i="13"/>
  <c r="C121" i="13"/>
  <c r="AF120" i="13"/>
  <c r="AG120" i="13" s="1"/>
  <c r="Z120" i="13"/>
  <c r="S120" i="13"/>
  <c r="O120" i="13"/>
  <c r="P120" i="13" s="1"/>
  <c r="H120" i="13"/>
  <c r="G120" i="13"/>
  <c r="I120" i="13" s="1"/>
  <c r="F120" i="13"/>
  <c r="C120" i="13"/>
  <c r="AF119" i="13"/>
  <c r="AG119" i="13" s="1"/>
  <c r="Z119" i="13"/>
  <c r="S119" i="13"/>
  <c r="O119" i="13"/>
  <c r="P119" i="13" s="1"/>
  <c r="H119" i="13"/>
  <c r="G119" i="13"/>
  <c r="F119" i="13"/>
  <c r="C119" i="13"/>
  <c r="AF118" i="13"/>
  <c r="AG118" i="13" s="1"/>
  <c r="Z118" i="13"/>
  <c r="S118" i="13"/>
  <c r="O118" i="13"/>
  <c r="P118" i="13" s="1"/>
  <c r="H118" i="13"/>
  <c r="G118" i="13"/>
  <c r="I118" i="13" s="1"/>
  <c r="F118" i="13"/>
  <c r="C118" i="13"/>
  <c r="AF117" i="13"/>
  <c r="AG117" i="13" s="1"/>
  <c r="Z117" i="13"/>
  <c r="S117" i="13"/>
  <c r="O117" i="13"/>
  <c r="P117" i="13" s="1"/>
  <c r="AC117" i="13" s="1"/>
  <c r="H117" i="13"/>
  <c r="G117" i="13"/>
  <c r="F117" i="13"/>
  <c r="C117" i="13"/>
  <c r="AG116" i="13"/>
  <c r="AF116" i="13"/>
  <c r="Z116" i="13"/>
  <c r="S116" i="13"/>
  <c r="P116" i="13"/>
  <c r="AC116" i="13" s="1"/>
  <c r="O116" i="13"/>
  <c r="H116" i="13"/>
  <c r="G116" i="13"/>
  <c r="F116" i="13"/>
  <c r="I116" i="13" s="1"/>
  <c r="C116" i="13"/>
  <c r="AF115" i="13"/>
  <c r="AG115" i="13" s="1"/>
  <c r="Z115" i="13"/>
  <c r="S115" i="13"/>
  <c r="O115" i="13"/>
  <c r="P115" i="13" s="1"/>
  <c r="AC115" i="13" s="1"/>
  <c r="H115" i="13"/>
  <c r="G115" i="13"/>
  <c r="F115" i="13"/>
  <c r="C115" i="13"/>
  <c r="AG114" i="13"/>
  <c r="AF114" i="13"/>
  <c r="Z114" i="13"/>
  <c r="S114" i="13"/>
  <c r="P114" i="13"/>
  <c r="AC114" i="13" s="1"/>
  <c r="O114" i="13"/>
  <c r="H114" i="13"/>
  <c r="G114" i="13"/>
  <c r="F114" i="13"/>
  <c r="I114" i="13" s="1"/>
  <c r="C114" i="13"/>
  <c r="AF113" i="13"/>
  <c r="AG113" i="13" s="1"/>
  <c r="Z113" i="13"/>
  <c r="S113" i="13"/>
  <c r="O113" i="13"/>
  <c r="P113" i="13" s="1"/>
  <c r="AC113" i="13" s="1"/>
  <c r="H113" i="13"/>
  <c r="G113" i="13"/>
  <c r="F113" i="13"/>
  <c r="C113" i="13"/>
  <c r="AG112" i="13"/>
  <c r="AF112" i="13"/>
  <c r="Z112" i="13"/>
  <c r="S112" i="13"/>
  <c r="P112" i="13"/>
  <c r="AC112" i="13" s="1"/>
  <c r="O112" i="13"/>
  <c r="H112" i="13"/>
  <c r="G112" i="13"/>
  <c r="F112" i="13"/>
  <c r="I112" i="13" s="1"/>
  <c r="C112" i="13"/>
  <c r="AF111" i="13"/>
  <c r="AG111" i="13" s="1"/>
  <c r="Z111" i="13"/>
  <c r="S111" i="13"/>
  <c r="O111" i="13"/>
  <c r="P111" i="13" s="1"/>
  <c r="AC111" i="13" s="1"/>
  <c r="H111" i="13"/>
  <c r="G111" i="13"/>
  <c r="F111" i="13"/>
  <c r="C111" i="13"/>
  <c r="AG110" i="13"/>
  <c r="AF110" i="13"/>
  <c r="Z110" i="13"/>
  <c r="S110" i="13"/>
  <c r="P110" i="13"/>
  <c r="AC110" i="13" s="1"/>
  <c r="O110" i="13"/>
  <c r="H110" i="13"/>
  <c r="G110" i="13"/>
  <c r="F110" i="13"/>
  <c r="I110" i="13" s="1"/>
  <c r="C110" i="13"/>
  <c r="AF109" i="13"/>
  <c r="AG109" i="13" s="1"/>
  <c r="Z109" i="13"/>
  <c r="S109" i="13"/>
  <c r="O109" i="13"/>
  <c r="P109" i="13" s="1"/>
  <c r="AC109" i="13" s="1"/>
  <c r="H109" i="13"/>
  <c r="G109" i="13"/>
  <c r="F109" i="13"/>
  <c r="C109" i="13"/>
  <c r="AG108" i="13"/>
  <c r="AF108" i="13"/>
  <c r="Z108" i="13"/>
  <c r="S108" i="13"/>
  <c r="P108" i="13"/>
  <c r="AC108" i="13" s="1"/>
  <c r="O108" i="13"/>
  <c r="H108" i="13"/>
  <c r="G108" i="13"/>
  <c r="F108" i="13"/>
  <c r="I108" i="13" s="1"/>
  <c r="C108" i="13"/>
  <c r="AF107" i="13"/>
  <c r="AG107" i="13" s="1"/>
  <c r="Z107" i="13"/>
  <c r="S107" i="13"/>
  <c r="O107" i="13"/>
  <c r="P107" i="13" s="1"/>
  <c r="AC107" i="13" s="1"/>
  <c r="H107" i="13"/>
  <c r="G107" i="13"/>
  <c r="F107" i="13"/>
  <c r="C107" i="13"/>
  <c r="AG106" i="13"/>
  <c r="AF106" i="13"/>
  <c r="Z106" i="13"/>
  <c r="S106" i="13"/>
  <c r="P106" i="13"/>
  <c r="AC106" i="13" s="1"/>
  <c r="O106" i="13"/>
  <c r="H106" i="13"/>
  <c r="G106" i="13"/>
  <c r="F106" i="13"/>
  <c r="I106" i="13" s="1"/>
  <c r="C106" i="13"/>
  <c r="AF105" i="13"/>
  <c r="AG105" i="13" s="1"/>
  <c r="Z105" i="13"/>
  <c r="S105" i="13"/>
  <c r="O105" i="13"/>
  <c r="P105" i="13" s="1"/>
  <c r="AC105" i="13" s="1"/>
  <c r="H105" i="13"/>
  <c r="G105" i="13"/>
  <c r="F105" i="13"/>
  <c r="C105" i="13"/>
  <c r="AG104" i="13"/>
  <c r="AF104" i="13"/>
  <c r="Z104" i="13"/>
  <c r="S104" i="13"/>
  <c r="P104" i="13"/>
  <c r="AC104" i="13" s="1"/>
  <c r="O104" i="13"/>
  <c r="H104" i="13"/>
  <c r="G104" i="13"/>
  <c r="F104" i="13"/>
  <c r="I104" i="13" s="1"/>
  <c r="C104" i="13"/>
  <c r="AF103" i="13"/>
  <c r="AG103" i="13" s="1"/>
  <c r="Z103" i="13"/>
  <c r="S103" i="13"/>
  <c r="O103" i="13"/>
  <c r="P103" i="13" s="1"/>
  <c r="AC103" i="13" s="1"/>
  <c r="H103" i="13"/>
  <c r="G103" i="13"/>
  <c r="F103" i="13"/>
  <c r="C103" i="13"/>
  <c r="AG102" i="13"/>
  <c r="AF102" i="13"/>
  <c r="Z102" i="13"/>
  <c r="S102" i="13"/>
  <c r="P102" i="13"/>
  <c r="AC102" i="13" s="1"/>
  <c r="O102" i="13"/>
  <c r="H102" i="13"/>
  <c r="G102" i="13"/>
  <c r="F102" i="13"/>
  <c r="I102" i="13" s="1"/>
  <c r="C102" i="13"/>
  <c r="AF101" i="13"/>
  <c r="AG101" i="13" s="1"/>
  <c r="Z101" i="13"/>
  <c r="S101" i="13"/>
  <c r="O101" i="13"/>
  <c r="P101" i="13" s="1"/>
  <c r="AC101" i="13" s="1"/>
  <c r="H101" i="13"/>
  <c r="G101" i="13"/>
  <c r="F101" i="13"/>
  <c r="C101" i="13"/>
  <c r="AG100" i="13"/>
  <c r="AF100" i="13"/>
  <c r="Z100" i="13"/>
  <c r="S100" i="13"/>
  <c r="P100" i="13"/>
  <c r="AC100" i="13" s="1"/>
  <c r="O100" i="13"/>
  <c r="H100" i="13"/>
  <c r="G100" i="13"/>
  <c r="F100" i="13"/>
  <c r="I100" i="13" s="1"/>
  <c r="C100" i="13"/>
  <c r="AF99" i="13"/>
  <c r="AG99" i="13" s="1"/>
  <c r="Z99" i="13"/>
  <c r="S99" i="13"/>
  <c r="O99" i="13"/>
  <c r="P99" i="13" s="1"/>
  <c r="AC99" i="13" s="1"/>
  <c r="H99" i="13"/>
  <c r="G99" i="13"/>
  <c r="F99" i="13"/>
  <c r="C99" i="13"/>
  <c r="AG98" i="13"/>
  <c r="AF98" i="13"/>
  <c r="Z98" i="13"/>
  <c r="S98" i="13"/>
  <c r="P98" i="13"/>
  <c r="AC98" i="13" s="1"/>
  <c r="O98" i="13"/>
  <c r="H98" i="13"/>
  <c r="G98" i="13"/>
  <c r="F98" i="13"/>
  <c r="I98" i="13" s="1"/>
  <c r="C98" i="13"/>
  <c r="AF97" i="13"/>
  <c r="AG97" i="13" s="1"/>
  <c r="Z97" i="13"/>
  <c r="S97" i="13"/>
  <c r="O97" i="13"/>
  <c r="P97" i="13" s="1"/>
  <c r="AC97" i="13" s="1"/>
  <c r="H97" i="13"/>
  <c r="G97" i="13"/>
  <c r="F97" i="13"/>
  <c r="C97" i="13"/>
  <c r="AG96" i="13"/>
  <c r="AF96" i="13"/>
  <c r="Z96" i="13"/>
  <c r="S96" i="13"/>
  <c r="P96" i="13"/>
  <c r="AC96" i="13" s="1"/>
  <c r="O96" i="13"/>
  <c r="H96" i="13"/>
  <c r="G96" i="13"/>
  <c r="F96" i="13"/>
  <c r="I96" i="13" s="1"/>
  <c r="C96" i="13"/>
  <c r="AF95" i="13"/>
  <c r="AG95" i="13" s="1"/>
  <c r="Z95" i="13"/>
  <c r="S95" i="13"/>
  <c r="O95" i="13"/>
  <c r="P95" i="13" s="1"/>
  <c r="AC95" i="13" s="1"/>
  <c r="H95" i="13"/>
  <c r="G95" i="13"/>
  <c r="F95" i="13"/>
  <c r="C95" i="13"/>
  <c r="AG94" i="13"/>
  <c r="AF94" i="13"/>
  <c r="Z94" i="13"/>
  <c r="S94" i="13"/>
  <c r="P94" i="13"/>
  <c r="AC94" i="13" s="1"/>
  <c r="O94" i="13"/>
  <c r="H94" i="13"/>
  <c r="G94" i="13"/>
  <c r="F94" i="13"/>
  <c r="I94" i="13" s="1"/>
  <c r="C94" i="13"/>
  <c r="AF93" i="13"/>
  <c r="AG93" i="13" s="1"/>
  <c r="Z93" i="13"/>
  <c r="S93" i="13"/>
  <c r="O93" i="13"/>
  <c r="P93" i="13" s="1"/>
  <c r="AC93" i="13" s="1"/>
  <c r="H93" i="13"/>
  <c r="G93" i="13"/>
  <c r="F93" i="13"/>
  <c r="C93" i="13"/>
  <c r="AG92" i="13"/>
  <c r="AF92" i="13"/>
  <c r="Z92" i="13"/>
  <c r="S92" i="13"/>
  <c r="P92" i="13"/>
  <c r="AC92" i="13" s="1"/>
  <c r="O92" i="13"/>
  <c r="H92" i="13"/>
  <c r="G92" i="13"/>
  <c r="F92" i="13"/>
  <c r="I92" i="13" s="1"/>
  <c r="C92" i="13"/>
  <c r="AF91" i="13"/>
  <c r="AG91" i="13" s="1"/>
  <c r="Z91" i="13"/>
  <c r="S91" i="13"/>
  <c r="O91" i="13"/>
  <c r="P91" i="13" s="1"/>
  <c r="AC91" i="13" s="1"/>
  <c r="H91" i="13"/>
  <c r="G91" i="13"/>
  <c r="F91" i="13"/>
  <c r="C91" i="13"/>
  <c r="AG90" i="13"/>
  <c r="AF90" i="13"/>
  <c r="Z90" i="13"/>
  <c r="S90" i="13"/>
  <c r="P90" i="13"/>
  <c r="AC90" i="13" s="1"/>
  <c r="O90" i="13"/>
  <c r="H90" i="13"/>
  <c r="G90" i="13"/>
  <c r="F90" i="13"/>
  <c r="I90" i="13" s="1"/>
  <c r="C90" i="13"/>
  <c r="AF89" i="13"/>
  <c r="AG89" i="13" s="1"/>
  <c r="Z89" i="13"/>
  <c r="S89" i="13"/>
  <c r="O89" i="13"/>
  <c r="P89" i="13" s="1"/>
  <c r="AC89" i="13" s="1"/>
  <c r="H89" i="13"/>
  <c r="G89" i="13"/>
  <c r="F89" i="13"/>
  <c r="C89" i="13"/>
  <c r="AG88" i="13"/>
  <c r="AF88" i="13"/>
  <c r="Z88" i="13"/>
  <c r="S88" i="13"/>
  <c r="P88" i="13"/>
  <c r="AC88" i="13" s="1"/>
  <c r="O88" i="13"/>
  <c r="H88" i="13"/>
  <c r="G88" i="13"/>
  <c r="F88" i="13"/>
  <c r="I88" i="13" s="1"/>
  <c r="C88" i="13"/>
  <c r="AF87" i="13"/>
  <c r="AG87" i="13" s="1"/>
  <c r="Z87" i="13"/>
  <c r="S87" i="13"/>
  <c r="O87" i="13"/>
  <c r="P87" i="13" s="1"/>
  <c r="AC87" i="13" s="1"/>
  <c r="H87" i="13"/>
  <c r="G87" i="13"/>
  <c r="F87" i="13"/>
  <c r="C87" i="13"/>
  <c r="AG86" i="13"/>
  <c r="AF86" i="13"/>
  <c r="Z86" i="13"/>
  <c r="S86" i="13"/>
  <c r="P86" i="13"/>
  <c r="AC86" i="13" s="1"/>
  <c r="O86" i="13"/>
  <c r="H86" i="13"/>
  <c r="G86" i="13"/>
  <c r="F86" i="13"/>
  <c r="I86" i="13" s="1"/>
  <c r="C86" i="13"/>
  <c r="AF85" i="13"/>
  <c r="AG85" i="13" s="1"/>
  <c r="Z85" i="13"/>
  <c r="S85" i="13"/>
  <c r="O85" i="13"/>
  <c r="P85" i="13" s="1"/>
  <c r="AC85" i="13" s="1"/>
  <c r="H85" i="13"/>
  <c r="G85" i="13"/>
  <c r="F85" i="13"/>
  <c r="C85" i="13"/>
  <c r="AG84" i="13"/>
  <c r="AF84" i="13"/>
  <c r="Z84" i="13"/>
  <c r="S84" i="13"/>
  <c r="P84" i="13"/>
  <c r="AC84" i="13" s="1"/>
  <c r="O84" i="13"/>
  <c r="H84" i="13"/>
  <c r="G84" i="13"/>
  <c r="F84" i="13"/>
  <c r="I84" i="13" s="1"/>
  <c r="C84" i="13"/>
  <c r="AF83" i="13"/>
  <c r="AG83" i="13" s="1"/>
  <c r="Z83" i="13"/>
  <c r="S83" i="13"/>
  <c r="O83" i="13"/>
  <c r="P83" i="13" s="1"/>
  <c r="AC83" i="13" s="1"/>
  <c r="H83" i="13"/>
  <c r="G83" i="13"/>
  <c r="F83" i="13"/>
  <c r="C83" i="13"/>
  <c r="AG82" i="13"/>
  <c r="AF82" i="13"/>
  <c r="Z82" i="13"/>
  <c r="S82" i="13"/>
  <c r="P82" i="13"/>
  <c r="AC82" i="13" s="1"/>
  <c r="O82" i="13"/>
  <c r="H82" i="13"/>
  <c r="G82" i="13"/>
  <c r="F82" i="13"/>
  <c r="I82" i="13" s="1"/>
  <c r="C82" i="13"/>
  <c r="AF81" i="13"/>
  <c r="AG81" i="13" s="1"/>
  <c r="Z81" i="13"/>
  <c r="S81" i="13"/>
  <c r="O81" i="13"/>
  <c r="P81" i="13" s="1"/>
  <c r="AC81" i="13" s="1"/>
  <c r="H81" i="13"/>
  <c r="G81" i="13"/>
  <c r="F81" i="13"/>
  <c r="C81" i="13"/>
  <c r="AG80" i="13"/>
  <c r="AF80" i="13"/>
  <c r="Z80" i="13"/>
  <c r="S80" i="13"/>
  <c r="P80" i="13"/>
  <c r="AC80" i="13" s="1"/>
  <c r="O80" i="13"/>
  <c r="H80" i="13"/>
  <c r="G80" i="13"/>
  <c r="F80" i="13"/>
  <c r="I80" i="13" s="1"/>
  <c r="C80" i="13"/>
  <c r="AF79" i="13"/>
  <c r="AG79" i="13" s="1"/>
  <c r="Z79" i="13"/>
  <c r="S79" i="13"/>
  <c r="O79" i="13"/>
  <c r="P79" i="13" s="1"/>
  <c r="AC79" i="13" s="1"/>
  <c r="H79" i="13"/>
  <c r="G79" i="13"/>
  <c r="F79" i="13"/>
  <c r="C79" i="13"/>
  <c r="AG78" i="13"/>
  <c r="AF78" i="13"/>
  <c r="Z78" i="13"/>
  <c r="S78" i="13"/>
  <c r="P78" i="13"/>
  <c r="AC78" i="13" s="1"/>
  <c r="O78" i="13"/>
  <c r="H78" i="13"/>
  <c r="G78" i="13"/>
  <c r="F78" i="13"/>
  <c r="I78" i="13" s="1"/>
  <c r="C78" i="13"/>
  <c r="AF77" i="13"/>
  <c r="AG77" i="13" s="1"/>
  <c r="Z77" i="13"/>
  <c r="S77" i="13"/>
  <c r="O77" i="13"/>
  <c r="P77" i="13" s="1"/>
  <c r="AC77" i="13" s="1"/>
  <c r="H77" i="13"/>
  <c r="G77" i="13"/>
  <c r="F77" i="13"/>
  <c r="C77" i="13"/>
  <c r="AG76" i="13"/>
  <c r="AF76" i="13"/>
  <c r="Z76" i="13"/>
  <c r="S76" i="13"/>
  <c r="P76" i="13"/>
  <c r="AC76" i="13" s="1"/>
  <c r="O76" i="13"/>
  <c r="H76" i="13"/>
  <c r="G76" i="13"/>
  <c r="F76" i="13"/>
  <c r="I76" i="13" s="1"/>
  <c r="C76" i="13"/>
  <c r="AF75" i="13"/>
  <c r="AG75" i="13" s="1"/>
  <c r="Z75" i="13"/>
  <c r="S75" i="13"/>
  <c r="O75" i="13"/>
  <c r="P75" i="13" s="1"/>
  <c r="AC75" i="13" s="1"/>
  <c r="H75" i="13"/>
  <c r="G75" i="13"/>
  <c r="F75" i="13"/>
  <c r="C75" i="13"/>
  <c r="AG74" i="13"/>
  <c r="AF74" i="13"/>
  <c r="Z74" i="13"/>
  <c r="S74" i="13"/>
  <c r="P74" i="13"/>
  <c r="AC74" i="13" s="1"/>
  <c r="O74" i="13"/>
  <c r="H74" i="13"/>
  <c r="G74" i="13"/>
  <c r="F74" i="13"/>
  <c r="I74" i="13" s="1"/>
  <c r="C74" i="13"/>
  <c r="AF73" i="13"/>
  <c r="AG73" i="13" s="1"/>
  <c r="Z73" i="13"/>
  <c r="S73" i="13"/>
  <c r="O73" i="13"/>
  <c r="P73" i="13" s="1"/>
  <c r="AC73" i="13" s="1"/>
  <c r="H73" i="13"/>
  <c r="G73" i="13"/>
  <c r="F73" i="13"/>
  <c r="C73" i="13"/>
  <c r="AG72" i="13"/>
  <c r="AF72" i="13"/>
  <c r="Z72" i="13"/>
  <c r="S72" i="13"/>
  <c r="P72" i="13"/>
  <c r="AC72" i="13" s="1"/>
  <c r="O72" i="13"/>
  <c r="H72" i="13"/>
  <c r="G72" i="13"/>
  <c r="F72" i="13"/>
  <c r="I72" i="13" s="1"/>
  <c r="C72" i="13"/>
  <c r="AF71" i="13"/>
  <c r="AG71" i="13" s="1"/>
  <c r="Z71" i="13"/>
  <c r="S71" i="13"/>
  <c r="O71" i="13"/>
  <c r="P71" i="13" s="1"/>
  <c r="AC71" i="13" s="1"/>
  <c r="H71" i="13"/>
  <c r="G71" i="13"/>
  <c r="F71" i="13"/>
  <c r="C71" i="13"/>
  <c r="AG70" i="13"/>
  <c r="AF70" i="13"/>
  <c r="Z70" i="13"/>
  <c r="S70" i="13"/>
  <c r="P70" i="13"/>
  <c r="AC70" i="13" s="1"/>
  <c r="O70" i="13"/>
  <c r="H70" i="13"/>
  <c r="G70" i="13"/>
  <c r="F70" i="13"/>
  <c r="I70" i="13" s="1"/>
  <c r="C70" i="13"/>
  <c r="AF69" i="13"/>
  <c r="AG69" i="13" s="1"/>
  <c r="Z69" i="13"/>
  <c r="S69" i="13"/>
  <c r="O69" i="13"/>
  <c r="P69" i="13" s="1"/>
  <c r="AC69" i="13" s="1"/>
  <c r="H69" i="13"/>
  <c r="G69" i="13"/>
  <c r="F69" i="13"/>
  <c r="C69" i="13"/>
  <c r="AG68" i="13"/>
  <c r="AF68" i="13"/>
  <c r="Z68" i="13"/>
  <c r="S68" i="13"/>
  <c r="P68" i="13"/>
  <c r="AC68" i="13" s="1"/>
  <c r="O68" i="13"/>
  <c r="H68" i="13"/>
  <c r="G68" i="13"/>
  <c r="F68" i="13"/>
  <c r="I68" i="13" s="1"/>
  <c r="C68" i="13"/>
  <c r="AF67" i="13"/>
  <c r="AG67" i="13" s="1"/>
  <c r="Z67" i="13"/>
  <c r="S67" i="13"/>
  <c r="O67" i="13"/>
  <c r="P67" i="13" s="1"/>
  <c r="AC67" i="13" s="1"/>
  <c r="H67" i="13"/>
  <c r="G67" i="13"/>
  <c r="F67" i="13"/>
  <c r="C67" i="13"/>
  <c r="AG66" i="13"/>
  <c r="AF66" i="13"/>
  <c r="Z66" i="13"/>
  <c r="S66" i="13"/>
  <c r="P66" i="13"/>
  <c r="AC66" i="13" s="1"/>
  <c r="O66" i="13"/>
  <c r="H66" i="13"/>
  <c r="G66" i="13"/>
  <c r="F66" i="13"/>
  <c r="I66" i="13" s="1"/>
  <c r="C66" i="13"/>
  <c r="AF65" i="13"/>
  <c r="AG65" i="13" s="1"/>
  <c r="Z65" i="13"/>
  <c r="S65" i="13"/>
  <c r="O65" i="13"/>
  <c r="P65" i="13" s="1"/>
  <c r="AC65" i="13" s="1"/>
  <c r="H65" i="13"/>
  <c r="G65" i="13"/>
  <c r="F65" i="13"/>
  <c r="C65" i="13"/>
  <c r="AG64" i="13"/>
  <c r="AF64" i="13"/>
  <c r="Z64" i="13"/>
  <c r="S64" i="13"/>
  <c r="P64" i="13"/>
  <c r="AC64" i="13" s="1"/>
  <c r="O64" i="13"/>
  <c r="H64" i="13"/>
  <c r="G64" i="13"/>
  <c r="F64" i="13"/>
  <c r="I64" i="13" s="1"/>
  <c r="C64" i="13"/>
  <c r="AF63" i="13"/>
  <c r="AG63" i="13" s="1"/>
  <c r="Z63" i="13"/>
  <c r="S63" i="13"/>
  <c r="O63" i="13"/>
  <c r="P63" i="13" s="1"/>
  <c r="AC63" i="13" s="1"/>
  <c r="H63" i="13"/>
  <c r="G63" i="13"/>
  <c r="F63" i="13"/>
  <c r="C63" i="13"/>
  <c r="AG62" i="13"/>
  <c r="AF62" i="13"/>
  <c r="Z62" i="13"/>
  <c r="S62" i="13"/>
  <c r="P62" i="13"/>
  <c r="AC62" i="13" s="1"/>
  <c r="O62" i="13"/>
  <c r="H62" i="13"/>
  <c r="G62" i="13"/>
  <c r="F62" i="13"/>
  <c r="I62" i="13" s="1"/>
  <c r="C62" i="13"/>
  <c r="AF61" i="13"/>
  <c r="AG61" i="13" s="1"/>
  <c r="Z61" i="13"/>
  <c r="S61" i="13"/>
  <c r="O61" i="13"/>
  <c r="P61" i="13" s="1"/>
  <c r="AC61" i="13" s="1"/>
  <c r="H61" i="13"/>
  <c r="G61" i="13"/>
  <c r="F61" i="13"/>
  <c r="C61" i="13"/>
  <c r="AG60" i="13"/>
  <c r="AF60" i="13"/>
  <c r="Z60" i="13"/>
  <c r="S60" i="13"/>
  <c r="P60" i="13"/>
  <c r="AC60" i="13" s="1"/>
  <c r="O60" i="13"/>
  <c r="H60" i="13"/>
  <c r="G60" i="13"/>
  <c r="F60" i="13"/>
  <c r="I60" i="13" s="1"/>
  <c r="C60" i="13"/>
  <c r="AF59" i="13"/>
  <c r="AG59" i="13" s="1"/>
  <c r="Z59" i="13"/>
  <c r="S59" i="13"/>
  <c r="O59" i="13"/>
  <c r="P59" i="13" s="1"/>
  <c r="AC59" i="13" s="1"/>
  <c r="H59" i="13"/>
  <c r="G59" i="13"/>
  <c r="F59" i="13"/>
  <c r="C59" i="13"/>
  <c r="AG58" i="13"/>
  <c r="AF58" i="13"/>
  <c r="Z58" i="13"/>
  <c r="S58" i="13"/>
  <c r="P58" i="13"/>
  <c r="AC58" i="13" s="1"/>
  <c r="O58" i="13"/>
  <c r="H58" i="13"/>
  <c r="G58" i="13"/>
  <c r="F58" i="13"/>
  <c r="I58" i="13" s="1"/>
  <c r="C58" i="13"/>
  <c r="AF57" i="13"/>
  <c r="AG57" i="13" s="1"/>
  <c r="Z57" i="13"/>
  <c r="S57" i="13"/>
  <c r="O57" i="13"/>
  <c r="P57" i="13" s="1"/>
  <c r="AC57" i="13" s="1"/>
  <c r="H57" i="13"/>
  <c r="G57" i="13"/>
  <c r="F57" i="13"/>
  <c r="C57" i="13"/>
  <c r="AG56" i="13"/>
  <c r="AF56" i="13"/>
  <c r="Z56" i="13"/>
  <c r="S56" i="13"/>
  <c r="P56" i="13"/>
  <c r="AC56" i="13" s="1"/>
  <c r="O56" i="13"/>
  <c r="H56" i="13"/>
  <c r="G56" i="13"/>
  <c r="F56" i="13"/>
  <c r="I56" i="13" s="1"/>
  <c r="C56" i="13"/>
  <c r="AF55" i="13"/>
  <c r="AG55" i="13" s="1"/>
  <c r="Z55" i="13"/>
  <c r="S55" i="13"/>
  <c r="O55" i="13"/>
  <c r="P55" i="13" s="1"/>
  <c r="AC55" i="13" s="1"/>
  <c r="H55" i="13"/>
  <c r="G55" i="13"/>
  <c r="F55" i="13"/>
  <c r="C55" i="13"/>
  <c r="AG54" i="13"/>
  <c r="AF54" i="13"/>
  <c r="Z54" i="13"/>
  <c r="S54" i="13"/>
  <c r="P54" i="13"/>
  <c r="AC54" i="13" s="1"/>
  <c r="O54" i="13"/>
  <c r="H54" i="13"/>
  <c r="G54" i="13"/>
  <c r="F54" i="13"/>
  <c r="I54" i="13" s="1"/>
  <c r="C54" i="13"/>
  <c r="AF53" i="13"/>
  <c r="AG53" i="13" s="1"/>
  <c r="Z53" i="13"/>
  <c r="S53" i="13"/>
  <c r="O53" i="13"/>
  <c r="P53" i="13" s="1"/>
  <c r="AC53" i="13" s="1"/>
  <c r="H53" i="13"/>
  <c r="G53" i="13"/>
  <c r="F53" i="13"/>
  <c r="C53" i="13"/>
  <c r="AG52" i="13"/>
  <c r="AF52" i="13"/>
  <c r="Z52" i="13"/>
  <c r="S52" i="13"/>
  <c r="P52" i="13"/>
  <c r="AC52" i="13" s="1"/>
  <c r="O52" i="13"/>
  <c r="H52" i="13"/>
  <c r="G52" i="13"/>
  <c r="F52" i="13"/>
  <c r="I52" i="13" s="1"/>
  <c r="C52" i="13"/>
  <c r="AF51" i="13"/>
  <c r="AG51" i="13" s="1"/>
  <c r="Z51" i="13"/>
  <c r="S51" i="13"/>
  <c r="O51" i="13"/>
  <c r="P51" i="13" s="1"/>
  <c r="AC51" i="13" s="1"/>
  <c r="H51" i="13"/>
  <c r="G51" i="13"/>
  <c r="F51" i="13"/>
  <c r="C51" i="13"/>
  <c r="AG50" i="13"/>
  <c r="AF50" i="13"/>
  <c r="Z50" i="13"/>
  <c r="S50" i="13"/>
  <c r="P50" i="13"/>
  <c r="AC50" i="13" s="1"/>
  <c r="O50" i="13"/>
  <c r="H50" i="13"/>
  <c r="G50" i="13"/>
  <c r="F50" i="13"/>
  <c r="I50" i="13" s="1"/>
  <c r="C50" i="13"/>
  <c r="AF49" i="13"/>
  <c r="AG49" i="13" s="1"/>
  <c r="Z49" i="13"/>
  <c r="S49" i="13"/>
  <c r="O49" i="13"/>
  <c r="P49" i="13" s="1"/>
  <c r="AC49" i="13" s="1"/>
  <c r="H49" i="13"/>
  <c r="G49" i="13"/>
  <c r="F49" i="13"/>
  <c r="C49" i="13"/>
  <c r="AG48" i="13"/>
  <c r="AF48" i="13"/>
  <c r="Z48" i="13"/>
  <c r="S48" i="13"/>
  <c r="P48" i="13"/>
  <c r="AC48" i="13" s="1"/>
  <c r="O48" i="13"/>
  <c r="H48" i="13"/>
  <c r="G48" i="13"/>
  <c r="F48" i="13"/>
  <c r="I48" i="13" s="1"/>
  <c r="C48" i="13"/>
  <c r="AF47" i="13"/>
  <c r="AG47" i="13" s="1"/>
  <c r="Z47" i="13"/>
  <c r="S47" i="13"/>
  <c r="O47" i="13"/>
  <c r="P47" i="13" s="1"/>
  <c r="AC47" i="13" s="1"/>
  <c r="H47" i="13"/>
  <c r="G47" i="13"/>
  <c r="F47" i="13"/>
  <c r="C47" i="13"/>
  <c r="AG46" i="13"/>
  <c r="AF46" i="13"/>
  <c r="Z46" i="13"/>
  <c r="S46" i="13"/>
  <c r="P46" i="13"/>
  <c r="AC46" i="13" s="1"/>
  <c r="O46" i="13"/>
  <c r="H46" i="13"/>
  <c r="G46" i="13"/>
  <c r="F46" i="13"/>
  <c r="I46" i="13" s="1"/>
  <c r="C46" i="13"/>
  <c r="AF45" i="13"/>
  <c r="AG45" i="13" s="1"/>
  <c r="Z45" i="13"/>
  <c r="S45" i="13"/>
  <c r="O45" i="13"/>
  <c r="P45" i="13" s="1"/>
  <c r="AC45" i="13" s="1"/>
  <c r="H45" i="13"/>
  <c r="G45" i="13"/>
  <c r="F45" i="13"/>
  <c r="C45" i="13"/>
  <c r="AG44" i="13"/>
  <c r="AF44" i="13"/>
  <c r="Z44" i="13"/>
  <c r="S44" i="13"/>
  <c r="P44" i="13"/>
  <c r="AC44" i="13" s="1"/>
  <c r="O44" i="13"/>
  <c r="H44" i="13"/>
  <c r="G44" i="13"/>
  <c r="F44" i="13"/>
  <c r="I44" i="13" s="1"/>
  <c r="C44" i="13"/>
  <c r="AF43" i="13"/>
  <c r="AG43" i="13" s="1"/>
  <c r="Z43" i="13"/>
  <c r="S43" i="13"/>
  <c r="O43" i="13"/>
  <c r="P43" i="13" s="1"/>
  <c r="AC43" i="13" s="1"/>
  <c r="H43" i="13"/>
  <c r="G43" i="13"/>
  <c r="F43" i="13"/>
  <c r="C43" i="13"/>
  <c r="AG42" i="13"/>
  <c r="AF42" i="13"/>
  <c r="Z42" i="13"/>
  <c r="S42" i="13"/>
  <c r="P42" i="13"/>
  <c r="AC42" i="13" s="1"/>
  <c r="O42" i="13"/>
  <c r="H42" i="13"/>
  <c r="G42" i="13"/>
  <c r="F42" i="13"/>
  <c r="I42" i="13" s="1"/>
  <c r="C42" i="13"/>
  <c r="AF41" i="13"/>
  <c r="AG41" i="13" s="1"/>
  <c r="Z41" i="13"/>
  <c r="S41" i="13"/>
  <c r="O41" i="13"/>
  <c r="P41" i="13" s="1"/>
  <c r="AC41" i="13" s="1"/>
  <c r="H41" i="13"/>
  <c r="G41" i="13"/>
  <c r="F41" i="13"/>
  <c r="C41" i="13"/>
  <c r="AG40" i="13"/>
  <c r="AF40" i="13"/>
  <c r="Z40" i="13"/>
  <c r="S40" i="13"/>
  <c r="P40" i="13"/>
  <c r="AC40" i="13" s="1"/>
  <c r="O40" i="13"/>
  <c r="H40" i="13"/>
  <c r="G40" i="13"/>
  <c r="F40" i="13"/>
  <c r="I40" i="13" s="1"/>
  <c r="C40" i="13"/>
  <c r="AF39" i="13"/>
  <c r="AG39" i="13" s="1"/>
  <c r="Z39" i="13"/>
  <c r="S39" i="13"/>
  <c r="O39" i="13"/>
  <c r="P39" i="13" s="1"/>
  <c r="AC39" i="13" s="1"/>
  <c r="H39" i="13"/>
  <c r="G39" i="13"/>
  <c r="F39" i="13"/>
  <c r="C39" i="13"/>
  <c r="AG38" i="13"/>
  <c r="AF38" i="13"/>
  <c r="Z38" i="13"/>
  <c r="S38" i="13"/>
  <c r="P38" i="13"/>
  <c r="AC38" i="13" s="1"/>
  <c r="O38" i="13"/>
  <c r="H38" i="13"/>
  <c r="G38" i="13"/>
  <c r="F38" i="13"/>
  <c r="I38" i="13" s="1"/>
  <c r="C38" i="13"/>
  <c r="AF37" i="13"/>
  <c r="AG37" i="13" s="1"/>
  <c r="Z37" i="13"/>
  <c r="S37" i="13"/>
  <c r="O37" i="13"/>
  <c r="P37" i="13" s="1"/>
  <c r="AC37" i="13" s="1"/>
  <c r="H37" i="13"/>
  <c r="G37" i="13"/>
  <c r="F37" i="13"/>
  <c r="C37" i="13"/>
  <c r="AG36" i="13"/>
  <c r="AF36" i="13"/>
  <c r="Z36" i="13"/>
  <c r="S36" i="13"/>
  <c r="P36" i="13"/>
  <c r="AC36" i="13" s="1"/>
  <c r="O36" i="13"/>
  <c r="H36" i="13"/>
  <c r="G36" i="13"/>
  <c r="F36" i="13"/>
  <c r="I36" i="13" s="1"/>
  <c r="C36" i="13"/>
  <c r="AF35" i="13"/>
  <c r="AG35" i="13" s="1"/>
  <c r="Z35" i="13"/>
  <c r="S35" i="13"/>
  <c r="O35" i="13"/>
  <c r="P35" i="13" s="1"/>
  <c r="AC35" i="13" s="1"/>
  <c r="H35" i="13"/>
  <c r="G35" i="13"/>
  <c r="F35" i="13"/>
  <c r="C35" i="13"/>
  <c r="AG34" i="13"/>
  <c r="AF34" i="13"/>
  <c r="Z34" i="13"/>
  <c r="S34" i="13"/>
  <c r="P34" i="13"/>
  <c r="AC34" i="13" s="1"/>
  <c r="O34" i="13"/>
  <c r="H34" i="13"/>
  <c r="G34" i="13"/>
  <c r="F34" i="13"/>
  <c r="I34" i="13" s="1"/>
  <c r="C34" i="13"/>
  <c r="AF33" i="13"/>
  <c r="AG33" i="13" s="1"/>
  <c r="Z33" i="13"/>
  <c r="S33" i="13"/>
  <c r="O33" i="13"/>
  <c r="P33" i="13" s="1"/>
  <c r="AC33" i="13" s="1"/>
  <c r="H33" i="13"/>
  <c r="G33" i="13"/>
  <c r="F33" i="13"/>
  <c r="C33" i="13"/>
  <c r="AG32" i="13"/>
  <c r="AF32" i="13"/>
  <c r="Z32" i="13"/>
  <c r="S32" i="13"/>
  <c r="P32" i="13"/>
  <c r="AC32" i="13" s="1"/>
  <c r="O32" i="13"/>
  <c r="H32" i="13"/>
  <c r="G32" i="13"/>
  <c r="F32" i="13"/>
  <c r="I32" i="13" s="1"/>
  <c r="C32" i="13"/>
  <c r="AF31" i="13"/>
  <c r="AG31" i="13" s="1"/>
  <c r="Z31" i="13"/>
  <c r="S31" i="13"/>
  <c r="O31" i="13"/>
  <c r="P31" i="13" s="1"/>
  <c r="AC31" i="13" s="1"/>
  <c r="H31" i="13"/>
  <c r="G31" i="13"/>
  <c r="F31" i="13"/>
  <c r="C31" i="13"/>
  <c r="AG30" i="13"/>
  <c r="AF30" i="13"/>
  <c r="Z30" i="13"/>
  <c r="S30" i="13"/>
  <c r="P30" i="13"/>
  <c r="AC30" i="13" s="1"/>
  <c r="O30" i="13"/>
  <c r="H30" i="13"/>
  <c r="G30" i="13"/>
  <c r="F30" i="13"/>
  <c r="I30" i="13" s="1"/>
  <c r="C30" i="13"/>
  <c r="AF29" i="13"/>
  <c r="AG29" i="13" s="1"/>
  <c r="Z29" i="13"/>
  <c r="S29" i="13"/>
  <c r="O29" i="13"/>
  <c r="P29" i="13" s="1"/>
  <c r="AC29" i="13" s="1"/>
  <c r="H29" i="13"/>
  <c r="G29" i="13"/>
  <c r="F29" i="13"/>
  <c r="C29" i="13"/>
  <c r="AG28" i="13"/>
  <c r="AF28" i="13"/>
  <c r="Z28" i="13"/>
  <c r="S28" i="13"/>
  <c r="P28" i="13"/>
  <c r="AC28" i="13" s="1"/>
  <c r="O28" i="13"/>
  <c r="H28" i="13"/>
  <c r="G28" i="13"/>
  <c r="F28" i="13"/>
  <c r="I28" i="13" s="1"/>
  <c r="C28" i="13"/>
  <c r="AF27" i="13"/>
  <c r="AG27" i="13" s="1"/>
  <c r="Z27" i="13"/>
  <c r="S27" i="13"/>
  <c r="O27" i="13"/>
  <c r="P27" i="13" s="1"/>
  <c r="AC27" i="13" s="1"/>
  <c r="H27" i="13"/>
  <c r="G27" i="13"/>
  <c r="F27" i="13"/>
  <c r="C27" i="13"/>
  <c r="AG26" i="13"/>
  <c r="AF26" i="13"/>
  <c r="Z26" i="13"/>
  <c r="S26" i="13"/>
  <c r="P26" i="13"/>
  <c r="AC26" i="13" s="1"/>
  <c r="O26" i="13"/>
  <c r="H26" i="13"/>
  <c r="G26" i="13"/>
  <c r="F26" i="13"/>
  <c r="I26" i="13" s="1"/>
  <c r="C26" i="13"/>
  <c r="AF25" i="13"/>
  <c r="AG25" i="13" s="1"/>
  <c r="Z25" i="13"/>
  <c r="S25" i="13"/>
  <c r="O25" i="13"/>
  <c r="P25" i="13" s="1"/>
  <c r="H25" i="13"/>
  <c r="G25" i="13"/>
  <c r="F25" i="13"/>
  <c r="C25" i="13"/>
  <c r="AG24" i="13"/>
  <c r="AF24" i="13"/>
  <c r="Z24" i="13"/>
  <c r="S24" i="13"/>
  <c r="O24" i="13"/>
  <c r="P24" i="13" s="1"/>
  <c r="AC24" i="13" s="1"/>
  <c r="H24" i="13"/>
  <c r="G24" i="13"/>
  <c r="F24" i="13"/>
  <c r="C24" i="13"/>
  <c r="AG23" i="13"/>
  <c r="AF23" i="13"/>
  <c r="Z23" i="13"/>
  <c r="S23" i="13"/>
  <c r="O23" i="13"/>
  <c r="P23" i="13" s="1"/>
  <c r="AC23" i="13" s="1"/>
  <c r="H23" i="13"/>
  <c r="G23" i="13"/>
  <c r="F23" i="13"/>
  <c r="C23" i="13"/>
  <c r="AG22" i="13"/>
  <c r="AF22" i="13"/>
  <c r="Z22" i="13"/>
  <c r="S22" i="13"/>
  <c r="O22" i="13"/>
  <c r="P22" i="13" s="1"/>
  <c r="AC22" i="13" s="1"/>
  <c r="H22" i="13"/>
  <c r="G22" i="13"/>
  <c r="F22" i="13"/>
  <c r="C22" i="13"/>
  <c r="AG21" i="13"/>
  <c r="AF21" i="13"/>
  <c r="Z21" i="13"/>
  <c r="S21" i="13"/>
  <c r="O21" i="13"/>
  <c r="P21" i="13" s="1"/>
  <c r="AC21" i="13" s="1"/>
  <c r="H21" i="13"/>
  <c r="G21" i="13"/>
  <c r="F21" i="13"/>
  <c r="C21" i="13"/>
  <c r="AG20" i="13"/>
  <c r="AF20" i="13"/>
  <c r="Z20" i="13"/>
  <c r="S20" i="13"/>
  <c r="O20" i="13"/>
  <c r="P20" i="13" s="1"/>
  <c r="AC20" i="13" s="1"/>
  <c r="H20" i="13"/>
  <c r="G20" i="13"/>
  <c r="F20" i="13"/>
  <c r="C20" i="13"/>
  <c r="AG19" i="13"/>
  <c r="AF19" i="13"/>
  <c r="Z19" i="13"/>
  <c r="S19" i="13"/>
  <c r="O19" i="13"/>
  <c r="P19" i="13" s="1"/>
  <c r="AC19" i="13" s="1"/>
  <c r="H19" i="13"/>
  <c r="G19" i="13"/>
  <c r="F19" i="13"/>
  <c r="C19" i="13"/>
  <c r="AG18" i="13"/>
  <c r="AF18" i="13"/>
  <c r="Z18" i="13"/>
  <c r="S18" i="13"/>
  <c r="O18" i="13"/>
  <c r="P18" i="13" s="1"/>
  <c r="AC18" i="13" s="1"/>
  <c r="H18" i="13"/>
  <c r="G18" i="13"/>
  <c r="F18" i="13"/>
  <c r="C18" i="13"/>
  <c r="AG17" i="13"/>
  <c r="AF17" i="13"/>
  <c r="Z17" i="13"/>
  <c r="S17" i="13"/>
  <c r="O17" i="13"/>
  <c r="P17" i="13" s="1"/>
  <c r="AC17" i="13" s="1"/>
  <c r="H17" i="13"/>
  <c r="G17" i="13"/>
  <c r="F17" i="13"/>
  <c r="C17" i="13"/>
  <c r="AG16" i="13"/>
  <c r="AF16" i="13"/>
  <c r="Z16" i="13"/>
  <c r="S16" i="13"/>
  <c r="O16" i="13"/>
  <c r="P16" i="13" s="1"/>
  <c r="AC16" i="13" s="1"/>
  <c r="H16" i="13"/>
  <c r="G16" i="13"/>
  <c r="F16" i="13"/>
  <c r="C16" i="13"/>
  <c r="AG15" i="13"/>
  <c r="AF15" i="13"/>
  <c r="AC15" i="13"/>
  <c r="Z15" i="13"/>
  <c r="S15" i="13"/>
  <c r="O15" i="13"/>
  <c r="P15" i="13" s="1"/>
  <c r="H15" i="13"/>
  <c r="G15" i="13"/>
  <c r="F15" i="13"/>
  <c r="C15" i="13"/>
  <c r="AF14" i="13"/>
  <c r="AG14" i="13" s="1"/>
  <c r="Z14" i="13"/>
  <c r="S14" i="13"/>
  <c r="O14" i="13"/>
  <c r="P14" i="13" s="1"/>
  <c r="AC14" i="13" s="1"/>
  <c r="H14" i="13"/>
  <c r="G14" i="13"/>
  <c r="F14" i="13"/>
  <c r="C14" i="13"/>
  <c r="AF13" i="13"/>
  <c r="AG13" i="13" s="1"/>
  <c r="Z13" i="13"/>
  <c r="S13" i="13"/>
  <c r="O13" i="13"/>
  <c r="P13" i="13" s="1"/>
  <c r="AC13" i="13" s="1"/>
  <c r="H13" i="13"/>
  <c r="G13" i="13"/>
  <c r="F13" i="13"/>
  <c r="C13" i="13"/>
  <c r="AG12" i="13"/>
  <c r="AF12" i="13"/>
  <c r="Z12" i="13"/>
  <c r="S12" i="13"/>
  <c r="O12" i="13"/>
  <c r="P12" i="13" s="1"/>
  <c r="AC12" i="13" s="1"/>
  <c r="H12" i="13"/>
  <c r="G12" i="13"/>
  <c r="F12" i="13"/>
  <c r="C12" i="13"/>
  <c r="AG11" i="13"/>
  <c r="AF11" i="13"/>
  <c r="AC11" i="13"/>
  <c r="Z11" i="13"/>
  <c r="S11" i="13"/>
  <c r="O11" i="13"/>
  <c r="P11" i="13" s="1"/>
  <c r="H11" i="13"/>
  <c r="G11" i="13"/>
  <c r="F11" i="13"/>
  <c r="C11" i="13"/>
  <c r="AF10" i="13"/>
  <c r="AG10" i="13" s="1"/>
  <c r="Z10" i="13"/>
  <c r="S10" i="13"/>
  <c r="O10" i="13"/>
  <c r="P10" i="13" s="1"/>
  <c r="AC10" i="13" s="1"/>
  <c r="H10" i="13"/>
  <c r="G10" i="13"/>
  <c r="F10" i="13"/>
  <c r="C10" i="13"/>
  <c r="AG9" i="13"/>
  <c r="AF9" i="13"/>
  <c r="Z9" i="13"/>
  <c r="S9" i="13"/>
  <c r="O9" i="13"/>
  <c r="P9" i="13" s="1"/>
  <c r="H9" i="13"/>
  <c r="G9" i="13"/>
  <c r="F9" i="13"/>
  <c r="C9" i="13"/>
  <c r="AF8" i="13"/>
  <c r="AG8" i="13" s="1"/>
  <c r="Z8" i="13"/>
  <c r="S8" i="13"/>
  <c r="O8" i="13"/>
  <c r="P8" i="13" s="1"/>
  <c r="AC8" i="13" s="1"/>
  <c r="H8" i="13"/>
  <c r="G8" i="13"/>
  <c r="F8" i="13"/>
  <c r="C8" i="13"/>
  <c r="AF7" i="13"/>
  <c r="AG7" i="13" s="1"/>
  <c r="Z7" i="13"/>
  <c r="S7" i="13"/>
  <c r="O7" i="13"/>
  <c r="P7" i="13" s="1"/>
  <c r="H7" i="13"/>
  <c r="G7" i="13"/>
  <c r="I7" i="13" s="1"/>
  <c r="F7" i="13"/>
  <c r="C7" i="13"/>
  <c r="AF6" i="13"/>
  <c r="AG6" i="13" s="1"/>
  <c r="Z6" i="13"/>
  <c r="S6" i="13"/>
  <c r="P6" i="13"/>
  <c r="AC6" i="13" s="1"/>
  <c r="O6" i="13"/>
  <c r="H6" i="13"/>
  <c r="G6" i="13"/>
  <c r="F6" i="13"/>
  <c r="I6" i="13" s="1"/>
  <c r="C6" i="13"/>
  <c r="AI5" i="13"/>
  <c r="AG5" i="13"/>
  <c r="AF5" i="13"/>
  <c r="Z5" i="13"/>
  <c r="S5" i="13"/>
  <c r="V5" i="13" s="1"/>
  <c r="O5" i="13"/>
  <c r="P5" i="13" s="1"/>
  <c r="K5" i="13"/>
  <c r="H5" i="13"/>
  <c r="G5" i="13"/>
  <c r="F5" i="13"/>
  <c r="I5" i="13" s="1"/>
  <c r="C5" i="13"/>
  <c r="V166" i="12"/>
  <c r="V174" i="12"/>
  <c r="V182" i="12"/>
  <c r="V190" i="12"/>
  <c r="V198" i="12"/>
  <c r="V262" i="12"/>
  <c r="V270" i="12"/>
  <c r="V302" i="12"/>
  <c r="V310" i="12"/>
  <c r="V318" i="12"/>
  <c r="V326" i="12"/>
  <c r="V334" i="12"/>
  <c r="V338" i="12"/>
  <c r="V342" i="12"/>
  <c r="V346" i="12"/>
  <c r="V350" i="12"/>
  <c r="V354" i="12"/>
  <c r="V366" i="12"/>
  <c r="Z369" i="12"/>
  <c r="S369" i="12"/>
  <c r="V369" i="12" s="1"/>
  <c r="O369" i="12"/>
  <c r="P369" i="12" s="1"/>
  <c r="H369" i="12"/>
  <c r="G369" i="12"/>
  <c r="C369" i="12"/>
  <c r="Z368" i="12"/>
  <c r="S368" i="12"/>
  <c r="V368" i="12" s="1"/>
  <c r="O368" i="12"/>
  <c r="P368" i="12" s="1"/>
  <c r="H368" i="12"/>
  <c r="G368" i="12"/>
  <c r="C368" i="12"/>
  <c r="Z367" i="12"/>
  <c r="S367" i="12"/>
  <c r="V367" i="12" s="1"/>
  <c r="P367" i="12"/>
  <c r="O367" i="12"/>
  <c r="H367" i="12"/>
  <c r="G367" i="12"/>
  <c r="C367" i="12"/>
  <c r="Z366" i="12"/>
  <c r="S366" i="12"/>
  <c r="O366" i="12"/>
  <c r="P366" i="12" s="1"/>
  <c r="H366" i="12"/>
  <c r="G366" i="12"/>
  <c r="C366" i="12"/>
  <c r="Z365" i="12"/>
  <c r="S365" i="12"/>
  <c r="V365" i="12" s="1"/>
  <c r="O365" i="12"/>
  <c r="P365" i="12" s="1"/>
  <c r="H365" i="12"/>
  <c r="G365" i="12"/>
  <c r="C365" i="12"/>
  <c r="Z364" i="12"/>
  <c r="S364" i="12"/>
  <c r="V364" i="12" s="1"/>
  <c r="O364" i="12"/>
  <c r="P364" i="12" s="1"/>
  <c r="H364" i="12"/>
  <c r="G364" i="12"/>
  <c r="C364" i="12"/>
  <c r="Z363" i="12"/>
  <c r="S363" i="12"/>
  <c r="V363" i="12" s="1"/>
  <c r="O363" i="12"/>
  <c r="P363" i="12" s="1"/>
  <c r="AC363" i="12" s="1"/>
  <c r="H363" i="12"/>
  <c r="G363" i="12"/>
  <c r="C363" i="12"/>
  <c r="Z362" i="12"/>
  <c r="S362" i="12"/>
  <c r="V362" i="12" s="1"/>
  <c r="O362" i="12"/>
  <c r="P362" i="12" s="1"/>
  <c r="H362" i="12"/>
  <c r="G362" i="12"/>
  <c r="C362" i="12"/>
  <c r="Z361" i="12"/>
  <c r="S361" i="12"/>
  <c r="V361" i="12" s="1"/>
  <c r="O361" i="12"/>
  <c r="P361" i="12" s="1"/>
  <c r="AC361" i="12" s="1"/>
  <c r="H361" i="12"/>
  <c r="G361" i="12"/>
  <c r="C361" i="12"/>
  <c r="Z360" i="12"/>
  <c r="S360" i="12"/>
  <c r="V360" i="12" s="1"/>
  <c r="O360" i="12"/>
  <c r="P360" i="12" s="1"/>
  <c r="H360" i="12"/>
  <c r="G360" i="12"/>
  <c r="C360" i="12"/>
  <c r="Z359" i="12"/>
  <c r="S359" i="12"/>
  <c r="V359" i="12" s="1"/>
  <c r="O359" i="12"/>
  <c r="P359" i="12" s="1"/>
  <c r="AC359" i="12" s="1"/>
  <c r="H359" i="12"/>
  <c r="G359" i="12"/>
  <c r="C359" i="12"/>
  <c r="Z358" i="12"/>
  <c r="S358" i="12"/>
  <c r="V358" i="12" s="1"/>
  <c r="O358" i="12"/>
  <c r="P358" i="12" s="1"/>
  <c r="H358" i="12"/>
  <c r="G358" i="12"/>
  <c r="C358" i="12"/>
  <c r="Z357" i="12"/>
  <c r="S357" i="12"/>
  <c r="V357" i="12" s="1"/>
  <c r="O357" i="12"/>
  <c r="P357" i="12" s="1"/>
  <c r="AC357" i="12" s="1"/>
  <c r="H357" i="12"/>
  <c r="G357" i="12"/>
  <c r="C357" i="12"/>
  <c r="Z356" i="12"/>
  <c r="S356" i="12"/>
  <c r="V356" i="12" s="1"/>
  <c r="O356" i="12"/>
  <c r="P356" i="12" s="1"/>
  <c r="H356" i="12"/>
  <c r="G356" i="12"/>
  <c r="C356" i="12"/>
  <c r="Z355" i="12"/>
  <c r="S355" i="12"/>
  <c r="V355" i="12" s="1"/>
  <c r="O355" i="12"/>
  <c r="P355" i="12" s="1"/>
  <c r="AC355" i="12" s="1"/>
  <c r="H355" i="12"/>
  <c r="G355" i="12"/>
  <c r="C355" i="12"/>
  <c r="Z354" i="12"/>
  <c r="S354" i="12"/>
  <c r="P354" i="12"/>
  <c r="O354" i="12"/>
  <c r="H354" i="12"/>
  <c r="G354" i="12"/>
  <c r="C354" i="12"/>
  <c r="Z353" i="12"/>
  <c r="S353" i="12"/>
  <c r="V353" i="12" s="1"/>
  <c r="O353" i="12"/>
  <c r="P353" i="12" s="1"/>
  <c r="AC353" i="12" s="1"/>
  <c r="H353" i="12"/>
  <c r="G353" i="12"/>
  <c r="C353" i="12"/>
  <c r="Z352" i="12"/>
  <c r="S352" i="12"/>
  <c r="V352" i="12" s="1"/>
  <c r="P352" i="12"/>
  <c r="O352" i="12"/>
  <c r="H352" i="12"/>
  <c r="G352" i="12"/>
  <c r="C352" i="12"/>
  <c r="Z351" i="12"/>
  <c r="S351" i="12"/>
  <c r="V351" i="12" s="1"/>
  <c r="O351" i="12"/>
  <c r="P351" i="12" s="1"/>
  <c r="AC351" i="12" s="1"/>
  <c r="H351" i="12"/>
  <c r="G351" i="12"/>
  <c r="C351" i="12"/>
  <c r="Z350" i="12"/>
  <c r="S350" i="12"/>
  <c r="P350" i="12"/>
  <c r="O350" i="12"/>
  <c r="H350" i="12"/>
  <c r="G350" i="12"/>
  <c r="C350" i="12"/>
  <c r="Z349" i="12"/>
  <c r="S349" i="12"/>
  <c r="V349" i="12" s="1"/>
  <c r="O349" i="12"/>
  <c r="P349" i="12" s="1"/>
  <c r="AC349" i="12" s="1"/>
  <c r="H349" i="12"/>
  <c r="G349" i="12"/>
  <c r="C349" i="12"/>
  <c r="Z348" i="12"/>
  <c r="S348" i="12"/>
  <c r="V348" i="12" s="1"/>
  <c r="P348" i="12"/>
  <c r="O348" i="12"/>
  <c r="H348" i="12"/>
  <c r="G348" i="12"/>
  <c r="C348" i="12"/>
  <c r="Z347" i="12"/>
  <c r="S347" i="12"/>
  <c r="V347" i="12" s="1"/>
  <c r="O347" i="12"/>
  <c r="P347" i="12" s="1"/>
  <c r="AC347" i="12" s="1"/>
  <c r="H347" i="12"/>
  <c r="G347" i="12"/>
  <c r="C347" i="12"/>
  <c r="Z346" i="12"/>
  <c r="S346" i="12"/>
  <c r="P346" i="12"/>
  <c r="O346" i="12"/>
  <c r="H346" i="12"/>
  <c r="G346" i="12"/>
  <c r="C346" i="12"/>
  <c r="Z345" i="12"/>
  <c r="S345" i="12"/>
  <c r="V345" i="12" s="1"/>
  <c r="O345" i="12"/>
  <c r="P345" i="12" s="1"/>
  <c r="AC345" i="12" s="1"/>
  <c r="H345" i="12"/>
  <c r="G345" i="12"/>
  <c r="C345" i="12"/>
  <c r="Z344" i="12"/>
  <c r="S344" i="12"/>
  <c r="V344" i="12" s="1"/>
  <c r="P344" i="12"/>
  <c r="O344" i="12"/>
  <c r="H344" i="12"/>
  <c r="G344" i="12"/>
  <c r="C344" i="12"/>
  <c r="Z343" i="12"/>
  <c r="S343" i="12"/>
  <c r="V343" i="12" s="1"/>
  <c r="O343" i="12"/>
  <c r="P343" i="12" s="1"/>
  <c r="AC343" i="12" s="1"/>
  <c r="H343" i="12"/>
  <c r="G343" i="12"/>
  <c r="C343" i="12"/>
  <c r="Z342" i="12"/>
  <c r="S342" i="12"/>
  <c r="P342" i="12"/>
  <c r="O342" i="12"/>
  <c r="H342" i="12"/>
  <c r="G342" i="12"/>
  <c r="C342" i="12"/>
  <c r="Z341" i="12"/>
  <c r="S341" i="12"/>
  <c r="V341" i="12" s="1"/>
  <c r="O341" i="12"/>
  <c r="P341" i="12" s="1"/>
  <c r="AC341" i="12" s="1"/>
  <c r="H341" i="12"/>
  <c r="G341" i="12"/>
  <c r="C341" i="12"/>
  <c r="Z340" i="12"/>
  <c r="S340" i="12"/>
  <c r="V340" i="12" s="1"/>
  <c r="P340" i="12"/>
  <c r="O340" i="12"/>
  <c r="H340" i="12"/>
  <c r="G340" i="12"/>
  <c r="C340" i="12"/>
  <c r="Z339" i="12"/>
  <c r="S339" i="12"/>
  <c r="V339" i="12" s="1"/>
  <c r="O339" i="12"/>
  <c r="P339" i="12" s="1"/>
  <c r="AC339" i="12" s="1"/>
  <c r="H339" i="12"/>
  <c r="G339" i="12"/>
  <c r="C339" i="12"/>
  <c r="Z338" i="12"/>
  <c r="S338" i="12"/>
  <c r="P338" i="12"/>
  <c r="O338" i="12"/>
  <c r="H338" i="12"/>
  <c r="G338" i="12"/>
  <c r="C338" i="12"/>
  <c r="Z337" i="12"/>
  <c r="S337" i="12"/>
  <c r="V337" i="12" s="1"/>
  <c r="O337" i="12"/>
  <c r="P337" i="12" s="1"/>
  <c r="AC337" i="12" s="1"/>
  <c r="H337" i="12"/>
  <c r="G337" i="12"/>
  <c r="C337" i="12"/>
  <c r="Z336" i="12"/>
  <c r="S336" i="12"/>
  <c r="V336" i="12" s="1"/>
  <c r="P336" i="12"/>
  <c r="O336" i="12"/>
  <c r="H336" i="12"/>
  <c r="G336" i="12"/>
  <c r="C336" i="12"/>
  <c r="Z335" i="12"/>
  <c r="S335" i="12"/>
  <c r="V335" i="12" s="1"/>
  <c r="O335" i="12"/>
  <c r="P335" i="12" s="1"/>
  <c r="H335" i="12"/>
  <c r="G335" i="12"/>
  <c r="C335" i="12"/>
  <c r="Z334" i="12"/>
  <c r="S334" i="12"/>
  <c r="O334" i="12"/>
  <c r="P334" i="12" s="1"/>
  <c r="H334" i="12"/>
  <c r="G334" i="12"/>
  <c r="C334" i="12"/>
  <c r="Z333" i="12"/>
  <c r="S333" i="12"/>
  <c r="V333" i="12" s="1"/>
  <c r="O333" i="12"/>
  <c r="P333" i="12" s="1"/>
  <c r="H333" i="12"/>
  <c r="G333" i="12"/>
  <c r="C333" i="12"/>
  <c r="Z332" i="12"/>
  <c r="S332" i="12"/>
  <c r="V332" i="12" s="1"/>
  <c r="P332" i="12"/>
  <c r="O332" i="12"/>
  <c r="H332" i="12"/>
  <c r="G332" i="12"/>
  <c r="C332" i="12"/>
  <c r="Z331" i="12"/>
  <c r="S331" i="12"/>
  <c r="V331" i="12" s="1"/>
  <c r="O331" i="12"/>
  <c r="P331" i="12" s="1"/>
  <c r="H331" i="12"/>
  <c r="G331" i="12"/>
  <c r="C331" i="12"/>
  <c r="Z330" i="12"/>
  <c r="S330" i="12"/>
  <c r="V330" i="12" s="1"/>
  <c r="O330" i="12"/>
  <c r="P330" i="12" s="1"/>
  <c r="H330" i="12"/>
  <c r="G330" i="12"/>
  <c r="C330" i="12"/>
  <c r="Z329" i="12"/>
  <c r="S329" i="12"/>
  <c r="V329" i="12" s="1"/>
  <c r="O329" i="12"/>
  <c r="P329" i="12" s="1"/>
  <c r="H329" i="12"/>
  <c r="G329" i="12"/>
  <c r="C329" i="12"/>
  <c r="Z328" i="12"/>
  <c r="S328" i="12"/>
  <c r="V328" i="12" s="1"/>
  <c r="P328" i="12"/>
  <c r="O328" i="12"/>
  <c r="H328" i="12"/>
  <c r="G328" i="12"/>
  <c r="C328" i="12"/>
  <c r="Z327" i="12"/>
  <c r="S327" i="12"/>
  <c r="V327" i="12" s="1"/>
  <c r="O327" i="12"/>
  <c r="P327" i="12" s="1"/>
  <c r="H327" i="12"/>
  <c r="G327" i="12"/>
  <c r="C327" i="12"/>
  <c r="Z326" i="12"/>
  <c r="S326" i="12"/>
  <c r="O326" i="12"/>
  <c r="P326" i="12" s="1"/>
  <c r="H326" i="12"/>
  <c r="G326" i="12"/>
  <c r="C326" i="12"/>
  <c r="Z325" i="12"/>
  <c r="S325" i="12"/>
  <c r="V325" i="12" s="1"/>
  <c r="O325" i="12"/>
  <c r="P325" i="12" s="1"/>
  <c r="H325" i="12"/>
  <c r="G325" i="12"/>
  <c r="C325" i="12"/>
  <c r="Z324" i="12"/>
  <c r="S324" i="12"/>
  <c r="V324" i="12" s="1"/>
  <c r="P324" i="12"/>
  <c r="O324" i="12"/>
  <c r="H324" i="12"/>
  <c r="G324" i="12"/>
  <c r="C324" i="12"/>
  <c r="Z323" i="12"/>
  <c r="S323" i="12"/>
  <c r="V323" i="12" s="1"/>
  <c r="O323" i="12"/>
  <c r="P323" i="12" s="1"/>
  <c r="H323" i="12"/>
  <c r="G323" i="12"/>
  <c r="C323" i="12"/>
  <c r="Z322" i="12"/>
  <c r="S322" i="12"/>
  <c r="V322" i="12" s="1"/>
  <c r="O322" i="12"/>
  <c r="P322" i="12" s="1"/>
  <c r="H322" i="12"/>
  <c r="G322" i="12"/>
  <c r="C322" i="12"/>
  <c r="Z321" i="12"/>
  <c r="S321" i="12"/>
  <c r="V321" i="12" s="1"/>
  <c r="O321" i="12"/>
  <c r="P321" i="12" s="1"/>
  <c r="H321" i="12"/>
  <c r="G321" i="12"/>
  <c r="C321" i="12"/>
  <c r="Z320" i="12"/>
  <c r="S320" i="12"/>
  <c r="V320" i="12" s="1"/>
  <c r="P320" i="12"/>
  <c r="O320" i="12"/>
  <c r="H320" i="12"/>
  <c r="G320" i="12"/>
  <c r="C320" i="12"/>
  <c r="Z319" i="12"/>
  <c r="S319" i="12"/>
  <c r="V319" i="12" s="1"/>
  <c r="O319" i="12"/>
  <c r="P319" i="12" s="1"/>
  <c r="H319" i="12"/>
  <c r="G319" i="12"/>
  <c r="C319" i="12"/>
  <c r="Z318" i="12"/>
  <c r="S318" i="12"/>
  <c r="O318" i="12"/>
  <c r="P318" i="12" s="1"/>
  <c r="H318" i="12"/>
  <c r="G318" i="12"/>
  <c r="C318" i="12"/>
  <c r="Z317" i="12"/>
  <c r="S317" i="12"/>
  <c r="V317" i="12" s="1"/>
  <c r="O317" i="12"/>
  <c r="P317" i="12" s="1"/>
  <c r="H317" i="12"/>
  <c r="G317" i="12"/>
  <c r="C317" i="12"/>
  <c r="Z316" i="12"/>
  <c r="S316" i="12"/>
  <c r="V316" i="12" s="1"/>
  <c r="P316" i="12"/>
  <c r="O316" i="12"/>
  <c r="H316" i="12"/>
  <c r="G316" i="12"/>
  <c r="C316" i="12"/>
  <c r="Z315" i="12"/>
  <c r="S315" i="12"/>
  <c r="V315" i="12" s="1"/>
  <c r="O315" i="12"/>
  <c r="P315" i="12" s="1"/>
  <c r="H315" i="12"/>
  <c r="G315" i="12"/>
  <c r="C315" i="12"/>
  <c r="Z314" i="12"/>
  <c r="S314" i="12"/>
  <c r="V314" i="12" s="1"/>
  <c r="O314" i="12"/>
  <c r="P314" i="12" s="1"/>
  <c r="H314" i="12"/>
  <c r="G314" i="12"/>
  <c r="C314" i="12"/>
  <c r="Z313" i="12"/>
  <c r="S313" i="12"/>
  <c r="V313" i="12" s="1"/>
  <c r="O313" i="12"/>
  <c r="P313" i="12" s="1"/>
  <c r="H313" i="12"/>
  <c r="G313" i="12"/>
  <c r="C313" i="12"/>
  <c r="Z312" i="12"/>
  <c r="S312" i="12"/>
  <c r="V312" i="12" s="1"/>
  <c r="P312" i="12"/>
  <c r="O312" i="12"/>
  <c r="H312" i="12"/>
  <c r="G312" i="12"/>
  <c r="C312" i="12"/>
  <c r="Z311" i="12"/>
  <c r="S311" i="12"/>
  <c r="V311" i="12" s="1"/>
  <c r="O311" i="12"/>
  <c r="P311" i="12" s="1"/>
  <c r="H311" i="12"/>
  <c r="G311" i="12"/>
  <c r="C311" i="12"/>
  <c r="Z310" i="12"/>
  <c r="S310" i="12"/>
  <c r="O310" i="12"/>
  <c r="P310" i="12" s="1"/>
  <c r="H310" i="12"/>
  <c r="G310" i="12"/>
  <c r="C310" i="12"/>
  <c r="Z309" i="12"/>
  <c r="S309" i="12"/>
  <c r="V309" i="12" s="1"/>
  <c r="O309" i="12"/>
  <c r="P309" i="12" s="1"/>
  <c r="H309" i="12"/>
  <c r="G309" i="12"/>
  <c r="C309" i="12"/>
  <c r="Z308" i="12"/>
  <c r="S308" i="12"/>
  <c r="V308" i="12" s="1"/>
  <c r="P308" i="12"/>
  <c r="O308" i="12"/>
  <c r="H308" i="12"/>
  <c r="G308" i="12"/>
  <c r="C308" i="12"/>
  <c r="Z307" i="12"/>
  <c r="S307" i="12"/>
  <c r="V307" i="12" s="1"/>
  <c r="O307" i="12"/>
  <c r="P307" i="12" s="1"/>
  <c r="H307" i="12"/>
  <c r="G307" i="12"/>
  <c r="C307" i="12"/>
  <c r="Z306" i="12"/>
  <c r="S306" i="12"/>
  <c r="V306" i="12" s="1"/>
  <c r="O306" i="12"/>
  <c r="P306" i="12" s="1"/>
  <c r="H306" i="12"/>
  <c r="G306" i="12"/>
  <c r="C306" i="12"/>
  <c r="Z305" i="12"/>
  <c r="S305" i="12"/>
  <c r="V305" i="12" s="1"/>
  <c r="O305" i="12"/>
  <c r="P305" i="12" s="1"/>
  <c r="H305" i="12"/>
  <c r="G305" i="12"/>
  <c r="C305" i="12"/>
  <c r="Z304" i="12"/>
  <c r="S304" i="12"/>
  <c r="V304" i="12" s="1"/>
  <c r="P304" i="12"/>
  <c r="O304" i="12"/>
  <c r="H304" i="12"/>
  <c r="G304" i="12"/>
  <c r="C304" i="12"/>
  <c r="Z303" i="12"/>
  <c r="S303" i="12"/>
  <c r="V303" i="12" s="1"/>
  <c r="O303" i="12"/>
  <c r="P303" i="12" s="1"/>
  <c r="H303" i="12"/>
  <c r="G303" i="12"/>
  <c r="C303" i="12"/>
  <c r="Z302" i="12"/>
  <c r="S302" i="12"/>
  <c r="O302" i="12"/>
  <c r="P302" i="12" s="1"/>
  <c r="H302" i="12"/>
  <c r="G302" i="12"/>
  <c r="C302" i="12"/>
  <c r="Z301" i="12"/>
  <c r="S301" i="12"/>
  <c r="V301" i="12" s="1"/>
  <c r="O301" i="12"/>
  <c r="P301" i="12" s="1"/>
  <c r="H301" i="12"/>
  <c r="G301" i="12"/>
  <c r="C301" i="12"/>
  <c r="Z300" i="12"/>
  <c r="S300" i="12"/>
  <c r="V300" i="12" s="1"/>
  <c r="P300" i="12"/>
  <c r="O300" i="12"/>
  <c r="H300" i="12"/>
  <c r="G300" i="12"/>
  <c r="C300" i="12"/>
  <c r="Z299" i="12"/>
  <c r="S299" i="12"/>
  <c r="V299" i="12" s="1"/>
  <c r="O299" i="12"/>
  <c r="P299" i="12" s="1"/>
  <c r="H299" i="12"/>
  <c r="G299" i="12"/>
  <c r="C299" i="12"/>
  <c r="Z298" i="12"/>
  <c r="S298" i="12"/>
  <c r="V298" i="12" s="1"/>
  <c r="O298" i="12"/>
  <c r="P298" i="12" s="1"/>
  <c r="AC298" i="12" s="1"/>
  <c r="H298" i="12"/>
  <c r="G298" i="12"/>
  <c r="C298" i="12"/>
  <c r="Z297" i="12"/>
  <c r="S297" i="12"/>
  <c r="V297" i="12" s="1"/>
  <c r="P297" i="12"/>
  <c r="O297" i="12"/>
  <c r="H297" i="12"/>
  <c r="G297" i="12"/>
  <c r="C297" i="12"/>
  <c r="Z296" i="12"/>
  <c r="S296" i="12"/>
  <c r="V296" i="12" s="1"/>
  <c r="O296" i="12"/>
  <c r="P296" i="12" s="1"/>
  <c r="AC296" i="12" s="1"/>
  <c r="H296" i="12"/>
  <c r="G296" i="12"/>
  <c r="C296" i="12"/>
  <c r="Z295" i="12"/>
  <c r="S295" i="12"/>
  <c r="V295" i="12" s="1"/>
  <c r="P295" i="12"/>
  <c r="O295" i="12"/>
  <c r="H295" i="12"/>
  <c r="G295" i="12"/>
  <c r="C295" i="12"/>
  <c r="Z294" i="12"/>
  <c r="S294" i="12"/>
  <c r="V294" i="12" s="1"/>
  <c r="O294" i="12"/>
  <c r="P294" i="12" s="1"/>
  <c r="AC294" i="12" s="1"/>
  <c r="H294" i="12"/>
  <c r="G294" i="12"/>
  <c r="C294" i="12"/>
  <c r="Z293" i="12"/>
  <c r="S293" i="12"/>
  <c r="V293" i="12" s="1"/>
  <c r="P293" i="12"/>
  <c r="O293" i="12"/>
  <c r="H293" i="12"/>
  <c r="G293" i="12"/>
  <c r="C293" i="12"/>
  <c r="Z292" i="12"/>
  <c r="S292" i="12"/>
  <c r="V292" i="12" s="1"/>
  <c r="O292" i="12"/>
  <c r="P292" i="12" s="1"/>
  <c r="AC292" i="12" s="1"/>
  <c r="H292" i="12"/>
  <c r="G292" i="12"/>
  <c r="C292" i="12"/>
  <c r="Z291" i="12"/>
  <c r="S291" i="12"/>
  <c r="V291" i="12" s="1"/>
  <c r="P291" i="12"/>
  <c r="O291" i="12"/>
  <c r="H291" i="12"/>
  <c r="G291" i="12"/>
  <c r="C291" i="12"/>
  <c r="Z290" i="12"/>
  <c r="S290" i="12"/>
  <c r="V290" i="12" s="1"/>
  <c r="O290" i="12"/>
  <c r="P290" i="12" s="1"/>
  <c r="AC290" i="12" s="1"/>
  <c r="H290" i="12"/>
  <c r="G290" i="12"/>
  <c r="C290" i="12"/>
  <c r="Z289" i="12"/>
  <c r="S289" i="12"/>
  <c r="V289" i="12" s="1"/>
  <c r="P289" i="12"/>
  <c r="O289" i="12"/>
  <c r="H289" i="12"/>
  <c r="G289" i="12"/>
  <c r="C289" i="12"/>
  <c r="Z288" i="12"/>
  <c r="S288" i="12"/>
  <c r="V288" i="12" s="1"/>
  <c r="O288" i="12"/>
  <c r="P288" i="12" s="1"/>
  <c r="AC288" i="12" s="1"/>
  <c r="H288" i="12"/>
  <c r="G288" i="12"/>
  <c r="C288" i="12"/>
  <c r="Z287" i="12"/>
  <c r="S287" i="12"/>
  <c r="V287" i="12" s="1"/>
  <c r="P287" i="12"/>
  <c r="O287" i="12"/>
  <c r="H287" i="12"/>
  <c r="G287" i="12"/>
  <c r="C287" i="12"/>
  <c r="Z286" i="12"/>
  <c r="S286" i="12"/>
  <c r="V286" i="12" s="1"/>
  <c r="O286" i="12"/>
  <c r="P286" i="12" s="1"/>
  <c r="AC286" i="12" s="1"/>
  <c r="H286" i="12"/>
  <c r="G286" i="12"/>
  <c r="C286" i="12"/>
  <c r="Z285" i="12"/>
  <c r="S285" i="12"/>
  <c r="V285" i="12" s="1"/>
  <c r="P285" i="12"/>
  <c r="O285" i="12"/>
  <c r="H285" i="12"/>
  <c r="G285" i="12"/>
  <c r="C285" i="12"/>
  <c r="Z284" i="12"/>
  <c r="S284" i="12"/>
  <c r="V284" i="12" s="1"/>
  <c r="O284" i="12"/>
  <c r="P284" i="12" s="1"/>
  <c r="AC284" i="12" s="1"/>
  <c r="H284" i="12"/>
  <c r="G284" i="12"/>
  <c r="C284" i="12"/>
  <c r="Z283" i="12"/>
  <c r="S283" i="12"/>
  <c r="V283" i="12" s="1"/>
  <c r="P283" i="12"/>
  <c r="O283" i="12"/>
  <c r="H283" i="12"/>
  <c r="G283" i="12"/>
  <c r="C283" i="12"/>
  <c r="Z282" i="12"/>
  <c r="S282" i="12"/>
  <c r="V282" i="12" s="1"/>
  <c r="O282" i="12"/>
  <c r="P282" i="12" s="1"/>
  <c r="AC282" i="12" s="1"/>
  <c r="H282" i="12"/>
  <c r="G282" i="12"/>
  <c r="C282" i="12"/>
  <c r="Z281" i="12"/>
  <c r="S281" i="12"/>
  <c r="V281" i="12" s="1"/>
  <c r="P281" i="12"/>
  <c r="O281" i="12"/>
  <c r="H281" i="12"/>
  <c r="G281" i="12"/>
  <c r="C281" i="12"/>
  <c r="Z280" i="12"/>
  <c r="S280" i="12"/>
  <c r="V280" i="12" s="1"/>
  <c r="O280" i="12"/>
  <c r="P280" i="12" s="1"/>
  <c r="AC280" i="12" s="1"/>
  <c r="H280" i="12"/>
  <c r="G280" i="12"/>
  <c r="C280" i="12"/>
  <c r="Z279" i="12"/>
  <c r="S279" i="12"/>
  <c r="V279" i="12" s="1"/>
  <c r="P279" i="12"/>
  <c r="O279" i="12"/>
  <c r="H279" i="12"/>
  <c r="G279" i="12"/>
  <c r="C279" i="12"/>
  <c r="Z278" i="12"/>
  <c r="S278" i="12"/>
  <c r="V278" i="12" s="1"/>
  <c r="O278" i="12"/>
  <c r="P278" i="12" s="1"/>
  <c r="AC278" i="12" s="1"/>
  <c r="H278" i="12"/>
  <c r="G278" i="12"/>
  <c r="C278" i="12"/>
  <c r="Z277" i="12"/>
  <c r="S277" i="12"/>
  <c r="V277" i="12" s="1"/>
  <c r="P277" i="12"/>
  <c r="O277" i="12"/>
  <c r="H277" i="12"/>
  <c r="G277" i="12"/>
  <c r="C277" i="12"/>
  <c r="Z276" i="12"/>
  <c r="S276" i="12"/>
  <c r="V276" i="12" s="1"/>
  <c r="O276" i="12"/>
  <c r="P276" i="12" s="1"/>
  <c r="AC276" i="12" s="1"/>
  <c r="H276" i="12"/>
  <c r="G276" i="12"/>
  <c r="C276" i="12"/>
  <c r="Z275" i="12"/>
  <c r="S275" i="12"/>
  <c r="V275" i="12" s="1"/>
  <c r="P275" i="12"/>
  <c r="O275" i="12"/>
  <c r="H275" i="12"/>
  <c r="G275" i="12"/>
  <c r="C275" i="12"/>
  <c r="Z274" i="12"/>
  <c r="S274" i="12"/>
  <c r="V274" i="12" s="1"/>
  <c r="O274" i="12"/>
  <c r="P274" i="12" s="1"/>
  <c r="AC274" i="12" s="1"/>
  <c r="H274" i="12"/>
  <c r="G274" i="12"/>
  <c r="C274" i="12"/>
  <c r="Z273" i="12"/>
  <c r="S273" i="12"/>
  <c r="V273" i="12" s="1"/>
  <c r="P273" i="12"/>
  <c r="O273" i="12"/>
  <c r="H273" i="12"/>
  <c r="G273" i="12"/>
  <c r="C273" i="12"/>
  <c r="Z272" i="12"/>
  <c r="S272" i="12"/>
  <c r="V272" i="12" s="1"/>
  <c r="O272" i="12"/>
  <c r="P272" i="12" s="1"/>
  <c r="AC272" i="12" s="1"/>
  <c r="H272" i="12"/>
  <c r="G272" i="12"/>
  <c r="C272" i="12"/>
  <c r="Z271" i="12"/>
  <c r="S271" i="12"/>
  <c r="V271" i="12" s="1"/>
  <c r="O271" i="12"/>
  <c r="P271" i="12" s="1"/>
  <c r="H271" i="12"/>
  <c r="G271" i="12"/>
  <c r="C271" i="12"/>
  <c r="Z270" i="12"/>
  <c r="S270" i="12"/>
  <c r="O270" i="12"/>
  <c r="P270" i="12" s="1"/>
  <c r="AC270" i="12" s="1"/>
  <c r="H270" i="12"/>
  <c r="G270" i="12"/>
  <c r="C270" i="12"/>
  <c r="Z269" i="12"/>
  <c r="S269" i="12"/>
  <c r="V269" i="12" s="1"/>
  <c r="O269" i="12"/>
  <c r="P269" i="12" s="1"/>
  <c r="H269" i="12"/>
  <c r="G269" i="12"/>
  <c r="C269" i="12"/>
  <c r="Z268" i="12"/>
  <c r="S268" i="12"/>
  <c r="V268" i="12" s="1"/>
  <c r="O268" i="12"/>
  <c r="P268" i="12" s="1"/>
  <c r="AC268" i="12" s="1"/>
  <c r="H268" i="12"/>
  <c r="G268" i="12"/>
  <c r="C268" i="12"/>
  <c r="Z267" i="12"/>
  <c r="S267" i="12"/>
  <c r="V267" i="12" s="1"/>
  <c r="O267" i="12"/>
  <c r="P267" i="12" s="1"/>
  <c r="H267" i="12"/>
  <c r="G267" i="12"/>
  <c r="C267" i="12"/>
  <c r="Z266" i="12"/>
  <c r="S266" i="12"/>
  <c r="V266" i="12" s="1"/>
  <c r="O266" i="12"/>
  <c r="P266" i="12" s="1"/>
  <c r="AC266" i="12" s="1"/>
  <c r="H266" i="12"/>
  <c r="G266" i="12"/>
  <c r="C266" i="12"/>
  <c r="Z265" i="12"/>
  <c r="S265" i="12"/>
  <c r="V265" i="12" s="1"/>
  <c r="O265" i="12"/>
  <c r="P265" i="12" s="1"/>
  <c r="H265" i="12"/>
  <c r="G265" i="12"/>
  <c r="C265" i="12"/>
  <c r="Z264" i="12"/>
  <c r="S264" i="12"/>
  <c r="V264" i="12" s="1"/>
  <c r="O264" i="12"/>
  <c r="P264" i="12" s="1"/>
  <c r="AC264" i="12" s="1"/>
  <c r="H264" i="12"/>
  <c r="G264" i="12"/>
  <c r="C264" i="12"/>
  <c r="Z263" i="12"/>
  <c r="S263" i="12"/>
  <c r="V263" i="12" s="1"/>
  <c r="O263" i="12"/>
  <c r="P263" i="12" s="1"/>
  <c r="H263" i="12"/>
  <c r="G263" i="12"/>
  <c r="C263" i="12"/>
  <c r="Z262" i="12"/>
  <c r="S262" i="12"/>
  <c r="O262" i="12"/>
  <c r="P262" i="12" s="1"/>
  <c r="AC262" i="12" s="1"/>
  <c r="H262" i="12"/>
  <c r="G262" i="12"/>
  <c r="C262" i="12"/>
  <c r="Z261" i="12"/>
  <c r="S261" i="12"/>
  <c r="V261" i="12" s="1"/>
  <c r="O261" i="12"/>
  <c r="P261" i="12" s="1"/>
  <c r="H261" i="12"/>
  <c r="G261" i="12"/>
  <c r="C261" i="12"/>
  <c r="Z260" i="12"/>
  <c r="S260" i="12"/>
  <c r="V260" i="12" s="1"/>
  <c r="O260" i="12"/>
  <c r="P260" i="12" s="1"/>
  <c r="AC260" i="12" s="1"/>
  <c r="H260" i="12"/>
  <c r="G260" i="12"/>
  <c r="C260" i="12"/>
  <c r="Z259" i="12"/>
  <c r="S259" i="12"/>
  <c r="V259" i="12" s="1"/>
  <c r="P259" i="12"/>
  <c r="O259" i="12"/>
  <c r="H259" i="12"/>
  <c r="G259" i="12"/>
  <c r="C259" i="12"/>
  <c r="Z258" i="12"/>
  <c r="S258" i="12"/>
  <c r="V258" i="12" s="1"/>
  <c r="O258" i="12"/>
  <c r="P258" i="12" s="1"/>
  <c r="H258" i="12"/>
  <c r="G258" i="12"/>
  <c r="C258" i="12"/>
  <c r="Z257" i="12"/>
  <c r="S257" i="12"/>
  <c r="V257" i="12" s="1"/>
  <c r="O257" i="12"/>
  <c r="P257" i="12" s="1"/>
  <c r="AC257" i="12" s="1"/>
  <c r="H257" i="12"/>
  <c r="G257" i="12"/>
  <c r="C257" i="12"/>
  <c r="Z256" i="12"/>
  <c r="S256" i="12"/>
  <c r="V256" i="12" s="1"/>
  <c r="O256" i="12"/>
  <c r="P256" i="12" s="1"/>
  <c r="H256" i="12"/>
  <c r="G256" i="12"/>
  <c r="C256" i="12"/>
  <c r="Z255" i="12"/>
  <c r="S255" i="12"/>
  <c r="V255" i="12" s="1"/>
  <c r="P255" i="12"/>
  <c r="AC255" i="12" s="1"/>
  <c r="O255" i="12"/>
  <c r="H255" i="12"/>
  <c r="G255" i="12"/>
  <c r="C255" i="12"/>
  <c r="Z254" i="12"/>
  <c r="S254" i="12"/>
  <c r="V254" i="12" s="1"/>
  <c r="O254" i="12"/>
  <c r="P254" i="12" s="1"/>
  <c r="H254" i="12"/>
  <c r="G254" i="12"/>
  <c r="C254" i="12"/>
  <c r="Z253" i="12"/>
  <c r="S253" i="12"/>
  <c r="V253" i="12" s="1"/>
  <c r="O253" i="12"/>
  <c r="P253" i="12" s="1"/>
  <c r="AC253" i="12" s="1"/>
  <c r="H253" i="12"/>
  <c r="G253" i="12"/>
  <c r="C253" i="12"/>
  <c r="Z252" i="12"/>
  <c r="S252" i="12"/>
  <c r="V252" i="12" s="1"/>
  <c r="O252" i="12"/>
  <c r="P252" i="12" s="1"/>
  <c r="H252" i="12"/>
  <c r="G252" i="12"/>
  <c r="C252" i="12"/>
  <c r="Z251" i="12"/>
  <c r="S251" i="12"/>
  <c r="V251" i="12" s="1"/>
  <c r="P251" i="12"/>
  <c r="AC251" i="12" s="1"/>
  <c r="O251" i="12"/>
  <c r="H251" i="12"/>
  <c r="G251" i="12"/>
  <c r="C251" i="12"/>
  <c r="Z250" i="12"/>
  <c r="S250" i="12"/>
  <c r="V250" i="12" s="1"/>
  <c r="O250" i="12"/>
  <c r="P250" i="12" s="1"/>
  <c r="H250" i="12"/>
  <c r="G250" i="12"/>
  <c r="C250" i="12"/>
  <c r="Z249" i="12"/>
  <c r="S249" i="12"/>
  <c r="V249" i="12" s="1"/>
  <c r="O249" i="12"/>
  <c r="P249" i="12" s="1"/>
  <c r="AC249" i="12" s="1"/>
  <c r="H249" i="12"/>
  <c r="G249" i="12"/>
  <c r="C249" i="12"/>
  <c r="Z248" i="12"/>
  <c r="S248" i="12"/>
  <c r="V248" i="12" s="1"/>
  <c r="O248" i="12"/>
  <c r="P248" i="12" s="1"/>
  <c r="H248" i="12"/>
  <c r="G248" i="12"/>
  <c r="C248" i="12"/>
  <c r="Z247" i="12"/>
  <c r="S247" i="12"/>
  <c r="V247" i="12" s="1"/>
  <c r="P247" i="12"/>
  <c r="AC247" i="12" s="1"/>
  <c r="O247" i="12"/>
  <c r="H247" i="12"/>
  <c r="G247" i="12"/>
  <c r="C247" i="12"/>
  <c r="Z246" i="12"/>
  <c r="S246" i="12"/>
  <c r="V246" i="12" s="1"/>
  <c r="O246" i="12"/>
  <c r="P246" i="12" s="1"/>
  <c r="H246" i="12"/>
  <c r="G246" i="12"/>
  <c r="C246" i="12"/>
  <c r="Z245" i="12"/>
  <c r="S245" i="12"/>
  <c r="V245" i="12" s="1"/>
  <c r="O245" i="12"/>
  <c r="P245" i="12" s="1"/>
  <c r="AC245" i="12" s="1"/>
  <c r="H245" i="12"/>
  <c r="G245" i="12"/>
  <c r="C245" i="12"/>
  <c r="Z244" i="12"/>
  <c r="S244" i="12"/>
  <c r="V244" i="12" s="1"/>
  <c r="O244" i="12"/>
  <c r="P244" i="12" s="1"/>
  <c r="H244" i="12"/>
  <c r="G244" i="12"/>
  <c r="C244" i="12"/>
  <c r="Z243" i="12"/>
  <c r="S243" i="12"/>
  <c r="V243" i="12" s="1"/>
  <c r="P243" i="12"/>
  <c r="AC243" i="12" s="1"/>
  <c r="O243" i="12"/>
  <c r="H243" i="12"/>
  <c r="G243" i="12"/>
  <c r="C243" i="12"/>
  <c r="Z242" i="12"/>
  <c r="S242" i="12"/>
  <c r="V242" i="12" s="1"/>
  <c r="O242" i="12"/>
  <c r="P242" i="12" s="1"/>
  <c r="H242" i="12"/>
  <c r="G242" i="12"/>
  <c r="C242" i="12"/>
  <c r="Z241" i="12"/>
  <c r="S241" i="12"/>
  <c r="V241" i="12" s="1"/>
  <c r="O241" i="12"/>
  <c r="P241" i="12" s="1"/>
  <c r="AC241" i="12" s="1"/>
  <c r="H241" i="12"/>
  <c r="G241" i="12"/>
  <c r="C241" i="12"/>
  <c r="Z240" i="12"/>
  <c r="S240" i="12"/>
  <c r="V240" i="12" s="1"/>
  <c r="O240" i="12"/>
  <c r="P240" i="12" s="1"/>
  <c r="H240" i="12"/>
  <c r="G240" i="12"/>
  <c r="C240" i="12"/>
  <c r="Z239" i="12"/>
  <c r="S239" i="12"/>
  <c r="V239" i="12" s="1"/>
  <c r="P239" i="12"/>
  <c r="AC239" i="12" s="1"/>
  <c r="O239" i="12"/>
  <c r="H239" i="12"/>
  <c r="G239" i="12"/>
  <c r="C239" i="12"/>
  <c r="Z238" i="12"/>
  <c r="S238" i="12"/>
  <c r="V238" i="12" s="1"/>
  <c r="O238" i="12"/>
  <c r="P238" i="12" s="1"/>
  <c r="H238" i="12"/>
  <c r="G238" i="12"/>
  <c r="C238" i="12"/>
  <c r="Z237" i="12"/>
  <c r="S237" i="12"/>
  <c r="V237" i="12" s="1"/>
  <c r="O237" i="12"/>
  <c r="P237" i="12" s="1"/>
  <c r="H237" i="12"/>
  <c r="G237" i="12"/>
  <c r="C237" i="12"/>
  <c r="Z236" i="12"/>
  <c r="S236" i="12"/>
  <c r="V236" i="12" s="1"/>
  <c r="O236" i="12"/>
  <c r="P236" i="12" s="1"/>
  <c r="H236" i="12"/>
  <c r="G236" i="12"/>
  <c r="C236" i="12"/>
  <c r="Z235" i="12"/>
  <c r="S235" i="12"/>
  <c r="V235" i="12" s="1"/>
  <c r="P235" i="12"/>
  <c r="AC235" i="12" s="1"/>
  <c r="O235" i="12"/>
  <c r="H235" i="12"/>
  <c r="G235" i="12"/>
  <c r="C235" i="12"/>
  <c r="Z234" i="12"/>
  <c r="S234" i="12"/>
  <c r="V234" i="12" s="1"/>
  <c r="O234" i="12"/>
  <c r="P234" i="12" s="1"/>
  <c r="H234" i="12"/>
  <c r="G234" i="12"/>
  <c r="C234" i="12"/>
  <c r="Z233" i="12"/>
  <c r="S233" i="12"/>
  <c r="V233" i="12" s="1"/>
  <c r="O233" i="12"/>
  <c r="P233" i="12" s="1"/>
  <c r="AC233" i="12" s="1"/>
  <c r="H233" i="12"/>
  <c r="G233" i="12"/>
  <c r="C233" i="12"/>
  <c r="Z232" i="12"/>
  <c r="S232" i="12"/>
  <c r="V232" i="12" s="1"/>
  <c r="O232" i="12"/>
  <c r="P232" i="12" s="1"/>
  <c r="H232" i="12"/>
  <c r="G232" i="12"/>
  <c r="C232" i="12"/>
  <c r="Z231" i="12"/>
  <c r="S231" i="12"/>
  <c r="V231" i="12" s="1"/>
  <c r="P231" i="12"/>
  <c r="AC231" i="12" s="1"/>
  <c r="O231" i="12"/>
  <c r="H231" i="12"/>
  <c r="G231" i="12"/>
  <c r="C231" i="12"/>
  <c r="Z230" i="12"/>
  <c r="S230" i="12"/>
  <c r="V230" i="12" s="1"/>
  <c r="O230" i="12"/>
  <c r="P230" i="12" s="1"/>
  <c r="H230" i="12"/>
  <c r="G230" i="12"/>
  <c r="C230" i="12"/>
  <c r="Z229" i="12"/>
  <c r="S229" i="12"/>
  <c r="V229" i="12" s="1"/>
  <c r="O229" i="12"/>
  <c r="P229" i="12" s="1"/>
  <c r="AC229" i="12" s="1"/>
  <c r="H229" i="12"/>
  <c r="G229" i="12"/>
  <c r="C229" i="12"/>
  <c r="Z228" i="12"/>
  <c r="S228" i="12"/>
  <c r="V228" i="12" s="1"/>
  <c r="O228" i="12"/>
  <c r="P228" i="12" s="1"/>
  <c r="H228" i="12"/>
  <c r="G228" i="12"/>
  <c r="C228" i="12"/>
  <c r="Z227" i="12"/>
  <c r="S227" i="12"/>
  <c r="V227" i="12" s="1"/>
  <c r="P227" i="12"/>
  <c r="AC227" i="12" s="1"/>
  <c r="O227" i="12"/>
  <c r="H227" i="12"/>
  <c r="G227" i="12"/>
  <c r="C227" i="12"/>
  <c r="Z226" i="12"/>
  <c r="S226" i="12"/>
  <c r="V226" i="12" s="1"/>
  <c r="O226" i="12"/>
  <c r="P226" i="12" s="1"/>
  <c r="H226" i="12"/>
  <c r="G226" i="12"/>
  <c r="C226" i="12"/>
  <c r="Z225" i="12"/>
  <c r="S225" i="12"/>
  <c r="V225" i="12" s="1"/>
  <c r="O225" i="12"/>
  <c r="P225" i="12" s="1"/>
  <c r="AC225" i="12" s="1"/>
  <c r="H225" i="12"/>
  <c r="G225" i="12"/>
  <c r="C225" i="12"/>
  <c r="Z224" i="12"/>
  <c r="S224" i="12"/>
  <c r="V224" i="12" s="1"/>
  <c r="O224" i="12"/>
  <c r="P224" i="12" s="1"/>
  <c r="H224" i="12"/>
  <c r="G224" i="12"/>
  <c r="C224" i="12"/>
  <c r="Z223" i="12"/>
  <c r="S223" i="12"/>
  <c r="V223" i="12" s="1"/>
  <c r="P223" i="12"/>
  <c r="AC223" i="12" s="1"/>
  <c r="O223" i="12"/>
  <c r="H223" i="12"/>
  <c r="G223" i="12"/>
  <c r="C223" i="12"/>
  <c r="Z222" i="12"/>
  <c r="S222" i="12"/>
  <c r="V222" i="12" s="1"/>
  <c r="O222" i="12"/>
  <c r="P222" i="12" s="1"/>
  <c r="H222" i="12"/>
  <c r="G222" i="12"/>
  <c r="C222" i="12"/>
  <c r="Z221" i="12"/>
  <c r="S221" i="12"/>
  <c r="V221" i="12" s="1"/>
  <c r="O221" i="12"/>
  <c r="P221" i="12" s="1"/>
  <c r="AC221" i="12" s="1"/>
  <c r="H221" i="12"/>
  <c r="G221" i="12"/>
  <c r="C221" i="12"/>
  <c r="Z220" i="12"/>
  <c r="S220" i="12"/>
  <c r="V220" i="12" s="1"/>
  <c r="O220" i="12"/>
  <c r="P220" i="12" s="1"/>
  <c r="H220" i="12"/>
  <c r="G220" i="12"/>
  <c r="C220" i="12"/>
  <c r="Z219" i="12"/>
  <c r="S219" i="12"/>
  <c r="V219" i="12" s="1"/>
  <c r="P219" i="12"/>
  <c r="AC219" i="12" s="1"/>
  <c r="O219" i="12"/>
  <c r="H219" i="12"/>
  <c r="G219" i="12"/>
  <c r="C219" i="12"/>
  <c r="Z218" i="12"/>
  <c r="S218" i="12"/>
  <c r="V218" i="12" s="1"/>
  <c r="O218" i="12"/>
  <c r="P218" i="12" s="1"/>
  <c r="H218" i="12"/>
  <c r="G218" i="12"/>
  <c r="C218" i="12"/>
  <c r="Z217" i="12"/>
  <c r="S217" i="12"/>
  <c r="V217" i="12" s="1"/>
  <c r="O217" i="12"/>
  <c r="P217" i="12" s="1"/>
  <c r="AC217" i="12" s="1"/>
  <c r="H217" i="12"/>
  <c r="G217" i="12"/>
  <c r="C217" i="12"/>
  <c r="Z216" i="12"/>
  <c r="S216" i="12"/>
  <c r="V216" i="12" s="1"/>
  <c r="O216" i="12"/>
  <c r="P216" i="12" s="1"/>
  <c r="H216" i="12"/>
  <c r="G216" i="12"/>
  <c r="C216" i="12"/>
  <c r="Z215" i="12"/>
  <c r="S215" i="12"/>
  <c r="V215" i="12" s="1"/>
  <c r="P215" i="12"/>
  <c r="AC215" i="12" s="1"/>
  <c r="O215" i="12"/>
  <c r="H215" i="12"/>
  <c r="G215" i="12"/>
  <c r="C215" i="12"/>
  <c r="Z214" i="12"/>
  <c r="S214" i="12"/>
  <c r="V214" i="12" s="1"/>
  <c r="O214" i="12"/>
  <c r="P214" i="12" s="1"/>
  <c r="H214" i="12"/>
  <c r="G214" i="12"/>
  <c r="C214" i="12"/>
  <c r="Z213" i="12"/>
  <c r="S213" i="12"/>
  <c r="V213" i="12" s="1"/>
  <c r="O213" i="12"/>
  <c r="P213" i="12" s="1"/>
  <c r="AC213" i="12" s="1"/>
  <c r="H213" i="12"/>
  <c r="G213" i="12"/>
  <c r="C213" i="12"/>
  <c r="Z212" i="12"/>
  <c r="S212" i="12"/>
  <c r="V212" i="12" s="1"/>
  <c r="O212" i="12"/>
  <c r="P212" i="12" s="1"/>
  <c r="H212" i="12"/>
  <c r="G212" i="12"/>
  <c r="C212" i="12"/>
  <c r="Z211" i="12"/>
  <c r="S211" i="12"/>
  <c r="V211" i="12" s="1"/>
  <c r="P211" i="12"/>
  <c r="AC211" i="12" s="1"/>
  <c r="O211" i="12"/>
  <c r="H211" i="12"/>
  <c r="G211" i="12"/>
  <c r="C211" i="12"/>
  <c r="Z210" i="12"/>
  <c r="S210" i="12"/>
  <c r="V210" i="12" s="1"/>
  <c r="O210" i="12"/>
  <c r="P210" i="12" s="1"/>
  <c r="H210" i="12"/>
  <c r="G210" i="12"/>
  <c r="C210" i="12"/>
  <c r="Z209" i="12"/>
  <c r="S209" i="12"/>
  <c r="V209" i="12" s="1"/>
  <c r="O209" i="12"/>
  <c r="P209" i="12" s="1"/>
  <c r="AC209" i="12" s="1"/>
  <c r="H209" i="12"/>
  <c r="G209" i="12"/>
  <c r="C209" i="12"/>
  <c r="Z208" i="12"/>
  <c r="S208" i="12"/>
  <c r="V208" i="12" s="1"/>
  <c r="O208" i="12"/>
  <c r="P208" i="12" s="1"/>
  <c r="H208" i="12"/>
  <c r="G208" i="12"/>
  <c r="C208" i="12"/>
  <c r="Z207" i="12"/>
  <c r="S207" i="12"/>
  <c r="V207" i="12" s="1"/>
  <c r="P207" i="12"/>
  <c r="AC207" i="12" s="1"/>
  <c r="O207" i="12"/>
  <c r="H207" i="12"/>
  <c r="G207" i="12"/>
  <c r="C207" i="12"/>
  <c r="Z206" i="12"/>
  <c r="S206" i="12"/>
  <c r="V206" i="12" s="1"/>
  <c r="O206" i="12"/>
  <c r="P206" i="12" s="1"/>
  <c r="H206" i="12"/>
  <c r="G206" i="12"/>
  <c r="C206" i="12"/>
  <c r="Z205" i="12"/>
  <c r="S205" i="12"/>
  <c r="V205" i="12" s="1"/>
  <c r="O205" i="12"/>
  <c r="P205" i="12" s="1"/>
  <c r="AC205" i="12" s="1"/>
  <c r="H205" i="12"/>
  <c r="G205" i="12"/>
  <c r="C205" i="12"/>
  <c r="Z204" i="12"/>
  <c r="S204" i="12"/>
  <c r="V204" i="12" s="1"/>
  <c r="O204" i="12"/>
  <c r="P204" i="12" s="1"/>
  <c r="H204" i="12"/>
  <c r="G204" i="12"/>
  <c r="C204" i="12"/>
  <c r="Z203" i="12"/>
  <c r="S203" i="12"/>
  <c r="V203" i="12" s="1"/>
  <c r="P203" i="12"/>
  <c r="AC203" i="12" s="1"/>
  <c r="O203" i="12"/>
  <c r="H203" i="12"/>
  <c r="G203" i="12"/>
  <c r="C203" i="12"/>
  <c r="Z202" i="12"/>
  <c r="S202" i="12"/>
  <c r="V202" i="12" s="1"/>
  <c r="O202" i="12"/>
  <c r="P202" i="12" s="1"/>
  <c r="H202" i="12"/>
  <c r="G202" i="12"/>
  <c r="C202" i="12"/>
  <c r="Z201" i="12"/>
  <c r="S201" i="12"/>
  <c r="V201" i="12" s="1"/>
  <c r="O201" i="12"/>
  <c r="P201" i="12" s="1"/>
  <c r="AC201" i="12" s="1"/>
  <c r="H201" i="12"/>
  <c r="G201" i="12"/>
  <c r="F201" i="12"/>
  <c r="C201" i="12"/>
  <c r="Z200" i="12"/>
  <c r="S200" i="12"/>
  <c r="V200" i="12" s="1"/>
  <c r="O200" i="12"/>
  <c r="P200" i="12" s="1"/>
  <c r="H200" i="12"/>
  <c r="G200" i="12"/>
  <c r="I200" i="12" s="1"/>
  <c r="F200" i="12"/>
  <c r="C200" i="12"/>
  <c r="Z199" i="12"/>
  <c r="S199" i="12"/>
  <c r="V199" i="12" s="1"/>
  <c r="P199" i="12"/>
  <c r="AC199" i="12" s="1"/>
  <c r="O199" i="12"/>
  <c r="H199" i="12"/>
  <c r="G199" i="12"/>
  <c r="F199" i="12"/>
  <c r="I199" i="12" s="1"/>
  <c r="C199" i="12"/>
  <c r="Z198" i="12"/>
  <c r="S198" i="12"/>
  <c r="O198" i="12"/>
  <c r="P198" i="12" s="1"/>
  <c r="H198" i="12"/>
  <c r="G198" i="12"/>
  <c r="F198" i="12"/>
  <c r="C198" i="12"/>
  <c r="Z197" i="12"/>
  <c r="S197" i="12"/>
  <c r="V197" i="12" s="1"/>
  <c r="O197" i="12"/>
  <c r="P197" i="12" s="1"/>
  <c r="AC197" i="12" s="1"/>
  <c r="H197" i="12"/>
  <c r="G197" i="12"/>
  <c r="F197" i="12"/>
  <c r="C197" i="12"/>
  <c r="Z196" i="12"/>
  <c r="S196" i="12"/>
  <c r="V196" i="12" s="1"/>
  <c r="O196" i="12"/>
  <c r="P196" i="12" s="1"/>
  <c r="H196" i="12"/>
  <c r="G196" i="12"/>
  <c r="I196" i="12" s="1"/>
  <c r="F196" i="12"/>
  <c r="C196" i="12"/>
  <c r="Z195" i="12"/>
  <c r="S195" i="12"/>
  <c r="V195" i="12" s="1"/>
  <c r="P195" i="12"/>
  <c r="AC195" i="12" s="1"/>
  <c r="O195" i="12"/>
  <c r="H195" i="12"/>
  <c r="G195" i="12"/>
  <c r="F195" i="12"/>
  <c r="I195" i="12" s="1"/>
  <c r="C195" i="12"/>
  <c r="Z194" i="12"/>
  <c r="S194" i="12"/>
  <c r="V194" i="12" s="1"/>
  <c r="O194" i="12"/>
  <c r="P194" i="12" s="1"/>
  <c r="H194" i="12"/>
  <c r="G194" i="12"/>
  <c r="F194" i="12"/>
  <c r="C194" i="12"/>
  <c r="Z193" i="12"/>
  <c r="S193" i="12"/>
  <c r="V193" i="12" s="1"/>
  <c r="O193" i="12"/>
  <c r="P193" i="12" s="1"/>
  <c r="AC193" i="12" s="1"/>
  <c r="H193" i="12"/>
  <c r="G193" i="12"/>
  <c r="F193" i="12"/>
  <c r="C193" i="12"/>
  <c r="Z192" i="12"/>
  <c r="S192" i="12"/>
  <c r="V192" i="12" s="1"/>
  <c r="O192" i="12"/>
  <c r="P192" i="12" s="1"/>
  <c r="H192" i="12"/>
  <c r="G192" i="12"/>
  <c r="I192" i="12" s="1"/>
  <c r="F192" i="12"/>
  <c r="C192" i="12"/>
  <c r="Z191" i="12"/>
  <c r="S191" i="12"/>
  <c r="V191" i="12" s="1"/>
  <c r="P191" i="12"/>
  <c r="AC191" i="12" s="1"/>
  <c r="O191" i="12"/>
  <c r="H191" i="12"/>
  <c r="G191" i="12"/>
  <c r="F191" i="12"/>
  <c r="I191" i="12" s="1"/>
  <c r="C191" i="12"/>
  <c r="Z190" i="12"/>
  <c r="S190" i="12"/>
  <c r="O190" i="12"/>
  <c r="P190" i="12" s="1"/>
  <c r="H190" i="12"/>
  <c r="G190" i="12"/>
  <c r="F190" i="12"/>
  <c r="C190" i="12"/>
  <c r="Z189" i="12"/>
  <c r="S189" i="12"/>
  <c r="V189" i="12" s="1"/>
  <c r="O189" i="12"/>
  <c r="P189" i="12" s="1"/>
  <c r="AC189" i="12" s="1"/>
  <c r="H189" i="12"/>
  <c r="G189" i="12"/>
  <c r="F189" i="12"/>
  <c r="C189" i="12"/>
  <c r="Z188" i="12"/>
  <c r="S188" i="12"/>
  <c r="V188" i="12" s="1"/>
  <c r="O188" i="12"/>
  <c r="P188" i="12" s="1"/>
  <c r="H188" i="12"/>
  <c r="G188" i="12"/>
  <c r="I188" i="12" s="1"/>
  <c r="F188" i="12"/>
  <c r="C188" i="12"/>
  <c r="Z187" i="12"/>
  <c r="S187" i="12"/>
  <c r="V187" i="12" s="1"/>
  <c r="P187" i="12"/>
  <c r="AC187" i="12" s="1"/>
  <c r="O187" i="12"/>
  <c r="H187" i="12"/>
  <c r="G187" i="12"/>
  <c r="F187" i="12"/>
  <c r="I187" i="12" s="1"/>
  <c r="C187" i="12"/>
  <c r="Z186" i="12"/>
  <c r="S186" i="12"/>
  <c r="V186" i="12" s="1"/>
  <c r="O186" i="12"/>
  <c r="P186" i="12" s="1"/>
  <c r="H186" i="12"/>
  <c r="G186" i="12"/>
  <c r="F186" i="12"/>
  <c r="C186" i="12"/>
  <c r="Z185" i="12"/>
  <c r="S185" i="12"/>
  <c r="V185" i="12" s="1"/>
  <c r="O185" i="12"/>
  <c r="P185" i="12" s="1"/>
  <c r="AC185" i="12" s="1"/>
  <c r="H185" i="12"/>
  <c r="G185" i="12"/>
  <c r="F185" i="12"/>
  <c r="C185" i="12"/>
  <c r="Z184" i="12"/>
  <c r="S184" i="12"/>
  <c r="V184" i="12" s="1"/>
  <c r="O184" i="12"/>
  <c r="P184" i="12" s="1"/>
  <c r="H184" i="12"/>
  <c r="G184" i="12"/>
  <c r="I184" i="12" s="1"/>
  <c r="F184" i="12"/>
  <c r="C184" i="12"/>
  <c r="Z183" i="12"/>
  <c r="S183" i="12"/>
  <c r="V183" i="12" s="1"/>
  <c r="P183" i="12"/>
  <c r="AC183" i="12" s="1"/>
  <c r="O183" i="12"/>
  <c r="H183" i="12"/>
  <c r="G183" i="12"/>
  <c r="F183" i="12"/>
  <c r="I183" i="12" s="1"/>
  <c r="C183" i="12"/>
  <c r="Z182" i="12"/>
  <c r="S182" i="12"/>
  <c r="O182" i="12"/>
  <c r="P182" i="12" s="1"/>
  <c r="H182" i="12"/>
  <c r="G182" i="12"/>
  <c r="F182" i="12"/>
  <c r="C182" i="12"/>
  <c r="Z181" i="12"/>
  <c r="S181" i="12"/>
  <c r="V181" i="12" s="1"/>
  <c r="O181" i="12"/>
  <c r="P181" i="12" s="1"/>
  <c r="AC181" i="12" s="1"/>
  <c r="H181" i="12"/>
  <c r="G181" i="12"/>
  <c r="F181" i="12"/>
  <c r="C181" i="12"/>
  <c r="Z180" i="12"/>
  <c r="S180" i="12"/>
  <c r="V180" i="12" s="1"/>
  <c r="O180" i="12"/>
  <c r="P180" i="12" s="1"/>
  <c r="H180" i="12"/>
  <c r="G180" i="12"/>
  <c r="I180" i="12" s="1"/>
  <c r="F180" i="12"/>
  <c r="C180" i="12"/>
  <c r="Z179" i="12"/>
  <c r="S179" i="12"/>
  <c r="V179" i="12" s="1"/>
  <c r="P179" i="12"/>
  <c r="AC179" i="12" s="1"/>
  <c r="O179" i="12"/>
  <c r="H179" i="12"/>
  <c r="G179" i="12"/>
  <c r="F179" i="12"/>
  <c r="I179" i="12" s="1"/>
  <c r="C179" i="12"/>
  <c r="Z178" i="12"/>
  <c r="S178" i="12"/>
  <c r="V178" i="12" s="1"/>
  <c r="O178" i="12"/>
  <c r="P178" i="12" s="1"/>
  <c r="H178" i="12"/>
  <c r="G178" i="12"/>
  <c r="F178" i="12"/>
  <c r="C178" i="12"/>
  <c r="Z177" i="12"/>
  <c r="S177" i="12"/>
  <c r="V177" i="12" s="1"/>
  <c r="O177" i="12"/>
  <c r="P177" i="12" s="1"/>
  <c r="AC177" i="12" s="1"/>
  <c r="H177" i="12"/>
  <c r="G177" i="12"/>
  <c r="F177" i="12"/>
  <c r="C177" i="12"/>
  <c r="Z176" i="12"/>
  <c r="S176" i="12"/>
  <c r="V176" i="12" s="1"/>
  <c r="O176" i="12"/>
  <c r="P176" i="12" s="1"/>
  <c r="H176" i="12"/>
  <c r="G176" i="12"/>
  <c r="I176" i="12" s="1"/>
  <c r="F176" i="12"/>
  <c r="C176" i="12"/>
  <c r="Z175" i="12"/>
  <c r="S175" i="12"/>
  <c r="V175" i="12" s="1"/>
  <c r="P175" i="12"/>
  <c r="O175" i="12"/>
  <c r="H175" i="12"/>
  <c r="G175" i="12"/>
  <c r="F175" i="12"/>
  <c r="I175" i="12" s="1"/>
  <c r="C175" i="12"/>
  <c r="Z174" i="12"/>
  <c r="S174" i="12"/>
  <c r="O174" i="12"/>
  <c r="P174" i="12" s="1"/>
  <c r="AC174" i="12" s="1"/>
  <c r="H174" i="12"/>
  <c r="G174" i="12"/>
  <c r="F174" i="12"/>
  <c r="C174" i="12"/>
  <c r="Z173" i="12"/>
  <c r="S173" i="12"/>
  <c r="V173" i="12" s="1"/>
  <c r="O173" i="12"/>
  <c r="P173" i="12" s="1"/>
  <c r="AC173" i="12" s="1"/>
  <c r="H173" i="12"/>
  <c r="G173" i="12"/>
  <c r="F173" i="12"/>
  <c r="C173" i="12"/>
  <c r="Z172" i="12"/>
  <c r="S172" i="12"/>
  <c r="V172" i="12" s="1"/>
  <c r="O172" i="12"/>
  <c r="P172" i="12" s="1"/>
  <c r="H172" i="12"/>
  <c r="G172" i="12"/>
  <c r="I172" i="12" s="1"/>
  <c r="F172" i="12"/>
  <c r="C172" i="12"/>
  <c r="Z171" i="12"/>
  <c r="S171" i="12"/>
  <c r="V171" i="12" s="1"/>
  <c r="P171" i="12"/>
  <c r="AC171" i="12" s="1"/>
  <c r="O171" i="12"/>
  <c r="H171" i="12"/>
  <c r="G171" i="12"/>
  <c r="F171" i="12"/>
  <c r="I171" i="12" s="1"/>
  <c r="C171" i="12"/>
  <c r="Z170" i="12"/>
  <c r="S170" i="12"/>
  <c r="V170" i="12" s="1"/>
  <c r="O170" i="12"/>
  <c r="P170" i="12" s="1"/>
  <c r="H170" i="12"/>
  <c r="G170" i="12"/>
  <c r="F170" i="12"/>
  <c r="C170" i="12"/>
  <c r="AF169" i="12"/>
  <c r="AG169" i="12" s="1"/>
  <c r="Z169" i="12"/>
  <c r="S169" i="12"/>
  <c r="V169" i="12" s="1"/>
  <c r="O169" i="12"/>
  <c r="P169" i="12" s="1"/>
  <c r="AC169" i="12" s="1"/>
  <c r="H169" i="12"/>
  <c r="G169" i="12"/>
  <c r="F169" i="12"/>
  <c r="C169" i="12"/>
  <c r="AG168" i="12"/>
  <c r="AF168" i="12"/>
  <c r="Z168" i="12"/>
  <c r="S168" i="12"/>
  <c r="O168" i="12"/>
  <c r="P168" i="12" s="1"/>
  <c r="H168" i="12"/>
  <c r="G168" i="12"/>
  <c r="F168" i="12"/>
  <c r="C168" i="12"/>
  <c r="AF167" i="12"/>
  <c r="AG167" i="12" s="1"/>
  <c r="Z167" i="12"/>
  <c r="S167" i="12"/>
  <c r="V167" i="12" s="1"/>
  <c r="O167" i="12"/>
  <c r="P167" i="12" s="1"/>
  <c r="AC167" i="12" s="1"/>
  <c r="H167" i="12"/>
  <c r="G167" i="12"/>
  <c r="F167" i="12"/>
  <c r="C167" i="12"/>
  <c r="AG166" i="12"/>
  <c r="AF166" i="12"/>
  <c r="Z166" i="12"/>
  <c r="S166" i="12"/>
  <c r="O166" i="12"/>
  <c r="P166" i="12" s="1"/>
  <c r="H166" i="12"/>
  <c r="G166" i="12"/>
  <c r="F166" i="12"/>
  <c r="C166" i="12"/>
  <c r="AF165" i="12"/>
  <c r="AG165" i="12" s="1"/>
  <c r="Z165" i="12"/>
  <c r="S165" i="12"/>
  <c r="V165" i="12" s="1"/>
  <c r="O165" i="12"/>
  <c r="P165" i="12" s="1"/>
  <c r="AC165" i="12" s="1"/>
  <c r="H165" i="12"/>
  <c r="G165" i="12"/>
  <c r="F165" i="12"/>
  <c r="C165" i="12"/>
  <c r="AG164" i="12"/>
  <c r="AF164" i="12"/>
  <c r="Z164" i="12"/>
  <c r="S164" i="12"/>
  <c r="O164" i="12"/>
  <c r="P164" i="12" s="1"/>
  <c r="H164" i="12"/>
  <c r="G164" i="12"/>
  <c r="F164" i="12"/>
  <c r="C164" i="12"/>
  <c r="AF163" i="12"/>
  <c r="AG163" i="12" s="1"/>
  <c r="T163" i="12" s="1"/>
  <c r="Z163" i="12"/>
  <c r="S163" i="12"/>
  <c r="V163" i="12" s="1"/>
  <c r="O163" i="12"/>
  <c r="P163" i="12" s="1"/>
  <c r="AC163" i="12" s="1"/>
  <c r="H163" i="12"/>
  <c r="G163" i="12"/>
  <c r="F163" i="12"/>
  <c r="C163" i="12"/>
  <c r="AG162" i="12"/>
  <c r="AF162" i="12"/>
  <c r="Z162" i="12"/>
  <c r="S162" i="12"/>
  <c r="O162" i="12"/>
  <c r="P162" i="12" s="1"/>
  <c r="H162" i="12"/>
  <c r="G162" i="12"/>
  <c r="F162" i="12"/>
  <c r="C162" i="12"/>
  <c r="AF161" i="12"/>
  <c r="AG161" i="12" s="1"/>
  <c r="Z161" i="12"/>
  <c r="S161" i="12"/>
  <c r="O161" i="12"/>
  <c r="P161" i="12" s="1"/>
  <c r="AC161" i="12" s="1"/>
  <c r="H161" i="12"/>
  <c r="G161" i="12"/>
  <c r="F161" i="12"/>
  <c r="C161" i="12"/>
  <c r="AG160" i="12"/>
  <c r="AF160" i="12"/>
  <c r="Z160" i="12"/>
  <c r="S160" i="12"/>
  <c r="O160" i="12"/>
  <c r="P160" i="12" s="1"/>
  <c r="H160" i="12"/>
  <c r="G160" i="12"/>
  <c r="F160" i="12"/>
  <c r="C160" i="12"/>
  <c r="AF159" i="12"/>
  <c r="AG159" i="12" s="1"/>
  <c r="Z159" i="12"/>
  <c r="S159" i="12"/>
  <c r="O159" i="12"/>
  <c r="P159" i="12" s="1"/>
  <c r="AC159" i="12" s="1"/>
  <c r="H159" i="12"/>
  <c r="G159" i="12"/>
  <c r="F159" i="12"/>
  <c r="C159" i="12"/>
  <c r="AG158" i="12"/>
  <c r="AF158" i="12"/>
  <c r="Z158" i="12"/>
  <c r="S158" i="12"/>
  <c r="O158" i="12"/>
  <c r="P158" i="12" s="1"/>
  <c r="H158" i="12"/>
  <c r="G158" i="12"/>
  <c r="F158" i="12"/>
  <c r="C158" i="12"/>
  <c r="AF157" i="12"/>
  <c r="AG157" i="12" s="1"/>
  <c r="Z157" i="12"/>
  <c r="S157" i="12"/>
  <c r="O157" i="12"/>
  <c r="P157" i="12" s="1"/>
  <c r="AC157" i="12" s="1"/>
  <c r="H157" i="12"/>
  <c r="G157" i="12"/>
  <c r="F157" i="12"/>
  <c r="C157" i="12"/>
  <c r="AG156" i="12"/>
  <c r="AF156" i="12"/>
  <c r="Z156" i="12"/>
  <c r="S156" i="12"/>
  <c r="O156" i="12"/>
  <c r="P156" i="12" s="1"/>
  <c r="H156" i="12"/>
  <c r="G156" i="12"/>
  <c r="F156" i="12"/>
  <c r="C156" i="12"/>
  <c r="AF155" i="12"/>
  <c r="AG155" i="12" s="1"/>
  <c r="T155" i="12" s="1"/>
  <c r="Z155" i="12"/>
  <c r="S155" i="12"/>
  <c r="O155" i="12"/>
  <c r="P155" i="12" s="1"/>
  <c r="AC155" i="12" s="1"/>
  <c r="H155" i="12"/>
  <c r="G155" i="12"/>
  <c r="F155" i="12"/>
  <c r="C155" i="12"/>
  <c r="AG154" i="12"/>
  <c r="AF154" i="12"/>
  <c r="Z154" i="12"/>
  <c r="S154" i="12"/>
  <c r="O154" i="12"/>
  <c r="P154" i="12" s="1"/>
  <c r="H154" i="12"/>
  <c r="G154" i="12"/>
  <c r="F154" i="12"/>
  <c r="C154" i="12"/>
  <c r="AF153" i="12"/>
  <c r="AG153" i="12" s="1"/>
  <c r="Z153" i="12"/>
  <c r="S153" i="12"/>
  <c r="O153" i="12"/>
  <c r="P153" i="12" s="1"/>
  <c r="AC153" i="12" s="1"/>
  <c r="H153" i="12"/>
  <c r="G153" i="12"/>
  <c r="F153" i="12"/>
  <c r="C153" i="12"/>
  <c r="AG152" i="12"/>
  <c r="AF152" i="12"/>
  <c r="Z152" i="12"/>
  <c r="S152" i="12"/>
  <c r="O152" i="12"/>
  <c r="P152" i="12" s="1"/>
  <c r="H152" i="12"/>
  <c r="G152" i="12"/>
  <c r="F152" i="12"/>
  <c r="C152" i="12"/>
  <c r="AF151" i="12"/>
  <c r="AG151" i="12" s="1"/>
  <c r="Z151" i="12"/>
  <c r="S151" i="12"/>
  <c r="O151" i="12"/>
  <c r="P151" i="12" s="1"/>
  <c r="AC151" i="12" s="1"/>
  <c r="H151" i="12"/>
  <c r="G151" i="12"/>
  <c r="F151" i="12"/>
  <c r="C151" i="12"/>
  <c r="AG150" i="12"/>
  <c r="AF150" i="12"/>
  <c r="Z150" i="12"/>
  <c r="S150" i="12"/>
  <c r="O150" i="12"/>
  <c r="P150" i="12" s="1"/>
  <c r="H150" i="12"/>
  <c r="G150" i="12"/>
  <c r="F150" i="12"/>
  <c r="C150" i="12"/>
  <c r="AF149" i="12"/>
  <c r="AG149" i="12" s="1"/>
  <c r="Z149" i="12"/>
  <c r="S149" i="12"/>
  <c r="O149" i="12"/>
  <c r="P149" i="12" s="1"/>
  <c r="AC149" i="12" s="1"/>
  <c r="H149" i="12"/>
  <c r="G149" i="12"/>
  <c r="F149" i="12"/>
  <c r="C149" i="12"/>
  <c r="AG148" i="12"/>
  <c r="AF148" i="12"/>
  <c r="Z148" i="12"/>
  <c r="S148" i="12"/>
  <c r="O148" i="12"/>
  <c r="P148" i="12" s="1"/>
  <c r="H148" i="12"/>
  <c r="G148" i="12"/>
  <c r="F148" i="12"/>
  <c r="C148" i="12"/>
  <c r="AF147" i="12"/>
  <c r="AG147" i="12" s="1"/>
  <c r="T147" i="12" s="1"/>
  <c r="Z147" i="12"/>
  <c r="S147" i="12"/>
  <c r="O147" i="12"/>
  <c r="P147" i="12" s="1"/>
  <c r="AC147" i="12" s="1"/>
  <c r="H147" i="12"/>
  <c r="G147" i="12"/>
  <c r="F147" i="12"/>
  <c r="C147" i="12"/>
  <c r="AG146" i="12"/>
  <c r="AF146" i="12"/>
  <c r="Z146" i="12"/>
  <c r="S146" i="12"/>
  <c r="O146" i="12"/>
  <c r="P146" i="12" s="1"/>
  <c r="H146" i="12"/>
  <c r="G146" i="12"/>
  <c r="F146" i="12"/>
  <c r="C146" i="12"/>
  <c r="AF145" i="12"/>
  <c r="AG145" i="12" s="1"/>
  <c r="Z145" i="12"/>
  <c r="S145" i="12"/>
  <c r="O145" i="12"/>
  <c r="P145" i="12" s="1"/>
  <c r="AC145" i="12" s="1"/>
  <c r="H145" i="12"/>
  <c r="G145" i="12"/>
  <c r="F145" i="12"/>
  <c r="C145" i="12"/>
  <c r="AG144" i="12"/>
  <c r="AF144" i="12"/>
  <c r="Z144" i="12"/>
  <c r="S144" i="12"/>
  <c r="O144" i="12"/>
  <c r="P144" i="12" s="1"/>
  <c r="H144" i="12"/>
  <c r="G144" i="12"/>
  <c r="F144" i="12"/>
  <c r="C144" i="12"/>
  <c r="AF143" i="12"/>
  <c r="AG143" i="12" s="1"/>
  <c r="Z143" i="12"/>
  <c r="S143" i="12"/>
  <c r="O143" i="12"/>
  <c r="P143" i="12" s="1"/>
  <c r="AC143" i="12" s="1"/>
  <c r="H143" i="12"/>
  <c r="G143" i="12"/>
  <c r="F143" i="12"/>
  <c r="C143" i="12"/>
  <c r="AG142" i="12"/>
  <c r="AF142" i="12"/>
  <c r="Z142" i="12"/>
  <c r="S142" i="12"/>
  <c r="O142" i="12"/>
  <c r="P142" i="12" s="1"/>
  <c r="H142" i="12"/>
  <c r="G142" i="12"/>
  <c r="F142" i="12"/>
  <c r="C142" i="12"/>
  <c r="AF141" i="12"/>
  <c r="AG141" i="12" s="1"/>
  <c r="Z141" i="12"/>
  <c r="S141" i="12"/>
  <c r="O141" i="12"/>
  <c r="P141" i="12" s="1"/>
  <c r="AC141" i="12" s="1"/>
  <c r="H141" i="12"/>
  <c r="G141" i="12"/>
  <c r="F141" i="12"/>
  <c r="C141" i="12"/>
  <c r="AG140" i="12"/>
  <c r="AF140" i="12"/>
  <c r="Z140" i="12"/>
  <c r="S140" i="12"/>
  <c r="O140" i="12"/>
  <c r="P140" i="12" s="1"/>
  <c r="H140" i="12"/>
  <c r="G140" i="12"/>
  <c r="F140" i="12"/>
  <c r="C140" i="12"/>
  <c r="AF139" i="12"/>
  <c r="AG139" i="12" s="1"/>
  <c r="T139" i="12" s="1"/>
  <c r="Z139" i="12"/>
  <c r="S139" i="12"/>
  <c r="O139" i="12"/>
  <c r="P139" i="12" s="1"/>
  <c r="AC139" i="12" s="1"/>
  <c r="H139" i="12"/>
  <c r="G139" i="12"/>
  <c r="F139" i="12"/>
  <c r="C139" i="12"/>
  <c r="AG138" i="12"/>
  <c r="AF138" i="12"/>
  <c r="Z138" i="12"/>
  <c r="S138" i="12"/>
  <c r="O138" i="12"/>
  <c r="P138" i="12" s="1"/>
  <c r="H138" i="12"/>
  <c r="G138" i="12"/>
  <c r="F138" i="12"/>
  <c r="C138" i="12"/>
  <c r="AF137" i="12"/>
  <c r="AG137" i="12" s="1"/>
  <c r="Z137" i="12"/>
  <c r="S137" i="12"/>
  <c r="O137" i="12"/>
  <c r="P137" i="12" s="1"/>
  <c r="AC137" i="12" s="1"/>
  <c r="H137" i="12"/>
  <c r="G137" i="12"/>
  <c r="F137" i="12"/>
  <c r="C137" i="12"/>
  <c r="AG136" i="12"/>
  <c r="AF136" i="12"/>
  <c r="Z136" i="12"/>
  <c r="S136" i="12"/>
  <c r="O136" i="12"/>
  <c r="P136" i="12" s="1"/>
  <c r="H136" i="12"/>
  <c r="G136" i="12"/>
  <c r="F136" i="12"/>
  <c r="C136" i="12"/>
  <c r="AF135" i="12"/>
  <c r="AG135" i="12" s="1"/>
  <c r="Z135" i="12"/>
  <c r="S135" i="12"/>
  <c r="O135" i="12"/>
  <c r="P135" i="12" s="1"/>
  <c r="AC135" i="12" s="1"/>
  <c r="H135" i="12"/>
  <c r="G135" i="12"/>
  <c r="F135" i="12"/>
  <c r="C135" i="12"/>
  <c r="AG134" i="12"/>
  <c r="AF134" i="12"/>
  <c r="Z134" i="12"/>
  <c r="S134" i="12"/>
  <c r="O134" i="12"/>
  <c r="P134" i="12" s="1"/>
  <c r="H134" i="12"/>
  <c r="G134" i="12"/>
  <c r="F134" i="12"/>
  <c r="C134" i="12"/>
  <c r="AF133" i="12"/>
  <c r="AG133" i="12" s="1"/>
  <c r="Z133" i="12"/>
  <c r="S133" i="12"/>
  <c r="O133" i="12"/>
  <c r="P133" i="12" s="1"/>
  <c r="AC133" i="12" s="1"/>
  <c r="H133" i="12"/>
  <c r="G133" i="12"/>
  <c r="F133" i="12"/>
  <c r="C133" i="12"/>
  <c r="AG132" i="12"/>
  <c r="AF132" i="12"/>
  <c r="Z132" i="12"/>
  <c r="S132" i="12"/>
  <c r="O132" i="12"/>
  <c r="P132" i="12" s="1"/>
  <c r="H132" i="12"/>
  <c r="G132" i="12"/>
  <c r="F132" i="12"/>
  <c r="C132" i="12"/>
  <c r="AF131" i="12"/>
  <c r="AG131" i="12" s="1"/>
  <c r="T131" i="12" s="1"/>
  <c r="Z131" i="12"/>
  <c r="S131" i="12"/>
  <c r="O131" i="12"/>
  <c r="P131" i="12" s="1"/>
  <c r="AC131" i="12" s="1"/>
  <c r="H131" i="12"/>
  <c r="G131" i="12"/>
  <c r="F131" i="12"/>
  <c r="C131" i="12"/>
  <c r="AG130" i="12"/>
  <c r="AF130" i="12"/>
  <c r="Z130" i="12"/>
  <c r="S130" i="12"/>
  <c r="O130" i="12"/>
  <c r="P130" i="12" s="1"/>
  <c r="H130" i="12"/>
  <c r="G130" i="12"/>
  <c r="F130" i="12"/>
  <c r="C130" i="12"/>
  <c r="AF129" i="12"/>
  <c r="AG129" i="12" s="1"/>
  <c r="Z129" i="12"/>
  <c r="S129" i="12"/>
  <c r="O129" i="12"/>
  <c r="P129" i="12" s="1"/>
  <c r="AC129" i="12" s="1"/>
  <c r="H129" i="12"/>
  <c r="G129" i="12"/>
  <c r="F129" i="12"/>
  <c r="C129" i="12"/>
  <c r="AG128" i="12"/>
  <c r="AF128" i="12"/>
  <c r="Z128" i="12"/>
  <c r="S128" i="12"/>
  <c r="O128" i="12"/>
  <c r="P128" i="12" s="1"/>
  <c r="H128" i="12"/>
  <c r="G128" i="12"/>
  <c r="F128" i="12"/>
  <c r="C128" i="12"/>
  <c r="AF127" i="12"/>
  <c r="AG127" i="12" s="1"/>
  <c r="Z127" i="12"/>
  <c r="S127" i="12"/>
  <c r="O127" i="12"/>
  <c r="P127" i="12" s="1"/>
  <c r="AC127" i="12" s="1"/>
  <c r="H127" i="12"/>
  <c r="G127" i="12"/>
  <c r="F127" i="12"/>
  <c r="C127" i="12"/>
  <c r="AG126" i="12"/>
  <c r="AF126" i="12"/>
  <c r="Z126" i="12"/>
  <c r="S126" i="12"/>
  <c r="O126" i="12"/>
  <c r="P126" i="12" s="1"/>
  <c r="H126" i="12"/>
  <c r="G126" i="12"/>
  <c r="F126" i="12"/>
  <c r="C126" i="12"/>
  <c r="AF125" i="12"/>
  <c r="AG125" i="12" s="1"/>
  <c r="Z125" i="12"/>
  <c r="S125" i="12"/>
  <c r="O125" i="12"/>
  <c r="P125" i="12" s="1"/>
  <c r="AC125" i="12" s="1"/>
  <c r="H125" i="12"/>
  <c r="G125" i="12"/>
  <c r="F125" i="12"/>
  <c r="C125" i="12"/>
  <c r="AG124" i="12"/>
  <c r="AF124" i="12"/>
  <c r="Z124" i="12"/>
  <c r="S124" i="12"/>
  <c r="O124" i="12"/>
  <c r="P124" i="12" s="1"/>
  <c r="H124" i="12"/>
  <c r="G124" i="12"/>
  <c r="F124" i="12"/>
  <c r="C124" i="12"/>
  <c r="AF123" i="12"/>
  <c r="AG123" i="12" s="1"/>
  <c r="T123" i="12" s="1"/>
  <c r="Z123" i="12"/>
  <c r="S123" i="12"/>
  <c r="O123" i="12"/>
  <c r="P123" i="12" s="1"/>
  <c r="AC123" i="12" s="1"/>
  <c r="H123" i="12"/>
  <c r="G123" i="12"/>
  <c r="F123" i="12"/>
  <c r="C123" i="12"/>
  <c r="AG122" i="12"/>
  <c r="AF122" i="12"/>
  <c r="Z122" i="12"/>
  <c r="S122" i="12"/>
  <c r="O122" i="12"/>
  <c r="P122" i="12" s="1"/>
  <c r="H122" i="12"/>
  <c r="G122" i="12"/>
  <c r="F122" i="12"/>
  <c r="C122" i="12"/>
  <c r="AF121" i="12"/>
  <c r="AG121" i="12" s="1"/>
  <c r="Z121" i="12"/>
  <c r="S121" i="12"/>
  <c r="O121" i="12"/>
  <c r="P121" i="12" s="1"/>
  <c r="AC121" i="12" s="1"/>
  <c r="H121" i="12"/>
  <c r="G121" i="12"/>
  <c r="F121" i="12"/>
  <c r="C121" i="12"/>
  <c r="AG120" i="12"/>
  <c r="AF120" i="12"/>
  <c r="Z120" i="12"/>
  <c r="S120" i="12"/>
  <c r="O120" i="12"/>
  <c r="P120" i="12" s="1"/>
  <c r="H120" i="12"/>
  <c r="G120" i="12"/>
  <c r="F120" i="12"/>
  <c r="C120" i="12"/>
  <c r="AF119" i="12"/>
  <c r="AG119" i="12" s="1"/>
  <c r="Z119" i="12"/>
  <c r="S119" i="12"/>
  <c r="O119" i="12"/>
  <c r="P119" i="12" s="1"/>
  <c r="AC119" i="12" s="1"/>
  <c r="H119" i="12"/>
  <c r="G119" i="12"/>
  <c r="F119" i="12"/>
  <c r="C119" i="12"/>
  <c r="AG118" i="12"/>
  <c r="AF118" i="12"/>
  <c r="Z118" i="12"/>
  <c r="S118" i="12"/>
  <c r="O118" i="12"/>
  <c r="P118" i="12" s="1"/>
  <c r="H118" i="12"/>
  <c r="G118" i="12"/>
  <c r="F118" i="12"/>
  <c r="C118" i="12"/>
  <c r="AF117" i="12"/>
  <c r="AG117" i="12" s="1"/>
  <c r="Z117" i="12"/>
  <c r="S117" i="12"/>
  <c r="O117" i="12"/>
  <c r="P117" i="12" s="1"/>
  <c r="AC117" i="12" s="1"/>
  <c r="H117" i="12"/>
  <c r="G117" i="12"/>
  <c r="F117" i="12"/>
  <c r="C117" i="12"/>
  <c r="AG116" i="12"/>
  <c r="AF116" i="12"/>
  <c r="Z116" i="12"/>
  <c r="S116" i="12"/>
  <c r="O116" i="12"/>
  <c r="P116" i="12" s="1"/>
  <c r="H116" i="12"/>
  <c r="G116" i="12"/>
  <c r="F116" i="12"/>
  <c r="C116" i="12"/>
  <c r="AF115" i="12"/>
  <c r="AG115" i="12" s="1"/>
  <c r="T115" i="12" s="1"/>
  <c r="Z115" i="12"/>
  <c r="S115" i="12"/>
  <c r="O115" i="12"/>
  <c r="P115" i="12" s="1"/>
  <c r="AC115" i="12" s="1"/>
  <c r="H115" i="12"/>
  <c r="G115" i="12"/>
  <c r="F115" i="12"/>
  <c r="C115" i="12"/>
  <c r="AG114" i="12"/>
  <c r="AF114" i="12"/>
  <c r="Z114" i="12"/>
  <c r="S114" i="12"/>
  <c r="O114" i="12"/>
  <c r="P114" i="12" s="1"/>
  <c r="H114" i="12"/>
  <c r="G114" i="12"/>
  <c r="F114" i="12"/>
  <c r="C114" i="12"/>
  <c r="AF113" i="12"/>
  <c r="AG113" i="12" s="1"/>
  <c r="Z113" i="12"/>
  <c r="S113" i="12"/>
  <c r="O113" i="12"/>
  <c r="P113" i="12" s="1"/>
  <c r="AC113" i="12" s="1"/>
  <c r="H113" i="12"/>
  <c r="G113" i="12"/>
  <c r="F113" i="12"/>
  <c r="C113" i="12"/>
  <c r="AG112" i="12"/>
  <c r="AF112" i="12"/>
  <c r="Z112" i="12"/>
  <c r="S112" i="12"/>
  <c r="O112" i="12"/>
  <c r="P112" i="12" s="1"/>
  <c r="H112" i="12"/>
  <c r="G112" i="12"/>
  <c r="F112" i="12"/>
  <c r="C112" i="12"/>
  <c r="AF111" i="12"/>
  <c r="AG111" i="12" s="1"/>
  <c r="Z111" i="12"/>
  <c r="S111" i="12"/>
  <c r="O111" i="12"/>
  <c r="P111" i="12" s="1"/>
  <c r="AC111" i="12" s="1"/>
  <c r="H111" i="12"/>
  <c r="G111" i="12"/>
  <c r="F111" i="12"/>
  <c r="C111" i="12"/>
  <c r="AG110" i="12"/>
  <c r="AF110" i="12"/>
  <c r="Z110" i="12"/>
  <c r="S110" i="12"/>
  <c r="O110" i="12"/>
  <c r="P110" i="12" s="1"/>
  <c r="H110" i="12"/>
  <c r="G110" i="12"/>
  <c r="F110" i="12"/>
  <c r="C110" i="12"/>
  <c r="AF109" i="12"/>
  <c r="AG109" i="12" s="1"/>
  <c r="Z109" i="12"/>
  <c r="S109" i="12"/>
  <c r="O109" i="12"/>
  <c r="P109" i="12" s="1"/>
  <c r="AC109" i="12" s="1"/>
  <c r="H109" i="12"/>
  <c r="G109" i="12"/>
  <c r="F109" i="12"/>
  <c r="C109" i="12"/>
  <c r="AG108" i="12"/>
  <c r="AF108" i="12"/>
  <c r="Z108" i="12"/>
  <c r="S108" i="12"/>
  <c r="O108" i="12"/>
  <c r="P108" i="12" s="1"/>
  <c r="H108" i="12"/>
  <c r="G108" i="12"/>
  <c r="F108" i="12"/>
  <c r="C108" i="12"/>
  <c r="AF107" i="12"/>
  <c r="AG107" i="12" s="1"/>
  <c r="T107" i="12" s="1"/>
  <c r="Z107" i="12"/>
  <c r="S107" i="12"/>
  <c r="O107" i="12"/>
  <c r="P107" i="12" s="1"/>
  <c r="AC107" i="12" s="1"/>
  <c r="H107" i="12"/>
  <c r="G107" i="12"/>
  <c r="F107" i="12"/>
  <c r="C107" i="12"/>
  <c r="AG106" i="12"/>
  <c r="AF106" i="12"/>
  <c r="Z106" i="12"/>
  <c r="S106" i="12"/>
  <c r="O106" i="12"/>
  <c r="P106" i="12" s="1"/>
  <c r="H106" i="12"/>
  <c r="G106" i="12"/>
  <c r="F106" i="12"/>
  <c r="C106" i="12"/>
  <c r="AF105" i="12"/>
  <c r="AG105" i="12" s="1"/>
  <c r="Z105" i="12"/>
  <c r="S105" i="12"/>
  <c r="O105" i="12"/>
  <c r="P105" i="12" s="1"/>
  <c r="AC105" i="12" s="1"/>
  <c r="H105" i="12"/>
  <c r="G105" i="12"/>
  <c r="F105" i="12"/>
  <c r="C105" i="12"/>
  <c r="AG104" i="12"/>
  <c r="AF104" i="12"/>
  <c r="Z104" i="12"/>
  <c r="S104" i="12"/>
  <c r="O104" i="12"/>
  <c r="P104" i="12" s="1"/>
  <c r="H104" i="12"/>
  <c r="G104" i="12"/>
  <c r="F104" i="12"/>
  <c r="C104" i="12"/>
  <c r="AF103" i="12"/>
  <c r="AG103" i="12" s="1"/>
  <c r="Z103" i="12"/>
  <c r="S103" i="12"/>
  <c r="O103" i="12"/>
  <c r="P103" i="12" s="1"/>
  <c r="AC103" i="12" s="1"/>
  <c r="H103" i="12"/>
  <c r="G103" i="12"/>
  <c r="F103" i="12"/>
  <c r="C103" i="12"/>
  <c r="AG102" i="12"/>
  <c r="AF102" i="12"/>
  <c r="Z102" i="12"/>
  <c r="S102" i="12"/>
  <c r="O102" i="12"/>
  <c r="P102" i="12" s="1"/>
  <c r="H102" i="12"/>
  <c r="G102" i="12"/>
  <c r="F102" i="12"/>
  <c r="C102" i="12"/>
  <c r="AF101" i="12"/>
  <c r="AG101" i="12" s="1"/>
  <c r="Z101" i="12"/>
  <c r="S101" i="12"/>
  <c r="O101" i="12"/>
  <c r="P101" i="12" s="1"/>
  <c r="AC101" i="12" s="1"/>
  <c r="H101" i="12"/>
  <c r="G101" i="12"/>
  <c r="F101" i="12"/>
  <c r="C101" i="12"/>
  <c r="AG100" i="12"/>
  <c r="AF100" i="12"/>
  <c r="Z100" i="12"/>
  <c r="S100" i="12"/>
  <c r="O100" i="12"/>
  <c r="P100" i="12" s="1"/>
  <c r="H100" i="12"/>
  <c r="G100" i="12"/>
  <c r="F100" i="12"/>
  <c r="C100" i="12"/>
  <c r="AF99" i="12"/>
  <c r="AG99" i="12" s="1"/>
  <c r="T99" i="12" s="1"/>
  <c r="Z99" i="12"/>
  <c r="S99" i="12"/>
  <c r="O99" i="12"/>
  <c r="P99" i="12" s="1"/>
  <c r="AC99" i="12" s="1"/>
  <c r="H99" i="12"/>
  <c r="G99" i="12"/>
  <c r="F99" i="12"/>
  <c r="C99" i="12"/>
  <c r="AG98" i="12"/>
  <c r="AF98" i="12"/>
  <c r="Z98" i="12"/>
  <c r="S98" i="12"/>
  <c r="O98" i="12"/>
  <c r="P98" i="12" s="1"/>
  <c r="H98" i="12"/>
  <c r="G98" i="12"/>
  <c r="F98" i="12"/>
  <c r="C98" i="12"/>
  <c r="AF97" i="12"/>
  <c r="AG97" i="12" s="1"/>
  <c r="Z97" i="12"/>
  <c r="S97" i="12"/>
  <c r="O97" i="12"/>
  <c r="P97" i="12" s="1"/>
  <c r="AC97" i="12" s="1"/>
  <c r="H97" i="12"/>
  <c r="G97" i="12"/>
  <c r="F97" i="12"/>
  <c r="C97" i="12"/>
  <c r="AG96" i="12"/>
  <c r="AF96" i="12"/>
  <c r="Z96" i="12"/>
  <c r="S96" i="12"/>
  <c r="O96" i="12"/>
  <c r="P96" i="12" s="1"/>
  <c r="H96" i="12"/>
  <c r="G96" i="12"/>
  <c r="F96" i="12"/>
  <c r="C96" i="12"/>
  <c r="AF95" i="12"/>
  <c r="AG95" i="12" s="1"/>
  <c r="Z95" i="12"/>
  <c r="S95" i="12"/>
  <c r="O95" i="12"/>
  <c r="P95" i="12" s="1"/>
  <c r="AC95" i="12" s="1"/>
  <c r="H95" i="12"/>
  <c r="G95" i="12"/>
  <c r="F95" i="12"/>
  <c r="C95" i="12"/>
  <c r="AG94" i="12"/>
  <c r="AF94" i="12"/>
  <c r="Z94" i="12"/>
  <c r="S94" i="12"/>
  <c r="O94" i="12"/>
  <c r="P94" i="12" s="1"/>
  <c r="H94" i="12"/>
  <c r="G94" i="12"/>
  <c r="F94" i="12"/>
  <c r="C94" i="12"/>
  <c r="AF93" i="12"/>
  <c r="AG93" i="12" s="1"/>
  <c r="Z93" i="12"/>
  <c r="S93" i="12"/>
  <c r="O93" i="12"/>
  <c r="P93" i="12" s="1"/>
  <c r="AC93" i="12" s="1"/>
  <c r="H93" i="12"/>
  <c r="G93" i="12"/>
  <c r="F93" i="12"/>
  <c r="C93" i="12"/>
  <c r="AG92" i="12"/>
  <c r="AF92" i="12"/>
  <c r="Z92" i="12"/>
  <c r="S92" i="12"/>
  <c r="O92" i="12"/>
  <c r="P92" i="12" s="1"/>
  <c r="H92" i="12"/>
  <c r="G92" i="12"/>
  <c r="F92" i="12"/>
  <c r="C92" i="12"/>
  <c r="AF91" i="12"/>
  <c r="AG91" i="12" s="1"/>
  <c r="T91" i="12" s="1"/>
  <c r="Z91" i="12"/>
  <c r="S91" i="12"/>
  <c r="O91" i="12"/>
  <c r="P91" i="12" s="1"/>
  <c r="AC91" i="12" s="1"/>
  <c r="H91" i="12"/>
  <c r="G91" i="12"/>
  <c r="F91" i="12"/>
  <c r="C91" i="12"/>
  <c r="AG90" i="12"/>
  <c r="AF90" i="12"/>
  <c r="Z90" i="12"/>
  <c r="S90" i="12"/>
  <c r="O90" i="12"/>
  <c r="P90" i="12" s="1"/>
  <c r="H90" i="12"/>
  <c r="G90" i="12"/>
  <c r="F90" i="12"/>
  <c r="C90" i="12"/>
  <c r="AF89" i="12"/>
  <c r="AG89" i="12" s="1"/>
  <c r="Z89" i="12"/>
  <c r="S89" i="12"/>
  <c r="O89" i="12"/>
  <c r="P89" i="12" s="1"/>
  <c r="AC89" i="12" s="1"/>
  <c r="H89" i="12"/>
  <c r="G89" i="12"/>
  <c r="F89" i="12"/>
  <c r="C89" i="12"/>
  <c r="AG88" i="12"/>
  <c r="AF88" i="12"/>
  <c r="Z88" i="12"/>
  <c r="S88" i="12"/>
  <c r="O88" i="12"/>
  <c r="P88" i="12" s="1"/>
  <c r="H88" i="12"/>
  <c r="G88" i="12"/>
  <c r="F88" i="12"/>
  <c r="C88" i="12"/>
  <c r="AF87" i="12"/>
  <c r="AG87" i="12" s="1"/>
  <c r="Z87" i="12"/>
  <c r="S87" i="12"/>
  <c r="O87" i="12"/>
  <c r="P87" i="12" s="1"/>
  <c r="AC87" i="12" s="1"/>
  <c r="H87" i="12"/>
  <c r="G87" i="12"/>
  <c r="F87" i="12"/>
  <c r="C87" i="12"/>
  <c r="AG86" i="12"/>
  <c r="AF86" i="12"/>
  <c r="Z86" i="12"/>
  <c r="S86" i="12"/>
  <c r="O86" i="12"/>
  <c r="P86" i="12" s="1"/>
  <c r="H86" i="12"/>
  <c r="G86" i="12"/>
  <c r="F86" i="12"/>
  <c r="C86" i="12"/>
  <c r="AF85" i="12"/>
  <c r="AG85" i="12" s="1"/>
  <c r="Z85" i="12"/>
  <c r="S85" i="12"/>
  <c r="O85" i="12"/>
  <c r="P85" i="12" s="1"/>
  <c r="AC85" i="12" s="1"/>
  <c r="H85" i="12"/>
  <c r="G85" i="12"/>
  <c r="F85" i="12"/>
  <c r="C85" i="12"/>
  <c r="AG84" i="12"/>
  <c r="AF84" i="12"/>
  <c r="Z84" i="12"/>
  <c r="S84" i="12"/>
  <c r="O84" i="12"/>
  <c r="P84" i="12" s="1"/>
  <c r="H84" i="12"/>
  <c r="G84" i="12"/>
  <c r="F84" i="12"/>
  <c r="C84" i="12"/>
  <c r="AF83" i="12"/>
  <c r="AG83" i="12" s="1"/>
  <c r="T83" i="12" s="1"/>
  <c r="Z83" i="12"/>
  <c r="S83" i="12"/>
  <c r="O83" i="12"/>
  <c r="P83" i="12" s="1"/>
  <c r="AC83" i="12" s="1"/>
  <c r="H83" i="12"/>
  <c r="G83" i="12"/>
  <c r="F83" i="12"/>
  <c r="C83" i="12"/>
  <c r="AG82" i="12"/>
  <c r="AF82" i="12"/>
  <c r="Z82" i="12"/>
  <c r="S82" i="12"/>
  <c r="O82" i="12"/>
  <c r="P82" i="12" s="1"/>
  <c r="H82" i="12"/>
  <c r="G82" i="12"/>
  <c r="F82" i="12"/>
  <c r="C82" i="12"/>
  <c r="AF81" i="12"/>
  <c r="AG81" i="12" s="1"/>
  <c r="Z81" i="12"/>
  <c r="S81" i="12"/>
  <c r="O81" i="12"/>
  <c r="P81" i="12" s="1"/>
  <c r="AC81" i="12" s="1"/>
  <c r="H81" i="12"/>
  <c r="G81" i="12"/>
  <c r="F81" i="12"/>
  <c r="C81" i="12"/>
  <c r="AG80" i="12"/>
  <c r="AF80" i="12"/>
  <c r="Z80" i="12"/>
  <c r="S80" i="12"/>
  <c r="O80" i="12"/>
  <c r="P80" i="12" s="1"/>
  <c r="H80" i="12"/>
  <c r="G80" i="12"/>
  <c r="F80" i="12"/>
  <c r="C80" i="12"/>
  <c r="AF79" i="12"/>
  <c r="AG79" i="12" s="1"/>
  <c r="Z79" i="12"/>
  <c r="S79" i="12"/>
  <c r="O79" i="12"/>
  <c r="P79" i="12" s="1"/>
  <c r="AC79" i="12" s="1"/>
  <c r="H79" i="12"/>
  <c r="G79" i="12"/>
  <c r="F79" i="12"/>
  <c r="C79" i="12"/>
  <c r="AG78" i="12"/>
  <c r="AF78" i="12"/>
  <c r="Z78" i="12"/>
  <c r="S78" i="12"/>
  <c r="O78" i="12"/>
  <c r="P78" i="12" s="1"/>
  <c r="H78" i="12"/>
  <c r="G78" i="12"/>
  <c r="F78" i="12"/>
  <c r="C78" i="12"/>
  <c r="AF77" i="12"/>
  <c r="AG77" i="12" s="1"/>
  <c r="Z77" i="12"/>
  <c r="S77" i="12"/>
  <c r="O77" i="12"/>
  <c r="P77" i="12" s="1"/>
  <c r="AC77" i="12" s="1"/>
  <c r="H77" i="12"/>
  <c r="G77" i="12"/>
  <c r="F77" i="12"/>
  <c r="C77" i="12"/>
  <c r="AG76" i="12"/>
  <c r="AF76" i="12"/>
  <c r="Z76" i="12"/>
  <c r="S76" i="12"/>
  <c r="O76" i="12"/>
  <c r="P76" i="12" s="1"/>
  <c r="H76" i="12"/>
  <c r="G76" i="12"/>
  <c r="F76" i="12"/>
  <c r="C76" i="12"/>
  <c r="AF75" i="12"/>
  <c r="AG75" i="12" s="1"/>
  <c r="Z75" i="12"/>
  <c r="S75" i="12"/>
  <c r="O75" i="12"/>
  <c r="P75" i="12" s="1"/>
  <c r="H75" i="12"/>
  <c r="G75" i="12"/>
  <c r="F75" i="12"/>
  <c r="C75" i="12"/>
  <c r="AG74" i="12"/>
  <c r="AF74" i="12"/>
  <c r="Z74" i="12"/>
  <c r="S74" i="12"/>
  <c r="O74" i="12"/>
  <c r="P74" i="12" s="1"/>
  <c r="H74" i="12"/>
  <c r="G74" i="12"/>
  <c r="I74" i="12" s="1"/>
  <c r="F74" i="12"/>
  <c r="C74" i="12"/>
  <c r="AF73" i="12"/>
  <c r="AG73" i="12" s="1"/>
  <c r="Z73" i="12"/>
  <c r="S73" i="12"/>
  <c r="P73" i="12"/>
  <c r="AC73" i="12" s="1"/>
  <c r="O73" i="12"/>
  <c r="H73" i="12"/>
  <c r="G73" i="12"/>
  <c r="F73" i="12"/>
  <c r="I73" i="12" s="1"/>
  <c r="C73" i="12"/>
  <c r="AF72" i="12"/>
  <c r="AG72" i="12" s="1"/>
  <c r="Z72" i="12"/>
  <c r="S72" i="12"/>
  <c r="O72" i="12"/>
  <c r="P72" i="12" s="1"/>
  <c r="H72" i="12"/>
  <c r="G72" i="12"/>
  <c r="I72" i="12" s="1"/>
  <c r="F72" i="12"/>
  <c r="C72" i="12"/>
  <c r="AF71" i="12"/>
  <c r="AG71" i="12" s="1"/>
  <c r="Z71" i="12"/>
  <c r="S71" i="12"/>
  <c r="P71" i="12"/>
  <c r="AC71" i="12" s="1"/>
  <c r="O71" i="12"/>
  <c r="H71" i="12"/>
  <c r="G71" i="12"/>
  <c r="F71" i="12"/>
  <c r="I71" i="12" s="1"/>
  <c r="C71" i="12"/>
  <c r="AF70" i="12"/>
  <c r="AG70" i="12" s="1"/>
  <c r="Z70" i="12"/>
  <c r="S70" i="12"/>
  <c r="O70" i="12"/>
  <c r="P70" i="12" s="1"/>
  <c r="H70" i="12"/>
  <c r="G70" i="12"/>
  <c r="I70" i="12" s="1"/>
  <c r="F70" i="12"/>
  <c r="C70" i="12"/>
  <c r="AF69" i="12"/>
  <c r="AG69" i="12" s="1"/>
  <c r="Z69" i="12"/>
  <c r="S69" i="12"/>
  <c r="P69" i="12"/>
  <c r="AC69" i="12" s="1"/>
  <c r="O69" i="12"/>
  <c r="H69" i="12"/>
  <c r="G69" i="12"/>
  <c r="F69" i="12"/>
  <c r="I69" i="12" s="1"/>
  <c r="C69" i="12"/>
  <c r="AF68" i="12"/>
  <c r="AG68" i="12" s="1"/>
  <c r="Z68" i="12"/>
  <c r="S68" i="12"/>
  <c r="O68" i="12"/>
  <c r="P68" i="12" s="1"/>
  <c r="H68" i="12"/>
  <c r="G68" i="12"/>
  <c r="I68" i="12" s="1"/>
  <c r="F68" i="12"/>
  <c r="C68" i="12"/>
  <c r="AF67" i="12"/>
  <c r="AG67" i="12" s="1"/>
  <c r="Z67" i="12"/>
  <c r="S67" i="12"/>
  <c r="P67" i="12"/>
  <c r="AC67" i="12" s="1"/>
  <c r="O67" i="12"/>
  <c r="H67" i="12"/>
  <c r="G67" i="12"/>
  <c r="F67" i="12"/>
  <c r="I67" i="12" s="1"/>
  <c r="C67" i="12"/>
  <c r="AF66" i="12"/>
  <c r="AG66" i="12" s="1"/>
  <c r="Z66" i="12"/>
  <c r="S66" i="12"/>
  <c r="O66" i="12"/>
  <c r="P66" i="12" s="1"/>
  <c r="H66" i="12"/>
  <c r="G66" i="12"/>
  <c r="I66" i="12" s="1"/>
  <c r="F66" i="12"/>
  <c r="C66" i="12"/>
  <c r="AF65" i="12"/>
  <c r="AG65" i="12" s="1"/>
  <c r="Z65" i="12"/>
  <c r="S65" i="12"/>
  <c r="P65" i="12"/>
  <c r="AC65" i="12" s="1"/>
  <c r="O65" i="12"/>
  <c r="H65" i="12"/>
  <c r="G65" i="12"/>
  <c r="F65" i="12"/>
  <c r="I65" i="12" s="1"/>
  <c r="C65" i="12"/>
  <c r="AF64" i="12"/>
  <c r="AG64" i="12" s="1"/>
  <c r="Z64" i="12"/>
  <c r="S64" i="12"/>
  <c r="O64" i="12"/>
  <c r="P64" i="12" s="1"/>
  <c r="H64" i="12"/>
  <c r="G64" i="12"/>
  <c r="I64" i="12" s="1"/>
  <c r="F64" i="12"/>
  <c r="C64" i="12"/>
  <c r="AF63" i="12"/>
  <c r="AG63" i="12" s="1"/>
  <c r="Z63" i="12"/>
  <c r="S63" i="12"/>
  <c r="P63" i="12"/>
  <c r="AC63" i="12" s="1"/>
  <c r="O63" i="12"/>
  <c r="H63" i="12"/>
  <c r="G63" i="12"/>
  <c r="F63" i="12"/>
  <c r="I63" i="12" s="1"/>
  <c r="C63" i="12"/>
  <c r="AF62" i="12"/>
  <c r="AG62" i="12" s="1"/>
  <c r="Z62" i="12"/>
  <c r="S62" i="12"/>
  <c r="O62" i="12"/>
  <c r="P62" i="12" s="1"/>
  <c r="H62" i="12"/>
  <c r="G62" i="12"/>
  <c r="I62" i="12" s="1"/>
  <c r="F62" i="12"/>
  <c r="C62" i="12"/>
  <c r="AF61" i="12"/>
  <c r="AG61" i="12" s="1"/>
  <c r="Z61" i="12"/>
  <c r="S61" i="12"/>
  <c r="P61" i="12"/>
  <c r="AC61" i="12" s="1"/>
  <c r="O61" i="12"/>
  <c r="H61" i="12"/>
  <c r="G61" i="12"/>
  <c r="F61" i="12"/>
  <c r="I61" i="12" s="1"/>
  <c r="C61" i="12"/>
  <c r="AF60" i="12"/>
  <c r="AG60" i="12" s="1"/>
  <c r="Z60" i="12"/>
  <c r="S60" i="12"/>
  <c r="O60" i="12"/>
  <c r="P60" i="12" s="1"/>
  <c r="H60" i="12"/>
  <c r="G60" i="12"/>
  <c r="I60" i="12" s="1"/>
  <c r="F60" i="12"/>
  <c r="C60" i="12"/>
  <c r="AF59" i="12"/>
  <c r="AG59" i="12" s="1"/>
  <c r="Z59" i="12"/>
  <c r="S59" i="12"/>
  <c r="P59" i="12"/>
  <c r="AC59" i="12" s="1"/>
  <c r="O59" i="12"/>
  <c r="H59" i="12"/>
  <c r="G59" i="12"/>
  <c r="F59" i="12"/>
  <c r="I59" i="12" s="1"/>
  <c r="C59" i="12"/>
  <c r="AF58" i="12"/>
  <c r="AG58" i="12" s="1"/>
  <c r="Z58" i="12"/>
  <c r="S58" i="12"/>
  <c r="O58" i="12"/>
  <c r="P58" i="12" s="1"/>
  <c r="H58" i="12"/>
  <c r="G58" i="12"/>
  <c r="I58" i="12" s="1"/>
  <c r="F58" i="12"/>
  <c r="C58" i="12"/>
  <c r="AF57" i="12"/>
  <c r="AG57" i="12" s="1"/>
  <c r="Z57" i="12"/>
  <c r="S57" i="12"/>
  <c r="P57" i="12"/>
  <c r="AC57" i="12" s="1"/>
  <c r="O57" i="12"/>
  <c r="H57" i="12"/>
  <c r="G57" i="12"/>
  <c r="F57" i="12"/>
  <c r="I57" i="12" s="1"/>
  <c r="C57" i="12"/>
  <c r="AF56" i="12"/>
  <c r="AG56" i="12" s="1"/>
  <c r="Z56" i="12"/>
  <c r="S56" i="12"/>
  <c r="O56" i="12"/>
  <c r="P56" i="12" s="1"/>
  <c r="H56" i="12"/>
  <c r="G56" i="12"/>
  <c r="I56" i="12" s="1"/>
  <c r="F56" i="12"/>
  <c r="C56" i="12"/>
  <c r="AF55" i="12"/>
  <c r="AG55" i="12" s="1"/>
  <c r="Z55" i="12"/>
  <c r="S55" i="12"/>
  <c r="P55" i="12"/>
  <c r="AC55" i="12" s="1"/>
  <c r="O55" i="12"/>
  <c r="H55" i="12"/>
  <c r="G55" i="12"/>
  <c r="F55" i="12"/>
  <c r="I55" i="12" s="1"/>
  <c r="C55" i="12"/>
  <c r="AF54" i="12"/>
  <c r="AG54" i="12" s="1"/>
  <c r="Z54" i="12"/>
  <c r="S54" i="12"/>
  <c r="O54" i="12"/>
  <c r="P54" i="12" s="1"/>
  <c r="H54" i="12"/>
  <c r="G54" i="12"/>
  <c r="I54" i="12" s="1"/>
  <c r="F54" i="12"/>
  <c r="C54" i="12"/>
  <c r="AF53" i="12"/>
  <c r="AG53" i="12" s="1"/>
  <c r="Z53" i="12"/>
  <c r="S53" i="12"/>
  <c r="P53" i="12"/>
  <c r="AC53" i="12" s="1"/>
  <c r="O53" i="12"/>
  <c r="H53" i="12"/>
  <c r="G53" i="12"/>
  <c r="F53" i="12"/>
  <c r="I53" i="12" s="1"/>
  <c r="C53" i="12"/>
  <c r="AF52" i="12"/>
  <c r="AG52" i="12" s="1"/>
  <c r="Z52" i="12"/>
  <c r="S52" i="12"/>
  <c r="O52" i="12"/>
  <c r="P52" i="12" s="1"/>
  <c r="H52" i="12"/>
  <c r="G52" i="12"/>
  <c r="I52" i="12" s="1"/>
  <c r="F52" i="12"/>
  <c r="C52" i="12"/>
  <c r="AF51" i="12"/>
  <c r="AG51" i="12" s="1"/>
  <c r="Z51" i="12"/>
  <c r="S51" i="12"/>
  <c r="P51" i="12"/>
  <c r="AC51" i="12" s="1"/>
  <c r="O51" i="12"/>
  <c r="H51" i="12"/>
  <c r="G51" i="12"/>
  <c r="F51" i="12"/>
  <c r="I51" i="12" s="1"/>
  <c r="C51" i="12"/>
  <c r="AF50" i="12"/>
  <c r="AG50" i="12" s="1"/>
  <c r="Z50" i="12"/>
  <c r="S50" i="12"/>
  <c r="O50" i="12"/>
  <c r="P50" i="12" s="1"/>
  <c r="H50" i="12"/>
  <c r="G50" i="12"/>
  <c r="I50" i="12" s="1"/>
  <c r="F50" i="12"/>
  <c r="C50" i="12"/>
  <c r="AF49" i="12"/>
  <c r="AG49" i="12" s="1"/>
  <c r="Z49" i="12"/>
  <c r="S49" i="12"/>
  <c r="P49" i="12"/>
  <c r="AC49" i="12" s="1"/>
  <c r="O49" i="12"/>
  <c r="H49" i="12"/>
  <c r="G49" i="12"/>
  <c r="F49" i="12"/>
  <c r="I49" i="12" s="1"/>
  <c r="C49" i="12"/>
  <c r="AF48" i="12"/>
  <c r="AG48" i="12" s="1"/>
  <c r="Z48" i="12"/>
  <c r="S48" i="12"/>
  <c r="O48" i="12"/>
  <c r="P48" i="12" s="1"/>
  <c r="H48" i="12"/>
  <c r="G48" i="12"/>
  <c r="I48" i="12" s="1"/>
  <c r="F48" i="12"/>
  <c r="C48" i="12"/>
  <c r="AF47" i="12"/>
  <c r="AG47" i="12" s="1"/>
  <c r="Z47" i="12"/>
  <c r="S47" i="12"/>
  <c r="P47" i="12"/>
  <c r="AC47" i="12" s="1"/>
  <c r="O47" i="12"/>
  <c r="H47" i="12"/>
  <c r="G47" i="12"/>
  <c r="F47" i="12"/>
  <c r="I47" i="12" s="1"/>
  <c r="C47" i="12"/>
  <c r="AF46" i="12"/>
  <c r="AG46" i="12" s="1"/>
  <c r="Z46" i="12"/>
  <c r="S46" i="12"/>
  <c r="O46" i="12"/>
  <c r="P46" i="12" s="1"/>
  <c r="H46" i="12"/>
  <c r="G46" i="12"/>
  <c r="I46" i="12" s="1"/>
  <c r="F46" i="12"/>
  <c r="C46" i="12"/>
  <c r="AF45" i="12"/>
  <c r="AG45" i="12" s="1"/>
  <c r="Z45" i="12"/>
  <c r="S45" i="12"/>
  <c r="P45" i="12"/>
  <c r="AC45" i="12" s="1"/>
  <c r="O45" i="12"/>
  <c r="H45" i="12"/>
  <c r="G45" i="12"/>
  <c r="F45" i="12"/>
  <c r="I45" i="12" s="1"/>
  <c r="C45" i="12"/>
  <c r="AF44" i="12"/>
  <c r="AG44" i="12" s="1"/>
  <c r="Z44" i="12"/>
  <c r="S44" i="12"/>
  <c r="O44" i="12"/>
  <c r="P44" i="12" s="1"/>
  <c r="H44" i="12"/>
  <c r="G44" i="12"/>
  <c r="I44" i="12" s="1"/>
  <c r="F44" i="12"/>
  <c r="C44" i="12"/>
  <c r="AF43" i="12"/>
  <c r="AG43" i="12" s="1"/>
  <c r="Z43" i="12"/>
  <c r="S43" i="12"/>
  <c r="P43" i="12"/>
  <c r="AC43" i="12" s="1"/>
  <c r="O43" i="12"/>
  <c r="H43" i="12"/>
  <c r="G43" i="12"/>
  <c r="F43" i="12"/>
  <c r="I43" i="12" s="1"/>
  <c r="C43" i="12"/>
  <c r="AF42" i="12"/>
  <c r="AG42" i="12" s="1"/>
  <c r="Z42" i="12"/>
  <c r="S42" i="12"/>
  <c r="O42" i="12"/>
  <c r="P42" i="12" s="1"/>
  <c r="H42" i="12"/>
  <c r="G42" i="12"/>
  <c r="I42" i="12" s="1"/>
  <c r="F42" i="12"/>
  <c r="C42" i="12"/>
  <c r="AF41" i="12"/>
  <c r="AG41" i="12" s="1"/>
  <c r="Z41" i="12"/>
  <c r="S41" i="12"/>
  <c r="P41" i="12"/>
  <c r="AC41" i="12" s="1"/>
  <c r="O41" i="12"/>
  <c r="H41" i="12"/>
  <c r="G41" i="12"/>
  <c r="F41" i="12"/>
  <c r="I41" i="12" s="1"/>
  <c r="C41" i="12"/>
  <c r="AF40" i="12"/>
  <c r="AG40" i="12" s="1"/>
  <c r="Z40" i="12"/>
  <c r="S40" i="12"/>
  <c r="O40" i="12"/>
  <c r="P40" i="12" s="1"/>
  <c r="H40" i="12"/>
  <c r="G40" i="12"/>
  <c r="I40" i="12" s="1"/>
  <c r="F40" i="12"/>
  <c r="C40" i="12"/>
  <c r="AF39" i="12"/>
  <c r="AG39" i="12" s="1"/>
  <c r="Z39" i="12"/>
  <c r="S39" i="12"/>
  <c r="P39" i="12"/>
  <c r="AC39" i="12" s="1"/>
  <c r="O39" i="12"/>
  <c r="H39" i="12"/>
  <c r="G39" i="12"/>
  <c r="F39" i="12"/>
  <c r="I39" i="12" s="1"/>
  <c r="C39" i="12"/>
  <c r="AF38" i="12"/>
  <c r="AG38" i="12" s="1"/>
  <c r="Z38" i="12"/>
  <c r="S38" i="12"/>
  <c r="O38" i="12"/>
  <c r="P38" i="12" s="1"/>
  <c r="H38" i="12"/>
  <c r="G38" i="12"/>
  <c r="I38" i="12" s="1"/>
  <c r="F38" i="12"/>
  <c r="C38" i="12"/>
  <c r="AF37" i="12"/>
  <c r="AG37" i="12" s="1"/>
  <c r="Z37" i="12"/>
  <c r="S37" i="12"/>
  <c r="P37" i="12"/>
  <c r="AC37" i="12" s="1"/>
  <c r="O37" i="12"/>
  <c r="H37" i="12"/>
  <c r="G37" i="12"/>
  <c r="F37" i="12"/>
  <c r="I37" i="12" s="1"/>
  <c r="C37" i="12"/>
  <c r="AF36" i="12"/>
  <c r="AG36" i="12" s="1"/>
  <c r="Z36" i="12"/>
  <c r="S36" i="12"/>
  <c r="O36" i="12"/>
  <c r="P36" i="12" s="1"/>
  <c r="H36" i="12"/>
  <c r="G36" i="12"/>
  <c r="I36" i="12" s="1"/>
  <c r="F36" i="12"/>
  <c r="C36" i="12"/>
  <c r="AF35" i="12"/>
  <c r="AG35" i="12" s="1"/>
  <c r="Z35" i="12"/>
  <c r="S35" i="12"/>
  <c r="P35" i="12"/>
  <c r="AC35" i="12" s="1"/>
  <c r="O35" i="12"/>
  <c r="H35" i="12"/>
  <c r="G35" i="12"/>
  <c r="F35" i="12"/>
  <c r="I35" i="12" s="1"/>
  <c r="C35" i="12"/>
  <c r="AF34" i="12"/>
  <c r="AG34" i="12" s="1"/>
  <c r="Z34" i="12"/>
  <c r="S34" i="12"/>
  <c r="O34" i="12"/>
  <c r="P34" i="12" s="1"/>
  <c r="H34" i="12"/>
  <c r="G34" i="12"/>
  <c r="I34" i="12" s="1"/>
  <c r="F34" i="12"/>
  <c r="C34" i="12"/>
  <c r="AF33" i="12"/>
  <c r="AG33" i="12" s="1"/>
  <c r="Z33" i="12"/>
  <c r="S33" i="12"/>
  <c r="P33" i="12"/>
  <c r="AC33" i="12" s="1"/>
  <c r="O33" i="12"/>
  <c r="H33" i="12"/>
  <c r="G33" i="12"/>
  <c r="F33" i="12"/>
  <c r="I33" i="12" s="1"/>
  <c r="C33" i="12"/>
  <c r="AF32" i="12"/>
  <c r="AG32" i="12" s="1"/>
  <c r="Z32" i="12"/>
  <c r="S32" i="12"/>
  <c r="O32" i="12"/>
  <c r="P32" i="12" s="1"/>
  <c r="H32" i="12"/>
  <c r="G32" i="12"/>
  <c r="I32" i="12" s="1"/>
  <c r="F32" i="12"/>
  <c r="C32" i="12"/>
  <c r="AF31" i="12"/>
  <c r="AG31" i="12" s="1"/>
  <c r="Z31" i="12"/>
  <c r="S31" i="12"/>
  <c r="P31" i="12"/>
  <c r="AC31" i="12" s="1"/>
  <c r="O31" i="12"/>
  <c r="H31" i="12"/>
  <c r="G31" i="12"/>
  <c r="F31" i="12"/>
  <c r="I31" i="12" s="1"/>
  <c r="C31" i="12"/>
  <c r="AF30" i="12"/>
  <c r="AG30" i="12" s="1"/>
  <c r="Z30" i="12"/>
  <c r="S30" i="12"/>
  <c r="O30" i="12"/>
  <c r="P30" i="12" s="1"/>
  <c r="H30" i="12"/>
  <c r="G30" i="12"/>
  <c r="I30" i="12" s="1"/>
  <c r="F30" i="12"/>
  <c r="C30" i="12"/>
  <c r="AF29" i="12"/>
  <c r="AG29" i="12" s="1"/>
  <c r="Z29" i="12"/>
  <c r="S29" i="12"/>
  <c r="P29" i="12"/>
  <c r="AC29" i="12" s="1"/>
  <c r="O29" i="12"/>
  <c r="H29" i="12"/>
  <c r="G29" i="12"/>
  <c r="F29" i="12"/>
  <c r="I29" i="12" s="1"/>
  <c r="C29" i="12"/>
  <c r="AF28" i="12"/>
  <c r="AG28" i="12" s="1"/>
  <c r="Z28" i="12"/>
  <c r="S28" i="12"/>
  <c r="O28" i="12"/>
  <c r="P28" i="12" s="1"/>
  <c r="H28" i="12"/>
  <c r="G28" i="12"/>
  <c r="I28" i="12" s="1"/>
  <c r="F28" i="12"/>
  <c r="C28" i="12"/>
  <c r="AF27" i="12"/>
  <c r="AG27" i="12" s="1"/>
  <c r="Z27" i="12"/>
  <c r="S27" i="12"/>
  <c r="P27" i="12"/>
  <c r="AC27" i="12" s="1"/>
  <c r="O27" i="12"/>
  <c r="H27" i="12"/>
  <c r="G27" i="12"/>
  <c r="F27" i="12"/>
  <c r="I27" i="12" s="1"/>
  <c r="C27" i="12"/>
  <c r="AF26" i="12"/>
  <c r="AG26" i="12" s="1"/>
  <c r="Z26" i="12"/>
  <c r="S26" i="12"/>
  <c r="O26" i="12"/>
  <c r="P26" i="12" s="1"/>
  <c r="H26" i="12"/>
  <c r="G26" i="12"/>
  <c r="I26" i="12" s="1"/>
  <c r="F26" i="12"/>
  <c r="C26" i="12"/>
  <c r="AF25" i="12"/>
  <c r="AG25" i="12" s="1"/>
  <c r="Z25" i="12"/>
  <c r="S25" i="12"/>
  <c r="P25" i="12"/>
  <c r="AC25" i="12" s="1"/>
  <c r="O25" i="12"/>
  <c r="H25" i="12"/>
  <c r="G25" i="12"/>
  <c r="F25" i="12"/>
  <c r="I25" i="12" s="1"/>
  <c r="C25" i="12"/>
  <c r="AF24" i="12"/>
  <c r="AG24" i="12" s="1"/>
  <c r="Z24" i="12"/>
  <c r="S24" i="12"/>
  <c r="O24" i="12"/>
  <c r="P24" i="12" s="1"/>
  <c r="H24" i="12"/>
  <c r="G24" i="12"/>
  <c r="I24" i="12" s="1"/>
  <c r="F24" i="12"/>
  <c r="C24" i="12"/>
  <c r="AF23" i="12"/>
  <c r="AG23" i="12" s="1"/>
  <c r="Z23" i="12"/>
  <c r="S23" i="12"/>
  <c r="P23" i="12"/>
  <c r="AC23" i="12" s="1"/>
  <c r="O23" i="12"/>
  <c r="H23" i="12"/>
  <c r="G23" i="12"/>
  <c r="F23" i="12"/>
  <c r="I23" i="12" s="1"/>
  <c r="C23" i="12"/>
  <c r="AF22" i="12"/>
  <c r="AG22" i="12" s="1"/>
  <c r="Z22" i="12"/>
  <c r="S22" i="12"/>
  <c r="O22" i="12"/>
  <c r="P22" i="12" s="1"/>
  <c r="H22" i="12"/>
  <c r="G22" i="12"/>
  <c r="I22" i="12" s="1"/>
  <c r="F22" i="12"/>
  <c r="C22" i="12"/>
  <c r="AF21" i="12"/>
  <c r="AG21" i="12" s="1"/>
  <c r="Z21" i="12"/>
  <c r="S21" i="12"/>
  <c r="P21" i="12"/>
  <c r="AC21" i="12" s="1"/>
  <c r="O21" i="12"/>
  <c r="H21" i="12"/>
  <c r="G21" i="12"/>
  <c r="F21" i="12"/>
  <c r="I21" i="12" s="1"/>
  <c r="C21" i="12"/>
  <c r="AF20" i="12"/>
  <c r="AG20" i="12" s="1"/>
  <c r="Z20" i="12"/>
  <c r="S20" i="12"/>
  <c r="O20" i="12"/>
  <c r="P20" i="12" s="1"/>
  <c r="H20" i="12"/>
  <c r="G20" i="12"/>
  <c r="I20" i="12" s="1"/>
  <c r="F20" i="12"/>
  <c r="C20" i="12"/>
  <c r="AF19" i="12"/>
  <c r="AG19" i="12" s="1"/>
  <c r="Z19" i="12"/>
  <c r="S19" i="12"/>
  <c r="P19" i="12"/>
  <c r="AC19" i="12" s="1"/>
  <c r="O19" i="12"/>
  <c r="H19" i="12"/>
  <c r="G19" i="12"/>
  <c r="F19" i="12"/>
  <c r="I19" i="12" s="1"/>
  <c r="C19" i="12"/>
  <c r="AF18" i="12"/>
  <c r="AG18" i="12" s="1"/>
  <c r="Z18" i="12"/>
  <c r="S18" i="12"/>
  <c r="O18" i="12"/>
  <c r="P18" i="12" s="1"/>
  <c r="H18" i="12"/>
  <c r="G18" i="12"/>
  <c r="I18" i="12" s="1"/>
  <c r="F18" i="12"/>
  <c r="C18" i="12"/>
  <c r="AF17" i="12"/>
  <c r="AG17" i="12" s="1"/>
  <c r="Z17" i="12"/>
  <c r="S17" i="12"/>
  <c r="P17" i="12"/>
  <c r="AC17" i="12" s="1"/>
  <c r="O17" i="12"/>
  <c r="H17" i="12"/>
  <c r="G17" i="12"/>
  <c r="F17" i="12"/>
  <c r="I17" i="12" s="1"/>
  <c r="C17" i="12"/>
  <c r="AF16" i="12"/>
  <c r="AG16" i="12" s="1"/>
  <c r="Z16" i="12"/>
  <c r="S16" i="12"/>
  <c r="O16" i="12"/>
  <c r="P16" i="12" s="1"/>
  <c r="H16" i="12"/>
  <c r="G16" i="12"/>
  <c r="I16" i="12" s="1"/>
  <c r="F16" i="12"/>
  <c r="C16" i="12"/>
  <c r="AF15" i="12"/>
  <c r="AG15" i="12" s="1"/>
  <c r="Z15" i="12"/>
  <c r="S15" i="12"/>
  <c r="P15" i="12"/>
  <c r="AC15" i="12" s="1"/>
  <c r="O15" i="12"/>
  <c r="H15" i="12"/>
  <c r="G15" i="12"/>
  <c r="F15" i="12"/>
  <c r="I15" i="12" s="1"/>
  <c r="C15" i="12"/>
  <c r="AF14" i="12"/>
  <c r="AG14" i="12" s="1"/>
  <c r="Z14" i="12"/>
  <c r="S14" i="12"/>
  <c r="O14" i="12"/>
  <c r="P14" i="12" s="1"/>
  <c r="H14" i="12"/>
  <c r="G14" i="12"/>
  <c r="I14" i="12" s="1"/>
  <c r="F14" i="12"/>
  <c r="C14" i="12"/>
  <c r="AF13" i="12"/>
  <c r="AG13" i="12" s="1"/>
  <c r="Z13" i="12"/>
  <c r="S13" i="12"/>
  <c r="P13" i="12"/>
  <c r="AC13" i="12" s="1"/>
  <c r="O13" i="12"/>
  <c r="H13" i="12"/>
  <c r="G13" i="12"/>
  <c r="F13" i="12"/>
  <c r="I13" i="12" s="1"/>
  <c r="C13" i="12"/>
  <c r="AF12" i="12"/>
  <c r="AG12" i="12" s="1"/>
  <c r="Z12" i="12"/>
  <c r="S12" i="12"/>
  <c r="O12" i="12"/>
  <c r="P12" i="12" s="1"/>
  <c r="H12" i="12"/>
  <c r="G12" i="12"/>
  <c r="I12" i="12" s="1"/>
  <c r="F12" i="12"/>
  <c r="C12" i="12"/>
  <c r="AF11" i="12"/>
  <c r="AG11" i="12" s="1"/>
  <c r="Z11" i="12"/>
  <c r="S11" i="12"/>
  <c r="P11" i="12"/>
  <c r="AC11" i="12" s="1"/>
  <c r="O11" i="12"/>
  <c r="H11" i="12"/>
  <c r="G11" i="12"/>
  <c r="F11" i="12"/>
  <c r="I11" i="12" s="1"/>
  <c r="C11" i="12"/>
  <c r="AF10" i="12"/>
  <c r="AG10" i="12" s="1"/>
  <c r="Z10" i="12"/>
  <c r="S10" i="12"/>
  <c r="O10" i="12"/>
  <c r="P10" i="12" s="1"/>
  <c r="H10" i="12"/>
  <c r="G10" i="12"/>
  <c r="I10" i="12" s="1"/>
  <c r="F10" i="12"/>
  <c r="C10" i="12"/>
  <c r="AF9" i="12"/>
  <c r="AG9" i="12" s="1"/>
  <c r="Z9" i="12"/>
  <c r="S9" i="12"/>
  <c r="O9" i="12"/>
  <c r="P9" i="12" s="1"/>
  <c r="H9" i="12"/>
  <c r="G9" i="12"/>
  <c r="I9" i="12" s="1"/>
  <c r="F9" i="12"/>
  <c r="C9" i="12"/>
  <c r="AF8" i="12"/>
  <c r="AG8" i="12" s="1"/>
  <c r="Z8" i="12"/>
  <c r="S8" i="12"/>
  <c r="O8" i="12"/>
  <c r="P8" i="12" s="1"/>
  <c r="H8" i="12"/>
  <c r="G8" i="12"/>
  <c r="I8" i="12" s="1"/>
  <c r="F8" i="12"/>
  <c r="C8" i="12"/>
  <c r="AF7" i="12"/>
  <c r="AG7" i="12" s="1"/>
  <c r="Z7" i="12"/>
  <c r="S7" i="12"/>
  <c r="O7" i="12"/>
  <c r="P7" i="12" s="1"/>
  <c r="H7" i="12"/>
  <c r="G7" i="12"/>
  <c r="I7" i="12" s="1"/>
  <c r="F7" i="12"/>
  <c r="C7" i="12"/>
  <c r="AF6" i="12"/>
  <c r="AG6" i="12" s="1"/>
  <c r="Z6" i="12"/>
  <c r="S6" i="12"/>
  <c r="O6" i="12"/>
  <c r="P6" i="12" s="1"/>
  <c r="H6" i="12"/>
  <c r="G6" i="12"/>
  <c r="I6" i="12" s="1"/>
  <c r="F6" i="12"/>
  <c r="C6" i="12"/>
  <c r="AI5" i="12"/>
  <c r="AF5" i="12"/>
  <c r="AG5" i="12" s="1"/>
  <c r="Z5" i="12"/>
  <c r="S5" i="12"/>
  <c r="V5" i="12" s="1"/>
  <c r="O5" i="12"/>
  <c r="P5" i="12" s="1"/>
  <c r="K5" i="12"/>
  <c r="H5" i="12"/>
  <c r="G5" i="12"/>
  <c r="I5" i="12" s="1"/>
  <c r="F5" i="12"/>
  <c r="C5" i="12"/>
  <c r="AV5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84" i="3"/>
  <c r="AF285" i="3"/>
  <c r="AF286" i="3"/>
  <c r="AF287" i="3"/>
  <c r="AF288" i="3"/>
  <c r="AF289" i="3"/>
  <c r="AF290" i="3"/>
  <c r="AF291" i="3"/>
  <c r="AF292" i="3"/>
  <c r="AF293" i="3"/>
  <c r="AF294" i="3"/>
  <c r="AF295" i="3"/>
  <c r="AF296" i="3"/>
  <c r="AF297" i="3"/>
  <c r="AF298" i="3"/>
  <c r="AF299" i="3"/>
  <c r="AF300" i="3"/>
  <c r="AF301" i="3"/>
  <c r="AF302" i="3"/>
  <c r="AF303" i="3"/>
  <c r="AF304" i="3"/>
  <c r="AF305" i="3"/>
  <c r="AF306" i="3"/>
  <c r="AF307" i="3"/>
  <c r="AF308" i="3"/>
  <c r="AF309" i="3"/>
  <c r="AF310" i="3"/>
  <c r="AF311" i="3"/>
  <c r="AF312" i="3"/>
  <c r="AF313" i="3"/>
  <c r="AF314" i="3"/>
  <c r="AF315" i="3"/>
  <c r="AF316" i="3"/>
  <c r="AF317" i="3"/>
  <c r="AF318" i="3"/>
  <c r="AF319" i="3"/>
  <c r="AF320" i="3"/>
  <c r="AF321" i="3"/>
  <c r="AF322" i="3"/>
  <c r="AF323" i="3"/>
  <c r="AF324" i="3"/>
  <c r="AF325" i="3"/>
  <c r="AF326" i="3"/>
  <c r="AF327" i="3"/>
  <c r="AF328" i="3"/>
  <c r="AF329" i="3"/>
  <c r="AF330" i="3"/>
  <c r="AF331" i="3"/>
  <c r="AF332" i="3"/>
  <c r="AF333" i="3"/>
  <c r="AF334" i="3"/>
  <c r="AF335" i="3"/>
  <c r="AF336" i="3"/>
  <c r="AF337" i="3"/>
  <c r="AF338" i="3"/>
  <c r="AF339" i="3"/>
  <c r="AF340" i="3"/>
  <c r="AF341" i="3"/>
  <c r="AF342" i="3"/>
  <c r="AF343" i="3"/>
  <c r="AF344" i="3"/>
  <c r="AF345" i="3"/>
  <c r="AF346" i="3"/>
  <c r="AF347" i="3"/>
  <c r="AF348" i="3"/>
  <c r="AF349" i="3"/>
  <c r="AF350" i="3"/>
  <c r="AF351" i="3"/>
  <c r="AF352" i="3"/>
  <c r="AF353" i="3"/>
  <c r="AF354" i="3"/>
  <c r="AF355" i="3"/>
  <c r="AF356" i="3"/>
  <c r="AF357" i="3"/>
  <c r="AF358" i="3"/>
  <c r="AF359" i="3"/>
  <c r="AF360" i="3"/>
  <c r="AF361" i="3"/>
  <c r="AF362" i="3"/>
  <c r="AF363" i="3"/>
  <c r="AF364" i="3"/>
  <c r="AF365" i="3"/>
  <c r="AF366" i="3"/>
  <c r="AF367" i="3"/>
  <c r="AF368" i="3"/>
  <c r="AF369" i="3"/>
  <c r="AF170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84" i="3"/>
  <c r="Z285" i="3"/>
  <c r="Z286" i="3"/>
  <c r="Z287" i="3"/>
  <c r="Z288" i="3"/>
  <c r="Z289" i="3"/>
  <c r="Z290" i="3"/>
  <c r="Z291" i="3"/>
  <c r="Z292" i="3"/>
  <c r="Z293" i="3"/>
  <c r="Z294" i="3"/>
  <c r="Z295" i="3"/>
  <c r="Z296" i="3"/>
  <c r="Z297" i="3"/>
  <c r="Z298" i="3"/>
  <c r="Z299" i="3"/>
  <c r="Z300" i="3"/>
  <c r="Z301" i="3"/>
  <c r="Z302" i="3"/>
  <c r="Z303" i="3"/>
  <c r="Z304" i="3"/>
  <c r="Z305" i="3"/>
  <c r="Z306" i="3"/>
  <c r="Z307" i="3"/>
  <c r="Z308" i="3"/>
  <c r="Z309" i="3"/>
  <c r="Z310" i="3"/>
  <c r="Z311" i="3"/>
  <c r="Z312" i="3"/>
  <c r="Z313" i="3"/>
  <c r="Z314" i="3"/>
  <c r="Z315" i="3"/>
  <c r="Z316" i="3"/>
  <c r="Z317" i="3"/>
  <c r="Z318" i="3"/>
  <c r="Z319" i="3"/>
  <c r="Z320" i="3"/>
  <c r="Z321" i="3"/>
  <c r="Z322" i="3"/>
  <c r="Z323" i="3"/>
  <c r="Z324" i="3"/>
  <c r="Z325" i="3"/>
  <c r="Z326" i="3"/>
  <c r="Z327" i="3"/>
  <c r="Z328" i="3"/>
  <c r="Z329" i="3"/>
  <c r="Z330" i="3"/>
  <c r="Z331" i="3"/>
  <c r="Z332" i="3"/>
  <c r="Z333" i="3"/>
  <c r="Z334" i="3"/>
  <c r="Z335" i="3"/>
  <c r="Z336" i="3"/>
  <c r="Z337" i="3"/>
  <c r="Z338" i="3"/>
  <c r="Z339" i="3"/>
  <c r="Z340" i="3"/>
  <c r="Z341" i="3"/>
  <c r="Z342" i="3"/>
  <c r="Z343" i="3"/>
  <c r="Z344" i="3"/>
  <c r="Z345" i="3"/>
  <c r="Z346" i="3"/>
  <c r="Z347" i="3"/>
  <c r="Z348" i="3"/>
  <c r="Z349" i="3"/>
  <c r="Z350" i="3"/>
  <c r="Z351" i="3"/>
  <c r="Z352" i="3"/>
  <c r="Z353" i="3"/>
  <c r="Z354" i="3"/>
  <c r="Z355" i="3"/>
  <c r="Z356" i="3"/>
  <c r="Z357" i="3"/>
  <c r="Z358" i="3"/>
  <c r="Z359" i="3"/>
  <c r="Z360" i="3"/>
  <c r="Z361" i="3"/>
  <c r="Z362" i="3"/>
  <c r="Z363" i="3"/>
  <c r="Z364" i="3"/>
  <c r="Z365" i="3"/>
  <c r="Z366" i="3"/>
  <c r="Z367" i="3"/>
  <c r="Z368" i="3"/>
  <c r="Z369" i="3"/>
  <c r="Z5" i="3"/>
  <c r="AK5" i="3"/>
  <c r="AT5" i="3"/>
  <c r="AR369" i="3"/>
  <c r="AR368" i="3"/>
  <c r="AR367" i="3"/>
  <c r="AR366" i="3"/>
  <c r="AR365" i="3"/>
  <c r="AR364" i="3"/>
  <c r="AR363" i="3"/>
  <c r="AR362" i="3"/>
  <c r="AR361" i="3"/>
  <c r="AR360" i="3"/>
  <c r="AR359" i="3"/>
  <c r="AR358" i="3"/>
  <c r="AR357" i="3"/>
  <c r="AR356" i="3"/>
  <c r="AR355" i="3"/>
  <c r="AR354" i="3"/>
  <c r="AR353" i="3"/>
  <c r="AR352" i="3"/>
  <c r="AR351" i="3"/>
  <c r="AR350" i="3"/>
  <c r="AR349" i="3"/>
  <c r="AR348" i="3"/>
  <c r="AR347" i="3"/>
  <c r="AR346" i="3"/>
  <c r="AR345" i="3"/>
  <c r="AR344" i="3"/>
  <c r="AR343" i="3"/>
  <c r="AR342" i="3"/>
  <c r="AR341" i="3"/>
  <c r="AR340" i="3"/>
  <c r="AR339" i="3"/>
  <c r="AR338" i="3"/>
  <c r="AR337" i="3"/>
  <c r="AR336" i="3"/>
  <c r="AR335" i="3"/>
  <c r="AR334" i="3"/>
  <c r="AR333" i="3"/>
  <c r="AR332" i="3"/>
  <c r="AR331" i="3"/>
  <c r="AR330" i="3"/>
  <c r="AR329" i="3"/>
  <c r="AR328" i="3"/>
  <c r="AR327" i="3"/>
  <c r="AR326" i="3"/>
  <c r="AR325" i="3"/>
  <c r="AR324" i="3"/>
  <c r="AR323" i="3"/>
  <c r="AR322" i="3"/>
  <c r="AR321" i="3"/>
  <c r="AR320" i="3"/>
  <c r="AR319" i="3"/>
  <c r="AR318" i="3"/>
  <c r="AR317" i="3"/>
  <c r="AR316" i="3"/>
  <c r="AR315" i="3"/>
  <c r="AR314" i="3"/>
  <c r="AR313" i="3"/>
  <c r="AR312" i="3"/>
  <c r="AR311" i="3"/>
  <c r="AR310" i="3"/>
  <c r="AR309" i="3"/>
  <c r="AR308" i="3"/>
  <c r="AR307" i="3"/>
  <c r="AR306" i="3"/>
  <c r="AR305" i="3"/>
  <c r="AR304" i="3"/>
  <c r="AR303" i="3"/>
  <c r="AR302" i="3"/>
  <c r="AR301" i="3"/>
  <c r="AR300" i="3"/>
  <c r="AR299" i="3"/>
  <c r="AR298" i="3"/>
  <c r="AR297" i="3"/>
  <c r="AR296" i="3"/>
  <c r="AR295" i="3"/>
  <c r="AR294" i="3"/>
  <c r="AR293" i="3"/>
  <c r="AR292" i="3"/>
  <c r="AR291" i="3"/>
  <c r="AR290" i="3"/>
  <c r="AR289" i="3"/>
  <c r="AR288" i="3"/>
  <c r="AR287" i="3"/>
  <c r="AR286" i="3"/>
  <c r="AR285" i="3"/>
  <c r="AR284" i="3"/>
  <c r="AR283" i="3"/>
  <c r="AR282" i="3"/>
  <c r="AR281" i="3"/>
  <c r="AR280" i="3"/>
  <c r="AR279" i="3"/>
  <c r="AR278" i="3"/>
  <c r="AR277" i="3"/>
  <c r="AR276" i="3"/>
  <c r="AR275" i="3"/>
  <c r="AR274" i="3"/>
  <c r="AR273" i="3"/>
  <c r="AR272" i="3"/>
  <c r="AR271" i="3"/>
  <c r="AR270" i="3"/>
  <c r="AR269" i="3"/>
  <c r="AR268" i="3"/>
  <c r="AR267" i="3"/>
  <c r="AR266" i="3"/>
  <c r="AR265" i="3"/>
  <c r="AR264" i="3"/>
  <c r="AR263" i="3"/>
  <c r="AR262" i="3"/>
  <c r="AR261" i="3"/>
  <c r="AR260" i="3"/>
  <c r="AR259" i="3"/>
  <c r="AR258" i="3"/>
  <c r="AR257" i="3"/>
  <c r="AR256" i="3"/>
  <c r="AR255" i="3"/>
  <c r="AR254" i="3"/>
  <c r="AR253" i="3"/>
  <c r="AR252" i="3"/>
  <c r="AR251" i="3"/>
  <c r="AR250" i="3"/>
  <c r="AR249" i="3"/>
  <c r="AR248" i="3"/>
  <c r="AR247" i="3"/>
  <c r="AR246" i="3"/>
  <c r="AR245" i="3"/>
  <c r="AR244" i="3"/>
  <c r="AR243" i="3"/>
  <c r="AR242" i="3"/>
  <c r="AR241" i="3"/>
  <c r="AR240" i="3"/>
  <c r="AR239" i="3"/>
  <c r="AR238" i="3"/>
  <c r="AR237" i="3"/>
  <c r="AR236" i="3"/>
  <c r="AR235" i="3"/>
  <c r="AR234" i="3"/>
  <c r="AR233" i="3"/>
  <c r="AR232" i="3"/>
  <c r="AR231" i="3"/>
  <c r="AR230" i="3"/>
  <c r="AR229" i="3"/>
  <c r="AR228" i="3"/>
  <c r="AR227" i="3"/>
  <c r="AR226" i="3"/>
  <c r="AR225" i="3"/>
  <c r="AR224" i="3"/>
  <c r="AR223" i="3"/>
  <c r="AR222" i="3"/>
  <c r="AR221" i="3"/>
  <c r="AR220" i="3"/>
  <c r="AR219" i="3"/>
  <c r="AR218" i="3"/>
  <c r="AR217" i="3"/>
  <c r="AR216" i="3"/>
  <c r="AR215" i="3"/>
  <c r="AR214" i="3"/>
  <c r="AR213" i="3"/>
  <c r="AR212" i="3"/>
  <c r="AR211" i="3"/>
  <c r="AR210" i="3"/>
  <c r="AR209" i="3"/>
  <c r="AR208" i="3"/>
  <c r="AR207" i="3"/>
  <c r="AR206" i="3"/>
  <c r="AR205" i="3"/>
  <c r="AR204" i="3"/>
  <c r="AR203" i="3"/>
  <c r="AR202" i="3"/>
  <c r="AR201" i="3"/>
  <c r="AR200" i="3"/>
  <c r="AR199" i="3"/>
  <c r="AR198" i="3"/>
  <c r="AR197" i="3"/>
  <c r="AR196" i="3"/>
  <c r="AR195" i="3"/>
  <c r="AR194" i="3"/>
  <c r="AR193" i="3"/>
  <c r="AR192" i="3"/>
  <c r="AR191" i="3"/>
  <c r="AR190" i="3"/>
  <c r="AR189" i="3"/>
  <c r="AR188" i="3"/>
  <c r="AR187" i="3"/>
  <c r="AR186" i="3"/>
  <c r="AR185" i="3"/>
  <c r="AR184" i="3"/>
  <c r="AR183" i="3"/>
  <c r="AR182" i="3"/>
  <c r="AR181" i="3"/>
  <c r="AR180" i="3"/>
  <c r="AR179" i="3"/>
  <c r="AR178" i="3"/>
  <c r="AR177" i="3"/>
  <c r="AR176" i="3"/>
  <c r="AR175" i="3"/>
  <c r="AR174" i="3"/>
  <c r="AR173" i="3"/>
  <c r="AR172" i="3"/>
  <c r="AR171" i="3"/>
  <c r="AR170" i="3"/>
  <c r="AQ169" i="3"/>
  <c r="AR169" i="3" s="1"/>
  <c r="AQ168" i="3"/>
  <c r="AR168" i="3" s="1"/>
  <c r="AQ167" i="3"/>
  <c r="AR167" i="3" s="1"/>
  <c r="AQ166" i="3"/>
  <c r="AR166" i="3" s="1"/>
  <c r="AQ165" i="3"/>
  <c r="AR165" i="3" s="1"/>
  <c r="AQ164" i="3"/>
  <c r="AR164" i="3" s="1"/>
  <c r="AQ163" i="3"/>
  <c r="AR163" i="3" s="1"/>
  <c r="AQ162" i="3"/>
  <c r="AR162" i="3" s="1"/>
  <c r="AQ161" i="3"/>
  <c r="AR161" i="3" s="1"/>
  <c r="AQ160" i="3"/>
  <c r="AR160" i="3" s="1"/>
  <c r="AQ159" i="3"/>
  <c r="AR159" i="3" s="1"/>
  <c r="AQ158" i="3"/>
  <c r="AR158" i="3" s="1"/>
  <c r="AQ157" i="3"/>
  <c r="AR157" i="3" s="1"/>
  <c r="AQ156" i="3"/>
  <c r="AR156" i="3" s="1"/>
  <c r="AQ155" i="3"/>
  <c r="AR155" i="3" s="1"/>
  <c r="AQ154" i="3"/>
  <c r="AR154" i="3" s="1"/>
  <c r="AR153" i="3"/>
  <c r="AQ153" i="3"/>
  <c r="AQ152" i="3"/>
  <c r="AR152" i="3" s="1"/>
  <c r="AQ151" i="3"/>
  <c r="AR151" i="3" s="1"/>
  <c r="AQ150" i="3"/>
  <c r="AR150" i="3" s="1"/>
  <c r="AQ149" i="3"/>
  <c r="AR149" i="3" s="1"/>
  <c r="AQ148" i="3"/>
  <c r="AR148" i="3" s="1"/>
  <c r="AQ147" i="3"/>
  <c r="AR147" i="3" s="1"/>
  <c r="AQ146" i="3"/>
  <c r="AR146" i="3" s="1"/>
  <c r="AQ145" i="3"/>
  <c r="AR145" i="3" s="1"/>
  <c r="AQ144" i="3"/>
  <c r="AR144" i="3" s="1"/>
  <c r="AQ143" i="3"/>
  <c r="AR143" i="3" s="1"/>
  <c r="AQ142" i="3"/>
  <c r="AR142" i="3" s="1"/>
  <c r="AQ141" i="3"/>
  <c r="AR141" i="3" s="1"/>
  <c r="AQ140" i="3"/>
  <c r="AR140" i="3" s="1"/>
  <c r="AQ139" i="3"/>
  <c r="AR139" i="3" s="1"/>
  <c r="AQ138" i="3"/>
  <c r="AR138" i="3" s="1"/>
  <c r="AR137" i="3"/>
  <c r="AQ137" i="3"/>
  <c r="AQ136" i="3"/>
  <c r="AR136" i="3" s="1"/>
  <c r="AQ135" i="3"/>
  <c r="AR135" i="3" s="1"/>
  <c r="AQ134" i="3"/>
  <c r="AR134" i="3" s="1"/>
  <c r="AQ133" i="3"/>
  <c r="AR133" i="3" s="1"/>
  <c r="AQ132" i="3"/>
  <c r="AR132" i="3" s="1"/>
  <c r="AQ131" i="3"/>
  <c r="AR131" i="3" s="1"/>
  <c r="AQ130" i="3"/>
  <c r="AR130" i="3" s="1"/>
  <c r="AQ129" i="3"/>
  <c r="AR129" i="3" s="1"/>
  <c r="AQ128" i="3"/>
  <c r="AR128" i="3" s="1"/>
  <c r="AQ127" i="3"/>
  <c r="AR127" i="3" s="1"/>
  <c r="AQ126" i="3"/>
  <c r="AR126" i="3" s="1"/>
  <c r="AQ125" i="3"/>
  <c r="AR125" i="3" s="1"/>
  <c r="AQ124" i="3"/>
  <c r="AR124" i="3" s="1"/>
  <c r="AQ123" i="3"/>
  <c r="AR123" i="3" s="1"/>
  <c r="AQ122" i="3"/>
  <c r="AR122" i="3" s="1"/>
  <c r="AR121" i="3"/>
  <c r="AQ121" i="3"/>
  <c r="AQ120" i="3"/>
  <c r="AR120" i="3" s="1"/>
  <c r="AQ119" i="3"/>
  <c r="AR119" i="3" s="1"/>
  <c r="AQ118" i="3"/>
  <c r="AR118" i="3" s="1"/>
  <c r="AQ117" i="3"/>
  <c r="AR117" i="3" s="1"/>
  <c r="AQ116" i="3"/>
  <c r="AR116" i="3" s="1"/>
  <c r="AQ115" i="3"/>
  <c r="AR115" i="3" s="1"/>
  <c r="AQ114" i="3"/>
  <c r="AR114" i="3" s="1"/>
  <c r="AQ113" i="3"/>
  <c r="AR113" i="3" s="1"/>
  <c r="AQ112" i="3"/>
  <c r="AR112" i="3" s="1"/>
  <c r="AQ111" i="3"/>
  <c r="AR111" i="3" s="1"/>
  <c r="AQ110" i="3"/>
  <c r="AR110" i="3" s="1"/>
  <c r="AQ109" i="3"/>
  <c r="AR109" i="3" s="1"/>
  <c r="AQ108" i="3"/>
  <c r="AR108" i="3" s="1"/>
  <c r="AQ107" i="3"/>
  <c r="AR107" i="3" s="1"/>
  <c r="AQ106" i="3"/>
  <c r="AR106" i="3" s="1"/>
  <c r="AR105" i="3"/>
  <c r="AQ105" i="3"/>
  <c r="AQ104" i="3"/>
  <c r="AR104" i="3" s="1"/>
  <c r="AQ103" i="3"/>
  <c r="AR103" i="3" s="1"/>
  <c r="AQ102" i="3"/>
  <c r="AR102" i="3" s="1"/>
  <c r="AQ101" i="3"/>
  <c r="AR101" i="3" s="1"/>
  <c r="AQ100" i="3"/>
  <c r="AR100" i="3" s="1"/>
  <c r="AQ99" i="3"/>
  <c r="AR99" i="3" s="1"/>
  <c r="AQ98" i="3"/>
  <c r="AR98" i="3" s="1"/>
  <c r="AQ97" i="3"/>
  <c r="AR97" i="3" s="1"/>
  <c r="AQ96" i="3"/>
  <c r="AR96" i="3" s="1"/>
  <c r="AQ95" i="3"/>
  <c r="AR95" i="3" s="1"/>
  <c r="AQ94" i="3"/>
  <c r="AR94" i="3" s="1"/>
  <c r="AQ93" i="3"/>
  <c r="AR93" i="3" s="1"/>
  <c r="AQ92" i="3"/>
  <c r="AR92" i="3" s="1"/>
  <c r="AQ91" i="3"/>
  <c r="AR91" i="3" s="1"/>
  <c r="AQ90" i="3"/>
  <c r="AR90" i="3" s="1"/>
  <c r="AR89" i="3"/>
  <c r="AQ89" i="3"/>
  <c r="AQ88" i="3"/>
  <c r="AR88" i="3" s="1"/>
  <c r="AQ87" i="3"/>
  <c r="AR87" i="3" s="1"/>
  <c r="AQ86" i="3"/>
  <c r="AR86" i="3" s="1"/>
  <c r="AQ85" i="3"/>
  <c r="AR85" i="3" s="1"/>
  <c r="AQ84" i="3"/>
  <c r="AR84" i="3" s="1"/>
  <c r="AQ83" i="3"/>
  <c r="AR83" i="3" s="1"/>
  <c r="AQ82" i="3"/>
  <c r="AR82" i="3" s="1"/>
  <c r="AQ81" i="3"/>
  <c r="AR81" i="3" s="1"/>
  <c r="AQ80" i="3"/>
  <c r="AR80" i="3" s="1"/>
  <c r="AQ79" i="3"/>
  <c r="AR79" i="3" s="1"/>
  <c r="AQ78" i="3"/>
  <c r="AR78" i="3" s="1"/>
  <c r="AQ77" i="3"/>
  <c r="AR77" i="3" s="1"/>
  <c r="AQ76" i="3"/>
  <c r="AR76" i="3" s="1"/>
  <c r="AQ75" i="3"/>
  <c r="AR75" i="3" s="1"/>
  <c r="AQ74" i="3"/>
  <c r="AR74" i="3" s="1"/>
  <c r="AR73" i="3"/>
  <c r="AQ73" i="3"/>
  <c r="AQ72" i="3"/>
  <c r="AR72" i="3" s="1"/>
  <c r="AQ71" i="3"/>
  <c r="AR71" i="3" s="1"/>
  <c r="AQ70" i="3"/>
  <c r="AR70" i="3" s="1"/>
  <c r="AQ69" i="3"/>
  <c r="AR69" i="3" s="1"/>
  <c r="AQ68" i="3"/>
  <c r="AR68" i="3" s="1"/>
  <c r="AQ67" i="3"/>
  <c r="AR67" i="3" s="1"/>
  <c r="AQ66" i="3"/>
  <c r="AR66" i="3" s="1"/>
  <c r="AQ65" i="3"/>
  <c r="AR65" i="3" s="1"/>
  <c r="AQ64" i="3"/>
  <c r="AR64" i="3" s="1"/>
  <c r="AQ63" i="3"/>
  <c r="AR63" i="3" s="1"/>
  <c r="AQ62" i="3"/>
  <c r="AR62" i="3" s="1"/>
  <c r="AQ61" i="3"/>
  <c r="AR61" i="3" s="1"/>
  <c r="AQ60" i="3"/>
  <c r="AR60" i="3" s="1"/>
  <c r="AQ59" i="3"/>
  <c r="AR59" i="3" s="1"/>
  <c r="AQ58" i="3"/>
  <c r="AR58" i="3" s="1"/>
  <c r="AR57" i="3"/>
  <c r="AQ57" i="3"/>
  <c r="AQ56" i="3"/>
  <c r="AR56" i="3" s="1"/>
  <c r="AQ55" i="3"/>
  <c r="AR55" i="3" s="1"/>
  <c r="AQ54" i="3"/>
  <c r="AR54" i="3" s="1"/>
  <c r="AQ53" i="3"/>
  <c r="AR53" i="3" s="1"/>
  <c r="AQ52" i="3"/>
  <c r="AR52" i="3" s="1"/>
  <c r="AQ51" i="3"/>
  <c r="AR51" i="3" s="1"/>
  <c r="AQ50" i="3"/>
  <c r="AR50" i="3" s="1"/>
  <c r="AQ49" i="3"/>
  <c r="AR49" i="3" s="1"/>
  <c r="AQ48" i="3"/>
  <c r="AR48" i="3" s="1"/>
  <c r="AQ47" i="3"/>
  <c r="AR47" i="3" s="1"/>
  <c r="AQ46" i="3"/>
  <c r="AR46" i="3" s="1"/>
  <c r="AQ45" i="3"/>
  <c r="AR45" i="3" s="1"/>
  <c r="AQ44" i="3"/>
  <c r="AR44" i="3" s="1"/>
  <c r="AQ43" i="3"/>
  <c r="AR43" i="3" s="1"/>
  <c r="AQ42" i="3"/>
  <c r="AR42" i="3" s="1"/>
  <c r="AR41" i="3"/>
  <c r="AQ41" i="3"/>
  <c r="AQ40" i="3"/>
  <c r="AR40" i="3" s="1"/>
  <c r="AQ39" i="3"/>
  <c r="AR39" i="3" s="1"/>
  <c r="AQ38" i="3"/>
  <c r="AR38" i="3" s="1"/>
  <c r="AQ37" i="3"/>
  <c r="AR37" i="3" s="1"/>
  <c r="AQ36" i="3"/>
  <c r="AR36" i="3" s="1"/>
  <c r="AQ35" i="3"/>
  <c r="AR35" i="3" s="1"/>
  <c r="AQ34" i="3"/>
  <c r="AR34" i="3" s="1"/>
  <c r="AQ33" i="3"/>
  <c r="AR33" i="3" s="1"/>
  <c r="AQ32" i="3"/>
  <c r="AR32" i="3" s="1"/>
  <c r="AQ31" i="3"/>
  <c r="AR31" i="3" s="1"/>
  <c r="AQ30" i="3"/>
  <c r="AR30" i="3" s="1"/>
  <c r="AQ29" i="3"/>
  <c r="AR29" i="3" s="1"/>
  <c r="AQ28" i="3"/>
  <c r="AR28" i="3" s="1"/>
  <c r="AQ27" i="3"/>
  <c r="AR27" i="3" s="1"/>
  <c r="AQ26" i="3"/>
  <c r="AR26" i="3" s="1"/>
  <c r="AR25" i="3"/>
  <c r="AQ25" i="3"/>
  <c r="AQ24" i="3"/>
  <c r="AR24" i="3" s="1"/>
  <c r="AQ23" i="3"/>
  <c r="AR23" i="3" s="1"/>
  <c r="AQ22" i="3"/>
  <c r="AR22" i="3" s="1"/>
  <c r="AQ21" i="3"/>
  <c r="AR21" i="3" s="1"/>
  <c r="AQ20" i="3"/>
  <c r="AR20" i="3" s="1"/>
  <c r="AQ19" i="3"/>
  <c r="AR19" i="3" s="1"/>
  <c r="AQ18" i="3"/>
  <c r="AR18" i="3" s="1"/>
  <c r="AQ17" i="3"/>
  <c r="AR17" i="3" s="1"/>
  <c r="AQ16" i="3"/>
  <c r="AR16" i="3" s="1"/>
  <c r="AQ15" i="3"/>
  <c r="AR15" i="3" s="1"/>
  <c r="AQ14" i="3"/>
  <c r="AR14" i="3" s="1"/>
  <c r="AQ13" i="3"/>
  <c r="AR13" i="3" s="1"/>
  <c r="AQ12" i="3"/>
  <c r="AR12" i="3" s="1"/>
  <c r="AQ11" i="3"/>
  <c r="AR11" i="3" s="1"/>
  <c r="AQ10" i="3"/>
  <c r="AR10" i="3" s="1"/>
  <c r="AR9" i="3"/>
  <c r="AQ9" i="3"/>
  <c r="AQ8" i="3"/>
  <c r="AR8" i="3" s="1"/>
  <c r="AQ7" i="3"/>
  <c r="AR7" i="3" s="1"/>
  <c r="AQ6" i="3"/>
  <c r="AR6" i="3" s="1"/>
  <c r="AQ5" i="3"/>
  <c r="AR5" i="3" s="1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5" i="3"/>
  <c r="AI5" i="3"/>
  <c r="T7" i="12" l="1"/>
  <c r="T11" i="12"/>
  <c r="V11" i="12" s="1"/>
  <c r="T15" i="12"/>
  <c r="T19" i="12"/>
  <c r="V19" i="12" s="1"/>
  <c r="T23" i="12"/>
  <c r="T27" i="12"/>
  <c r="V27" i="12" s="1"/>
  <c r="T31" i="12"/>
  <c r="T35" i="12"/>
  <c r="V35" i="12" s="1"/>
  <c r="T39" i="12"/>
  <c r="T43" i="12"/>
  <c r="V43" i="12" s="1"/>
  <c r="T47" i="12"/>
  <c r="T51" i="12"/>
  <c r="V51" i="12" s="1"/>
  <c r="T55" i="12"/>
  <c r="T59" i="12"/>
  <c r="V59" i="12" s="1"/>
  <c r="T63" i="12"/>
  <c r="T67" i="12"/>
  <c r="V67" i="12" s="1"/>
  <c r="T71" i="12"/>
  <c r="V7" i="12"/>
  <c r="AC74" i="12"/>
  <c r="T74" i="12"/>
  <c r="T76" i="12"/>
  <c r="V76" i="12" s="1"/>
  <c r="T78" i="12"/>
  <c r="T80" i="12"/>
  <c r="V80" i="12" s="1"/>
  <c r="T82" i="12"/>
  <c r="T84" i="12"/>
  <c r="V84" i="12" s="1"/>
  <c r="T86" i="12"/>
  <c r="T88" i="12"/>
  <c r="V88" i="12" s="1"/>
  <c r="T90" i="12"/>
  <c r="T92" i="12"/>
  <c r="V92" i="12" s="1"/>
  <c r="T94" i="12"/>
  <c r="T96" i="12"/>
  <c r="V96" i="12" s="1"/>
  <c r="T98" i="12"/>
  <c r="T100" i="12"/>
  <c r="V100" i="12" s="1"/>
  <c r="T102" i="12"/>
  <c r="T104" i="12"/>
  <c r="V104" i="12" s="1"/>
  <c r="T106" i="12"/>
  <c r="T108" i="12"/>
  <c r="V108" i="12" s="1"/>
  <c r="T110" i="12"/>
  <c r="T112" i="12"/>
  <c r="V112" i="12" s="1"/>
  <c r="T114" i="12"/>
  <c r="T116" i="12"/>
  <c r="V116" i="12" s="1"/>
  <c r="T118" i="12"/>
  <c r="T120" i="12"/>
  <c r="V120" i="12" s="1"/>
  <c r="T122" i="12"/>
  <c r="T124" i="12"/>
  <c r="V124" i="12" s="1"/>
  <c r="T126" i="12"/>
  <c r="T128" i="12"/>
  <c r="V128" i="12" s="1"/>
  <c r="T130" i="12"/>
  <c r="T132" i="12"/>
  <c r="V132" i="12" s="1"/>
  <c r="T134" i="12"/>
  <c r="T136" i="12"/>
  <c r="V136" i="12" s="1"/>
  <c r="T138" i="12"/>
  <c r="T140" i="12"/>
  <c r="V140" i="12" s="1"/>
  <c r="T142" i="12"/>
  <c r="T144" i="12"/>
  <c r="V144" i="12" s="1"/>
  <c r="T146" i="12"/>
  <c r="T148" i="12"/>
  <c r="V148" i="12" s="1"/>
  <c r="T150" i="12"/>
  <c r="T152" i="12"/>
  <c r="V152" i="12" s="1"/>
  <c r="T154" i="12"/>
  <c r="T156" i="12"/>
  <c r="V156" i="12" s="1"/>
  <c r="T158" i="12"/>
  <c r="T160" i="12"/>
  <c r="V160" i="12" s="1"/>
  <c r="T162" i="12"/>
  <c r="T164" i="12"/>
  <c r="T166" i="12"/>
  <c r="T168" i="12"/>
  <c r="T167" i="12"/>
  <c r="T159" i="12"/>
  <c r="V159" i="12" s="1"/>
  <c r="T151" i="12"/>
  <c r="T143" i="12"/>
  <c r="T135" i="12"/>
  <c r="T127" i="12"/>
  <c r="V127" i="12" s="1"/>
  <c r="T119" i="12"/>
  <c r="T111" i="12"/>
  <c r="T103" i="12"/>
  <c r="T95" i="12"/>
  <c r="V95" i="12" s="1"/>
  <c r="T87" i="12"/>
  <c r="T79" i="12"/>
  <c r="C370" i="12"/>
  <c r="V6" i="12"/>
  <c r="V8" i="12"/>
  <c r="T9" i="12"/>
  <c r="V9" i="12" s="1"/>
  <c r="T10" i="12"/>
  <c r="V10" i="12" s="1"/>
  <c r="V12" i="12"/>
  <c r="T12" i="12"/>
  <c r="T13" i="12"/>
  <c r="V14" i="12"/>
  <c r="T14" i="12"/>
  <c r="T16" i="12"/>
  <c r="V16" i="12" s="1"/>
  <c r="T17" i="12"/>
  <c r="V18" i="12"/>
  <c r="T18" i="12"/>
  <c r="T20" i="12"/>
  <c r="V20" i="12" s="1"/>
  <c r="T21" i="12"/>
  <c r="T22" i="12"/>
  <c r="V22" i="12" s="1"/>
  <c r="V24" i="12"/>
  <c r="T24" i="12"/>
  <c r="T25" i="12"/>
  <c r="T26" i="12"/>
  <c r="V28" i="12"/>
  <c r="T28" i="12"/>
  <c r="T29" i="12"/>
  <c r="V30" i="12"/>
  <c r="T30" i="12"/>
  <c r="T32" i="12"/>
  <c r="V32" i="12" s="1"/>
  <c r="T33" i="12"/>
  <c r="V34" i="12"/>
  <c r="T34" i="12"/>
  <c r="T36" i="12"/>
  <c r="V36" i="12" s="1"/>
  <c r="T37" i="12"/>
  <c r="T38" i="12"/>
  <c r="V38" i="12" s="1"/>
  <c r="V40" i="12"/>
  <c r="T40" i="12"/>
  <c r="T41" i="12"/>
  <c r="T42" i="12"/>
  <c r="V42" i="12" s="1"/>
  <c r="V44" i="12"/>
  <c r="T44" i="12"/>
  <c r="T45" i="12"/>
  <c r="V46" i="12"/>
  <c r="T46" i="12"/>
  <c r="T48" i="12"/>
  <c r="V48" i="12" s="1"/>
  <c r="T49" i="12"/>
  <c r="V50" i="12"/>
  <c r="T50" i="12"/>
  <c r="T52" i="12"/>
  <c r="V52" i="12" s="1"/>
  <c r="T53" i="12"/>
  <c r="T54" i="12"/>
  <c r="V54" i="12" s="1"/>
  <c r="V56" i="12"/>
  <c r="T56" i="12"/>
  <c r="T57" i="12"/>
  <c r="T58" i="12"/>
  <c r="V58" i="12" s="1"/>
  <c r="V60" i="12"/>
  <c r="T60" i="12"/>
  <c r="T61" i="12"/>
  <c r="V62" i="12"/>
  <c r="T62" i="12"/>
  <c r="T64" i="12"/>
  <c r="V64" i="12" s="1"/>
  <c r="T65" i="12"/>
  <c r="T66" i="12"/>
  <c r="V66" i="12" s="1"/>
  <c r="V68" i="12"/>
  <c r="T68" i="12"/>
  <c r="T69" i="12"/>
  <c r="V70" i="12"/>
  <c r="T70" i="12"/>
  <c r="T72" i="12"/>
  <c r="V72" i="12" s="1"/>
  <c r="T73" i="12"/>
  <c r="V74" i="12"/>
  <c r="T75" i="12"/>
  <c r="V75" i="12" s="1"/>
  <c r="T77" i="12"/>
  <c r="V77" i="12" s="1"/>
  <c r="V78" i="12"/>
  <c r="V79" i="12"/>
  <c r="T81" i="12"/>
  <c r="V81" i="12" s="1"/>
  <c r="V82" i="12"/>
  <c r="V83" i="12"/>
  <c r="T85" i="12"/>
  <c r="V85" i="12" s="1"/>
  <c r="V86" i="12"/>
  <c r="V87" i="12"/>
  <c r="V89" i="12"/>
  <c r="T89" i="12"/>
  <c r="V90" i="12"/>
  <c r="V91" i="12"/>
  <c r="V93" i="12"/>
  <c r="T93" i="12"/>
  <c r="V94" i="12"/>
  <c r="V97" i="12"/>
  <c r="T97" i="12"/>
  <c r="V98" i="12"/>
  <c r="V99" i="12"/>
  <c r="V101" i="12"/>
  <c r="T101" i="12"/>
  <c r="V102" i="12"/>
  <c r="V103" i="12"/>
  <c r="T105" i="12"/>
  <c r="V105" i="12" s="1"/>
  <c r="V106" i="12"/>
  <c r="V107" i="12"/>
  <c r="T109" i="12"/>
  <c r="V109" i="12" s="1"/>
  <c r="V110" i="12"/>
  <c r="V111" i="12"/>
  <c r="T113" i="12"/>
  <c r="V113" i="12" s="1"/>
  <c r="V114" i="12"/>
  <c r="V115" i="12"/>
  <c r="T117" i="12"/>
  <c r="V117" i="12" s="1"/>
  <c r="V118" i="12"/>
  <c r="V119" i="12"/>
  <c r="V121" i="12"/>
  <c r="T121" i="12"/>
  <c r="V122" i="12"/>
  <c r="V123" i="12"/>
  <c r="V125" i="12"/>
  <c r="T125" i="12"/>
  <c r="V126" i="12"/>
  <c r="V129" i="12"/>
  <c r="T129" i="12"/>
  <c r="V130" i="12"/>
  <c r="V131" i="12"/>
  <c r="V133" i="12"/>
  <c r="T133" i="12"/>
  <c r="V134" i="12"/>
  <c r="V135" i="12"/>
  <c r="T137" i="12"/>
  <c r="V137" i="12" s="1"/>
  <c r="V138" i="12"/>
  <c r="V139" i="12"/>
  <c r="T141" i="12"/>
  <c r="V141" i="12" s="1"/>
  <c r="V142" i="12"/>
  <c r="V143" i="12"/>
  <c r="T145" i="12"/>
  <c r="V145" i="12" s="1"/>
  <c r="V146" i="12"/>
  <c r="V147" i="12"/>
  <c r="T149" i="12"/>
  <c r="V149" i="12" s="1"/>
  <c r="V150" i="12"/>
  <c r="V151" i="12"/>
  <c r="V153" i="12"/>
  <c r="T153" i="12"/>
  <c r="V154" i="12"/>
  <c r="V155" i="12"/>
  <c r="V157" i="12"/>
  <c r="T157" i="12"/>
  <c r="V158" i="12"/>
  <c r="V161" i="12"/>
  <c r="T161" i="12"/>
  <c r="V162" i="12"/>
  <c r="T165" i="12"/>
  <c r="T169" i="12"/>
  <c r="T6" i="12"/>
  <c r="T8" i="12"/>
  <c r="V13" i="12"/>
  <c r="V15" i="12"/>
  <c r="V17" i="12"/>
  <c r="V21" i="12"/>
  <c r="V23" i="12"/>
  <c r="V25" i="12"/>
  <c r="V29" i="12"/>
  <c r="V31" i="12"/>
  <c r="V33" i="12"/>
  <c r="V37" i="12"/>
  <c r="V39" i="12"/>
  <c r="V41" i="12"/>
  <c r="V45" i="12"/>
  <c r="V47" i="12"/>
  <c r="V49" i="12"/>
  <c r="V53" i="12"/>
  <c r="V55" i="12"/>
  <c r="V57" i="12"/>
  <c r="V61" i="12"/>
  <c r="V63" i="12"/>
  <c r="V65" i="12"/>
  <c r="V69" i="12"/>
  <c r="V71" i="12"/>
  <c r="V73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V164" i="12"/>
  <c r="I165" i="12"/>
  <c r="I166" i="12"/>
  <c r="I167" i="12"/>
  <c r="I168" i="12"/>
  <c r="V168" i="12"/>
  <c r="I169" i="12"/>
  <c r="I170" i="12"/>
  <c r="I173" i="12"/>
  <c r="I174" i="12"/>
  <c r="I177" i="12"/>
  <c r="I178" i="12"/>
  <c r="I181" i="12"/>
  <c r="I182" i="12"/>
  <c r="I185" i="12"/>
  <c r="I186" i="12"/>
  <c r="I189" i="12"/>
  <c r="I190" i="12"/>
  <c r="I193" i="12"/>
  <c r="I194" i="12"/>
  <c r="I197" i="12"/>
  <c r="I198" i="12"/>
  <c r="I201" i="12"/>
  <c r="V8" i="13"/>
  <c r="T8" i="13"/>
  <c r="I10" i="13"/>
  <c r="I119" i="13"/>
  <c r="I121" i="13"/>
  <c r="I123" i="13"/>
  <c r="I125" i="13"/>
  <c r="I127" i="13"/>
  <c r="I129" i="13"/>
  <c r="I131" i="13"/>
  <c r="I133" i="13"/>
  <c r="I135" i="13"/>
  <c r="I137" i="13"/>
  <c r="I139" i="13"/>
  <c r="I141" i="13"/>
  <c r="I143" i="13"/>
  <c r="I145" i="13"/>
  <c r="I147" i="13"/>
  <c r="I149" i="13"/>
  <c r="I151" i="13"/>
  <c r="I153" i="13"/>
  <c r="I155" i="13"/>
  <c r="I157" i="13"/>
  <c r="I159" i="13"/>
  <c r="I161" i="13"/>
  <c r="I163" i="13"/>
  <c r="I165" i="13"/>
  <c r="I167" i="13"/>
  <c r="I169" i="13"/>
  <c r="I171" i="13"/>
  <c r="I173" i="13"/>
  <c r="I175" i="13"/>
  <c r="I177" i="13"/>
  <c r="I190" i="13"/>
  <c r="I191" i="13"/>
  <c r="I195" i="13"/>
  <c r="T7" i="13"/>
  <c r="T9" i="13"/>
  <c r="T6" i="13"/>
  <c r="V6" i="13" s="1"/>
  <c r="I8" i="13"/>
  <c r="I9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7" i="13"/>
  <c r="I29" i="13"/>
  <c r="I31" i="13"/>
  <c r="I33" i="13"/>
  <c r="I35" i="13"/>
  <c r="I37" i="13"/>
  <c r="I39" i="13"/>
  <c r="I41" i="13"/>
  <c r="I43" i="13"/>
  <c r="I45" i="13"/>
  <c r="I47" i="13"/>
  <c r="I49" i="13"/>
  <c r="I51" i="13"/>
  <c r="I53" i="13"/>
  <c r="I55" i="13"/>
  <c r="I57" i="13"/>
  <c r="I59" i="13"/>
  <c r="I61" i="13"/>
  <c r="I63" i="13"/>
  <c r="I65" i="13"/>
  <c r="I67" i="13"/>
  <c r="I69" i="13"/>
  <c r="I71" i="13"/>
  <c r="I73" i="13"/>
  <c r="I75" i="13"/>
  <c r="I77" i="13"/>
  <c r="I79" i="13"/>
  <c r="I81" i="13"/>
  <c r="I83" i="13"/>
  <c r="I85" i="13"/>
  <c r="I87" i="13"/>
  <c r="I89" i="13"/>
  <c r="I91" i="13"/>
  <c r="I93" i="13"/>
  <c r="I95" i="13"/>
  <c r="I97" i="13"/>
  <c r="I99" i="13"/>
  <c r="I101" i="13"/>
  <c r="I103" i="13"/>
  <c r="I105" i="13"/>
  <c r="I107" i="13"/>
  <c r="I109" i="13"/>
  <c r="I111" i="13"/>
  <c r="I113" i="13"/>
  <c r="I115" i="13"/>
  <c r="I117" i="13"/>
  <c r="I179" i="13"/>
  <c r="I180" i="13"/>
  <c r="I181" i="13"/>
  <c r="I182" i="13"/>
  <c r="I183" i="13"/>
  <c r="I184" i="13"/>
  <c r="I185" i="13"/>
  <c r="I186" i="13"/>
  <c r="I187" i="13"/>
  <c r="I189" i="13"/>
  <c r="I192" i="13"/>
  <c r="I193" i="13"/>
  <c r="I194" i="13"/>
  <c r="I196" i="13"/>
  <c r="I198" i="13"/>
  <c r="I199" i="13"/>
  <c r="I201" i="13"/>
  <c r="AC9" i="13"/>
  <c r="V9" i="13"/>
  <c r="AC7" i="13"/>
  <c r="V7" i="13"/>
  <c r="P370" i="13"/>
  <c r="AC5" i="13"/>
  <c r="T117" i="13"/>
  <c r="T116" i="13"/>
  <c r="T115" i="13"/>
  <c r="V115" i="13" s="1"/>
  <c r="T114" i="13"/>
  <c r="T113" i="13"/>
  <c r="T112" i="13"/>
  <c r="T111" i="13"/>
  <c r="V111" i="13" s="1"/>
  <c r="T110" i="13"/>
  <c r="T109" i="13"/>
  <c r="T108" i="13"/>
  <c r="T107" i="13"/>
  <c r="V107" i="13" s="1"/>
  <c r="T106" i="13"/>
  <c r="T105" i="13"/>
  <c r="T104" i="13"/>
  <c r="T103" i="13"/>
  <c r="V103" i="13" s="1"/>
  <c r="T102" i="13"/>
  <c r="T101" i="13"/>
  <c r="T100" i="13"/>
  <c r="T99" i="13"/>
  <c r="V99" i="13" s="1"/>
  <c r="T98" i="13"/>
  <c r="T97" i="13"/>
  <c r="T96" i="13"/>
  <c r="T95" i="13"/>
  <c r="V95" i="13" s="1"/>
  <c r="T94" i="13"/>
  <c r="T93" i="13"/>
  <c r="T92" i="13"/>
  <c r="T91" i="13"/>
  <c r="V91" i="13" s="1"/>
  <c r="T90" i="13"/>
  <c r="T89" i="13"/>
  <c r="T88" i="13"/>
  <c r="T87" i="13"/>
  <c r="V87" i="13" s="1"/>
  <c r="T86" i="13"/>
  <c r="T85" i="13"/>
  <c r="T84" i="13"/>
  <c r="T83" i="13"/>
  <c r="V83" i="13" s="1"/>
  <c r="T82" i="13"/>
  <c r="T81" i="13"/>
  <c r="T80" i="13"/>
  <c r="T79" i="13"/>
  <c r="V79" i="13" s="1"/>
  <c r="T78" i="13"/>
  <c r="T77" i="13"/>
  <c r="T76" i="13"/>
  <c r="T75" i="13"/>
  <c r="V75" i="13" s="1"/>
  <c r="T74" i="13"/>
  <c r="T73" i="13"/>
  <c r="T72" i="13"/>
  <c r="T71" i="13"/>
  <c r="V71" i="13" s="1"/>
  <c r="T70" i="13"/>
  <c r="T69" i="13"/>
  <c r="T68" i="13"/>
  <c r="T67" i="13"/>
  <c r="V67" i="13" s="1"/>
  <c r="T66" i="13"/>
  <c r="T65" i="13"/>
  <c r="T64" i="13"/>
  <c r="T63" i="13"/>
  <c r="V63" i="13" s="1"/>
  <c r="T62" i="13"/>
  <c r="T61" i="13"/>
  <c r="T60" i="13"/>
  <c r="T59" i="13"/>
  <c r="V59" i="13" s="1"/>
  <c r="T58" i="13"/>
  <c r="T57" i="13"/>
  <c r="T56" i="13"/>
  <c r="T55" i="13"/>
  <c r="V55" i="13" s="1"/>
  <c r="T54" i="13"/>
  <c r="T53" i="13"/>
  <c r="T52" i="13"/>
  <c r="T51" i="13"/>
  <c r="V51" i="13" s="1"/>
  <c r="T50" i="13"/>
  <c r="T49" i="13"/>
  <c r="T48" i="13"/>
  <c r="T47" i="13"/>
  <c r="V47" i="13" s="1"/>
  <c r="T46" i="13"/>
  <c r="T45" i="13"/>
  <c r="T44" i="13"/>
  <c r="T43" i="13"/>
  <c r="V43" i="13" s="1"/>
  <c r="T42" i="13"/>
  <c r="T41" i="13"/>
  <c r="T40" i="13"/>
  <c r="T39" i="13"/>
  <c r="V39" i="13" s="1"/>
  <c r="T38" i="13"/>
  <c r="T37" i="13"/>
  <c r="T36" i="13"/>
  <c r="T35" i="13"/>
  <c r="V35" i="13" s="1"/>
  <c r="T34" i="13"/>
  <c r="T33" i="13"/>
  <c r="T32" i="13"/>
  <c r="T31" i="13"/>
  <c r="V31" i="13" s="1"/>
  <c r="T30" i="13"/>
  <c r="T29" i="13"/>
  <c r="T28" i="13"/>
  <c r="T27" i="13"/>
  <c r="V27" i="13" s="1"/>
  <c r="T26" i="13"/>
  <c r="T10" i="13"/>
  <c r="V10" i="13" s="1"/>
  <c r="T11" i="13"/>
  <c r="T12" i="13"/>
  <c r="V12" i="13" s="1"/>
  <c r="T13" i="13"/>
  <c r="T14" i="13"/>
  <c r="T15" i="13"/>
  <c r="T16" i="13"/>
  <c r="V16" i="13" s="1"/>
  <c r="T17" i="13"/>
  <c r="T18" i="13"/>
  <c r="T19" i="13"/>
  <c r="T20" i="13"/>
  <c r="V20" i="13" s="1"/>
  <c r="T21" i="13"/>
  <c r="T22" i="13"/>
  <c r="T23" i="13"/>
  <c r="T24" i="13"/>
  <c r="V24" i="13" s="1"/>
  <c r="T25" i="13"/>
  <c r="V25" i="13" s="1"/>
  <c r="V29" i="13"/>
  <c r="V33" i="13"/>
  <c r="V37" i="13"/>
  <c r="V41" i="13"/>
  <c r="V45" i="13"/>
  <c r="V49" i="13"/>
  <c r="V53" i="13"/>
  <c r="V57" i="13"/>
  <c r="V61" i="13"/>
  <c r="V65" i="13"/>
  <c r="V69" i="13"/>
  <c r="V73" i="13"/>
  <c r="V77" i="13"/>
  <c r="V81" i="13"/>
  <c r="V85" i="13"/>
  <c r="V89" i="13"/>
  <c r="V93" i="13"/>
  <c r="V97" i="13"/>
  <c r="V101" i="13"/>
  <c r="V105" i="13"/>
  <c r="V109" i="13"/>
  <c r="V113" i="13"/>
  <c r="V117" i="13"/>
  <c r="C370" i="13"/>
  <c r="V14" i="13"/>
  <c r="V18" i="13"/>
  <c r="V22" i="13"/>
  <c r="AC25" i="13"/>
  <c r="V26" i="13"/>
  <c r="V28" i="13"/>
  <c r="V30" i="13"/>
  <c r="V32" i="13"/>
  <c r="V34" i="13"/>
  <c r="V36" i="13"/>
  <c r="V38" i="13"/>
  <c r="V40" i="13"/>
  <c r="V42" i="13"/>
  <c r="V44" i="13"/>
  <c r="V46" i="13"/>
  <c r="V48" i="13"/>
  <c r="V50" i="13"/>
  <c r="V52" i="13"/>
  <c r="V54" i="13"/>
  <c r="V56" i="13"/>
  <c r="V58" i="13"/>
  <c r="V60" i="13"/>
  <c r="V62" i="13"/>
  <c r="V64" i="13"/>
  <c r="V66" i="13"/>
  <c r="V68" i="13"/>
  <c r="V70" i="13"/>
  <c r="V72" i="13"/>
  <c r="V74" i="13"/>
  <c r="V76" i="13"/>
  <c r="V78" i="13"/>
  <c r="V80" i="13"/>
  <c r="V82" i="13"/>
  <c r="V84" i="13"/>
  <c r="V86" i="13"/>
  <c r="V88" i="13"/>
  <c r="V90" i="13"/>
  <c r="V92" i="13"/>
  <c r="V94" i="13"/>
  <c r="V96" i="13"/>
  <c r="V98" i="13"/>
  <c r="V100" i="13"/>
  <c r="V102" i="13"/>
  <c r="V104" i="13"/>
  <c r="V106" i="13"/>
  <c r="V108" i="13"/>
  <c r="V110" i="13"/>
  <c r="V112" i="13"/>
  <c r="V114" i="13"/>
  <c r="V116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9" i="13"/>
  <c r="AC191" i="13"/>
  <c r="AC194" i="13"/>
  <c r="AC196" i="13"/>
  <c r="AC198" i="13"/>
  <c r="T118" i="13"/>
  <c r="V118" i="13" s="1"/>
  <c r="T119" i="13"/>
  <c r="V119" i="13" s="1"/>
  <c r="T120" i="13"/>
  <c r="V120" i="13" s="1"/>
  <c r="T121" i="13"/>
  <c r="V121" i="13" s="1"/>
  <c r="T122" i="13"/>
  <c r="T123" i="13"/>
  <c r="T124" i="13"/>
  <c r="T125" i="13"/>
  <c r="T126" i="13"/>
  <c r="T127" i="13"/>
  <c r="T128" i="13"/>
  <c r="T129" i="13"/>
  <c r="T130" i="13"/>
  <c r="T131" i="13"/>
  <c r="T132" i="13"/>
  <c r="T133" i="13"/>
  <c r="T134" i="13"/>
  <c r="T135" i="13"/>
  <c r="T136" i="13"/>
  <c r="T137" i="13"/>
  <c r="T138" i="13"/>
  <c r="T139" i="13"/>
  <c r="T140" i="13"/>
  <c r="T141" i="13"/>
  <c r="T142" i="13"/>
  <c r="T143" i="13"/>
  <c r="T144" i="13"/>
  <c r="T145" i="13"/>
  <c r="T146" i="13"/>
  <c r="T147" i="13"/>
  <c r="T148" i="13"/>
  <c r="T149" i="13"/>
  <c r="T150" i="13"/>
  <c r="T151" i="13"/>
  <c r="T152" i="13"/>
  <c r="T153" i="13"/>
  <c r="T154" i="13"/>
  <c r="T155" i="13"/>
  <c r="T156" i="13"/>
  <c r="T157" i="13"/>
  <c r="T158" i="13"/>
  <c r="T159" i="13"/>
  <c r="T160" i="13"/>
  <c r="T161" i="13"/>
  <c r="T162" i="13"/>
  <c r="T163" i="13"/>
  <c r="T164" i="13"/>
  <c r="T165" i="13"/>
  <c r="T166" i="13"/>
  <c r="T167" i="13"/>
  <c r="T168" i="13"/>
  <c r="T169" i="13"/>
  <c r="AC188" i="13"/>
  <c r="AC190" i="13"/>
  <c r="AC192" i="13"/>
  <c r="AC193" i="13"/>
  <c r="AC195" i="13"/>
  <c r="AC197" i="13"/>
  <c r="AC204" i="13"/>
  <c r="AC205" i="13"/>
  <c r="AC243" i="13"/>
  <c r="AC244" i="13"/>
  <c r="AC246" i="13"/>
  <c r="AC248" i="13"/>
  <c r="AC250" i="13"/>
  <c r="AC252" i="13"/>
  <c r="AC254" i="13"/>
  <c r="AC256" i="13"/>
  <c r="AC258" i="13"/>
  <c r="AC245" i="13"/>
  <c r="AC247" i="13"/>
  <c r="AC249" i="13"/>
  <c r="AC251" i="13"/>
  <c r="AC253" i="13"/>
  <c r="AC255" i="13"/>
  <c r="AC257" i="13"/>
  <c r="AC264" i="13"/>
  <c r="AC265" i="13"/>
  <c r="AC266" i="13"/>
  <c r="AC267" i="13"/>
  <c r="AC268" i="13"/>
  <c r="AC269" i="13"/>
  <c r="AC270" i="13"/>
  <c r="AC271" i="13"/>
  <c r="AC272" i="13"/>
  <c r="AC273" i="13"/>
  <c r="AC275" i="13"/>
  <c r="AC277" i="13"/>
  <c r="AC280" i="13"/>
  <c r="AC282" i="13"/>
  <c r="AC284" i="13"/>
  <c r="AC286" i="13"/>
  <c r="AC288" i="13"/>
  <c r="AC290" i="13"/>
  <c r="AC292" i="13"/>
  <c r="AC294" i="13"/>
  <c r="AC295" i="13"/>
  <c r="AC296" i="13"/>
  <c r="AC297" i="13"/>
  <c r="AC259" i="13"/>
  <c r="AC260" i="13"/>
  <c r="AC261" i="13"/>
  <c r="AC262" i="13"/>
  <c r="AC263" i="13"/>
  <c r="AC274" i="13"/>
  <c r="AC276" i="13"/>
  <c r="AC278" i="13"/>
  <c r="AC279" i="13"/>
  <c r="AC281" i="13"/>
  <c r="AC283" i="13"/>
  <c r="AC285" i="13"/>
  <c r="AC287" i="13"/>
  <c r="AC289" i="13"/>
  <c r="AC291" i="13"/>
  <c r="AC293" i="13"/>
  <c r="AC324" i="13"/>
  <c r="AC326" i="13"/>
  <c r="AC328" i="13"/>
  <c r="AC329" i="13"/>
  <c r="AC330" i="13"/>
  <c r="AC331" i="13"/>
  <c r="AC332" i="13"/>
  <c r="AC333" i="13"/>
  <c r="AC334" i="13"/>
  <c r="AC335" i="13"/>
  <c r="AC337" i="13"/>
  <c r="AC339" i="13"/>
  <c r="AC321" i="13"/>
  <c r="AC322" i="13"/>
  <c r="AC323" i="13"/>
  <c r="AC325" i="13"/>
  <c r="AC327" i="13"/>
  <c r="AC336" i="13"/>
  <c r="AC338" i="13"/>
  <c r="AC340" i="13"/>
  <c r="AC350" i="13"/>
  <c r="AC351" i="13"/>
  <c r="AC354" i="13"/>
  <c r="AC356" i="13"/>
  <c r="AC358" i="13"/>
  <c r="AC352" i="13"/>
  <c r="AC353" i="13"/>
  <c r="AC355" i="13"/>
  <c r="AC357" i="13"/>
  <c r="AC359" i="13"/>
  <c r="AC361" i="13"/>
  <c r="AC363" i="13"/>
  <c r="AC360" i="13"/>
  <c r="AC362" i="13"/>
  <c r="AC369" i="13"/>
  <c r="P370" i="12"/>
  <c r="AC5" i="12"/>
  <c r="AC6" i="12"/>
  <c r="AC7" i="12"/>
  <c r="AC8" i="12"/>
  <c r="AC9" i="12"/>
  <c r="AC10" i="12"/>
  <c r="AC12" i="12"/>
  <c r="AC14" i="12"/>
  <c r="AC16" i="12"/>
  <c r="AC18" i="12"/>
  <c r="AC20" i="12"/>
  <c r="AC22" i="12"/>
  <c r="AC24" i="12"/>
  <c r="AC26" i="12"/>
  <c r="AC28" i="12"/>
  <c r="AC30" i="12"/>
  <c r="AC32" i="12"/>
  <c r="AC34" i="12"/>
  <c r="AC36" i="12"/>
  <c r="AC38" i="12"/>
  <c r="AC40" i="12"/>
  <c r="AC42" i="12"/>
  <c r="AC44" i="12"/>
  <c r="AC46" i="12"/>
  <c r="AC48" i="12"/>
  <c r="AC50" i="12"/>
  <c r="AC52" i="12"/>
  <c r="AC54" i="12"/>
  <c r="AC56" i="12"/>
  <c r="AC58" i="12"/>
  <c r="AC60" i="12"/>
  <c r="AC62" i="12"/>
  <c r="AC64" i="12"/>
  <c r="AC66" i="12"/>
  <c r="AC68" i="12"/>
  <c r="AC70" i="12"/>
  <c r="AC72" i="12"/>
  <c r="AC75" i="12"/>
  <c r="AC76" i="12"/>
  <c r="AC78" i="12"/>
  <c r="AC80" i="12"/>
  <c r="AC82" i="12"/>
  <c r="AC84" i="12"/>
  <c r="AC86" i="12"/>
  <c r="AC88" i="12"/>
  <c r="AC90" i="12"/>
  <c r="AC92" i="12"/>
  <c r="AC94" i="12"/>
  <c r="AC96" i="12"/>
  <c r="AC98" i="12"/>
  <c r="AC100" i="12"/>
  <c r="AC102" i="12"/>
  <c r="AC104" i="12"/>
  <c r="AC106" i="12"/>
  <c r="AC108" i="12"/>
  <c r="AC110" i="12"/>
  <c r="AC112" i="12"/>
  <c r="AC114" i="12"/>
  <c r="AC116" i="12"/>
  <c r="AC118" i="12"/>
  <c r="AC120" i="12"/>
  <c r="AC122" i="12"/>
  <c r="AC124" i="12"/>
  <c r="AC126" i="12"/>
  <c r="AC128" i="12"/>
  <c r="AC130" i="12"/>
  <c r="AC132" i="12"/>
  <c r="AC134" i="12"/>
  <c r="AC136" i="12"/>
  <c r="AC138" i="12"/>
  <c r="AC140" i="12"/>
  <c r="AC142" i="12"/>
  <c r="AC144" i="12"/>
  <c r="AC146" i="12"/>
  <c r="AC148" i="12"/>
  <c r="AC150" i="12"/>
  <c r="AC152" i="12"/>
  <c r="AC154" i="12"/>
  <c r="AC156" i="12"/>
  <c r="AC158" i="12"/>
  <c r="AC160" i="12"/>
  <c r="AC162" i="12"/>
  <c r="AC164" i="12"/>
  <c r="AC166" i="12"/>
  <c r="AC168" i="12"/>
  <c r="AC170" i="12"/>
  <c r="AC172" i="12"/>
  <c r="AC202" i="12"/>
  <c r="AC204" i="12"/>
  <c r="AC206" i="12"/>
  <c r="AC208" i="12"/>
  <c r="AC210" i="12"/>
  <c r="AC212" i="12"/>
  <c r="AC214" i="12"/>
  <c r="AC216" i="12"/>
  <c r="AC218" i="12"/>
  <c r="AC220" i="12"/>
  <c r="AC222" i="12"/>
  <c r="AC224" i="12"/>
  <c r="AC226" i="12"/>
  <c r="AC228" i="12"/>
  <c r="AC230" i="12"/>
  <c r="AC232" i="12"/>
  <c r="AC234" i="12"/>
  <c r="AC236" i="12"/>
  <c r="AC175" i="12"/>
  <c r="AC176" i="12"/>
  <c r="AC178" i="12"/>
  <c r="AC180" i="12"/>
  <c r="AC182" i="12"/>
  <c r="AC184" i="12"/>
  <c r="AC186" i="12"/>
  <c r="AC188" i="12"/>
  <c r="AC190" i="12"/>
  <c r="AC192" i="12"/>
  <c r="AC194" i="12"/>
  <c r="AC196" i="12"/>
  <c r="AC198" i="12"/>
  <c r="AC200" i="12"/>
  <c r="AC237" i="12"/>
  <c r="AC238" i="12"/>
  <c r="AC240" i="12"/>
  <c r="AC242" i="12"/>
  <c r="AC244" i="12"/>
  <c r="AC246" i="12"/>
  <c r="AC248" i="12"/>
  <c r="AC250" i="12"/>
  <c r="AC252" i="12"/>
  <c r="AC254" i="12"/>
  <c r="AC256" i="12"/>
  <c r="AC258" i="12"/>
  <c r="AC259" i="12"/>
  <c r="AC261" i="12"/>
  <c r="AC263" i="12"/>
  <c r="AC265" i="12"/>
  <c r="AC267" i="12"/>
  <c r="AC269" i="12"/>
  <c r="AC271" i="12"/>
  <c r="AC273" i="12"/>
  <c r="AC275" i="12"/>
  <c r="AC277" i="12"/>
  <c r="AC279" i="12"/>
  <c r="AC281" i="12"/>
  <c r="AC283" i="12"/>
  <c r="AC285" i="12"/>
  <c r="AC287" i="12"/>
  <c r="AC289" i="12"/>
  <c r="AC291" i="12"/>
  <c r="AC293" i="12"/>
  <c r="AC295" i="12"/>
  <c r="AC297" i="12"/>
  <c r="AC299" i="12"/>
  <c r="AC301" i="12"/>
  <c r="AC303" i="12"/>
  <c r="AC305" i="12"/>
  <c r="AC307" i="12"/>
  <c r="AC309" i="12"/>
  <c r="AC311" i="12"/>
  <c r="AC313" i="12"/>
  <c r="AC315" i="12"/>
  <c r="AC317" i="12"/>
  <c r="AC319" i="12"/>
  <c r="AC321" i="12"/>
  <c r="AC323" i="12"/>
  <c r="AC325" i="12"/>
  <c r="AC327" i="12"/>
  <c r="AC329" i="12"/>
  <c r="AC331" i="12"/>
  <c r="AC333" i="12"/>
  <c r="AC335" i="12"/>
  <c r="AC300" i="12"/>
  <c r="AC302" i="12"/>
  <c r="AC304" i="12"/>
  <c r="AC306" i="12"/>
  <c r="AC308" i="12"/>
  <c r="AC310" i="12"/>
  <c r="AC312" i="12"/>
  <c r="AC314" i="12"/>
  <c r="AC316" i="12"/>
  <c r="AC318" i="12"/>
  <c r="AC320" i="12"/>
  <c r="AC322" i="12"/>
  <c r="AC324" i="12"/>
  <c r="AC326" i="12"/>
  <c r="AC328" i="12"/>
  <c r="AC330" i="12"/>
  <c r="AC332" i="12"/>
  <c r="AC334" i="12"/>
  <c r="AC368" i="12"/>
  <c r="AC336" i="12"/>
  <c r="AC338" i="12"/>
  <c r="AC340" i="12"/>
  <c r="AC342" i="12"/>
  <c r="AC344" i="12"/>
  <c r="AC346" i="12"/>
  <c r="AC348" i="12"/>
  <c r="AC350" i="12"/>
  <c r="AC352" i="12"/>
  <c r="AC354" i="12"/>
  <c r="AC356" i="12"/>
  <c r="AC358" i="12"/>
  <c r="AC360" i="12"/>
  <c r="AC362" i="12"/>
  <c r="AC366" i="12"/>
  <c r="AC364" i="12"/>
  <c r="AC365" i="12"/>
  <c r="AC367" i="12"/>
  <c r="AC369" i="12"/>
  <c r="V26" i="12" l="1"/>
  <c r="V23" i="13"/>
  <c r="V21" i="13"/>
  <c r="V19" i="13"/>
  <c r="V17" i="13"/>
  <c r="V15" i="13"/>
  <c r="V13" i="13"/>
  <c r="V11" i="13"/>
  <c r="V162" i="13"/>
  <c r="V161" i="13"/>
  <c r="V160" i="13"/>
  <c r="V159" i="13"/>
  <c r="V158" i="13"/>
  <c r="V157" i="13"/>
  <c r="V156" i="13"/>
  <c r="V155" i="13"/>
  <c r="V154" i="13"/>
  <c r="V153" i="13"/>
  <c r="V152" i="13"/>
  <c r="V151" i="13"/>
  <c r="V150" i="13"/>
  <c r="V149" i="13"/>
  <c r="V148" i="13"/>
  <c r="V147" i="13"/>
  <c r="V146" i="13"/>
  <c r="V145" i="13"/>
  <c r="V144" i="13"/>
  <c r="V143" i="13"/>
  <c r="V142" i="13"/>
  <c r="V141" i="13"/>
  <c r="V140" i="13"/>
  <c r="V139" i="13"/>
  <c r="V138" i="13"/>
  <c r="V137" i="13"/>
  <c r="V136" i="13"/>
  <c r="V135" i="13"/>
  <c r="V134" i="13"/>
  <c r="V133" i="13"/>
  <c r="V132" i="13"/>
  <c r="V131" i="13"/>
  <c r="V130" i="13"/>
  <c r="V129" i="13"/>
  <c r="V128" i="13"/>
  <c r="V127" i="13"/>
  <c r="V126" i="13"/>
  <c r="V125" i="13"/>
  <c r="V124" i="13"/>
  <c r="V123" i="13"/>
  <c r="V122" i="13"/>
  <c r="S6" i="3" l="1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5" i="3"/>
  <c r="P178" i="3"/>
  <c r="AC178" i="3" s="1"/>
  <c r="P210" i="3"/>
  <c r="AC210" i="3" s="1"/>
  <c r="P242" i="3"/>
  <c r="AC242" i="3" s="1"/>
  <c r="P274" i="3"/>
  <c r="AC274" i="3" s="1"/>
  <c r="P306" i="3"/>
  <c r="AC306" i="3" s="1"/>
  <c r="P338" i="3"/>
  <c r="AC338" i="3" s="1"/>
  <c r="P5" i="3"/>
  <c r="AC5" i="3" s="1"/>
  <c r="O6" i="3"/>
  <c r="P6" i="3" s="1"/>
  <c r="AC6" i="3" s="1"/>
  <c r="O7" i="3"/>
  <c r="P7" i="3" s="1"/>
  <c r="AC7" i="3" s="1"/>
  <c r="O8" i="3"/>
  <c r="P8" i="3" s="1"/>
  <c r="AC8" i="3" s="1"/>
  <c r="O9" i="3"/>
  <c r="P9" i="3" s="1"/>
  <c r="AC9" i="3" s="1"/>
  <c r="O10" i="3"/>
  <c r="P10" i="3" s="1"/>
  <c r="AC10" i="3" s="1"/>
  <c r="O11" i="3"/>
  <c r="P11" i="3" s="1"/>
  <c r="AC11" i="3" s="1"/>
  <c r="O12" i="3"/>
  <c r="P12" i="3" s="1"/>
  <c r="AC12" i="3" s="1"/>
  <c r="O13" i="3"/>
  <c r="P13" i="3" s="1"/>
  <c r="AC13" i="3" s="1"/>
  <c r="O14" i="3"/>
  <c r="P14" i="3" s="1"/>
  <c r="AC14" i="3" s="1"/>
  <c r="O15" i="3"/>
  <c r="P15" i="3" s="1"/>
  <c r="AC15" i="3" s="1"/>
  <c r="O16" i="3"/>
  <c r="P16" i="3" s="1"/>
  <c r="AC16" i="3" s="1"/>
  <c r="O17" i="3"/>
  <c r="P17" i="3" s="1"/>
  <c r="AC17" i="3" s="1"/>
  <c r="O18" i="3"/>
  <c r="P18" i="3" s="1"/>
  <c r="AC18" i="3" s="1"/>
  <c r="O19" i="3"/>
  <c r="P19" i="3" s="1"/>
  <c r="AC19" i="3" s="1"/>
  <c r="O20" i="3"/>
  <c r="P20" i="3" s="1"/>
  <c r="AC20" i="3" s="1"/>
  <c r="O21" i="3"/>
  <c r="P21" i="3" s="1"/>
  <c r="AC21" i="3" s="1"/>
  <c r="O22" i="3"/>
  <c r="P22" i="3" s="1"/>
  <c r="AC22" i="3" s="1"/>
  <c r="O23" i="3"/>
  <c r="P23" i="3" s="1"/>
  <c r="AC23" i="3" s="1"/>
  <c r="O24" i="3"/>
  <c r="P24" i="3" s="1"/>
  <c r="AC24" i="3" s="1"/>
  <c r="O25" i="3"/>
  <c r="P25" i="3" s="1"/>
  <c r="AC25" i="3" s="1"/>
  <c r="O26" i="3"/>
  <c r="P26" i="3" s="1"/>
  <c r="AC26" i="3" s="1"/>
  <c r="O27" i="3"/>
  <c r="P27" i="3" s="1"/>
  <c r="AC27" i="3" s="1"/>
  <c r="O28" i="3"/>
  <c r="P28" i="3" s="1"/>
  <c r="AC28" i="3" s="1"/>
  <c r="O29" i="3"/>
  <c r="P29" i="3" s="1"/>
  <c r="AC29" i="3" s="1"/>
  <c r="O30" i="3"/>
  <c r="P30" i="3" s="1"/>
  <c r="AC30" i="3" s="1"/>
  <c r="O31" i="3"/>
  <c r="P31" i="3" s="1"/>
  <c r="AC31" i="3" s="1"/>
  <c r="O32" i="3"/>
  <c r="P32" i="3" s="1"/>
  <c r="AC32" i="3" s="1"/>
  <c r="O33" i="3"/>
  <c r="P33" i="3" s="1"/>
  <c r="AC33" i="3" s="1"/>
  <c r="O34" i="3"/>
  <c r="P34" i="3" s="1"/>
  <c r="AC34" i="3" s="1"/>
  <c r="O35" i="3"/>
  <c r="P35" i="3" s="1"/>
  <c r="AC35" i="3" s="1"/>
  <c r="O36" i="3"/>
  <c r="P36" i="3" s="1"/>
  <c r="AC36" i="3" s="1"/>
  <c r="O37" i="3"/>
  <c r="P37" i="3" s="1"/>
  <c r="AC37" i="3" s="1"/>
  <c r="O38" i="3"/>
  <c r="P38" i="3" s="1"/>
  <c r="AC38" i="3" s="1"/>
  <c r="O39" i="3"/>
  <c r="P39" i="3" s="1"/>
  <c r="AC39" i="3" s="1"/>
  <c r="O40" i="3"/>
  <c r="P40" i="3" s="1"/>
  <c r="AC40" i="3" s="1"/>
  <c r="O41" i="3"/>
  <c r="P41" i="3" s="1"/>
  <c r="AC41" i="3" s="1"/>
  <c r="O42" i="3"/>
  <c r="P42" i="3" s="1"/>
  <c r="AC42" i="3" s="1"/>
  <c r="O43" i="3"/>
  <c r="P43" i="3" s="1"/>
  <c r="AC43" i="3" s="1"/>
  <c r="O44" i="3"/>
  <c r="P44" i="3" s="1"/>
  <c r="AC44" i="3" s="1"/>
  <c r="O45" i="3"/>
  <c r="P45" i="3" s="1"/>
  <c r="AC45" i="3" s="1"/>
  <c r="O46" i="3"/>
  <c r="P46" i="3" s="1"/>
  <c r="AC46" i="3" s="1"/>
  <c r="O47" i="3"/>
  <c r="P47" i="3" s="1"/>
  <c r="AC47" i="3" s="1"/>
  <c r="O48" i="3"/>
  <c r="P48" i="3" s="1"/>
  <c r="AC48" i="3" s="1"/>
  <c r="O49" i="3"/>
  <c r="P49" i="3" s="1"/>
  <c r="AC49" i="3" s="1"/>
  <c r="O50" i="3"/>
  <c r="P50" i="3" s="1"/>
  <c r="AC50" i="3" s="1"/>
  <c r="O51" i="3"/>
  <c r="P51" i="3" s="1"/>
  <c r="AC51" i="3" s="1"/>
  <c r="O52" i="3"/>
  <c r="P52" i="3" s="1"/>
  <c r="AC52" i="3" s="1"/>
  <c r="O53" i="3"/>
  <c r="P53" i="3" s="1"/>
  <c r="AC53" i="3" s="1"/>
  <c r="O54" i="3"/>
  <c r="P54" i="3" s="1"/>
  <c r="AC54" i="3" s="1"/>
  <c r="O55" i="3"/>
  <c r="P55" i="3" s="1"/>
  <c r="AC55" i="3" s="1"/>
  <c r="O56" i="3"/>
  <c r="P56" i="3" s="1"/>
  <c r="AC56" i="3" s="1"/>
  <c r="O57" i="3"/>
  <c r="P57" i="3" s="1"/>
  <c r="AC57" i="3" s="1"/>
  <c r="O58" i="3"/>
  <c r="P58" i="3" s="1"/>
  <c r="AC58" i="3" s="1"/>
  <c r="O59" i="3"/>
  <c r="P59" i="3" s="1"/>
  <c r="AC59" i="3" s="1"/>
  <c r="O60" i="3"/>
  <c r="P60" i="3" s="1"/>
  <c r="AC60" i="3" s="1"/>
  <c r="O61" i="3"/>
  <c r="P61" i="3" s="1"/>
  <c r="AC61" i="3" s="1"/>
  <c r="O62" i="3"/>
  <c r="P62" i="3" s="1"/>
  <c r="AC62" i="3" s="1"/>
  <c r="O63" i="3"/>
  <c r="P63" i="3" s="1"/>
  <c r="AC63" i="3" s="1"/>
  <c r="O64" i="3"/>
  <c r="P64" i="3" s="1"/>
  <c r="AC64" i="3" s="1"/>
  <c r="O65" i="3"/>
  <c r="P65" i="3" s="1"/>
  <c r="AC65" i="3" s="1"/>
  <c r="O66" i="3"/>
  <c r="P66" i="3" s="1"/>
  <c r="AC66" i="3" s="1"/>
  <c r="O67" i="3"/>
  <c r="P67" i="3" s="1"/>
  <c r="AC67" i="3" s="1"/>
  <c r="O68" i="3"/>
  <c r="P68" i="3" s="1"/>
  <c r="AC68" i="3" s="1"/>
  <c r="O69" i="3"/>
  <c r="P69" i="3" s="1"/>
  <c r="AC69" i="3" s="1"/>
  <c r="O70" i="3"/>
  <c r="P70" i="3" s="1"/>
  <c r="AC70" i="3" s="1"/>
  <c r="O71" i="3"/>
  <c r="P71" i="3" s="1"/>
  <c r="AC71" i="3" s="1"/>
  <c r="O72" i="3"/>
  <c r="P72" i="3" s="1"/>
  <c r="AC72" i="3" s="1"/>
  <c r="O73" i="3"/>
  <c r="P73" i="3" s="1"/>
  <c r="AC73" i="3" s="1"/>
  <c r="O74" i="3"/>
  <c r="P74" i="3" s="1"/>
  <c r="AC74" i="3" s="1"/>
  <c r="O75" i="3"/>
  <c r="P75" i="3" s="1"/>
  <c r="AC75" i="3" s="1"/>
  <c r="O76" i="3"/>
  <c r="P76" i="3" s="1"/>
  <c r="AC76" i="3" s="1"/>
  <c r="O77" i="3"/>
  <c r="P77" i="3" s="1"/>
  <c r="AC77" i="3" s="1"/>
  <c r="O78" i="3"/>
  <c r="P78" i="3" s="1"/>
  <c r="AC78" i="3" s="1"/>
  <c r="O79" i="3"/>
  <c r="P79" i="3" s="1"/>
  <c r="AC79" i="3" s="1"/>
  <c r="O80" i="3"/>
  <c r="P80" i="3" s="1"/>
  <c r="AC80" i="3" s="1"/>
  <c r="O81" i="3"/>
  <c r="P81" i="3" s="1"/>
  <c r="AC81" i="3" s="1"/>
  <c r="O82" i="3"/>
  <c r="P82" i="3" s="1"/>
  <c r="AC82" i="3" s="1"/>
  <c r="O83" i="3"/>
  <c r="P83" i="3" s="1"/>
  <c r="AC83" i="3" s="1"/>
  <c r="O84" i="3"/>
  <c r="P84" i="3" s="1"/>
  <c r="AC84" i="3" s="1"/>
  <c r="O85" i="3"/>
  <c r="P85" i="3" s="1"/>
  <c r="AC85" i="3" s="1"/>
  <c r="O86" i="3"/>
  <c r="P86" i="3" s="1"/>
  <c r="AC86" i="3" s="1"/>
  <c r="O87" i="3"/>
  <c r="P87" i="3" s="1"/>
  <c r="AC87" i="3" s="1"/>
  <c r="O88" i="3"/>
  <c r="P88" i="3" s="1"/>
  <c r="AC88" i="3" s="1"/>
  <c r="O89" i="3"/>
  <c r="P89" i="3" s="1"/>
  <c r="AC89" i="3" s="1"/>
  <c r="O90" i="3"/>
  <c r="P90" i="3" s="1"/>
  <c r="AC90" i="3" s="1"/>
  <c r="O91" i="3"/>
  <c r="P91" i="3" s="1"/>
  <c r="AC91" i="3" s="1"/>
  <c r="O92" i="3"/>
  <c r="P92" i="3" s="1"/>
  <c r="AC92" i="3" s="1"/>
  <c r="O93" i="3"/>
  <c r="P93" i="3" s="1"/>
  <c r="AC93" i="3" s="1"/>
  <c r="O94" i="3"/>
  <c r="P94" i="3" s="1"/>
  <c r="AC94" i="3" s="1"/>
  <c r="O95" i="3"/>
  <c r="P95" i="3" s="1"/>
  <c r="AC95" i="3" s="1"/>
  <c r="O96" i="3"/>
  <c r="P96" i="3" s="1"/>
  <c r="AC96" i="3" s="1"/>
  <c r="O97" i="3"/>
  <c r="P97" i="3" s="1"/>
  <c r="AC97" i="3" s="1"/>
  <c r="O98" i="3"/>
  <c r="P98" i="3" s="1"/>
  <c r="AC98" i="3" s="1"/>
  <c r="O99" i="3"/>
  <c r="P99" i="3" s="1"/>
  <c r="AC99" i="3" s="1"/>
  <c r="O100" i="3"/>
  <c r="P100" i="3" s="1"/>
  <c r="AC100" i="3" s="1"/>
  <c r="O101" i="3"/>
  <c r="P101" i="3" s="1"/>
  <c r="AC101" i="3" s="1"/>
  <c r="O102" i="3"/>
  <c r="P102" i="3" s="1"/>
  <c r="AC102" i="3" s="1"/>
  <c r="O103" i="3"/>
  <c r="P103" i="3" s="1"/>
  <c r="AC103" i="3" s="1"/>
  <c r="O104" i="3"/>
  <c r="P104" i="3" s="1"/>
  <c r="AC104" i="3" s="1"/>
  <c r="O105" i="3"/>
  <c r="P105" i="3" s="1"/>
  <c r="AC105" i="3" s="1"/>
  <c r="O106" i="3"/>
  <c r="P106" i="3" s="1"/>
  <c r="AC106" i="3" s="1"/>
  <c r="O107" i="3"/>
  <c r="P107" i="3" s="1"/>
  <c r="AC107" i="3" s="1"/>
  <c r="O108" i="3"/>
  <c r="P108" i="3" s="1"/>
  <c r="AC108" i="3" s="1"/>
  <c r="O109" i="3"/>
  <c r="P109" i="3" s="1"/>
  <c r="AC109" i="3" s="1"/>
  <c r="O110" i="3"/>
  <c r="P110" i="3" s="1"/>
  <c r="AC110" i="3" s="1"/>
  <c r="O111" i="3"/>
  <c r="P111" i="3" s="1"/>
  <c r="AC111" i="3" s="1"/>
  <c r="O112" i="3"/>
  <c r="P112" i="3" s="1"/>
  <c r="AC112" i="3" s="1"/>
  <c r="O113" i="3"/>
  <c r="P113" i="3" s="1"/>
  <c r="AC113" i="3" s="1"/>
  <c r="O114" i="3"/>
  <c r="P114" i="3" s="1"/>
  <c r="AC114" i="3" s="1"/>
  <c r="O115" i="3"/>
  <c r="P115" i="3" s="1"/>
  <c r="AC115" i="3" s="1"/>
  <c r="O116" i="3"/>
  <c r="P116" i="3" s="1"/>
  <c r="AC116" i="3" s="1"/>
  <c r="O117" i="3"/>
  <c r="P117" i="3" s="1"/>
  <c r="AC117" i="3" s="1"/>
  <c r="O118" i="3"/>
  <c r="P118" i="3" s="1"/>
  <c r="AC118" i="3" s="1"/>
  <c r="O119" i="3"/>
  <c r="P119" i="3" s="1"/>
  <c r="AC119" i="3" s="1"/>
  <c r="O120" i="3"/>
  <c r="P120" i="3" s="1"/>
  <c r="AC120" i="3" s="1"/>
  <c r="O121" i="3"/>
  <c r="P121" i="3" s="1"/>
  <c r="AC121" i="3" s="1"/>
  <c r="O122" i="3"/>
  <c r="P122" i="3" s="1"/>
  <c r="AC122" i="3" s="1"/>
  <c r="O123" i="3"/>
  <c r="P123" i="3" s="1"/>
  <c r="AC123" i="3" s="1"/>
  <c r="O124" i="3"/>
  <c r="P124" i="3" s="1"/>
  <c r="AC124" i="3" s="1"/>
  <c r="O125" i="3"/>
  <c r="P125" i="3" s="1"/>
  <c r="AC125" i="3" s="1"/>
  <c r="O126" i="3"/>
  <c r="P126" i="3" s="1"/>
  <c r="AC126" i="3" s="1"/>
  <c r="O127" i="3"/>
  <c r="P127" i="3" s="1"/>
  <c r="AC127" i="3" s="1"/>
  <c r="O128" i="3"/>
  <c r="P128" i="3" s="1"/>
  <c r="AC128" i="3" s="1"/>
  <c r="O129" i="3"/>
  <c r="P129" i="3" s="1"/>
  <c r="AC129" i="3" s="1"/>
  <c r="O130" i="3"/>
  <c r="P130" i="3" s="1"/>
  <c r="AC130" i="3" s="1"/>
  <c r="O131" i="3"/>
  <c r="P131" i="3" s="1"/>
  <c r="AC131" i="3" s="1"/>
  <c r="O132" i="3"/>
  <c r="P132" i="3" s="1"/>
  <c r="AC132" i="3" s="1"/>
  <c r="O133" i="3"/>
  <c r="P133" i="3" s="1"/>
  <c r="AC133" i="3" s="1"/>
  <c r="O134" i="3"/>
  <c r="P134" i="3" s="1"/>
  <c r="AC134" i="3" s="1"/>
  <c r="O135" i="3"/>
  <c r="P135" i="3" s="1"/>
  <c r="AC135" i="3" s="1"/>
  <c r="O136" i="3"/>
  <c r="P136" i="3" s="1"/>
  <c r="AC136" i="3" s="1"/>
  <c r="O137" i="3"/>
  <c r="P137" i="3" s="1"/>
  <c r="AC137" i="3" s="1"/>
  <c r="O138" i="3"/>
  <c r="P138" i="3" s="1"/>
  <c r="AC138" i="3" s="1"/>
  <c r="O139" i="3"/>
  <c r="P139" i="3" s="1"/>
  <c r="AC139" i="3" s="1"/>
  <c r="O140" i="3"/>
  <c r="P140" i="3" s="1"/>
  <c r="AC140" i="3" s="1"/>
  <c r="O141" i="3"/>
  <c r="P141" i="3" s="1"/>
  <c r="AC141" i="3" s="1"/>
  <c r="O142" i="3"/>
  <c r="P142" i="3" s="1"/>
  <c r="AC142" i="3" s="1"/>
  <c r="O143" i="3"/>
  <c r="P143" i="3" s="1"/>
  <c r="AC143" i="3" s="1"/>
  <c r="O144" i="3"/>
  <c r="P144" i="3" s="1"/>
  <c r="AC144" i="3" s="1"/>
  <c r="O145" i="3"/>
  <c r="P145" i="3" s="1"/>
  <c r="AC145" i="3" s="1"/>
  <c r="O146" i="3"/>
  <c r="P146" i="3" s="1"/>
  <c r="AC146" i="3" s="1"/>
  <c r="O147" i="3"/>
  <c r="P147" i="3" s="1"/>
  <c r="AC147" i="3" s="1"/>
  <c r="O148" i="3"/>
  <c r="P148" i="3" s="1"/>
  <c r="AC148" i="3" s="1"/>
  <c r="O149" i="3"/>
  <c r="P149" i="3" s="1"/>
  <c r="AC149" i="3" s="1"/>
  <c r="O150" i="3"/>
  <c r="P150" i="3" s="1"/>
  <c r="AC150" i="3" s="1"/>
  <c r="O151" i="3"/>
  <c r="P151" i="3" s="1"/>
  <c r="AC151" i="3" s="1"/>
  <c r="O152" i="3"/>
  <c r="P152" i="3" s="1"/>
  <c r="AC152" i="3" s="1"/>
  <c r="O153" i="3"/>
  <c r="P153" i="3" s="1"/>
  <c r="AC153" i="3" s="1"/>
  <c r="O154" i="3"/>
  <c r="P154" i="3" s="1"/>
  <c r="AC154" i="3" s="1"/>
  <c r="O155" i="3"/>
  <c r="P155" i="3" s="1"/>
  <c r="AC155" i="3" s="1"/>
  <c r="O156" i="3"/>
  <c r="P156" i="3" s="1"/>
  <c r="AC156" i="3" s="1"/>
  <c r="O157" i="3"/>
  <c r="P157" i="3" s="1"/>
  <c r="AC157" i="3" s="1"/>
  <c r="O158" i="3"/>
  <c r="P158" i="3" s="1"/>
  <c r="AC158" i="3" s="1"/>
  <c r="O159" i="3"/>
  <c r="P159" i="3" s="1"/>
  <c r="AC159" i="3" s="1"/>
  <c r="O160" i="3"/>
  <c r="P160" i="3" s="1"/>
  <c r="AC160" i="3" s="1"/>
  <c r="O161" i="3"/>
  <c r="P161" i="3" s="1"/>
  <c r="AC161" i="3" s="1"/>
  <c r="O162" i="3"/>
  <c r="P162" i="3" s="1"/>
  <c r="AC162" i="3" s="1"/>
  <c r="O163" i="3"/>
  <c r="P163" i="3" s="1"/>
  <c r="AC163" i="3" s="1"/>
  <c r="O164" i="3"/>
  <c r="P164" i="3" s="1"/>
  <c r="AC164" i="3" s="1"/>
  <c r="O165" i="3"/>
  <c r="P165" i="3" s="1"/>
  <c r="AC165" i="3" s="1"/>
  <c r="O166" i="3"/>
  <c r="P166" i="3" s="1"/>
  <c r="AC166" i="3" s="1"/>
  <c r="O167" i="3"/>
  <c r="P167" i="3" s="1"/>
  <c r="AC167" i="3" s="1"/>
  <c r="O168" i="3"/>
  <c r="P168" i="3" s="1"/>
  <c r="AC168" i="3" s="1"/>
  <c r="O169" i="3"/>
  <c r="P169" i="3" s="1"/>
  <c r="AC169" i="3" s="1"/>
  <c r="O170" i="3"/>
  <c r="P170" i="3" s="1"/>
  <c r="AC170" i="3" s="1"/>
  <c r="O171" i="3"/>
  <c r="P171" i="3" s="1"/>
  <c r="AC171" i="3" s="1"/>
  <c r="O172" i="3"/>
  <c r="P172" i="3" s="1"/>
  <c r="AC172" i="3" s="1"/>
  <c r="O173" i="3"/>
  <c r="P173" i="3" s="1"/>
  <c r="AC173" i="3" s="1"/>
  <c r="O174" i="3"/>
  <c r="P174" i="3" s="1"/>
  <c r="AC174" i="3" s="1"/>
  <c r="O175" i="3"/>
  <c r="P175" i="3" s="1"/>
  <c r="AC175" i="3" s="1"/>
  <c r="O176" i="3"/>
  <c r="P176" i="3" s="1"/>
  <c r="AC176" i="3" s="1"/>
  <c r="O177" i="3"/>
  <c r="P177" i="3" s="1"/>
  <c r="AC177" i="3" s="1"/>
  <c r="O178" i="3"/>
  <c r="O179" i="3"/>
  <c r="P179" i="3" s="1"/>
  <c r="AC179" i="3" s="1"/>
  <c r="O180" i="3"/>
  <c r="P180" i="3" s="1"/>
  <c r="AC180" i="3" s="1"/>
  <c r="O181" i="3"/>
  <c r="P181" i="3" s="1"/>
  <c r="AC181" i="3" s="1"/>
  <c r="O182" i="3"/>
  <c r="P182" i="3" s="1"/>
  <c r="AC182" i="3" s="1"/>
  <c r="O183" i="3"/>
  <c r="P183" i="3" s="1"/>
  <c r="AC183" i="3" s="1"/>
  <c r="O184" i="3"/>
  <c r="P184" i="3" s="1"/>
  <c r="AC184" i="3" s="1"/>
  <c r="O185" i="3"/>
  <c r="P185" i="3" s="1"/>
  <c r="AC185" i="3" s="1"/>
  <c r="O186" i="3"/>
  <c r="P186" i="3" s="1"/>
  <c r="AC186" i="3" s="1"/>
  <c r="O187" i="3"/>
  <c r="P187" i="3" s="1"/>
  <c r="AC187" i="3" s="1"/>
  <c r="O188" i="3"/>
  <c r="P188" i="3" s="1"/>
  <c r="AC188" i="3" s="1"/>
  <c r="O189" i="3"/>
  <c r="P189" i="3" s="1"/>
  <c r="AC189" i="3" s="1"/>
  <c r="O190" i="3"/>
  <c r="P190" i="3" s="1"/>
  <c r="AC190" i="3" s="1"/>
  <c r="O191" i="3"/>
  <c r="P191" i="3" s="1"/>
  <c r="AC191" i="3" s="1"/>
  <c r="O192" i="3"/>
  <c r="P192" i="3" s="1"/>
  <c r="AC192" i="3" s="1"/>
  <c r="O193" i="3"/>
  <c r="P193" i="3" s="1"/>
  <c r="AC193" i="3" s="1"/>
  <c r="O194" i="3"/>
  <c r="P194" i="3" s="1"/>
  <c r="AC194" i="3" s="1"/>
  <c r="O195" i="3"/>
  <c r="P195" i="3" s="1"/>
  <c r="AC195" i="3" s="1"/>
  <c r="O196" i="3"/>
  <c r="P196" i="3" s="1"/>
  <c r="AC196" i="3" s="1"/>
  <c r="O197" i="3"/>
  <c r="P197" i="3" s="1"/>
  <c r="AC197" i="3" s="1"/>
  <c r="O198" i="3"/>
  <c r="P198" i="3" s="1"/>
  <c r="AC198" i="3" s="1"/>
  <c r="O199" i="3"/>
  <c r="P199" i="3" s="1"/>
  <c r="AC199" i="3" s="1"/>
  <c r="O200" i="3"/>
  <c r="P200" i="3" s="1"/>
  <c r="AC200" i="3" s="1"/>
  <c r="O201" i="3"/>
  <c r="P201" i="3" s="1"/>
  <c r="AC201" i="3" s="1"/>
  <c r="O202" i="3"/>
  <c r="P202" i="3" s="1"/>
  <c r="AC202" i="3" s="1"/>
  <c r="O203" i="3"/>
  <c r="P203" i="3" s="1"/>
  <c r="AC203" i="3" s="1"/>
  <c r="O204" i="3"/>
  <c r="P204" i="3" s="1"/>
  <c r="AC204" i="3" s="1"/>
  <c r="O205" i="3"/>
  <c r="P205" i="3" s="1"/>
  <c r="AC205" i="3" s="1"/>
  <c r="O206" i="3"/>
  <c r="P206" i="3" s="1"/>
  <c r="AC206" i="3" s="1"/>
  <c r="O207" i="3"/>
  <c r="P207" i="3" s="1"/>
  <c r="AC207" i="3" s="1"/>
  <c r="O208" i="3"/>
  <c r="P208" i="3" s="1"/>
  <c r="AC208" i="3" s="1"/>
  <c r="O209" i="3"/>
  <c r="P209" i="3" s="1"/>
  <c r="AC209" i="3" s="1"/>
  <c r="O210" i="3"/>
  <c r="O211" i="3"/>
  <c r="P211" i="3" s="1"/>
  <c r="AC211" i="3" s="1"/>
  <c r="O212" i="3"/>
  <c r="P212" i="3" s="1"/>
  <c r="AC212" i="3" s="1"/>
  <c r="O213" i="3"/>
  <c r="P213" i="3" s="1"/>
  <c r="AC213" i="3" s="1"/>
  <c r="O214" i="3"/>
  <c r="P214" i="3" s="1"/>
  <c r="AC214" i="3" s="1"/>
  <c r="O215" i="3"/>
  <c r="P215" i="3" s="1"/>
  <c r="AC215" i="3" s="1"/>
  <c r="O216" i="3"/>
  <c r="P216" i="3" s="1"/>
  <c r="AC216" i="3" s="1"/>
  <c r="O217" i="3"/>
  <c r="P217" i="3" s="1"/>
  <c r="AC217" i="3" s="1"/>
  <c r="O218" i="3"/>
  <c r="P218" i="3" s="1"/>
  <c r="AC218" i="3" s="1"/>
  <c r="O219" i="3"/>
  <c r="P219" i="3" s="1"/>
  <c r="AC219" i="3" s="1"/>
  <c r="O220" i="3"/>
  <c r="P220" i="3" s="1"/>
  <c r="AC220" i="3" s="1"/>
  <c r="O221" i="3"/>
  <c r="P221" i="3" s="1"/>
  <c r="AC221" i="3" s="1"/>
  <c r="O222" i="3"/>
  <c r="P222" i="3" s="1"/>
  <c r="AC222" i="3" s="1"/>
  <c r="O223" i="3"/>
  <c r="P223" i="3" s="1"/>
  <c r="AC223" i="3" s="1"/>
  <c r="O224" i="3"/>
  <c r="P224" i="3" s="1"/>
  <c r="AC224" i="3" s="1"/>
  <c r="O225" i="3"/>
  <c r="P225" i="3" s="1"/>
  <c r="AC225" i="3" s="1"/>
  <c r="O226" i="3"/>
  <c r="P226" i="3" s="1"/>
  <c r="AC226" i="3" s="1"/>
  <c r="O227" i="3"/>
  <c r="P227" i="3" s="1"/>
  <c r="AC227" i="3" s="1"/>
  <c r="O228" i="3"/>
  <c r="P228" i="3" s="1"/>
  <c r="AC228" i="3" s="1"/>
  <c r="O229" i="3"/>
  <c r="P229" i="3" s="1"/>
  <c r="AC229" i="3" s="1"/>
  <c r="O230" i="3"/>
  <c r="P230" i="3" s="1"/>
  <c r="AC230" i="3" s="1"/>
  <c r="O231" i="3"/>
  <c r="P231" i="3" s="1"/>
  <c r="AC231" i="3" s="1"/>
  <c r="O232" i="3"/>
  <c r="P232" i="3" s="1"/>
  <c r="AC232" i="3" s="1"/>
  <c r="O233" i="3"/>
  <c r="P233" i="3" s="1"/>
  <c r="AC233" i="3" s="1"/>
  <c r="O234" i="3"/>
  <c r="P234" i="3" s="1"/>
  <c r="AC234" i="3" s="1"/>
  <c r="O235" i="3"/>
  <c r="P235" i="3" s="1"/>
  <c r="AC235" i="3" s="1"/>
  <c r="O236" i="3"/>
  <c r="P236" i="3" s="1"/>
  <c r="AC236" i="3" s="1"/>
  <c r="O237" i="3"/>
  <c r="P237" i="3" s="1"/>
  <c r="AC237" i="3" s="1"/>
  <c r="O238" i="3"/>
  <c r="P238" i="3" s="1"/>
  <c r="AC238" i="3" s="1"/>
  <c r="O239" i="3"/>
  <c r="P239" i="3" s="1"/>
  <c r="AC239" i="3" s="1"/>
  <c r="O240" i="3"/>
  <c r="P240" i="3" s="1"/>
  <c r="AC240" i="3" s="1"/>
  <c r="O241" i="3"/>
  <c r="P241" i="3" s="1"/>
  <c r="AC241" i="3" s="1"/>
  <c r="O242" i="3"/>
  <c r="O243" i="3"/>
  <c r="P243" i="3" s="1"/>
  <c r="AC243" i="3" s="1"/>
  <c r="O244" i="3"/>
  <c r="P244" i="3" s="1"/>
  <c r="AC244" i="3" s="1"/>
  <c r="O245" i="3"/>
  <c r="P245" i="3" s="1"/>
  <c r="AC245" i="3" s="1"/>
  <c r="O246" i="3"/>
  <c r="P246" i="3" s="1"/>
  <c r="AC246" i="3" s="1"/>
  <c r="O247" i="3"/>
  <c r="P247" i="3" s="1"/>
  <c r="AC247" i="3" s="1"/>
  <c r="O248" i="3"/>
  <c r="P248" i="3" s="1"/>
  <c r="AC248" i="3" s="1"/>
  <c r="O249" i="3"/>
  <c r="P249" i="3" s="1"/>
  <c r="AC249" i="3" s="1"/>
  <c r="O250" i="3"/>
  <c r="P250" i="3" s="1"/>
  <c r="AC250" i="3" s="1"/>
  <c r="O251" i="3"/>
  <c r="P251" i="3" s="1"/>
  <c r="AC251" i="3" s="1"/>
  <c r="O252" i="3"/>
  <c r="P252" i="3" s="1"/>
  <c r="AC252" i="3" s="1"/>
  <c r="O253" i="3"/>
  <c r="P253" i="3" s="1"/>
  <c r="AC253" i="3" s="1"/>
  <c r="O254" i="3"/>
  <c r="P254" i="3" s="1"/>
  <c r="AC254" i="3" s="1"/>
  <c r="O255" i="3"/>
  <c r="P255" i="3" s="1"/>
  <c r="AC255" i="3" s="1"/>
  <c r="O256" i="3"/>
  <c r="P256" i="3" s="1"/>
  <c r="AC256" i="3" s="1"/>
  <c r="O257" i="3"/>
  <c r="P257" i="3" s="1"/>
  <c r="AC257" i="3" s="1"/>
  <c r="O258" i="3"/>
  <c r="P258" i="3" s="1"/>
  <c r="AC258" i="3" s="1"/>
  <c r="O259" i="3"/>
  <c r="P259" i="3" s="1"/>
  <c r="AC259" i="3" s="1"/>
  <c r="O260" i="3"/>
  <c r="P260" i="3" s="1"/>
  <c r="AC260" i="3" s="1"/>
  <c r="O261" i="3"/>
  <c r="P261" i="3" s="1"/>
  <c r="AC261" i="3" s="1"/>
  <c r="O262" i="3"/>
  <c r="P262" i="3" s="1"/>
  <c r="AC262" i="3" s="1"/>
  <c r="O263" i="3"/>
  <c r="P263" i="3" s="1"/>
  <c r="AC263" i="3" s="1"/>
  <c r="O264" i="3"/>
  <c r="P264" i="3" s="1"/>
  <c r="AC264" i="3" s="1"/>
  <c r="O265" i="3"/>
  <c r="P265" i="3" s="1"/>
  <c r="AC265" i="3" s="1"/>
  <c r="O266" i="3"/>
  <c r="P266" i="3" s="1"/>
  <c r="AC266" i="3" s="1"/>
  <c r="O267" i="3"/>
  <c r="P267" i="3" s="1"/>
  <c r="AC267" i="3" s="1"/>
  <c r="O268" i="3"/>
  <c r="P268" i="3" s="1"/>
  <c r="AC268" i="3" s="1"/>
  <c r="O269" i="3"/>
  <c r="P269" i="3" s="1"/>
  <c r="AC269" i="3" s="1"/>
  <c r="O270" i="3"/>
  <c r="P270" i="3" s="1"/>
  <c r="AC270" i="3" s="1"/>
  <c r="O271" i="3"/>
  <c r="P271" i="3" s="1"/>
  <c r="AC271" i="3" s="1"/>
  <c r="O272" i="3"/>
  <c r="P272" i="3" s="1"/>
  <c r="AC272" i="3" s="1"/>
  <c r="O273" i="3"/>
  <c r="P273" i="3" s="1"/>
  <c r="AC273" i="3" s="1"/>
  <c r="O274" i="3"/>
  <c r="O275" i="3"/>
  <c r="P275" i="3" s="1"/>
  <c r="AC275" i="3" s="1"/>
  <c r="O276" i="3"/>
  <c r="P276" i="3" s="1"/>
  <c r="AC276" i="3" s="1"/>
  <c r="O277" i="3"/>
  <c r="P277" i="3" s="1"/>
  <c r="AC277" i="3" s="1"/>
  <c r="O278" i="3"/>
  <c r="P278" i="3" s="1"/>
  <c r="AC278" i="3" s="1"/>
  <c r="O279" i="3"/>
  <c r="P279" i="3" s="1"/>
  <c r="AC279" i="3" s="1"/>
  <c r="O280" i="3"/>
  <c r="P280" i="3" s="1"/>
  <c r="AC280" i="3" s="1"/>
  <c r="O281" i="3"/>
  <c r="P281" i="3" s="1"/>
  <c r="AC281" i="3" s="1"/>
  <c r="O282" i="3"/>
  <c r="P282" i="3" s="1"/>
  <c r="AC282" i="3" s="1"/>
  <c r="O283" i="3"/>
  <c r="P283" i="3" s="1"/>
  <c r="AC283" i="3" s="1"/>
  <c r="O284" i="3"/>
  <c r="P284" i="3" s="1"/>
  <c r="AC284" i="3" s="1"/>
  <c r="O285" i="3"/>
  <c r="P285" i="3" s="1"/>
  <c r="AC285" i="3" s="1"/>
  <c r="O286" i="3"/>
  <c r="P286" i="3" s="1"/>
  <c r="AC286" i="3" s="1"/>
  <c r="O287" i="3"/>
  <c r="P287" i="3" s="1"/>
  <c r="AC287" i="3" s="1"/>
  <c r="O288" i="3"/>
  <c r="P288" i="3" s="1"/>
  <c r="AC288" i="3" s="1"/>
  <c r="O289" i="3"/>
  <c r="P289" i="3" s="1"/>
  <c r="AC289" i="3" s="1"/>
  <c r="O290" i="3"/>
  <c r="P290" i="3" s="1"/>
  <c r="AC290" i="3" s="1"/>
  <c r="O291" i="3"/>
  <c r="P291" i="3" s="1"/>
  <c r="AC291" i="3" s="1"/>
  <c r="O292" i="3"/>
  <c r="P292" i="3" s="1"/>
  <c r="AC292" i="3" s="1"/>
  <c r="O293" i="3"/>
  <c r="P293" i="3" s="1"/>
  <c r="AC293" i="3" s="1"/>
  <c r="O294" i="3"/>
  <c r="P294" i="3" s="1"/>
  <c r="AC294" i="3" s="1"/>
  <c r="O295" i="3"/>
  <c r="P295" i="3" s="1"/>
  <c r="AC295" i="3" s="1"/>
  <c r="O296" i="3"/>
  <c r="P296" i="3" s="1"/>
  <c r="AC296" i="3" s="1"/>
  <c r="O297" i="3"/>
  <c r="P297" i="3" s="1"/>
  <c r="AC297" i="3" s="1"/>
  <c r="O298" i="3"/>
  <c r="P298" i="3" s="1"/>
  <c r="AC298" i="3" s="1"/>
  <c r="O299" i="3"/>
  <c r="P299" i="3" s="1"/>
  <c r="AC299" i="3" s="1"/>
  <c r="O300" i="3"/>
  <c r="P300" i="3" s="1"/>
  <c r="AC300" i="3" s="1"/>
  <c r="O301" i="3"/>
  <c r="P301" i="3" s="1"/>
  <c r="AC301" i="3" s="1"/>
  <c r="O302" i="3"/>
  <c r="P302" i="3" s="1"/>
  <c r="AC302" i="3" s="1"/>
  <c r="O303" i="3"/>
  <c r="P303" i="3" s="1"/>
  <c r="AC303" i="3" s="1"/>
  <c r="O304" i="3"/>
  <c r="P304" i="3" s="1"/>
  <c r="AC304" i="3" s="1"/>
  <c r="O305" i="3"/>
  <c r="P305" i="3" s="1"/>
  <c r="AC305" i="3" s="1"/>
  <c r="O306" i="3"/>
  <c r="O307" i="3"/>
  <c r="P307" i="3" s="1"/>
  <c r="AC307" i="3" s="1"/>
  <c r="O308" i="3"/>
  <c r="P308" i="3" s="1"/>
  <c r="AC308" i="3" s="1"/>
  <c r="O309" i="3"/>
  <c r="P309" i="3" s="1"/>
  <c r="AC309" i="3" s="1"/>
  <c r="O310" i="3"/>
  <c r="P310" i="3" s="1"/>
  <c r="AC310" i="3" s="1"/>
  <c r="O311" i="3"/>
  <c r="P311" i="3" s="1"/>
  <c r="AC311" i="3" s="1"/>
  <c r="O312" i="3"/>
  <c r="P312" i="3" s="1"/>
  <c r="AC312" i="3" s="1"/>
  <c r="O313" i="3"/>
  <c r="P313" i="3" s="1"/>
  <c r="AC313" i="3" s="1"/>
  <c r="O314" i="3"/>
  <c r="P314" i="3" s="1"/>
  <c r="AC314" i="3" s="1"/>
  <c r="O315" i="3"/>
  <c r="P315" i="3" s="1"/>
  <c r="AC315" i="3" s="1"/>
  <c r="O316" i="3"/>
  <c r="P316" i="3" s="1"/>
  <c r="AC316" i="3" s="1"/>
  <c r="O317" i="3"/>
  <c r="P317" i="3" s="1"/>
  <c r="AC317" i="3" s="1"/>
  <c r="O318" i="3"/>
  <c r="P318" i="3" s="1"/>
  <c r="AC318" i="3" s="1"/>
  <c r="O319" i="3"/>
  <c r="P319" i="3" s="1"/>
  <c r="AC319" i="3" s="1"/>
  <c r="O320" i="3"/>
  <c r="P320" i="3" s="1"/>
  <c r="AC320" i="3" s="1"/>
  <c r="O321" i="3"/>
  <c r="P321" i="3" s="1"/>
  <c r="AC321" i="3" s="1"/>
  <c r="O322" i="3"/>
  <c r="P322" i="3" s="1"/>
  <c r="AC322" i="3" s="1"/>
  <c r="O323" i="3"/>
  <c r="P323" i="3" s="1"/>
  <c r="AC323" i="3" s="1"/>
  <c r="O324" i="3"/>
  <c r="P324" i="3" s="1"/>
  <c r="AC324" i="3" s="1"/>
  <c r="O325" i="3"/>
  <c r="P325" i="3" s="1"/>
  <c r="AC325" i="3" s="1"/>
  <c r="O326" i="3"/>
  <c r="P326" i="3" s="1"/>
  <c r="AC326" i="3" s="1"/>
  <c r="O327" i="3"/>
  <c r="P327" i="3" s="1"/>
  <c r="AC327" i="3" s="1"/>
  <c r="O328" i="3"/>
  <c r="P328" i="3" s="1"/>
  <c r="AC328" i="3" s="1"/>
  <c r="O329" i="3"/>
  <c r="P329" i="3" s="1"/>
  <c r="AC329" i="3" s="1"/>
  <c r="O330" i="3"/>
  <c r="P330" i="3" s="1"/>
  <c r="AC330" i="3" s="1"/>
  <c r="O331" i="3"/>
  <c r="P331" i="3" s="1"/>
  <c r="AC331" i="3" s="1"/>
  <c r="O332" i="3"/>
  <c r="P332" i="3" s="1"/>
  <c r="AC332" i="3" s="1"/>
  <c r="O333" i="3"/>
  <c r="P333" i="3" s="1"/>
  <c r="AC333" i="3" s="1"/>
  <c r="O334" i="3"/>
  <c r="P334" i="3" s="1"/>
  <c r="AC334" i="3" s="1"/>
  <c r="O335" i="3"/>
  <c r="P335" i="3" s="1"/>
  <c r="AC335" i="3" s="1"/>
  <c r="O336" i="3"/>
  <c r="P336" i="3" s="1"/>
  <c r="AC336" i="3" s="1"/>
  <c r="O337" i="3"/>
  <c r="P337" i="3" s="1"/>
  <c r="AC337" i="3" s="1"/>
  <c r="O338" i="3"/>
  <c r="O339" i="3"/>
  <c r="P339" i="3" s="1"/>
  <c r="AC339" i="3" s="1"/>
  <c r="O340" i="3"/>
  <c r="P340" i="3" s="1"/>
  <c r="AC340" i="3" s="1"/>
  <c r="O341" i="3"/>
  <c r="P341" i="3" s="1"/>
  <c r="AC341" i="3" s="1"/>
  <c r="O342" i="3"/>
  <c r="P342" i="3" s="1"/>
  <c r="AC342" i="3" s="1"/>
  <c r="O343" i="3"/>
  <c r="P343" i="3" s="1"/>
  <c r="AC343" i="3" s="1"/>
  <c r="O344" i="3"/>
  <c r="P344" i="3" s="1"/>
  <c r="AC344" i="3" s="1"/>
  <c r="O345" i="3"/>
  <c r="P345" i="3" s="1"/>
  <c r="AC345" i="3" s="1"/>
  <c r="O346" i="3"/>
  <c r="P346" i="3" s="1"/>
  <c r="AC346" i="3" s="1"/>
  <c r="O347" i="3"/>
  <c r="P347" i="3" s="1"/>
  <c r="AC347" i="3" s="1"/>
  <c r="O348" i="3"/>
  <c r="P348" i="3" s="1"/>
  <c r="AC348" i="3" s="1"/>
  <c r="O349" i="3"/>
  <c r="P349" i="3" s="1"/>
  <c r="AC349" i="3" s="1"/>
  <c r="O350" i="3"/>
  <c r="P350" i="3" s="1"/>
  <c r="AC350" i="3" s="1"/>
  <c r="O351" i="3"/>
  <c r="P351" i="3" s="1"/>
  <c r="AC351" i="3" s="1"/>
  <c r="O352" i="3"/>
  <c r="P352" i="3" s="1"/>
  <c r="AC352" i="3" s="1"/>
  <c r="O353" i="3"/>
  <c r="P353" i="3" s="1"/>
  <c r="AC353" i="3" s="1"/>
  <c r="O354" i="3"/>
  <c r="P354" i="3" s="1"/>
  <c r="AC354" i="3" s="1"/>
  <c r="O355" i="3"/>
  <c r="P355" i="3" s="1"/>
  <c r="AC355" i="3" s="1"/>
  <c r="O356" i="3"/>
  <c r="P356" i="3" s="1"/>
  <c r="AC356" i="3" s="1"/>
  <c r="O357" i="3"/>
  <c r="P357" i="3" s="1"/>
  <c r="AC357" i="3" s="1"/>
  <c r="O358" i="3"/>
  <c r="P358" i="3" s="1"/>
  <c r="AC358" i="3" s="1"/>
  <c r="O359" i="3"/>
  <c r="P359" i="3" s="1"/>
  <c r="AC359" i="3" s="1"/>
  <c r="O360" i="3"/>
  <c r="P360" i="3" s="1"/>
  <c r="AC360" i="3" s="1"/>
  <c r="O361" i="3"/>
  <c r="P361" i="3" s="1"/>
  <c r="AC361" i="3" s="1"/>
  <c r="O362" i="3"/>
  <c r="P362" i="3" s="1"/>
  <c r="AC362" i="3" s="1"/>
  <c r="O363" i="3"/>
  <c r="P363" i="3" s="1"/>
  <c r="AC363" i="3" s="1"/>
  <c r="O364" i="3"/>
  <c r="P364" i="3" s="1"/>
  <c r="AC364" i="3" s="1"/>
  <c r="O365" i="3"/>
  <c r="P365" i="3" s="1"/>
  <c r="AC365" i="3" s="1"/>
  <c r="O366" i="3"/>
  <c r="P366" i="3" s="1"/>
  <c r="AC366" i="3" s="1"/>
  <c r="O367" i="3"/>
  <c r="P367" i="3" s="1"/>
  <c r="AC367" i="3" s="1"/>
  <c r="O368" i="3"/>
  <c r="P368" i="3" s="1"/>
  <c r="AC368" i="3" s="1"/>
  <c r="O369" i="3"/>
  <c r="P369" i="3" s="1"/>
  <c r="AC369" i="3" s="1"/>
  <c r="O5" i="3"/>
  <c r="H18" i="4" l="1"/>
  <c r="AG369" i="3"/>
  <c r="V369" i="3"/>
  <c r="H369" i="3"/>
  <c r="G369" i="3"/>
  <c r="C369" i="3"/>
  <c r="AG368" i="3"/>
  <c r="V368" i="3"/>
  <c r="H368" i="3"/>
  <c r="G368" i="3"/>
  <c r="C368" i="3"/>
  <c r="AG367" i="3"/>
  <c r="V367" i="3"/>
  <c r="H367" i="3"/>
  <c r="G367" i="3"/>
  <c r="C367" i="3"/>
  <c r="AG366" i="3"/>
  <c r="V366" i="3"/>
  <c r="H366" i="3"/>
  <c r="G366" i="3"/>
  <c r="C366" i="3"/>
  <c r="AG365" i="3"/>
  <c r="V365" i="3"/>
  <c r="H365" i="3"/>
  <c r="G365" i="3"/>
  <c r="C365" i="3"/>
  <c r="AG364" i="3"/>
  <c r="V364" i="3"/>
  <c r="H364" i="3"/>
  <c r="G364" i="3"/>
  <c r="C364" i="3"/>
  <c r="AG363" i="3"/>
  <c r="V363" i="3"/>
  <c r="H363" i="3"/>
  <c r="G363" i="3"/>
  <c r="C363" i="3"/>
  <c r="AG362" i="3"/>
  <c r="V362" i="3"/>
  <c r="H362" i="3"/>
  <c r="G362" i="3"/>
  <c r="C362" i="3"/>
  <c r="AG361" i="3"/>
  <c r="V361" i="3"/>
  <c r="H361" i="3"/>
  <c r="G361" i="3"/>
  <c r="C361" i="3"/>
  <c r="AG360" i="3"/>
  <c r="V360" i="3"/>
  <c r="H360" i="3"/>
  <c r="G360" i="3"/>
  <c r="C360" i="3"/>
  <c r="AG359" i="3"/>
  <c r="V359" i="3"/>
  <c r="H359" i="3"/>
  <c r="G359" i="3"/>
  <c r="C359" i="3"/>
  <c r="AG358" i="3"/>
  <c r="V358" i="3"/>
  <c r="H358" i="3"/>
  <c r="G358" i="3"/>
  <c r="C358" i="3"/>
  <c r="AG357" i="3"/>
  <c r="V357" i="3"/>
  <c r="H357" i="3"/>
  <c r="G357" i="3"/>
  <c r="C357" i="3"/>
  <c r="AG356" i="3"/>
  <c r="V356" i="3"/>
  <c r="H356" i="3"/>
  <c r="G356" i="3"/>
  <c r="C356" i="3"/>
  <c r="AG355" i="3"/>
  <c r="V355" i="3"/>
  <c r="H355" i="3"/>
  <c r="G355" i="3"/>
  <c r="C355" i="3"/>
  <c r="AG354" i="3"/>
  <c r="V354" i="3"/>
  <c r="H354" i="3"/>
  <c r="G354" i="3"/>
  <c r="C354" i="3"/>
  <c r="AG353" i="3"/>
  <c r="V353" i="3"/>
  <c r="H353" i="3"/>
  <c r="G353" i="3"/>
  <c r="C353" i="3"/>
  <c r="AG352" i="3"/>
  <c r="V352" i="3"/>
  <c r="H352" i="3"/>
  <c r="G352" i="3"/>
  <c r="C352" i="3"/>
  <c r="AG351" i="3"/>
  <c r="V351" i="3"/>
  <c r="H351" i="3"/>
  <c r="G351" i="3"/>
  <c r="C351" i="3"/>
  <c r="AG350" i="3"/>
  <c r="V350" i="3"/>
  <c r="H350" i="3"/>
  <c r="G350" i="3"/>
  <c r="C350" i="3"/>
  <c r="AG349" i="3"/>
  <c r="V349" i="3"/>
  <c r="H349" i="3"/>
  <c r="G349" i="3"/>
  <c r="C349" i="3"/>
  <c r="AG348" i="3"/>
  <c r="V348" i="3"/>
  <c r="H348" i="3"/>
  <c r="G348" i="3"/>
  <c r="C348" i="3"/>
  <c r="AG347" i="3"/>
  <c r="V347" i="3"/>
  <c r="H347" i="3"/>
  <c r="G347" i="3"/>
  <c r="C347" i="3"/>
  <c r="AG346" i="3"/>
  <c r="V346" i="3"/>
  <c r="H346" i="3"/>
  <c r="G346" i="3"/>
  <c r="C346" i="3"/>
  <c r="AG345" i="3"/>
  <c r="V345" i="3"/>
  <c r="H345" i="3"/>
  <c r="G345" i="3"/>
  <c r="C345" i="3"/>
  <c r="AG344" i="3"/>
  <c r="V344" i="3"/>
  <c r="H344" i="3"/>
  <c r="G344" i="3"/>
  <c r="C344" i="3"/>
  <c r="AG343" i="3"/>
  <c r="V343" i="3"/>
  <c r="H343" i="3"/>
  <c r="G343" i="3"/>
  <c r="C343" i="3"/>
  <c r="AG342" i="3"/>
  <c r="V342" i="3"/>
  <c r="H342" i="3"/>
  <c r="G342" i="3"/>
  <c r="C342" i="3"/>
  <c r="AG341" i="3"/>
  <c r="V341" i="3"/>
  <c r="H341" i="3"/>
  <c r="G341" i="3"/>
  <c r="C341" i="3"/>
  <c r="AG340" i="3"/>
  <c r="V340" i="3"/>
  <c r="H340" i="3"/>
  <c r="G340" i="3"/>
  <c r="C340" i="3"/>
  <c r="AG339" i="3"/>
  <c r="V339" i="3"/>
  <c r="H339" i="3"/>
  <c r="G339" i="3"/>
  <c r="C339" i="3"/>
  <c r="AG338" i="3"/>
  <c r="V338" i="3"/>
  <c r="H338" i="3"/>
  <c r="G338" i="3"/>
  <c r="C338" i="3"/>
  <c r="AG337" i="3"/>
  <c r="V337" i="3"/>
  <c r="H337" i="3"/>
  <c r="G337" i="3"/>
  <c r="C337" i="3"/>
  <c r="AG336" i="3"/>
  <c r="V336" i="3"/>
  <c r="H336" i="3"/>
  <c r="G336" i="3"/>
  <c r="C336" i="3"/>
  <c r="AG335" i="3"/>
  <c r="V335" i="3"/>
  <c r="H335" i="3"/>
  <c r="G335" i="3"/>
  <c r="C335" i="3"/>
  <c r="AG334" i="3"/>
  <c r="V334" i="3"/>
  <c r="H334" i="3"/>
  <c r="G334" i="3"/>
  <c r="C334" i="3"/>
  <c r="AG333" i="3"/>
  <c r="V333" i="3"/>
  <c r="H333" i="3"/>
  <c r="G333" i="3"/>
  <c r="C333" i="3"/>
  <c r="AG332" i="3"/>
  <c r="V332" i="3"/>
  <c r="H332" i="3"/>
  <c r="G332" i="3"/>
  <c r="C332" i="3"/>
  <c r="AG331" i="3"/>
  <c r="V331" i="3"/>
  <c r="H331" i="3"/>
  <c r="G331" i="3"/>
  <c r="C331" i="3"/>
  <c r="AG330" i="3"/>
  <c r="V330" i="3"/>
  <c r="H330" i="3"/>
  <c r="G330" i="3"/>
  <c r="C330" i="3"/>
  <c r="AG329" i="3"/>
  <c r="V329" i="3"/>
  <c r="H329" i="3"/>
  <c r="G329" i="3"/>
  <c r="C329" i="3"/>
  <c r="AG328" i="3"/>
  <c r="V328" i="3"/>
  <c r="H328" i="3"/>
  <c r="G328" i="3"/>
  <c r="C328" i="3"/>
  <c r="AG327" i="3"/>
  <c r="V327" i="3"/>
  <c r="H327" i="3"/>
  <c r="G327" i="3"/>
  <c r="C327" i="3"/>
  <c r="AG326" i="3"/>
  <c r="V326" i="3"/>
  <c r="H326" i="3"/>
  <c r="G326" i="3"/>
  <c r="C326" i="3"/>
  <c r="AG325" i="3"/>
  <c r="V325" i="3"/>
  <c r="H325" i="3"/>
  <c r="G325" i="3"/>
  <c r="C325" i="3"/>
  <c r="AG324" i="3"/>
  <c r="V324" i="3"/>
  <c r="H324" i="3"/>
  <c r="G324" i="3"/>
  <c r="C324" i="3"/>
  <c r="AG323" i="3"/>
  <c r="V323" i="3"/>
  <c r="H323" i="3"/>
  <c r="G323" i="3"/>
  <c r="C323" i="3"/>
  <c r="AG322" i="3"/>
  <c r="V322" i="3"/>
  <c r="H322" i="3"/>
  <c r="G322" i="3"/>
  <c r="C322" i="3"/>
  <c r="AG321" i="3"/>
  <c r="V321" i="3"/>
  <c r="H321" i="3"/>
  <c r="G321" i="3"/>
  <c r="C321" i="3"/>
  <c r="AG320" i="3"/>
  <c r="V320" i="3"/>
  <c r="H320" i="3"/>
  <c r="G320" i="3"/>
  <c r="C320" i="3"/>
  <c r="AG319" i="3"/>
  <c r="V319" i="3"/>
  <c r="H319" i="3"/>
  <c r="G319" i="3"/>
  <c r="C319" i="3"/>
  <c r="AG318" i="3"/>
  <c r="V318" i="3"/>
  <c r="H318" i="3"/>
  <c r="G318" i="3"/>
  <c r="C318" i="3"/>
  <c r="AG317" i="3"/>
  <c r="V317" i="3"/>
  <c r="H317" i="3"/>
  <c r="G317" i="3"/>
  <c r="C317" i="3"/>
  <c r="AG316" i="3"/>
  <c r="V316" i="3"/>
  <c r="H316" i="3"/>
  <c r="G316" i="3"/>
  <c r="C316" i="3"/>
  <c r="AG315" i="3"/>
  <c r="V315" i="3"/>
  <c r="H315" i="3"/>
  <c r="G315" i="3"/>
  <c r="C315" i="3"/>
  <c r="AG314" i="3"/>
  <c r="V314" i="3"/>
  <c r="H314" i="3"/>
  <c r="G314" i="3"/>
  <c r="C314" i="3"/>
  <c r="AG313" i="3"/>
  <c r="V313" i="3"/>
  <c r="H313" i="3"/>
  <c r="G313" i="3"/>
  <c r="C313" i="3"/>
  <c r="AG312" i="3"/>
  <c r="V312" i="3"/>
  <c r="H312" i="3"/>
  <c r="G312" i="3"/>
  <c r="C312" i="3"/>
  <c r="AG311" i="3"/>
  <c r="V311" i="3"/>
  <c r="H311" i="3"/>
  <c r="G311" i="3"/>
  <c r="C311" i="3"/>
  <c r="AG310" i="3"/>
  <c r="V310" i="3"/>
  <c r="H310" i="3"/>
  <c r="G310" i="3"/>
  <c r="C310" i="3"/>
  <c r="AG309" i="3"/>
  <c r="V309" i="3"/>
  <c r="H309" i="3"/>
  <c r="G309" i="3"/>
  <c r="C309" i="3"/>
  <c r="AG308" i="3"/>
  <c r="V308" i="3"/>
  <c r="H308" i="3"/>
  <c r="G308" i="3"/>
  <c r="C308" i="3"/>
  <c r="AG307" i="3"/>
  <c r="V307" i="3"/>
  <c r="H307" i="3"/>
  <c r="G307" i="3"/>
  <c r="C307" i="3"/>
  <c r="AG306" i="3"/>
  <c r="V306" i="3"/>
  <c r="H306" i="3"/>
  <c r="G306" i="3"/>
  <c r="C306" i="3"/>
  <c r="AG305" i="3"/>
  <c r="V305" i="3"/>
  <c r="H305" i="3"/>
  <c r="G305" i="3"/>
  <c r="C305" i="3"/>
  <c r="AG304" i="3"/>
  <c r="V304" i="3"/>
  <c r="H304" i="3"/>
  <c r="G304" i="3"/>
  <c r="C304" i="3"/>
  <c r="AG303" i="3"/>
  <c r="V303" i="3"/>
  <c r="H303" i="3"/>
  <c r="G303" i="3"/>
  <c r="C303" i="3"/>
  <c r="AG302" i="3"/>
  <c r="V302" i="3"/>
  <c r="H302" i="3"/>
  <c r="G302" i="3"/>
  <c r="C302" i="3"/>
  <c r="AG301" i="3"/>
  <c r="V301" i="3"/>
  <c r="H301" i="3"/>
  <c r="G301" i="3"/>
  <c r="C301" i="3"/>
  <c r="AG300" i="3"/>
  <c r="V300" i="3"/>
  <c r="H300" i="3"/>
  <c r="G300" i="3"/>
  <c r="C300" i="3"/>
  <c r="AG299" i="3"/>
  <c r="V299" i="3"/>
  <c r="H299" i="3"/>
  <c r="G299" i="3"/>
  <c r="C299" i="3"/>
  <c r="AG298" i="3"/>
  <c r="V298" i="3"/>
  <c r="H298" i="3"/>
  <c r="G298" i="3"/>
  <c r="C298" i="3"/>
  <c r="AG297" i="3"/>
  <c r="V297" i="3"/>
  <c r="H297" i="3"/>
  <c r="G297" i="3"/>
  <c r="C297" i="3"/>
  <c r="AG296" i="3"/>
  <c r="V296" i="3"/>
  <c r="H296" i="3"/>
  <c r="G296" i="3"/>
  <c r="C296" i="3"/>
  <c r="AG295" i="3"/>
  <c r="V295" i="3"/>
  <c r="H295" i="3"/>
  <c r="G295" i="3"/>
  <c r="C295" i="3"/>
  <c r="AG294" i="3"/>
  <c r="V294" i="3"/>
  <c r="H294" i="3"/>
  <c r="G294" i="3"/>
  <c r="C294" i="3"/>
  <c r="AG293" i="3"/>
  <c r="V293" i="3"/>
  <c r="H293" i="3"/>
  <c r="G293" i="3"/>
  <c r="C293" i="3"/>
  <c r="AG292" i="3"/>
  <c r="V292" i="3"/>
  <c r="H292" i="3"/>
  <c r="G292" i="3"/>
  <c r="C292" i="3"/>
  <c r="AG291" i="3"/>
  <c r="V291" i="3"/>
  <c r="H291" i="3"/>
  <c r="G291" i="3"/>
  <c r="C291" i="3"/>
  <c r="AG290" i="3"/>
  <c r="V290" i="3"/>
  <c r="H290" i="3"/>
  <c r="G290" i="3"/>
  <c r="C290" i="3"/>
  <c r="AG289" i="3"/>
  <c r="V289" i="3"/>
  <c r="H289" i="3"/>
  <c r="G289" i="3"/>
  <c r="C289" i="3"/>
  <c r="AG288" i="3"/>
  <c r="V288" i="3"/>
  <c r="H288" i="3"/>
  <c r="G288" i="3"/>
  <c r="C288" i="3"/>
  <c r="AG287" i="3"/>
  <c r="V287" i="3"/>
  <c r="H287" i="3"/>
  <c r="G287" i="3"/>
  <c r="C287" i="3"/>
  <c r="AG286" i="3"/>
  <c r="V286" i="3"/>
  <c r="H286" i="3"/>
  <c r="G286" i="3"/>
  <c r="C286" i="3"/>
  <c r="AG285" i="3"/>
  <c r="V285" i="3"/>
  <c r="H285" i="3"/>
  <c r="G285" i="3"/>
  <c r="C285" i="3"/>
  <c r="AG284" i="3"/>
  <c r="V284" i="3"/>
  <c r="H284" i="3"/>
  <c r="G284" i="3"/>
  <c r="C284" i="3"/>
  <c r="AG283" i="3"/>
  <c r="V283" i="3"/>
  <c r="H283" i="3"/>
  <c r="G283" i="3"/>
  <c r="C283" i="3"/>
  <c r="AG282" i="3"/>
  <c r="V282" i="3"/>
  <c r="H282" i="3"/>
  <c r="G282" i="3"/>
  <c r="C282" i="3"/>
  <c r="AG281" i="3"/>
  <c r="V281" i="3"/>
  <c r="H281" i="3"/>
  <c r="G281" i="3"/>
  <c r="C281" i="3"/>
  <c r="AG280" i="3"/>
  <c r="V280" i="3"/>
  <c r="H280" i="3"/>
  <c r="G280" i="3"/>
  <c r="C280" i="3"/>
  <c r="AG279" i="3"/>
  <c r="V279" i="3"/>
  <c r="H279" i="3"/>
  <c r="G279" i="3"/>
  <c r="C279" i="3"/>
  <c r="AG278" i="3"/>
  <c r="V278" i="3"/>
  <c r="H278" i="3"/>
  <c r="G278" i="3"/>
  <c r="C278" i="3"/>
  <c r="AG277" i="3"/>
  <c r="V277" i="3"/>
  <c r="H277" i="3"/>
  <c r="G277" i="3"/>
  <c r="C277" i="3"/>
  <c r="AG276" i="3"/>
  <c r="V276" i="3"/>
  <c r="H276" i="3"/>
  <c r="G276" i="3"/>
  <c r="C276" i="3"/>
  <c r="AG275" i="3"/>
  <c r="V275" i="3"/>
  <c r="H275" i="3"/>
  <c r="G275" i="3"/>
  <c r="C275" i="3"/>
  <c r="AG274" i="3"/>
  <c r="V274" i="3"/>
  <c r="H274" i="3"/>
  <c r="G274" i="3"/>
  <c r="C274" i="3"/>
  <c r="AG273" i="3"/>
  <c r="V273" i="3"/>
  <c r="H273" i="3"/>
  <c r="G273" i="3"/>
  <c r="C273" i="3"/>
  <c r="AG272" i="3"/>
  <c r="V272" i="3"/>
  <c r="H272" i="3"/>
  <c r="G272" i="3"/>
  <c r="C272" i="3"/>
  <c r="AG271" i="3"/>
  <c r="V271" i="3"/>
  <c r="H271" i="3"/>
  <c r="G271" i="3"/>
  <c r="C271" i="3"/>
  <c r="AG270" i="3"/>
  <c r="V270" i="3"/>
  <c r="H270" i="3"/>
  <c r="G270" i="3"/>
  <c r="C270" i="3"/>
  <c r="AG269" i="3"/>
  <c r="V269" i="3"/>
  <c r="H269" i="3"/>
  <c r="G269" i="3"/>
  <c r="C269" i="3"/>
  <c r="AG268" i="3"/>
  <c r="V268" i="3"/>
  <c r="H268" i="3"/>
  <c r="G268" i="3"/>
  <c r="C268" i="3"/>
  <c r="AG267" i="3"/>
  <c r="V267" i="3"/>
  <c r="H267" i="3"/>
  <c r="G267" i="3"/>
  <c r="C267" i="3"/>
  <c r="AG266" i="3"/>
  <c r="V266" i="3"/>
  <c r="H266" i="3"/>
  <c r="G266" i="3"/>
  <c r="C266" i="3"/>
  <c r="AG265" i="3"/>
  <c r="V265" i="3"/>
  <c r="H265" i="3"/>
  <c r="G265" i="3"/>
  <c r="C265" i="3"/>
  <c r="AG264" i="3"/>
  <c r="V264" i="3"/>
  <c r="H264" i="3"/>
  <c r="G264" i="3"/>
  <c r="C264" i="3"/>
  <c r="AG263" i="3"/>
  <c r="V263" i="3"/>
  <c r="H263" i="3"/>
  <c r="G263" i="3"/>
  <c r="C263" i="3"/>
  <c r="AG262" i="3"/>
  <c r="V262" i="3"/>
  <c r="H262" i="3"/>
  <c r="G262" i="3"/>
  <c r="C262" i="3"/>
  <c r="AG261" i="3"/>
  <c r="V261" i="3"/>
  <c r="H261" i="3"/>
  <c r="G261" i="3"/>
  <c r="C261" i="3"/>
  <c r="AG260" i="3"/>
  <c r="V260" i="3"/>
  <c r="H260" i="3"/>
  <c r="G260" i="3"/>
  <c r="C260" i="3"/>
  <c r="AG259" i="3"/>
  <c r="V259" i="3"/>
  <c r="H259" i="3"/>
  <c r="G259" i="3"/>
  <c r="C259" i="3"/>
  <c r="AG258" i="3"/>
  <c r="V258" i="3"/>
  <c r="H258" i="3"/>
  <c r="G258" i="3"/>
  <c r="C258" i="3"/>
  <c r="AG257" i="3"/>
  <c r="V257" i="3"/>
  <c r="H257" i="3"/>
  <c r="G257" i="3"/>
  <c r="C257" i="3"/>
  <c r="AG256" i="3"/>
  <c r="V256" i="3"/>
  <c r="H256" i="3"/>
  <c r="G256" i="3"/>
  <c r="C256" i="3"/>
  <c r="AG255" i="3"/>
  <c r="V255" i="3"/>
  <c r="H255" i="3"/>
  <c r="G255" i="3"/>
  <c r="C255" i="3"/>
  <c r="AG254" i="3"/>
  <c r="V254" i="3"/>
  <c r="H254" i="3"/>
  <c r="G254" i="3"/>
  <c r="C254" i="3"/>
  <c r="AG253" i="3"/>
  <c r="V253" i="3"/>
  <c r="H253" i="3"/>
  <c r="G253" i="3"/>
  <c r="C253" i="3"/>
  <c r="AG252" i="3"/>
  <c r="V252" i="3"/>
  <c r="H252" i="3"/>
  <c r="G252" i="3"/>
  <c r="C252" i="3"/>
  <c r="AG251" i="3"/>
  <c r="V251" i="3"/>
  <c r="H251" i="3"/>
  <c r="G251" i="3"/>
  <c r="C251" i="3"/>
  <c r="AG250" i="3"/>
  <c r="V250" i="3"/>
  <c r="H250" i="3"/>
  <c r="G250" i="3"/>
  <c r="C250" i="3"/>
  <c r="AG249" i="3"/>
  <c r="V249" i="3"/>
  <c r="H249" i="3"/>
  <c r="G249" i="3"/>
  <c r="C249" i="3"/>
  <c r="AG248" i="3"/>
  <c r="V248" i="3"/>
  <c r="H248" i="3"/>
  <c r="G248" i="3"/>
  <c r="C248" i="3"/>
  <c r="AG247" i="3"/>
  <c r="V247" i="3"/>
  <c r="H247" i="3"/>
  <c r="G247" i="3"/>
  <c r="C247" i="3"/>
  <c r="AG246" i="3"/>
  <c r="V246" i="3"/>
  <c r="H246" i="3"/>
  <c r="G246" i="3"/>
  <c r="C246" i="3"/>
  <c r="AG245" i="3"/>
  <c r="V245" i="3"/>
  <c r="H245" i="3"/>
  <c r="G245" i="3"/>
  <c r="C245" i="3"/>
  <c r="AG244" i="3"/>
  <c r="V244" i="3"/>
  <c r="H244" i="3"/>
  <c r="G244" i="3"/>
  <c r="C244" i="3"/>
  <c r="AG243" i="3"/>
  <c r="V243" i="3"/>
  <c r="H243" i="3"/>
  <c r="G243" i="3"/>
  <c r="C243" i="3"/>
  <c r="AG242" i="3"/>
  <c r="V242" i="3"/>
  <c r="H242" i="3"/>
  <c r="G242" i="3"/>
  <c r="C242" i="3"/>
  <c r="AG241" i="3"/>
  <c r="V241" i="3"/>
  <c r="H241" i="3"/>
  <c r="G241" i="3"/>
  <c r="C241" i="3"/>
  <c r="AG240" i="3"/>
  <c r="V240" i="3"/>
  <c r="H240" i="3"/>
  <c r="G240" i="3"/>
  <c r="C240" i="3"/>
  <c r="AG239" i="3"/>
  <c r="V239" i="3"/>
  <c r="H239" i="3"/>
  <c r="G239" i="3"/>
  <c r="C239" i="3"/>
  <c r="AG238" i="3"/>
  <c r="V238" i="3"/>
  <c r="H238" i="3"/>
  <c r="G238" i="3"/>
  <c r="C238" i="3"/>
  <c r="AG237" i="3"/>
  <c r="V237" i="3"/>
  <c r="H237" i="3"/>
  <c r="G237" i="3"/>
  <c r="C237" i="3"/>
  <c r="AG236" i="3"/>
  <c r="V236" i="3"/>
  <c r="H236" i="3"/>
  <c r="G236" i="3"/>
  <c r="C236" i="3"/>
  <c r="AG235" i="3"/>
  <c r="V235" i="3"/>
  <c r="H235" i="3"/>
  <c r="G235" i="3"/>
  <c r="C235" i="3"/>
  <c r="AG234" i="3"/>
  <c r="V234" i="3"/>
  <c r="H234" i="3"/>
  <c r="G234" i="3"/>
  <c r="C234" i="3"/>
  <c r="AG233" i="3"/>
  <c r="V233" i="3"/>
  <c r="H233" i="3"/>
  <c r="G233" i="3"/>
  <c r="C233" i="3"/>
  <c r="AG232" i="3"/>
  <c r="V232" i="3"/>
  <c r="H232" i="3"/>
  <c r="G232" i="3"/>
  <c r="C232" i="3"/>
  <c r="AG231" i="3"/>
  <c r="V231" i="3"/>
  <c r="H231" i="3"/>
  <c r="G231" i="3"/>
  <c r="C231" i="3"/>
  <c r="AG230" i="3"/>
  <c r="V230" i="3"/>
  <c r="H230" i="3"/>
  <c r="G230" i="3"/>
  <c r="C230" i="3"/>
  <c r="AG229" i="3"/>
  <c r="V229" i="3"/>
  <c r="H229" i="3"/>
  <c r="G229" i="3"/>
  <c r="C229" i="3"/>
  <c r="AG228" i="3"/>
  <c r="V228" i="3"/>
  <c r="H228" i="3"/>
  <c r="G228" i="3"/>
  <c r="C228" i="3"/>
  <c r="AG227" i="3"/>
  <c r="V227" i="3"/>
  <c r="H227" i="3"/>
  <c r="G227" i="3"/>
  <c r="C227" i="3"/>
  <c r="AG226" i="3"/>
  <c r="V226" i="3"/>
  <c r="H226" i="3"/>
  <c r="G226" i="3"/>
  <c r="C226" i="3"/>
  <c r="AG225" i="3"/>
  <c r="V225" i="3"/>
  <c r="H225" i="3"/>
  <c r="G225" i="3"/>
  <c r="C225" i="3"/>
  <c r="AG224" i="3"/>
  <c r="V224" i="3"/>
  <c r="H224" i="3"/>
  <c r="G224" i="3"/>
  <c r="C224" i="3"/>
  <c r="AG223" i="3"/>
  <c r="V223" i="3"/>
  <c r="H223" i="3"/>
  <c r="G223" i="3"/>
  <c r="C223" i="3"/>
  <c r="AG222" i="3"/>
  <c r="V222" i="3"/>
  <c r="H222" i="3"/>
  <c r="G222" i="3"/>
  <c r="C222" i="3"/>
  <c r="AG221" i="3"/>
  <c r="V221" i="3"/>
  <c r="H221" i="3"/>
  <c r="G221" i="3"/>
  <c r="C221" i="3"/>
  <c r="AG220" i="3"/>
  <c r="V220" i="3"/>
  <c r="H220" i="3"/>
  <c r="G220" i="3"/>
  <c r="C220" i="3"/>
  <c r="AG219" i="3"/>
  <c r="V219" i="3"/>
  <c r="H219" i="3"/>
  <c r="G219" i="3"/>
  <c r="C219" i="3"/>
  <c r="AG218" i="3"/>
  <c r="V218" i="3"/>
  <c r="H218" i="3"/>
  <c r="G218" i="3"/>
  <c r="C218" i="3"/>
  <c r="AG217" i="3"/>
  <c r="V217" i="3"/>
  <c r="H217" i="3"/>
  <c r="G217" i="3"/>
  <c r="C217" i="3"/>
  <c r="AG216" i="3"/>
  <c r="V216" i="3"/>
  <c r="H216" i="3"/>
  <c r="G216" i="3"/>
  <c r="C216" i="3"/>
  <c r="AG215" i="3"/>
  <c r="V215" i="3"/>
  <c r="H215" i="3"/>
  <c r="G215" i="3"/>
  <c r="C215" i="3"/>
  <c r="AG214" i="3"/>
  <c r="V214" i="3"/>
  <c r="H214" i="3"/>
  <c r="G214" i="3"/>
  <c r="C214" i="3"/>
  <c r="AG213" i="3"/>
  <c r="V213" i="3"/>
  <c r="H213" i="3"/>
  <c r="G213" i="3"/>
  <c r="C213" i="3"/>
  <c r="AG212" i="3"/>
  <c r="V212" i="3"/>
  <c r="H212" i="3"/>
  <c r="G212" i="3"/>
  <c r="C212" i="3"/>
  <c r="AG211" i="3"/>
  <c r="V211" i="3"/>
  <c r="H211" i="3"/>
  <c r="G211" i="3"/>
  <c r="C211" i="3"/>
  <c r="AG210" i="3"/>
  <c r="V210" i="3"/>
  <c r="H210" i="3"/>
  <c r="G210" i="3"/>
  <c r="C210" i="3"/>
  <c r="AG209" i="3"/>
  <c r="V209" i="3"/>
  <c r="H209" i="3"/>
  <c r="G209" i="3"/>
  <c r="C209" i="3"/>
  <c r="AG208" i="3"/>
  <c r="V208" i="3"/>
  <c r="H208" i="3"/>
  <c r="G208" i="3"/>
  <c r="C208" i="3"/>
  <c r="AG207" i="3"/>
  <c r="V207" i="3"/>
  <c r="H207" i="3"/>
  <c r="G207" i="3"/>
  <c r="C207" i="3"/>
  <c r="AG206" i="3"/>
  <c r="V206" i="3"/>
  <c r="H206" i="3"/>
  <c r="G206" i="3"/>
  <c r="C206" i="3"/>
  <c r="AG205" i="3"/>
  <c r="V205" i="3"/>
  <c r="H205" i="3"/>
  <c r="G205" i="3"/>
  <c r="C205" i="3"/>
  <c r="AG204" i="3"/>
  <c r="V204" i="3"/>
  <c r="H204" i="3"/>
  <c r="G204" i="3"/>
  <c r="C204" i="3"/>
  <c r="AG203" i="3"/>
  <c r="V203" i="3"/>
  <c r="H203" i="3"/>
  <c r="G203" i="3"/>
  <c r="C203" i="3"/>
  <c r="AG202" i="3"/>
  <c r="V202" i="3"/>
  <c r="H202" i="3"/>
  <c r="G202" i="3"/>
  <c r="C202" i="3"/>
  <c r="AG201" i="3"/>
  <c r="V201" i="3"/>
  <c r="H201" i="3"/>
  <c r="G201" i="3"/>
  <c r="F201" i="3"/>
  <c r="C201" i="3"/>
  <c r="AG200" i="3"/>
  <c r="V200" i="3"/>
  <c r="H200" i="3"/>
  <c r="G200" i="3"/>
  <c r="F200" i="3"/>
  <c r="C200" i="3"/>
  <c r="AG199" i="3"/>
  <c r="V199" i="3"/>
  <c r="H199" i="3"/>
  <c r="G199" i="3"/>
  <c r="F199" i="3"/>
  <c r="C199" i="3"/>
  <c r="AG198" i="3"/>
  <c r="V198" i="3"/>
  <c r="H198" i="3"/>
  <c r="G198" i="3"/>
  <c r="F198" i="3"/>
  <c r="C198" i="3"/>
  <c r="AG197" i="3"/>
  <c r="V197" i="3"/>
  <c r="H197" i="3"/>
  <c r="G197" i="3"/>
  <c r="F197" i="3"/>
  <c r="C197" i="3"/>
  <c r="AG196" i="3"/>
  <c r="V196" i="3"/>
  <c r="H196" i="3"/>
  <c r="G196" i="3"/>
  <c r="F196" i="3"/>
  <c r="C196" i="3"/>
  <c r="AG195" i="3"/>
  <c r="V195" i="3"/>
  <c r="H195" i="3"/>
  <c r="G195" i="3"/>
  <c r="F195" i="3"/>
  <c r="C195" i="3"/>
  <c r="AG194" i="3"/>
  <c r="V194" i="3"/>
  <c r="H194" i="3"/>
  <c r="G194" i="3"/>
  <c r="F194" i="3"/>
  <c r="C194" i="3"/>
  <c r="AG193" i="3"/>
  <c r="V193" i="3"/>
  <c r="H193" i="3"/>
  <c r="G193" i="3"/>
  <c r="F193" i="3"/>
  <c r="C193" i="3"/>
  <c r="AG192" i="3"/>
  <c r="V192" i="3"/>
  <c r="H192" i="3"/>
  <c r="G192" i="3"/>
  <c r="F192" i="3"/>
  <c r="C192" i="3"/>
  <c r="AG191" i="3"/>
  <c r="V191" i="3"/>
  <c r="H191" i="3"/>
  <c r="G191" i="3"/>
  <c r="F191" i="3"/>
  <c r="C191" i="3"/>
  <c r="AG190" i="3"/>
  <c r="V190" i="3"/>
  <c r="H190" i="3"/>
  <c r="G190" i="3"/>
  <c r="F190" i="3"/>
  <c r="C190" i="3"/>
  <c r="AG189" i="3"/>
  <c r="V189" i="3"/>
  <c r="H189" i="3"/>
  <c r="G189" i="3"/>
  <c r="F189" i="3"/>
  <c r="C189" i="3"/>
  <c r="AG188" i="3"/>
  <c r="V188" i="3"/>
  <c r="H188" i="3"/>
  <c r="G188" i="3"/>
  <c r="F188" i="3"/>
  <c r="C188" i="3"/>
  <c r="AG187" i="3"/>
  <c r="V187" i="3"/>
  <c r="H187" i="3"/>
  <c r="G187" i="3"/>
  <c r="F187" i="3"/>
  <c r="C187" i="3"/>
  <c r="AG186" i="3"/>
  <c r="V186" i="3"/>
  <c r="H186" i="3"/>
  <c r="G186" i="3"/>
  <c r="F186" i="3"/>
  <c r="C186" i="3"/>
  <c r="AG185" i="3"/>
  <c r="V185" i="3"/>
  <c r="H185" i="3"/>
  <c r="G185" i="3"/>
  <c r="F185" i="3"/>
  <c r="C185" i="3"/>
  <c r="AG184" i="3"/>
  <c r="V184" i="3"/>
  <c r="H184" i="3"/>
  <c r="G184" i="3"/>
  <c r="F184" i="3"/>
  <c r="D184" i="3"/>
  <c r="C184" i="3"/>
  <c r="AG183" i="3"/>
  <c r="V183" i="3"/>
  <c r="H183" i="3"/>
  <c r="G183" i="3"/>
  <c r="F183" i="3"/>
  <c r="C183" i="3"/>
  <c r="AG182" i="3"/>
  <c r="V182" i="3"/>
  <c r="H182" i="3"/>
  <c r="G182" i="3"/>
  <c r="F182" i="3"/>
  <c r="D182" i="3"/>
  <c r="C182" i="3"/>
  <c r="AG181" i="3"/>
  <c r="V181" i="3"/>
  <c r="H181" i="3"/>
  <c r="G181" i="3"/>
  <c r="F181" i="3"/>
  <c r="C181" i="3"/>
  <c r="AG180" i="3"/>
  <c r="V180" i="3"/>
  <c r="H180" i="3"/>
  <c r="G180" i="3"/>
  <c r="F180" i="3"/>
  <c r="D180" i="3"/>
  <c r="C180" i="3"/>
  <c r="AG179" i="3"/>
  <c r="V179" i="3"/>
  <c r="H179" i="3"/>
  <c r="G179" i="3"/>
  <c r="F179" i="3"/>
  <c r="C179" i="3"/>
  <c r="AG178" i="3"/>
  <c r="V178" i="3"/>
  <c r="H178" i="3"/>
  <c r="G178" i="3"/>
  <c r="F178" i="3"/>
  <c r="D178" i="3"/>
  <c r="C178" i="3"/>
  <c r="AG177" i="3"/>
  <c r="V177" i="3"/>
  <c r="H177" i="3"/>
  <c r="G177" i="3"/>
  <c r="F177" i="3"/>
  <c r="C177" i="3"/>
  <c r="AG176" i="3"/>
  <c r="V176" i="3"/>
  <c r="H176" i="3"/>
  <c r="G176" i="3"/>
  <c r="F176" i="3"/>
  <c r="D176" i="3"/>
  <c r="C176" i="3"/>
  <c r="AG175" i="3"/>
  <c r="V175" i="3"/>
  <c r="H175" i="3"/>
  <c r="G175" i="3"/>
  <c r="F175" i="3"/>
  <c r="C175" i="3"/>
  <c r="AG174" i="3"/>
  <c r="V174" i="3"/>
  <c r="H174" i="3"/>
  <c r="G174" i="3"/>
  <c r="F174" i="3"/>
  <c r="D174" i="3"/>
  <c r="C174" i="3"/>
  <c r="AG173" i="3"/>
  <c r="V173" i="3"/>
  <c r="H173" i="3"/>
  <c r="G173" i="3"/>
  <c r="F173" i="3"/>
  <c r="C173" i="3"/>
  <c r="AG172" i="3"/>
  <c r="V172" i="3"/>
  <c r="H172" i="3"/>
  <c r="G172" i="3"/>
  <c r="F172" i="3"/>
  <c r="D172" i="3"/>
  <c r="C172" i="3"/>
  <c r="AG171" i="3"/>
  <c r="V171" i="3"/>
  <c r="H171" i="3"/>
  <c r="G171" i="3"/>
  <c r="F171" i="3"/>
  <c r="C171" i="3"/>
  <c r="AG170" i="3"/>
  <c r="V170" i="3"/>
  <c r="H170" i="3"/>
  <c r="G170" i="3"/>
  <c r="F170" i="3"/>
  <c r="D170" i="3"/>
  <c r="C170" i="3"/>
  <c r="AG169" i="3"/>
  <c r="V169" i="3"/>
  <c r="H169" i="3"/>
  <c r="G169" i="3"/>
  <c r="F169" i="3"/>
  <c r="C169" i="3"/>
  <c r="AG168" i="3"/>
  <c r="V168" i="3"/>
  <c r="H168" i="3"/>
  <c r="G168" i="3"/>
  <c r="F168" i="3"/>
  <c r="D168" i="3"/>
  <c r="C168" i="3"/>
  <c r="AG167" i="3"/>
  <c r="V167" i="3"/>
  <c r="H167" i="3"/>
  <c r="G167" i="3"/>
  <c r="F167" i="3"/>
  <c r="C167" i="3"/>
  <c r="AG166" i="3"/>
  <c r="V166" i="3"/>
  <c r="H166" i="3"/>
  <c r="G166" i="3"/>
  <c r="F166" i="3"/>
  <c r="D166" i="3"/>
  <c r="C166" i="3"/>
  <c r="AG165" i="3"/>
  <c r="V165" i="3"/>
  <c r="H165" i="3"/>
  <c r="G165" i="3"/>
  <c r="F165" i="3"/>
  <c r="C165" i="3"/>
  <c r="AG164" i="3"/>
  <c r="V164" i="3"/>
  <c r="H164" i="3"/>
  <c r="G164" i="3"/>
  <c r="F164" i="3"/>
  <c r="D164" i="3"/>
  <c r="C164" i="3"/>
  <c r="AG163" i="3"/>
  <c r="V163" i="3"/>
  <c r="H163" i="3"/>
  <c r="G163" i="3"/>
  <c r="F163" i="3"/>
  <c r="C163" i="3"/>
  <c r="AG162" i="3"/>
  <c r="V162" i="3"/>
  <c r="H162" i="3"/>
  <c r="G162" i="3"/>
  <c r="F162" i="3"/>
  <c r="D162" i="3"/>
  <c r="C162" i="3"/>
  <c r="AG161" i="3"/>
  <c r="V161" i="3"/>
  <c r="H161" i="3"/>
  <c r="G161" i="3"/>
  <c r="F161" i="3"/>
  <c r="C161" i="3"/>
  <c r="AG160" i="3"/>
  <c r="V160" i="3"/>
  <c r="H160" i="3"/>
  <c r="G160" i="3"/>
  <c r="F160" i="3"/>
  <c r="D160" i="3"/>
  <c r="C160" i="3"/>
  <c r="AG159" i="3"/>
  <c r="V159" i="3"/>
  <c r="H159" i="3"/>
  <c r="G159" i="3"/>
  <c r="F159" i="3"/>
  <c r="C159" i="3"/>
  <c r="AG158" i="3"/>
  <c r="V158" i="3"/>
  <c r="H158" i="3"/>
  <c r="G158" i="3"/>
  <c r="F158" i="3"/>
  <c r="D158" i="3"/>
  <c r="C158" i="3"/>
  <c r="AG157" i="3"/>
  <c r="V157" i="3"/>
  <c r="H157" i="3"/>
  <c r="G157" i="3"/>
  <c r="F157" i="3"/>
  <c r="C157" i="3"/>
  <c r="AG156" i="3"/>
  <c r="V156" i="3"/>
  <c r="H156" i="3"/>
  <c r="G156" i="3"/>
  <c r="F156" i="3"/>
  <c r="D156" i="3"/>
  <c r="C156" i="3"/>
  <c r="AG155" i="3"/>
  <c r="V155" i="3"/>
  <c r="H155" i="3"/>
  <c r="G155" i="3"/>
  <c r="F155" i="3"/>
  <c r="C155" i="3"/>
  <c r="AG154" i="3"/>
  <c r="V154" i="3"/>
  <c r="H154" i="3"/>
  <c r="G154" i="3"/>
  <c r="F154" i="3"/>
  <c r="C154" i="3"/>
  <c r="AG153" i="3"/>
  <c r="V153" i="3"/>
  <c r="H153" i="3"/>
  <c r="G153" i="3"/>
  <c r="F153" i="3"/>
  <c r="C153" i="3"/>
  <c r="AG152" i="3"/>
  <c r="V152" i="3"/>
  <c r="H152" i="3"/>
  <c r="G152" i="3"/>
  <c r="F152" i="3"/>
  <c r="C152" i="3"/>
  <c r="AG151" i="3"/>
  <c r="V151" i="3"/>
  <c r="H151" i="3"/>
  <c r="G151" i="3"/>
  <c r="F151" i="3"/>
  <c r="C151" i="3"/>
  <c r="AG150" i="3"/>
  <c r="V150" i="3"/>
  <c r="H150" i="3"/>
  <c r="G150" i="3"/>
  <c r="F150" i="3"/>
  <c r="C150" i="3"/>
  <c r="AG149" i="3"/>
  <c r="V149" i="3"/>
  <c r="H149" i="3"/>
  <c r="G149" i="3"/>
  <c r="F149" i="3"/>
  <c r="C149" i="3"/>
  <c r="AG148" i="3"/>
  <c r="V148" i="3"/>
  <c r="H148" i="3"/>
  <c r="G148" i="3"/>
  <c r="F148" i="3"/>
  <c r="C148" i="3"/>
  <c r="AG147" i="3"/>
  <c r="V147" i="3"/>
  <c r="H147" i="3"/>
  <c r="G147" i="3"/>
  <c r="F147" i="3"/>
  <c r="C147" i="3"/>
  <c r="AG146" i="3"/>
  <c r="V146" i="3"/>
  <c r="H146" i="3"/>
  <c r="G146" i="3"/>
  <c r="F146" i="3"/>
  <c r="C146" i="3"/>
  <c r="AG145" i="3"/>
  <c r="V145" i="3"/>
  <c r="H145" i="3"/>
  <c r="G145" i="3"/>
  <c r="F145" i="3"/>
  <c r="C145" i="3"/>
  <c r="AG144" i="3"/>
  <c r="V144" i="3"/>
  <c r="H144" i="3"/>
  <c r="G144" i="3"/>
  <c r="F144" i="3"/>
  <c r="C144" i="3"/>
  <c r="AG143" i="3"/>
  <c r="V143" i="3"/>
  <c r="H143" i="3"/>
  <c r="G143" i="3"/>
  <c r="F143" i="3"/>
  <c r="C143" i="3"/>
  <c r="AG142" i="3"/>
  <c r="V142" i="3"/>
  <c r="H142" i="3"/>
  <c r="G142" i="3"/>
  <c r="F142" i="3"/>
  <c r="C142" i="3"/>
  <c r="AG141" i="3"/>
  <c r="V141" i="3"/>
  <c r="H141" i="3"/>
  <c r="G141" i="3"/>
  <c r="F141" i="3"/>
  <c r="C141" i="3"/>
  <c r="AG140" i="3"/>
  <c r="V140" i="3"/>
  <c r="H140" i="3"/>
  <c r="G140" i="3"/>
  <c r="F140" i="3"/>
  <c r="C140" i="3"/>
  <c r="AG139" i="3"/>
  <c r="V139" i="3"/>
  <c r="H139" i="3"/>
  <c r="G139" i="3"/>
  <c r="F139" i="3"/>
  <c r="C139" i="3"/>
  <c r="AG138" i="3"/>
  <c r="V138" i="3"/>
  <c r="H138" i="3"/>
  <c r="G138" i="3"/>
  <c r="F138" i="3"/>
  <c r="C138" i="3"/>
  <c r="AG137" i="3"/>
  <c r="V137" i="3"/>
  <c r="H137" i="3"/>
  <c r="G137" i="3"/>
  <c r="F137" i="3"/>
  <c r="C137" i="3"/>
  <c r="AG136" i="3"/>
  <c r="V136" i="3"/>
  <c r="H136" i="3"/>
  <c r="G136" i="3"/>
  <c r="F136" i="3"/>
  <c r="C136" i="3"/>
  <c r="AG135" i="3"/>
  <c r="V135" i="3"/>
  <c r="H135" i="3"/>
  <c r="G135" i="3"/>
  <c r="F135" i="3"/>
  <c r="C135" i="3"/>
  <c r="AG134" i="3"/>
  <c r="V134" i="3"/>
  <c r="H134" i="3"/>
  <c r="G134" i="3"/>
  <c r="F134" i="3"/>
  <c r="C134" i="3"/>
  <c r="AG133" i="3"/>
  <c r="V133" i="3"/>
  <c r="H133" i="3"/>
  <c r="G133" i="3"/>
  <c r="F133" i="3"/>
  <c r="C133" i="3"/>
  <c r="AG132" i="3"/>
  <c r="V132" i="3"/>
  <c r="H132" i="3"/>
  <c r="G132" i="3"/>
  <c r="F132" i="3"/>
  <c r="C132" i="3"/>
  <c r="AG131" i="3"/>
  <c r="V131" i="3"/>
  <c r="H131" i="3"/>
  <c r="G131" i="3"/>
  <c r="F131" i="3"/>
  <c r="C131" i="3"/>
  <c r="AG130" i="3"/>
  <c r="V130" i="3"/>
  <c r="H130" i="3"/>
  <c r="G130" i="3"/>
  <c r="F130" i="3"/>
  <c r="C130" i="3"/>
  <c r="AG129" i="3"/>
  <c r="V129" i="3"/>
  <c r="H129" i="3"/>
  <c r="G129" i="3"/>
  <c r="F129" i="3"/>
  <c r="C129" i="3"/>
  <c r="AG128" i="3"/>
  <c r="V128" i="3"/>
  <c r="H128" i="3"/>
  <c r="G128" i="3"/>
  <c r="F128" i="3"/>
  <c r="C128" i="3"/>
  <c r="AG127" i="3"/>
  <c r="V127" i="3"/>
  <c r="H127" i="3"/>
  <c r="G127" i="3"/>
  <c r="F127" i="3"/>
  <c r="C127" i="3"/>
  <c r="AG126" i="3"/>
  <c r="V126" i="3"/>
  <c r="H126" i="3"/>
  <c r="G126" i="3"/>
  <c r="F126" i="3"/>
  <c r="C126" i="3"/>
  <c r="AG125" i="3"/>
  <c r="V125" i="3"/>
  <c r="H125" i="3"/>
  <c r="G125" i="3"/>
  <c r="F125" i="3"/>
  <c r="C125" i="3"/>
  <c r="AG124" i="3"/>
  <c r="V124" i="3"/>
  <c r="H124" i="3"/>
  <c r="G124" i="3"/>
  <c r="F124" i="3"/>
  <c r="C124" i="3"/>
  <c r="AG123" i="3"/>
  <c r="V123" i="3"/>
  <c r="H123" i="3"/>
  <c r="G123" i="3"/>
  <c r="F123" i="3"/>
  <c r="C123" i="3"/>
  <c r="AG122" i="3"/>
  <c r="V122" i="3"/>
  <c r="H122" i="3"/>
  <c r="G122" i="3"/>
  <c r="F122" i="3"/>
  <c r="C122" i="3"/>
  <c r="AG121" i="3"/>
  <c r="V121" i="3"/>
  <c r="H121" i="3"/>
  <c r="G121" i="3"/>
  <c r="F121" i="3"/>
  <c r="C121" i="3"/>
  <c r="AG120" i="3"/>
  <c r="V120" i="3"/>
  <c r="H120" i="3"/>
  <c r="G120" i="3"/>
  <c r="F120" i="3"/>
  <c r="C120" i="3"/>
  <c r="AG119" i="3"/>
  <c r="V119" i="3"/>
  <c r="H119" i="3"/>
  <c r="G119" i="3"/>
  <c r="F119" i="3"/>
  <c r="C119" i="3"/>
  <c r="AG118" i="3"/>
  <c r="V118" i="3"/>
  <c r="H118" i="3"/>
  <c r="G118" i="3"/>
  <c r="F118" i="3"/>
  <c r="C118" i="3"/>
  <c r="AG117" i="3"/>
  <c r="V117" i="3"/>
  <c r="H117" i="3"/>
  <c r="G117" i="3"/>
  <c r="F117" i="3"/>
  <c r="C117" i="3"/>
  <c r="AG116" i="3"/>
  <c r="V116" i="3"/>
  <c r="H116" i="3"/>
  <c r="G116" i="3"/>
  <c r="F116" i="3"/>
  <c r="C116" i="3"/>
  <c r="AG115" i="3"/>
  <c r="V115" i="3"/>
  <c r="H115" i="3"/>
  <c r="G115" i="3"/>
  <c r="F115" i="3"/>
  <c r="C115" i="3"/>
  <c r="AG114" i="3"/>
  <c r="V114" i="3"/>
  <c r="H114" i="3"/>
  <c r="G114" i="3"/>
  <c r="F114" i="3"/>
  <c r="C114" i="3"/>
  <c r="AG113" i="3"/>
  <c r="V113" i="3"/>
  <c r="H113" i="3"/>
  <c r="G113" i="3"/>
  <c r="F113" i="3"/>
  <c r="C113" i="3"/>
  <c r="AG112" i="3"/>
  <c r="V112" i="3"/>
  <c r="H112" i="3"/>
  <c r="G112" i="3"/>
  <c r="F112" i="3"/>
  <c r="C112" i="3"/>
  <c r="AG111" i="3"/>
  <c r="V111" i="3"/>
  <c r="H111" i="3"/>
  <c r="G111" i="3"/>
  <c r="F111" i="3"/>
  <c r="C111" i="3"/>
  <c r="AG110" i="3"/>
  <c r="V110" i="3"/>
  <c r="H110" i="3"/>
  <c r="G110" i="3"/>
  <c r="F110" i="3"/>
  <c r="C110" i="3"/>
  <c r="AG109" i="3"/>
  <c r="V109" i="3"/>
  <c r="H109" i="3"/>
  <c r="G109" i="3"/>
  <c r="F109" i="3"/>
  <c r="C109" i="3"/>
  <c r="AG108" i="3"/>
  <c r="V108" i="3"/>
  <c r="H108" i="3"/>
  <c r="G108" i="3"/>
  <c r="F108" i="3"/>
  <c r="C108" i="3"/>
  <c r="AG107" i="3"/>
  <c r="V107" i="3"/>
  <c r="H107" i="3"/>
  <c r="G107" i="3"/>
  <c r="F107" i="3"/>
  <c r="C107" i="3"/>
  <c r="AG106" i="3"/>
  <c r="V106" i="3"/>
  <c r="H106" i="3"/>
  <c r="G106" i="3"/>
  <c r="F106" i="3"/>
  <c r="C106" i="3"/>
  <c r="AG105" i="3"/>
  <c r="V105" i="3"/>
  <c r="H105" i="3"/>
  <c r="G105" i="3"/>
  <c r="F105" i="3"/>
  <c r="C105" i="3"/>
  <c r="AG104" i="3"/>
  <c r="V104" i="3"/>
  <c r="H104" i="3"/>
  <c r="G104" i="3"/>
  <c r="F104" i="3"/>
  <c r="C104" i="3"/>
  <c r="AG103" i="3"/>
  <c r="V103" i="3"/>
  <c r="H103" i="3"/>
  <c r="G103" i="3"/>
  <c r="F103" i="3"/>
  <c r="C103" i="3"/>
  <c r="AG102" i="3"/>
  <c r="V102" i="3"/>
  <c r="H102" i="3"/>
  <c r="G102" i="3"/>
  <c r="F102" i="3"/>
  <c r="C102" i="3"/>
  <c r="AG101" i="3"/>
  <c r="V101" i="3"/>
  <c r="H101" i="3"/>
  <c r="G101" i="3"/>
  <c r="F101" i="3"/>
  <c r="C101" i="3"/>
  <c r="AG100" i="3"/>
  <c r="V100" i="3"/>
  <c r="H100" i="3"/>
  <c r="G100" i="3"/>
  <c r="F100" i="3"/>
  <c r="C100" i="3"/>
  <c r="AG99" i="3"/>
  <c r="V99" i="3"/>
  <c r="H99" i="3"/>
  <c r="G99" i="3"/>
  <c r="F99" i="3"/>
  <c r="C99" i="3"/>
  <c r="AG98" i="3"/>
  <c r="V98" i="3"/>
  <c r="H98" i="3"/>
  <c r="G98" i="3"/>
  <c r="F98" i="3"/>
  <c r="C98" i="3"/>
  <c r="AG97" i="3"/>
  <c r="V97" i="3"/>
  <c r="H97" i="3"/>
  <c r="G97" i="3"/>
  <c r="F97" i="3"/>
  <c r="C97" i="3"/>
  <c r="AG96" i="3"/>
  <c r="V96" i="3"/>
  <c r="H96" i="3"/>
  <c r="G96" i="3"/>
  <c r="F96" i="3"/>
  <c r="C96" i="3"/>
  <c r="AG95" i="3"/>
  <c r="V95" i="3"/>
  <c r="H95" i="3"/>
  <c r="G95" i="3"/>
  <c r="F95" i="3"/>
  <c r="C95" i="3"/>
  <c r="AG94" i="3"/>
  <c r="V94" i="3"/>
  <c r="H94" i="3"/>
  <c r="G94" i="3"/>
  <c r="F94" i="3"/>
  <c r="C94" i="3"/>
  <c r="AG93" i="3"/>
  <c r="V93" i="3"/>
  <c r="H93" i="3"/>
  <c r="G93" i="3"/>
  <c r="F93" i="3"/>
  <c r="C93" i="3"/>
  <c r="AG92" i="3"/>
  <c r="V92" i="3"/>
  <c r="H92" i="3"/>
  <c r="G92" i="3"/>
  <c r="F92" i="3"/>
  <c r="C92" i="3"/>
  <c r="AG91" i="3"/>
  <c r="V91" i="3"/>
  <c r="H91" i="3"/>
  <c r="G91" i="3"/>
  <c r="F91" i="3"/>
  <c r="C91" i="3"/>
  <c r="AG90" i="3"/>
  <c r="V90" i="3"/>
  <c r="H90" i="3"/>
  <c r="G90" i="3"/>
  <c r="F90" i="3"/>
  <c r="C90" i="3"/>
  <c r="AG89" i="3"/>
  <c r="V89" i="3"/>
  <c r="H89" i="3"/>
  <c r="G89" i="3"/>
  <c r="F89" i="3"/>
  <c r="C89" i="3"/>
  <c r="AG88" i="3"/>
  <c r="V88" i="3"/>
  <c r="H88" i="3"/>
  <c r="G88" i="3"/>
  <c r="F88" i="3"/>
  <c r="C88" i="3"/>
  <c r="AG87" i="3"/>
  <c r="V87" i="3"/>
  <c r="H87" i="3"/>
  <c r="G87" i="3"/>
  <c r="F87" i="3"/>
  <c r="C87" i="3"/>
  <c r="AG86" i="3"/>
  <c r="V86" i="3"/>
  <c r="H86" i="3"/>
  <c r="G86" i="3"/>
  <c r="F86" i="3"/>
  <c r="C86" i="3"/>
  <c r="AG85" i="3"/>
  <c r="V85" i="3"/>
  <c r="H85" i="3"/>
  <c r="G85" i="3"/>
  <c r="F85" i="3"/>
  <c r="C85" i="3"/>
  <c r="AG84" i="3"/>
  <c r="V84" i="3"/>
  <c r="H84" i="3"/>
  <c r="G84" i="3"/>
  <c r="F84" i="3"/>
  <c r="C84" i="3"/>
  <c r="AG83" i="3"/>
  <c r="V83" i="3"/>
  <c r="H83" i="3"/>
  <c r="G83" i="3"/>
  <c r="F83" i="3"/>
  <c r="C83" i="3"/>
  <c r="AG82" i="3"/>
  <c r="V82" i="3"/>
  <c r="H82" i="3"/>
  <c r="G82" i="3"/>
  <c r="F82" i="3"/>
  <c r="C82" i="3"/>
  <c r="AG81" i="3"/>
  <c r="V81" i="3"/>
  <c r="H81" i="3"/>
  <c r="G81" i="3"/>
  <c r="F81" i="3"/>
  <c r="C81" i="3"/>
  <c r="AG80" i="3"/>
  <c r="V80" i="3"/>
  <c r="H80" i="3"/>
  <c r="G80" i="3"/>
  <c r="F80" i="3"/>
  <c r="C80" i="3"/>
  <c r="AG79" i="3"/>
  <c r="V79" i="3"/>
  <c r="H79" i="3"/>
  <c r="G79" i="3"/>
  <c r="F79" i="3"/>
  <c r="C79" i="3"/>
  <c r="AG78" i="3"/>
  <c r="V78" i="3"/>
  <c r="H78" i="3"/>
  <c r="G78" i="3"/>
  <c r="F78" i="3"/>
  <c r="C78" i="3"/>
  <c r="AG77" i="3"/>
  <c r="V77" i="3"/>
  <c r="H77" i="3"/>
  <c r="G77" i="3"/>
  <c r="F77" i="3"/>
  <c r="C77" i="3"/>
  <c r="AG76" i="3"/>
  <c r="V76" i="3"/>
  <c r="H76" i="3"/>
  <c r="G76" i="3"/>
  <c r="F76" i="3"/>
  <c r="C76" i="3"/>
  <c r="AG75" i="3"/>
  <c r="V75" i="3"/>
  <c r="H75" i="3"/>
  <c r="G75" i="3"/>
  <c r="F75" i="3"/>
  <c r="C75" i="3"/>
  <c r="AG74" i="3"/>
  <c r="V74" i="3"/>
  <c r="H74" i="3"/>
  <c r="G74" i="3"/>
  <c r="F74" i="3"/>
  <c r="C74" i="3"/>
  <c r="AG73" i="3"/>
  <c r="V73" i="3"/>
  <c r="H73" i="3"/>
  <c r="G73" i="3"/>
  <c r="F73" i="3"/>
  <c r="C73" i="3"/>
  <c r="AG72" i="3"/>
  <c r="V72" i="3"/>
  <c r="H72" i="3"/>
  <c r="G72" i="3"/>
  <c r="F72" i="3"/>
  <c r="C72" i="3"/>
  <c r="AG71" i="3"/>
  <c r="V71" i="3"/>
  <c r="H71" i="3"/>
  <c r="G71" i="3"/>
  <c r="F71" i="3"/>
  <c r="C71" i="3"/>
  <c r="AG70" i="3"/>
  <c r="V70" i="3"/>
  <c r="H70" i="3"/>
  <c r="G70" i="3"/>
  <c r="F70" i="3"/>
  <c r="C70" i="3"/>
  <c r="AG69" i="3"/>
  <c r="V69" i="3"/>
  <c r="H69" i="3"/>
  <c r="G69" i="3"/>
  <c r="F69" i="3"/>
  <c r="C69" i="3"/>
  <c r="AG68" i="3"/>
  <c r="V68" i="3"/>
  <c r="H68" i="3"/>
  <c r="G68" i="3"/>
  <c r="F68" i="3"/>
  <c r="C68" i="3"/>
  <c r="AG67" i="3"/>
  <c r="V67" i="3"/>
  <c r="H67" i="3"/>
  <c r="G67" i="3"/>
  <c r="F67" i="3"/>
  <c r="C67" i="3"/>
  <c r="AG66" i="3"/>
  <c r="V66" i="3"/>
  <c r="H66" i="3"/>
  <c r="G66" i="3"/>
  <c r="F66" i="3"/>
  <c r="C66" i="3"/>
  <c r="AG65" i="3"/>
  <c r="V65" i="3"/>
  <c r="H65" i="3"/>
  <c r="G65" i="3"/>
  <c r="F65" i="3"/>
  <c r="C65" i="3"/>
  <c r="AG64" i="3"/>
  <c r="V64" i="3"/>
  <c r="H64" i="3"/>
  <c r="G64" i="3"/>
  <c r="F64" i="3"/>
  <c r="C64" i="3"/>
  <c r="AG63" i="3"/>
  <c r="V63" i="3"/>
  <c r="H63" i="3"/>
  <c r="G63" i="3"/>
  <c r="F63" i="3"/>
  <c r="C63" i="3"/>
  <c r="AG62" i="3"/>
  <c r="V62" i="3"/>
  <c r="H62" i="3"/>
  <c r="G62" i="3"/>
  <c r="F62" i="3"/>
  <c r="C62" i="3"/>
  <c r="AG61" i="3"/>
  <c r="V61" i="3"/>
  <c r="H61" i="3"/>
  <c r="G61" i="3"/>
  <c r="F61" i="3"/>
  <c r="C61" i="3"/>
  <c r="AG60" i="3"/>
  <c r="V60" i="3"/>
  <c r="H60" i="3"/>
  <c r="G60" i="3"/>
  <c r="F60" i="3"/>
  <c r="C60" i="3"/>
  <c r="AG59" i="3"/>
  <c r="V59" i="3"/>
  <c r="H59" i="3"/>
  <c r="G59" i="3"/>
  <c r="F59" i="3"/>
  <c r="C59" i="3"/>
  <c r="AG58" i="3"/>
  <c r="V58" i="3"/>
  <c r="H58" i="3"/>
  <c r="G58" i="3"/>
  <c r="F58" i="3"/>
  <c r="C58" i="3"/>
  <c r="AG57" i="3"/>
  <c r="V57" i="3"/>
  <c r="H57" i="3"/>
  <c r="G57" i="3"/>
  <c r="F57" i="3"/>
  <c r="C57" i="3"/>
  <c r="AG56" i="3"/>
  <c r="V56" i="3"/>
  <c r="H56" i="3"/>
  <c r="G56" i="3"/>
  <c r="F56" i="3"/>
  <c r="C56" i="3"/>
  <c r="AG55" i="3"/>
  <c r="V55" i="3"/>
  <c r="H55" i="3"/>
  <c r="G55" i="3"/>
  <c r="F55" i="3"/>
  <c r="C55" i="3"/>
  <c r="AG54" i="3"/>
  <c r="V54" i="3"/>
  <c r="H54" i="3"/>
  <c r="G54" i="3"/>
  <c r="F54" i="3"/>
  <c r="C54" i="3"/>
  <c r="AG53" i="3"/>
  <c r="V53" i="3"/>
  <c r="H53" i="3"/>
  <c r="G53" i="3"/>
  <c r="F53" i="3"/>
  <c r="C53" i="3"/>
  <c r="AG52" i="3"/>
  <c r="V52" i="3"/>
  <c r="H52" i="3"/>
  <c r="G52" i="3"/>
  <c r="F52" i="3"/>
  <c r="C52" i="3"/>
  <c r="AG51" i="3"/>
  <c r="V51" i="3"/>
  <c r="H51" i="3"/>
  <c r="G51" i="3"/>
  <c r="F51" i="3"/>
  <c r="C51" i="3"/>
  <c r="AG50" i="3"/>
  <c r="V50" i="3"/>
  <c r="H50" i="3"/>
  <c r="G50" i="3"/>
  <c r="F50" i="3"/>
  <c r="C50" i="3"/>
  <c r="AG49" i="3"/>
  <c r="V49" i="3"/>
  <c r="H49" i="3"/>
  <c r="G49" i="3"/>
  <c r="F49" i="3"/>
  <c r="C49" i="3"/>
  <c r="AG48" i="3"/>
  <c r="V48" i="3"/>
  <c r="H48" i="3"/>
  <c r="G48" i="3"/>
  <c r="F48" i="3"/>
  <c r="C48" i="3"/>
  <c r="AG47" i="3"/>
  <c r="V47" i="3"/>
  <c r="H47" i="3"/>
  <c r="G47" i="3"/>
  <c r="F47" i="3"/>
  <c r="C47" i="3"/>
  <c r="AG46" i="3"/>
  <c r="V46" i="3"/>
  <c r="H46" i="3"/>
  <c r="G46" i="3"/>
  <c r="F46" i="3"/>
  <c r="C46" i="3"/>
  <c r="AG45" i="3"/>
  <c r="V45" i="3"/>
  <c r="H45" i="3"/>
  <c r="G45" i="3"/>
  <c r="F45" i="3"/>
  <c r="C45" i="3"/>
  <c r="AG44" i="3"/>
  <c r="V44" i="3"/>
  <c r="H44" i="3"/>
  <c r="G44" i="3"/>
  <c r="F44" i="3"/>
  <c r="C44" i="3"/>
  <c r="AG43" i="3"/>
  <c r="V43" i="3"/>
  <c r="H43" i="3"/>
  <c r="G43" i="3"/>
  <c r="F43" i="3"/>
  <c r="C43" i="3"/>
  <c r="AG42" i="3"/>
  <c r="V42" i="3"/>
  <c r="H42" i="3"/>
  <c r="G42" i="3"/>
  <c r="F42" i="3"/>
  <c r="C42" i="3"/>
  <c r="AG41" i="3"/>
  <c r="V41" i="3"/>
  <c r="H41" i="3"/>
  <c r="G41" i="3"/>
  <c r="F41" i="3"/>
  <c r="C41" i="3"/>
  <c r="AG40" i="3"/>
  <c r="V40" i="3"/>
  <c r="H40" i="3"/>
  <c r="G40" i="3"/>
  <c r="F40" i="3"/>
  <c r="C40" i="3"/>
  <c r="AG39" i="3"/>
  <c r="V39" i="3"/>
  <c r="H39" i="3"/>
  <c r="G39" i="3"/>
  <c r="F39" i="3"/>
  <c r="C39" i="3"/>
  <c r="AG38" i="3"/>
  <c r="V38" i="3"/>
  <c r="H38" i="3"/>
  <c r="G38" i="3"/>
  <c r="F38" i="3"/>
  <c r="C38" i="3"/>
  <c r="AG37" i="3"/>
  <c r="V37" i="3"/>
  <c r="H37" i="3"/>
  <c r="G37" i="3"/>
  <c r="F37" i="3"/>
  <c r="C37" i="3"/>
  <c r="AG36" i="3"/>
  <c r="V36" i="3"/>
  <c r="H36" i="3"/>
  <c r="G36" i="3"/>
  <c r="F36" i="3"/>
  <c r="C36" i="3"/>
  <c r="AG35" i="3"/>
  <c r="V35" i="3"/>
  <c r="H35" i="3"/>
  <c r="G35" i="3"/>
  <c r="F35" i="3"/>
  <c r="C35" i="3"/>
  <c r="AG34" i="3"/>
  <c r="V34" i="3"/>
  <c r="H34" i="3"/>
  <c r="G34" i="3"/>
  <c r="F34" i="3"/>
  <c r="C34" i="3"/>
  <c r="AG33" i="3"/>
  <c r="V33" i="3"/>
  <c r="H33" i="3"/>
  <c r="G33" i="3"/>
  <c r="F33" i="3"/>
  <c r="C33" i="3"/>
  <c r="AG32" i="3"/>
  <c r="V32" i="3"/>
  <c r="H32" i="3"/>
  <c r="G32" i="3"/>
  <c r="F32" i="3"/>
  <c r="C32" i="3"/>
  <c r="AG31" i="3"/>
  <c r="V31" i="3"/>
  <c r="H31" i="3"/>
  <c r="G31" i="3"/>
  <c r="F31" i="3"/>
  <c r="C31" i="3"/>
  <c r="AG30" i="3"/>
  <c r="V30" i="3"/>
  <c r="H30" i="3"/>
  <c r="G30" i="3"/>
  <c r="F30" i="3"/>
  <c r="C30" i="3"/>
  <c r="AG29" i="3"/>
  <c r="V29" i="3"/>
  <c r="H29" i="3"/>
  <c r="G29" i="3"/>
  <c r="F29" i="3"/>
  <c r="C29" i="3"/>
  <c r="AG28" i="3"/>
  <c r="V28" i="3"/>
  <c r="H28" i="3"/>
  <c r="G28" i="3"/>
  <c r="F28" i="3"/>
  <c r="C28" i="3"/>
  <c r="AG27" i="3"/>
  <c r="V27" i="3"/>
  <c r="H27" i="3"/>
  <c r="G27" i="3"/>
  <c r="F27" i="3"/>
  <c r="C27" i="3"/>
  <c r="AG26" i="3"/>
  <c r="V26" i="3"/>
  <c r="H26" i="3"/>
  <c r="G26" i="3"/>
  <c r="F26" i="3"/>
  <c r="C26" i="3"/>
  <c r="AG25" i="3"/>
  <c r="V25" i="3"/>
  <c r="H25" i="3"/>
  <c r="G25" i="3"/>
  <c r="F25" i="3"/>
  <c r="C25" i="3"/>
  <c r="AG24" i="3"/>
  <c r="V24" i="3"/>
  <c r="H24" i="3"/>
  <c r="G24" i="3"/>
  <c r="F24" i="3"/>
  <c r="C24" i="3"/>
  <c r="AG23" i="3"/>
  <c r="V23" i="3"/>
  <c r="H23" i="3"/>
  <c r="G23" i="3"/>
  <c r="F23" i="3"/>
  <c r="C23" i="3"/>
  <c r="AG22" i="3"/>
  <c r="V22" i="3"/>
  <c r="H22" i="3"/>
  <c r="G22" i="3"/>
  <c r="F22" i="3"/>
  <c r="C22" i="3"/>
  <c r="AG21" i="3"/>
  <c r="V21" i="3"/>
  <c r="H21" i="3"/>
  <c r="G21" i="3"/>
  <c r="F21" i="3"/>
  <c r="C21" i="3"/>
  <c r="AG20" i="3"/>
  <c r="V20" i="3"/>
  <c r="H20" i="3"/>
  <c r="G20" i="3"/>
  <c r="F20" i="3"/>
  <c r="C20" i="3"/>
  <c r="AG19" i="3"/>
  <c r="V19" i="3"/>
  <c r="H19" i="3"/>
  <c r="G19" i="3"/>
  <c r="F19" i="3"/>
  <c r="C19" i="3"/>
  <c r="AG18" i="3"/>
  <c r="V18" i="3"/>
  <c r="H18" i="3"/>
  <c r="G18" i="3"/>
  <c r="F18" i="3"/>
  <c r="C18" i="3"/>
  <c r="AG17" i="3"/>
  <c r="V17" i="3"/>
  <c r="H17" i="3"/>
  <c r="G17" i="3"/>
  <c r="F17" i="3"/>
  <c r="C17" i="3"/>
  <c r="AG16" i="3"/>
  <c r="V16" i="3"/>
  <c r="H16" i="3"/>
  <c r="G16" i="3"/>
  <c r="F16" i="3"/>
  <c r="C16" i="3"/>
  <c r="AG15" i="3"/>
  <c r="V15" i="3"/>
  <c r="H15" i="3"/>
  <c r="G15" i="3"/>
  <c r="F15" i="3"/>
  <c r="C15" i="3"/>
  <c r="AG14" i="3"/>
  <c r="V14" i="3"/>
  <c r="H14" i="3"/>
  <c r="G14" i="3"/>
  <c r="F14" i="3"/>
  <c r="C14" i="3"/>
  <c r="AG13" i="3"/>
  <c r="V13" i="3"/>
  <c r="H13" i="3"/>
  <c r="G13" i="3"/>
  <c r="F13" i="3"/>
  <c r="C13" i="3"/>
  <c r="AG12" i="3"/>
  <c r="V12" i="3"/>
  <c r="H12" i="3"/>
  <c r="G12" i="3"/>
  <c r="F12" i="3"/>
  <c r="C12" i="3"/>
  <c r="AG11" i="3"/>
  <c r="V11" i="3"/>
  <c r="H11" i="3"/>
  <c r="G11" i="3"/>
  <c r="F11" i="3"/>
  <c r="C11" i="3"/>
  <c r="AG10" i="3"/>
  <c r="V10" i="3"/>
  <c r="H10" i="3"/>
  <c r="G10" i="3"/>
  <c r="F10" i="3"/>
  <c r="C10" i="3"/>
  <c r="AG9" i="3"/>
  <c r="V9" i="3"/>
  <c r="H9" i="3"/>
  <c r="G9" i="3"/>
  <c r="F9" i="3"/>
  <c r="C9" i="3"/>
  <c r="AG8" i="3"/>
  <c r="V8" i="3"/>
  <c r="H8" i="3"/>
  <c r="G8" i="3"/>
  <c r="F8" i="3"/>
  <c r="C8" i="3"/>
  <c r="AG7" i="3"/>
  <c r="V7" i="3"/>
  <c r="H7" i="3"/>
  <c r="G7" i="3"/>
  <c r="F7" i="3"/>
  <c r="C7" i="3"/>
  <c r="AG6" i="3"/>
  <c r="V6" i="3"/>
  <c r="H6" i="3"/>
  <c r="G6" i="3"/>
  <c r="F6" i="3"/>
  <c r="C6" i="3"/>
  <c r="AG5" i="3"/>
  <c r="V5" i="3"/>
  <c r="K5" i="3"/>
  <c r="H5" i="3"/>
  <c r="G5" i="3"/>
  <c r="F5" i="3"/>
  <c r="C5" i="3"/>
  <c r="D184" i="15" l="1"/>
  <c r="D181" i="15"/>
  <c r="D179" i="15"/>
  <c r="D177" i="15"/>
  <c r="D175" i="15"/>
  <c r="D173" i="15"/>
  <c r="D171" i="15"/>
  <c r="D169" i="15"/>
  <c r="D168" i="15"/>
  <c r="D165" i="15"/>
  <c r="D164" i="15"/>
  <c r="D161" i="15"/>
  <c r="D160" i="15"/>
  <c r="D157" i="15"/>
  <c r="D156" i="15"/>
  <c r="D182" i="15"/>
  <c r="D178" i="15"/>
  <c r="D174" i="15"/>
  <c r="D170" i="15"/>
  <c r="D163" i="15"/>
  <c r="D162" i="15"/>
  <c r="D185" i="15"/>
  <c r="D183" i="15"/>
  <c r="D180" i="15"/>
  <c r="D176" i="15"/>
  <c r="D172" i="15"/>
  <c r="D167" i="15"/>
  <c r="D166" i="15"/>
  <c r="D159" i="15"/>
  <c r="D158" i="15"/>
  <c r="D184" i="14"/>
  <c r="D182" i="14"/>
  <c r="D180" i="14"/>
  <c r="D178" i="14"/>
  <c r="D176" i="14"/>
  <c r="D174" i="14"/>
  <c r="D172" i="14"/>
  <c r="D170" i="14"/>
  <c r="D167" i="14"/>
  <c r="D166" i="14"/>
  <c r="D163" i="14"/>
  <c r="D162" i="14"/>
  <c r="D159" i="14"/>
  <c r="D158" i="14"/>
  <c r="D185" i="14"/>
  <c r="D183" i="14"/>
  <c r="D181" i="14"/>
  <c r="D179" i="14"/>
  <c r="D177" i="14"/>
  <c r="D175" i="14"/>
  <c r="D173" i="14"/>
  <c r="D171" i="14"/>
  <c r="D169" i="14"/>
  <c r="D168" i="14"/>
  <c r="D165" i="14"/>
  <c r="D164" i="14"/>
  <c r="D161" i="14"/>
  <c r="D160" i="14"/>
  <c r="D157" i="14"/>
  <c r="D156" i="14"/>
  <c r="D185" i="13"/>
  <c r="D180" i="13"/>
  <c r="D179" i="13"/>
  <c r="D176" i="13"/>
  <c r="D175" i="13"/>
  <c r="D172" i="13"/>
  <c r="D171" i="13"/>
  <c r="D169" i="13"/>
  <c r="D168" i="13"/>
  <c r="D165" i="13"/>
  <c r="D164" i="13"/>
  <c r="D161" i="13"/>
  <c r="D160" i="13"/>
  <c r="D157" i="13"/>
  <c r="D156" i="13"/>
  <c r="D185" i="12"/>
  <c r="D183" i="12"/>
  <c r="D182" i="12"/>
  <c r="D181" i="12"/>
  <c r="D179" i="12"/>
  <c r="D176" i="12"/>
  <c r="D172" i="12"/>
  <c r="D170" i="12"/>
  <c r="D168" i="12"/>
  <c r="D166" i="12"/>
  <c r="D164" i="12"/>
  <c r="D162" i="12"/>
  <c r="D160" i="12"/>
  <c r="D158" i="12"/>
  <c r="D156" i="12"/>
  <c r="D184" i="13"/>
  <c r="D183" i="13"/>
  <c r="D182" i="13"/>
  <c r="D181" i="13"/>
  <c r="D178" i="13"/>
  <c r="D177" i="13"/>
  <c r="D174" i="13"/>
  <c r="D173" i="13"/>
  <c r="D170" i="13"/>
  <c r="D167" i="13"/>
  <c r="D166" i="13"/>
  <c r="D163" i="13"/>
  <c r="D162" i="13"/>
  <c r="D159" i="13"/>
  <c r="D158" i="13"/>
  <c r="D184" i="12"/>
  <c r="D180" i="12"/>
  <c r="D178" i="12"/>
  <c r="D177" i="12"/>
  <c r="D175" i="12"/>
  <c r="D174" i="12"/>
  <c r="D173" i="12"/>
  <c r="D171" i="12"/>
  <c r="D169" i="12"/>
  <c r="D167" i="12"/>
  <c r="D165" i="12"/>
  <c r="D163" i="12"/>
  <c r="D161" i="12"/>
  <c r="D159" i="12"/>
  <c r="D157" i="12"/>
  <c r="D157" i="3"/>
  <c r="AO157" i="3" s="1"/>
  <c r="AP157" i="3" s="1"/>
  <c r="AS157" i="3" s="1"/>
  <c r="D159" i="3"/>
  <c r="D161" i="3"/>
  <c r="AO161" i="3" s="1"/>
  <c r="AP161" i="3" s="1"/>
  <c r="AS161" i="3" s="1"/>
  <c r="D163" i="3"/>
  <c r="D165" i="3"/>
  <c r="AO165" i="3" s="1"/>
  <c r="AP165" i="3" s="1"/>
  <c r="AS165" i="3" s="1"/>
  <c r="D167" i="3"/>
  <c r="D169" i="3"/>
  <c r="AO169" i="3" s="1"/>
  <c r="AP169" i="3" s="1"/>
  <c r="AS169" i="3" s="1"/>
  <c r="D171" i="3"/>
  <c r="D173" i="3"/>
  <c r="AO173" i="3" s="1"/>
  <c r="AP173" i="3" s="1"/>
  <c r="AS173" i="3" s="1"/>
  <c r="D175" i="3"/>
  <c r="D177" i="3"/>
  <c r="AO177" i="3" s="1"/>
  <c r="AP177" i="3" s="1"/>
  <c r="AS177" i="3" s="1"/>
  <c r="D179" i="3"/>
  <c r="D181" i="3"/>
  <c r="AO181" i="3" s="1"/>
  <c r="AP181" i="3" s="1"/>
  <c r="AS181" i="3" s="1"/>
  <c r="D183" i="3"/>
  <c r="D185" i="3"/>
  <c r="AO185" i="3" s="1"/>
  <c r="AP185" i="3" s="1"/>
  <c r="AS185" i="3" s="1"/>
  <c r="AO156" i="3"/>
  <c r="AP156" i="3" s="1"/>
  <c r="AS156" i="3" s="1"/>
  <c r="AD156" i="3"/>
  <c r="AE156" i="3" s="1"/>
  <c r="AH156" i="3" s="1"/>
  <c r="AO158" i="3"/>
  <c r="AP158" i="3" s="1"/>
  <c r="AS158" i="3" s="1"/>
  <c r="AD158" i="3"/>
  <c r="AO160" i="3"/>
  <c r="AP160" i="3" s="1"/>
  <c r="AS160" i="3" s="1"/>
  <c r="AD160" i="3"/>
  <c r="AE160" i="3" s="1"/>
  <c r="AH160" i="3" s="1"/>
  <c r="AO162" i="3"/>
  <c r="AP162" i="3" s="1"/>
  <c r="AS162" i="3" s="1"/>
  <c r="AD162" i="3"/>
  <c r="AE162" i="3" s="1"/>
  <c r="AH162" i="3" s="1"/>
  <c r="AO164" i="3"/>
  <c r="AP164" i="3" s="1"/>
  <c r="AS164" i="3" s="1"/>
  <c r="AD164" i="3"/>
  <c r="AE164" i="3" s="1"/>
  <c r="AH164" i="3" s="1"/>
  <c r="AO166" i="3"/>
  <c r="AP166" i="3" s="1"/>
  <c r="AS166" i="3" s="1"/>
  <c r="AD166" i="3"/>
  <c r="AO168" i="3"/>
  <c r="AP168" i="3" s="1"/>
  <c r="AS168" i="3" s="1"/>
  <c r="AD168" i="3"/>
  <c r="AE168" i="3" s="1"/>
  <c r="AH168" i="3" s="1"/>
  <c r="AO170" i="3"/>
  <c r="AP170" i="3" s="1"/>
  <c r="AS170" i="3" s="1"/>
  <c r="AD170" i="3"/>
  <c r="AE170" i="3" s="1"/>
  <c r="AH170" i="3" s="1"/>
  <c r="AO172" i="3"/>
  <c r="AP172" i="3" s="1"/>
  <c r="AS172" i="3" s="1"/>
  <c r="AD172" i="3"/>
  <c r="AE172" i="3" s="1"/>
  <c r="AH172" i="3" s="1"/>
  <c r="AO174" i="3"/>
  <c r="AP174" i="3" s="1"/>
  <c r="AS174" i="3" s="1"/>
  <c r="AD174" i="3"/>
  <c r="AO176" i="3"/>
  <c r="AP176" i="3" s="1"/>
  <c r="AS176" i="3" s="1"/>
  <c r="AD176" i="3"/>
  <c r="AE176" i="3" s="1"/>
  <c r="AH176" i="3" s="1"/>
  <c r="AO178" i="3"/>
  <c r="AP178" i="3" s="1"/>
  <c r="AS178" i="3" s="1"/>
  <c r="AD178" i="3"/>
  <c r="AE178" i="3" s="1"/>
  <c r="AH178" i="3" s="1"/>
  <c r="AO180" i="3"/>
  <c r="AP180" i="3" s="1"/>
  <c r="AS180" i="3" s="1"/>
  <c r="AD180" i="3"/>
  <c r="AE180" i="3" s="1"/>
  <c r="AH180" i="3" s="1"/>
  <c r="AO182" i="3"/>
  <c r="AP182" i="3" s="1"/>
  <c r="AS182" i="3" s="1"/>
  <c r="AD182" i="3"/>
  <c r="AO184" i="3"/>
  <c r="AP184" i="3" s="1"/>
  <c r="AS184" i="3" s="1"/>
  <c r="AD184" i="3"/>
  <c r="AE184" i="3" s="1"/>
  <c r="AH184" i="3" s="1"/>
  <c r="AD157" i="3"/>
  <c r="AE157" i="3" s="1"/>
  <c r="AH157" i="3" s="1"/>
  <c r="AO159" i="3"/>
  <c r="AP159" i="3" s="1"/>
  <c r="AS159" i="3" s="1"/>
  <c r="AD159" i="3"/>
  <c r="AE159" i="3" s="1"/>
  <c r="AH159" i="3" s="1"/>
  <c r="AD161" i="3"/>
  <c r="AE161" i="3" s="1"/>
  <c r="AH161" i="3" s="1"/>
  <c r="AO163" i="3"/>
  <c r="AP163" i="3" s="1"/>
  <c r="AS163" i="3" s="1"/>
  <c r="AD163" i="3"/>
  <c r="AE163" i="3" s="1"/>
  <c r="AH163" i="3" s="1"/>
  <c r="AD165" i="3"/>
  <c r="AE165" i="3" s="1"/>
  <c r="AH165" i="3" s="1"/>
  <c r="AO167" i="3"/>
  <c r="AP167" i="3" s="1"/>
  <c r="AS167" i="3" s="1"/>
  <c r="AD167" i="3"/>
  <c r="AE167" i="3" s="1"/>
  <c r="AH167" i="3" s="1"/>
  <c r="AD169" i="3"/>
  <c r="AE169" i="3" s="1"/>
  <c r="AH169" i="3" s="1"/>
  <c r="AO171" i="3"/>
  <c r="AP171" i="3" s="1"/>
  <c r="AS171" i="3" s="1"/>
  <c r="AD171" i="3"/>
  <c r="AE171" i="3" s="1"/>
  <c r="AH171" i="3" s="1"/>
  <c r="AD173" i="3"/>
  <c r="AE173" i="3" s="1"/>
  <c r="AH173" i="3" s="1"/>
  <c r="AO175" i="3"/>
  <c r="AP175" i="3" s="1"/>
  <c r="AS175" i="3" s="1"/>
  <c r="AD175" i="3"/>
  <c r="AE175" i="3" s="1"/>
  <c r="AH175" i="3" s="1"/>
  <c r="AD177" i="3"/>
  <c r="AE177" i="3" s="1"/>
  <c r="AH177" i="3" s="1"/>
  <c r="AO179" i="3"/>
  <c r="AP179" i="3" s="1"/>
  <c r="AS179" i="3" s="1"/>
  <c r="AD179" i="3"/>
  <c r="AE179" i="3" s="1"/>
  <c r="AH179" i="3" s="1"/>
  <c r="AD181" i="3"/>
  <c r="AE181" i="3" s="1"/>
  <c r="AH181" i="3" s="1"/>
  <c r="AO183" i="3"/>
  <c r="AP183" i="3" s="1"/>
  <c r="AS183" i="3" s="1"/>
  <c r="AD183" i="3"/>
  <c r="AE183" i="3" s="1"/>
  <c r="AH183" i="3" s="1"/>
  <c r="AD185" i="3"/>
  <c r="AE185" i="3" s="1"/>
  <c r="AH185" i="3" s="1"/>
  <c r="I201" i="3"/>
  <c r="C370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P370" i="3"/>
  <c r="I5" i="3"/>
  <c r="I7" i="3"/>
  <c r="I9" i="3"/>
  <c r="I11" i="3"/>
  <c r="I13" i="3"/>
  <c r="I15" i="3"/>
  <c r="I17" i="3"/>
  <c r="I19" i="3"/>
  <c r="I21" i="3"/>
  <c r="I23" i="3"/>
  <c r="I25" i="3"/>
  <c r="I27" i="3"/>
  <c r="I29" i="3"/>
  <c r="I31" i="3"/>
  <c r="I33" i="3"/>
  <c r="I35" i="3"/>
  <c r="E156" i="3"/>
  <c r="J156" i="3" s="1"/>
  <c r="Q156" i="3"/>
  <c r="R156" i="3" s="1"/>
  <c r="W156" i="3" s="1"/>
  <c r="AE158" i="3"/>
  <c r="AH158" i="3" s="1"/>
  <c r="E158" i="3"/>
  <c r="Q158" i="3"/>
  <c r="R158" i="3" s="1"/>
  <c r="W158" i="3" s="1"/>
  <c r="E160" i="3"/>
  <c r="Q160" i="3"/>
  <c r="R160" i="3" s="1"/>
  <c r="W160" i="3" s="1"/>
  <c r="E162" i="3"/>
  <c r="J162" i="3" s="1"/>
  <c r="Q162" i="3"/>
  <c r="R162" i="3" s="1"/>
  <c r="W162" i="3" s="1"/>
  <c r="E164" i="3"/>
  <c r="J164" i="3" s="1"/>
  <c r="Q164" i="3"/>
  <c r="R164" i="3" s="1"/>
  <c r="W164" i="3" s="1"/>
  <c r="AE166" i="3"/>
  <c r="AH166" i="3" s="1"/>
  <c r="E166" i="3"/>
  <c r="Q166" i="3"/>
  <c r="R166" i="3" s="1"/>
  <c r="W166" i="3" s="1"/>
  <c r="E168" i="3"/>
  <c r="Q168" i="3"/>
  <c r="R168" i="3" s="1"/>
  <c r="W168" i="3" s="1"/>
  <c r="E170" i="3"/>
  <c r="J170" i="3" s="1"/>
  <c r="Q170" i="3"/>
  <c r="R170" i="3" s="1"/>
  <c r="W170" i="3" s="1"/>
  <c r="E172" i="3"/>
  <c r="J172" i="3" s="1"/>
  <c r="Q172" i="3"/>
  <c r="R172" i="3" s="1"/>
  <c r="W172" i="3" s="1"/>
  <c r="AE174" i="3"/>
  <c r="AH174" i="3" s="1"/>
  <c r="E174" i="3"/>
  <c r="Q174" i="3"/>
  <c r="R174" i="3" s="1"/>
  <c r="W174" i="3" s="1"/>
  <c r="E176" i="3"/>
  <c r="Q176" i="3"/>
  <c r="R176" i="3" s="1"/>
  <c r="W176" i="3" s="1"/>
  <c r="E178" i="3"/>
  <c r="J178" i="3" s="1"/>
  <c r="Q178" i="3"/>
  <c r="R178" i="3" s="1"/>
  <c r="W178" i="3" s="1"/>
  <c r="E180" i="3"/>
  <c r="J180" i="3" s="1"/>
  <c r="Q180" i="3"/>
  <c r="R180" i="3" s="1"/>
  <c r="W180" i="3" s="1"/>
  <c r="AE182" i="3"/>
  <c r="AH182" i="3" s="1"/>
  <c r="E182" i="3"/>
  <c r="Q182" i="3"/>
  <c r="R182" i="3" s="1"/>
  <c r="W182" i="3" s="1"/>
  <c r="E184" i="3"/>
  <c r="Q184" i="3"/>
  <c r="R184" i="3" s="1"/>
  <c r="W184" i="3" s="1"/>
  <c r="I199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Q157" i="3"/>
  <c r="R157" i="3" s="1"/>
  <c r="W157" i="3" s="1"/>
  <c r="E159" i="3"/>
  <c r="Q159" i="3"/>
  <c r="R159" i="3" s="1"/>
  <c r="W159" i="3" s="1"/>
  <c r="Q161" i="3"/>
  <c r="R161" i="3" s="1"/>
  <c r="W161" i="3" s="1"/>
  <c r="E163" i="3"/>
  <c r="J163" i="3" s="1"/>
  <c r="Q163" i="3"/>
  <c r="R163" i="3" s="1"/>
  <c r="W163" i="3" s="1"/>
  <c r="Q165" i="3"/>
  <c r="R165" i="3" s="1"/>
  <c r="W165" i="3" s="1"/>
  <c r="E167" i="3"/>
  <c r="Q167" i="3"/>
  <c r="R167" i="3" s="1"/>
  <c r="W167" i="3" s="1"/>
  <c r="Q169" i="3"/>
  <c r="R169" i="3" s="1"/>
  <c r="W169" i="3" s="1"/>
  <c r="E171" i="3"/>
  <c r="Q171" i="3"/>
  <c r="R171" i="3" s="1"/>
  <c r="W171" i="3" s="1"/>
  <c r="Q173" i="3"/>
  <c r="R173" i="3" s="1"/>
  <c r="W173" i="3" s="1"/>
  <c r="E175" i="3"/>
  <c r="Q175" i="3"/>
  <c r="R175" i="3" s="1"/>
  <c r="W175" i="3" s="1"/>
  <c r="Q177" i="3"/>
  <c r="R177" i="3" s="1"/>
  <c r="W177" i="3" s="1"/>
  <c r="E179" i="3"/>
  <c r="Q179" i="3"/>
  <c r="R179" i="3" s="1"/>
  <c r="W179" i="3" s="1"/>
  <c r="Q181" i="3"/>
  <c r="R181" i="3" s="1"/>
  <c r="W181" i="3" s="1"/>
  <c r="E183" i="3"/>
  <c r="Q183" i="3"/>
  <c r="R183" i="3" s="1"/>
  <c r="W183" i="3" s="1"/>
  <c r="Q185" i="3"/>
  <c r="R185" i="3" s="1"/>
  <c r="W185" i="3" s="1"/>
  <c r="I198" i="3"/>
  <c r="I200" i="3"/>
  <c r="Q159" i="12" l="1"/>
  <c r="R159" i="12" s="1"/>
  <c r="W159" i="12" s="1"/>
  <c r="E159" i="12"/>
  <c r="J159" i="12" s="1"/>
  <c r="AD159" i="12"/>
  <c r="AE159" i="12" s="1"/>
  <c r="AH159" i="12" s="1"/>
  <c r="Q163" i="12"/>
  <c r="R163" i="12" s="1"/>
  <c r="W163" i="12" s="1"/>
  <c r="E163" i="12"/>
  <c r="J163" i="12" s="1"/>
  <c r="AD163" i="12"/>
  <c r="AE163" i="12" s="1"/>
  <c r="AH163" i="12" s="1"/>
  <c r="Q167" i="12"/>
  <c r="R167" i="12" s="1"/>
  <c r="W167" i="12" s="1"/>
  <c r="E167" i="12"/>
  <c r="J167" i="12" s="1"/>
  <c r="AD167" i="12"/>
  <c r="AE167" i="12" s="1"/>
  <c r="AH167" i="12" s="1"/>
  <c r="Q171" i="12"/>
  <c r="R171" i="12" s="1"/>
  <c r="E171" i="12"/>
  <c r="J171" i="12" s="1"/>
  <c r="AD171" i="12"/>
  <c r="AE171" i="12" s="1"/>
  <c r="E174" i="12"/>
  <c r="J174" i="12" s="1"/>
  <c r="AD174" i="12"/>
  <c r="AE174" i="12" s="1"/>
  <c r="Q174" i="12"/>
  <c r="R174" i="12" s="1"/>
  <c r="Q177" i="12"/>
  <c r="R177" i="12" s="1"/>
  <c r="E177" i="12"/>
  <c r="J177" i="12" s="1"/>
  <c r="AD177" i="12"/>
  <c r="AE177" i="12" s="1"/>
  <c r="Q180" i="12"/>
  <c r="R180" i="12" s="1"/>
  <c r="E180" i="12"/>
  <c r="J180" i="12" s="1"/>
  <c r="AD180" i="12"/>
  <c r="AE180" i="12" s="1"/>
  <c r="Q158" i="13"/>
  <c r="R158" i="13" s="1"/>
  <c r="W158" i="13" s="1"/>
  <c r="E158" i="13"/>
  <c r="J158" i="13" s="1"/>
  <c r="AD158" i="13"/>
  <c r="AE158" i="13" s="1"/>
  <c r="AH158" i="13" s="1"/>
  <c r="Q162" i="13"/>
  <c r="R162" i="13" s="1"/>
  <c r="W162" i="13" s="1"/>
  <c r="E162" i="13"/>
  <c r="J162" i="13" s="1"/>
  <c r="AD162" i="13"/>
  <c r="AE162" i="13" s="1"/>
  <c r="AH162" i="13" s="1"/>
  <c r="Q166" i="13"/>
  <c r="R166" i="13" s="1"/>
  <c r="W166" i="13" s="1"/>
  <c r="E166" i="13"/>
  <c r="J166" i="13" s="1"/>
  <c r="AD166" i="13"/>
  <c r="AE166" i="13" s="1"/>
  <c r="AH166" i="13" s="1"/>
  <c r="Q170" i="13"/>
  <c r="R170" i="13" s="1"/>
  <c r="E170" i="13"/>
  <c r="J170" i="13" s="1"/>
  <c r="AD170" i="13"/>
  <c r="AE170" i="13" s="1"/>
  <c r="Q174" i="13"/>
  <c r="R174" i="13" s="1"/>
  <c r="E174" i="13"/>
  <c r="J174" i="13" s="1"/>
  <c r="AD174" i="13"/>
  <c r="AE174" i="13" s="1"/>
  <c r="AD178" i="13"/>
  <c r="AE178" i="13" s="1"/>
  <c r="E178" i="13"/>
  <c r="J178" i="13" s="1"/>
  <c r="Q178" i="13"/>
  <c r="R178" i="13" s="1"/>
  <c r="Q182" i="13"/>
  <c r="R182" i="13" s="1"/>
  <c r="AD182" i="13"/>
  <c r="AE182" i="13" s="1"/>
  <c r="E182" i="13"/>
  <c r="J182" i="13" s="1"/>
  <c r="Q184" i="13"/>
  <c r="R184" i="13" s="1"/>
  <c r="E184" i="13"/>
  <c r="J184" i="13" s="1"/>
  <c r="AD184" i="13"/>
  <c r="AE184" i="13" s="1"/>
  <c r="E158" i="12"/>
  <c r="J158" i="12" s="1"/>
  <c r="Q158" i="12"/>
  <c r="R158" i="12" s="1"/>
  <c r="W158" i="12" s="1"/>
  <c r="AD158" i="12"/>
  <c r="AE158" i="12" s="1"/>
  <c r="AH158" i="12" s="1"/>
  <c r="E162" i="12"/>
  <c r="J162" i="12" s="1"/>
  <c r="Q162" i="12"/>
  <c r="R162" i="12" s="1"/>
  <c r="W162" i="12" s="1"/>
  <c r="AD162" i="12"/>
  <c r="AE162" i="12" s="1"/>
  <c r="AH162" i="12" s="1"/>
  <c r="E166" i="12"/>
  <c r="J166" i="12" s="1"/>
  <c r="Q166" i="12"/>
  <c r="R166" i="12" s="1"/>
  <c r="W166" i="12" s="1"/>
  <c r="AD166" i="12"/>
  <c r="AE166" i="12" s="1"/>
  <c r="AH166" i="12" s="1"/>
  <c r="E170" i="12"/>
  <c r="J170" i="12" s="1"/>
  <c r="Q170" i="12"/>
  <c r="R170" i="12" s="1"/>
  <c r="AD170" i="12"/>
  <c r="AE170" i="12" s="1"/>
  <c r="Q176" i="12"/>
  <c r="R176" i="12" s="1"/>
  <c r="E176" i="12"/>
  <c r="J176" i="12" s="1"/>
  <c r="AD176" i="12"/>
  <c r="AE176" i="12" s="1"/>
  <c r="Q181" i="12"/>
  <c r="R181" i="12" s="1"/>
  <c r="E181" i="12"/>
  <c r="J181" i="12" s="1"/>
  <c r="AD181" i="12"/>
  <c r="AE181" i="12" s="1"/>
  <c r="Q183" i="12"/>
  <c r="R183" i="12" s="1"/>
  <c r="AD183" i="12"/>
  <c r="AE183" i="12" s="1"/>
  <c r="E183" i="12"/>
  <c r="J183" i="12" s="1"/>
  <c r="Q156" i="13"/>
  <c r="R156" i="13" s="1"/>
  <c r="W156" i="13" s="1"/>
  <c r="E156" i="13"/>
  <c r="J156" i="13" s="1"/>
  <c r="AD156" i="13"/>
  <c r="AE156" i="13" s="1"/>
  <c r="AH156" i="13" s="1"/>
  <c r="Q160" i="13"/>
  <c r="R160" i="13" s="1"/>
  <c r="W160" i="13" s="1"/>
  <c r="E160" i="13"/>
  <c r="J160" i="13" s="1"/>
  <c r="AD160" i="13"/>
  <c r="AE160" i="13" s="1"/>
  <c r="AH160" i="13" s="1"/>
  <c r="Q164" i="13"/>
  <c r="R164" i="13" s="1"/>
  <c r="W164" i="13" s="1"/>
  <c r="E164" i="13"/>
  <c r="J164" i="13" s="1"/>
  <c r="AD164" i="13"/>
  <c r="AE164" i="13" s="1"/>
  <c r="AH164" i="13" s="1"/>
  <c r="Q168" i="13"/>
  <c r="R168" i="13" s="1"/>
  <c r="W168" i="13" s="1"/>
  <c r="E168" i="13"/>
  <c r="J168" i="13" s="1"/>
  <c r="AD168" i="13"/>
  <c r="AE168" i="13" s="1"/>
  <c r="AH168" i="13" s="1"/>
  <c r="Q171" i="13"/>
  <c r="R171" i="13" s="1"/>
  <c r="AD171" i="13"/>
  <c r="AE171" i="13" s="1"/>
  <c r="E171" i="13"/>
  <c r="J171" i="13" s="1"/>
  <c r="Q175" i="13"/>
  <c r="R175" i="13" s="1"/>
  <c r="AD175" i="13"/>
  <c r="AE175" i="13" s="1"/>
  <c r="E175" i="13"/>
  <c r="J175" i="13" s="1"/>
  <c r="E179" i="13"/>
  <c r="J179" i="13" s="1"/>
  <c r="Q179" i="13"/>
  <c r="R179" i="13" s="1"/>
  <c r="AD179" i="13"/>
  <c r="AE179" i="13" s="1"/>
  <c r="E185" i="13"/>
  <c r="J185" i="13" s="1"/>
  <c r="AD185" i="13"/>
  <c r="AE185" i="13" s="1"/>
  <c r="Q185" i="13"/>
  <c r="R185" i="13" s="1"/>
  <c r="AD157" i="14"/>
  <c r="AE157" i="14" s="1"/>
  <c r="AH157" i="14" s="1"/>
  <c r="E157" i="14"/>
  <c r="J157" i="14" s="1"/>
  <c r="Q157" i="14"/>
  <c r="R157" i="14" s="1"/>
  <c r="W157" i="14" s="1"/>
  <c r="AD161" i="14"/>
  <c r="AE161" i="14" s="1"/>
  <c r="AH161" i="14" s="1"/>
  <c r="E161" i="14"/>
  <c r="J161" i="14" s="1"/>
  <c r="Q161" i="14"/>
  <c r="R161" i="14" s="1"/>
  <c r="W161" i="14" s="1"/>
  <c r="AD165" i="14"/>
  <c r="AE165" i="14" s="1"/>
  <c r="AH165" i="14" s="1"/>
  <c r="E165" i="14"/>
  <c r="J165" i="14" s="1"/>
  <c r="Q165" i="14"/>
  <c r="R165" i="14" s="1"/>
  <c r="W165" i="14" s="1"/>
  <c r="AD169" i="14"/>
  <c r="AE169" i="14" s="1"/>
  <c r="AH169" i="14" s="1"/>
  <c r="E169" i="14"/>
  <c r="J169" i="14" s="1"/>
  <c r="Q169" i="14"/>
  <c r="R169" i="14" s="1"/>
  <c r="W169" i="14" s="1"/>
  <c r="AD173" i="14"/>
  <c r="AE173" i="14" s="1"/>
  <c r="Q173" i="14"/>
  <c r="R173" i="14" s="1"/>
  <c r="E173" i="14"/>
  <c r="J173" i="14" s="1"/>
  <c r="AD177" i="14"/>
  <c r="AE177" i="14" s="1"/>
  <c r="Q177" i="14"/>
  <c r="R177" i="14" s="1"/>
  <c r="E177" i="14"/>
  <c r="J177" i="14" s="1"/>
  <c r="AD181" i="14"/>
  <c r="AE181" i="14" s="1"/>
  <c r="Q181" i="14"/>
  <c r="R181" i="14" s="1"/>
  <c r="E181" i="14"/>
  <c r="J181" i="14" s="1"/>
  <c r="AD185" i="14"/>
  <c r="AE185" i="14" s="1"/>
  <c r="Q185" i="14"/>
  <c r="R185" i="14" s="1"/>
  <c r="E185" i="14"/>
  <c r="J185" i="14" s="1"/>
  <c r="Q159" i="14"/>
  <c r="R159" i="14" s="1"/>
  <c r="W159" i="14" s="1"/>
  <c r="AD159" i="14"/>
  <c r="AE159" i="14" s="1"/>
  <c r="AH159" i="14" s="1"/>
  <c r="E159" i="14"/>
  <c r="J159" i="14" s="1"/>
  <c r="Q163" i="14"/>
  <c r="R163" i="14" s="1"/>
  <c r="W163" i="14" s="1"/>
  <c r="AD163" i="14"/>
  <c r="AE163" i="14" s="1"/>
  <c r="AH163" i="14" s="1"/>
  <c r="E163" i="14"/>
  <c r="J163" i="14" s="1"/>
  <c r="Q167" i="14"/>
  <c r="R167" i="14" s="1"/>
  <c r="W167" i="14" s="1"/>
  <c r="AD167" i="14"/>
  <c r="AE167" i="14" s="1"/>
  <c r="AH167" i="14" s="1"/>
  <c r="E167" i="14"/>
  <c r="J167" i="14" s="1"/>
  <c r="Q172" i="14"/>
  <c r="R172" i="14" s="1"/>
  <c r="AD172" i="14"/>
  <c r="AE172" i="14" s="1"/>
  <c r="E172" i="14"/>
  <c r="J172" i="14" s="1"/>
  <c r="Q176" i="14"/>
  <c r="R176" i="14" s="1"/>
  <c r="AD176" i="14"/>
  <c r="AE176" i="14" s="1"/>
  <c r="E176" i="14"/>
  <c r="J176" i="14" s="1"/>
  <c r="Q180" i="14"/>
  <c r="R180" i="14" s="1"/>
  <c r="AD180" i="14"/>
  <c r="AE180" i="14" s="1"/>
  <c r="E180" i="14"/>
  <c r="J180" i="14" s="1"/>
  <c r="Q184" i="14"/>
  <c r="R184" i="14" s="1"/>
  <c r="AD184" i="14"/>
  <c r="AE184" i="14" s="1"/>
  <c r="E184" i="14"/>
  <c r="J184" i="14" s="1"/>
  <c r="Q159" i="15"/>
  <c r="R159" i="15" s="1"/>
  <c r="W159" i="15" s="1"/>
  <c r="AD159" i="15"/>
  <c r="AE159" i="15" s="1"/>
  <c r="AH159" i="15" s="1"/>
  <c r="E159" i="15"/>
  <c r="J159" i="15" s="1"/>
  <c r="Q167" i="15"/>
  <c r="R167" i="15" s="1"/>
  <c r="W167" i="15" s="1"/>
  <c r="AD167" i="15"/>
  <c r="AE167" i="15" s="1"/>
  <c r="AH167" i="15" s="1"/>
  <c r="E167" i="15"/>
  <c r="J167" i="15" s="1"/>
  <c r="AD176" i="15"/>
  <c r="AE176" i="15" s="1"/>
  <c r="E176" i="15"/>
  <c r="J176" i="15" s="1"/>
  <c r="Q176" i="15"/>
  <c r="R176" i="15" s="1"/>
  <c r="AD183" i="15"/>
  <c r="AE183" i="15" s="1"/>
  <c r="Q183" i="15"/>
  <c r="R183" i="15" s="1"/>
  <c r="E183" i="15"/>
  <c r="J183" i="15" s="1"/>
  <c r="AD162" i="15"/>
  <c r="AE162" i="15" s="1"/>
  <c r="AH162" i="15" s="1"/>
  <c r="E162" i="15"/>
  <c r="J162" i="15" s="1"/>
  <c r="Q162" i="15"/>
  <c r="R162" i="15" s="1"/>
  <c r="W162" i="15" s="1"/>
  <c r="AD170" i="15"/>
  <c r="AE170" i="15" s="1"/>
  <c r="E170" i="15"/>
  <c r="J170" i="15" s="1"/>
  <c r="Q170" i="15"/>
  <c r="R170" i="15" s="1"/>
  <c r="AD178" i="15"/>
  <c r="AE178" i="15" s="1"/>
  <c r="E178" i="15"/>
  <c r="J178" i="15" s="1"/>
  <c r="Q178" i="15"/>
  <c r="R178" i="15" s="1"/>
  <c r="Q156" i="15"/>
  <c r="R156" i="15" s="1"/>
  <c r="W156" i="15" s="1"/>
  <c r="AD156" i="15"/>
  <c r="AE156" i="15" s="1"/>
  <c r="AH156" i="15" s="1"/>
  <c r="E156" i="15"/>
  <c r="J156" i="15" s="1"/>
  <c r="Q160" i="15"/>
  <c r="R160" i="15" s="1"/>
  <c r="W160" i="15" s="1"/>
  <c r="E160" i="15"/>
  <c r="J160" i="15" s="1"/>
  <c r="AD160" i="15"/>
  <c r="AE160" i="15" s="1"/>
  <c r="AH160" i="15" s="1"/>
  <c r="Q164" i="15"/>
  <c r="R164" i="15" s="1"/>
  <c r="W164" i="15" s="1"/>
  <c r="AD164" i="15"/>
  <c r="AE164" i="15" s="1"/>
  <c r="AH164" i="15" s="1"/>
  <c r="E164" i="15"/>
  <c r="J164" i="15" s="1"/>
  <c r="Q168" i="15"/>
  <c r="R168" i="15" s="1"/>
  <c r="W168" i="15" s="1"/>
  <c r="E168" i="15"/>
  <c r="J168" i="15" s="1"/>
  <c r="AD168" i="15"/>
  <c r="AE168" i="15" s="1"/>
  <c r="AH168" i="15" s="1"/>
  <c r="AD171" i="15"/>
  <c r="AE171" i="15" s="1"/>
  <c r="E171" i="15"/>
  <c r="J171" i="15" s="1"/>
  <c r="Q171" i="15"/>
  <c r="R171" i="15" s="1"/>
  <c r="AD175" i="15"/>
  <c r="AE175" i="15" s="1"/>
  <c r="E175" i="15"/>
  <c r="J175" i="15" s="1"/>
  <c r="Q175" i="15"/>
  <c r="R175" i="15" s="1"/>
  <c r="AD179" i="15"/>
  <c r="AE179" i="15" s="1"/>
  <c r="E179" i="15"/>
  <c r="J179" i="15" s="1"/>
  <c r="Q179" i="15"/>
  <c r="R179" i="15" s="1"/>
  <c r="Q184" i="15"/>
  <c r="R184" i="15" s="1"/>
  <c r="E184" i="15"/>
  <c r="J184" i="15" s="1"/>
  <c r="AD184" i="15"/>
  <c r="AE184" i="15" s="1"/>
  <c r="E185" i="3"/>
  <c r="E181" i="3"/>
  <c r="J181" i="3" s="1"/>
  <c r="E177" i="3"/>
  <c r="E173" i="3"/>
  <c r="J173" i="3" s="1"/>
  <c r="E169" i="3"/>
  <c r="E165" i="3"/>
  <c r="J165" i="3" s="1"/>
  <c r="E161" i="3"/>
  <c r="J161" i="3" s="1"/>
  <c r="E157" i="3"/>
  <c r="J157" i="3" s="1"/>
  <c r="E157" i="12"/>
  <c r="J157" i="12" s="1"/>
  <c r="AD157" i="12"/>
  <c r="AE157" i="12" s="1"/>
  <c r="AH157" i="12" s="1"/>
  <c r="Q157" i="12"/>
  <c r="R157" i="12" s="1"/>
  <c r="W157" i="12" s="1"/>
  <c r="E161" i="12"/>
  <c r="J161" i="12" s="1"/>
  <c r="AD161" i="12"/>
  <c r="AE161" i="12" s="1"/>
  <c r="AH161" i="12" s="1"/>
  <c r="Q161" i="12"/>
  <c r="R161" i="12" s="1"/>
  <c r="W161" i="12" s="1"/>
  <c r="E165" i="12"/>
  <c r="J165" i="12" s="1"/>
  <c r="AD165" i="12"/>
  <c r="AE165" i="12" s="1"/>
  <c r="AH165" i="12" s="1"/>
  <c r="Q165" i="12"/>
  <c r="R165" i="12" s="1"/>
  <c r="W165" i="12" s="1"/>
  <c r="E169" i="12"/>
  <c r="J169" i="12" s="1"/>
  <c r="AD169" i="12"/>
  <c r="AE169" i="12" s="1"/>
  <c r="AH169" i="12" s="1"/>
  <c r="Q169" i="12"/>
  <c r="R169" i="12" s="1"/>
  <c r="W169" i="12" s="1"/>
  <c r="E173" i="12"/>
  <c r="J173" i="12" s="1"/>
  <c r="AD173" i="12"/>
  <c r="AE173" i="12" s="1"/>
  <c r="Q173" i="12"/>
  <c r="R173" i="12" s="1"/>
  <c r="E175" i="12"/>
  <c r="J175" i="12" s="1"/>
  <c r="Q175" i="12"/>
  <c r="R175" i="12" s="1"/>
  <c r="AD175" i="12"/>
  <c r="AE175" i="12" s="1"/>
  <c r="E178" i="12"/>
  <c r="J178" i="12" s="1"/>
  <c r="Q178" i="12"/>
  <c r="R178" i="12" s="1"/>
  <c r="AD178" i="12"/>
  <c r="AE178" i="12" s="1"/>
  <c r="Q184" i="12"/>
  <c r="R184" i="12" s="1"/>
  <c r="E184" i="12"/>
  <c r="J184" i="12" s="1"/>
  <c r="AD184" i="12"/>
  <c r="AE184" i="12" s="1"/>
  <c r="Q159" i="13"/>
  <c r="R159" i="13" s="1"/>
  <c r="W159" i="13" s="1"/>
  <c r="AD159" i="13"/>
  <c r="AE159" i="13" s="1"/>
  <c r="AH159" i="13" s="1"/>
  <c r="E159" i="13"/>
  <c r="J159" i="13" s="1"/>
  <c r="Q163" i="13"/>
  <c r="R163" i="13" s="1"/>
  <c r="W163" i="13" s="1"/>
  <c r="AD163" i="13"/>
  <c r="AE163" i="13" s="1"/>
  <c r="AH163" i="13" s="1"/>
  <c r="E163" i="13"/>
  <c r="J163" i="13" s="1"/>
  <c r="Q167" i="13"/>
  <c r="R167" i="13" s="1"/>
  <c r="W167" i="13" s="1"/>
  <c r="AD167" i="13"/>
  <c r="AE167" i="13" s="1"/>
  <c r="AH167" i="13" s="1"/>
  <c r="E167" i="13"/>
  <c r="J167" i="13" s="1"/>
  <c r="Q173" i="13"/>
  <c r="R173" i="13" s="1"/>
  <c r="AD173" i="13"/>
  <c r="AE173" i="13" s="1"/>
  <c r="E173" i="13"/>
  <c r="J173" i="13" s="1"/>
  <c r="Q177" i="13"/>
  <c r="R177" i="13" s="1"/>
  <c r="AD177" i="13"/>
  <c r="AE177" i="13" s="1"/>
  <c r="E177" i="13"/>
  <c r="J177" i="13" s="1"/>
  <c r="E181" i="13"/>
  <c r="J181" i="13" s="1"/>
  <c r="AD181" i="13"/>
  <c r="AE181" i="13" s="1"/>
  <c r="Q181" i="13"/>
  <c r="R181" i="13" s="1"/>
  <c r="E183" i="13"/>
  <c r="J183" i="13" s="1"/>
  <c r="Q183" i="13"/>
  <c r="R183" i="13" s="1"/>
  <c r="AD183" i="13"/>
  <c r="AE183" i="13" s="1"/>
  <c r="E156" i="12"/>
  <c r="J156" i="12" s="1"/>
  <c r="Q156" i="12"/>
  <c r="R156" i="12" s="1"/>
  <c r="W156" i="12" s="1"/>
  <c r="AD156" i="12"/>
  <c r="AE156" i="12" s="1"/>
  <c r="AH156" i="12" s="1"/>
  <c r="E160" i="12"/>
  <c r="J160" i="12" s="1"/>
  <c r="Q160" i="12"/>
  <c r="R160" i="12" s="1"/>
  <c r="W160" i="12" s="1"/>
  <c r="AD160" i="12"/>
  <c r="AE160" i="12" s="1"/>
  <c r="AH160" i="12" s="1"/>
  <c r="E164" i="12"/>
  <c r="J164" i="12" s="1"/>
  <c r="Q164" i="12"/>
  <c r="R164" i="12" s="1"/>
  <c r="W164" i="12" s="1"/>
  <c r="AD164" i="12"/>
  <c r="AE164" i="12" s="1"/>
  <c r="AH164" i="12" s="1"/>
  <c r="E168" i="12"/>
  <c r="J168" i="12" s="1"/>
  <c r="Q168" i="12"/>
  <c r="R168" i="12" s="1"/>
  <c r="W168" i="12" s="1"/>
  <c r="AD168" i="12"/>
  <c r="AE168" i="12" s="1"/>
  <c r="AH168" i="12" s="1"/>
  <c r="Q172" i="12"/>
  <c r="R172" i="12" s="1"/>
  <c r="E172" i="12"/>
  <c r="J172" i="12" s="1"/>
  <c r="AD172" i="12"/>
  <c r="AE172" i="12" s="1"/>
  <c r="Q179" i="12"/>
  <c r="R179" i="12" s="1"/>
  <c r="AD179" i="12"/>
  <c r="AE179" i="12" s="1"/>
  <c r="E179" i="12"/>
  <c r="J179" i="12" s="1"/>
  <c r="E182" i="12"/>
  <c r="J182" i="12" s="1"/>
  <c r="Q182" i="12"/>
  <c r="R182" i="12" s="1"/>
  <c r="AD182" i="12"/>
  <c r="AE182" i="12" s="1"/>
  <c r="Q185" i="12"/>
  <c r="R185" i="12" s="1"/>
  <c r="E185" i="12"/>
  <c r="J185" i="12" s="1"/>
  <c r="AD185" i="12"/>
  <c r="AE185" i="12" s="1"/>
  <c r="Q157" i="13"/>
  <c r="R157" i="13" s="1"/>
  <c r="W157" i="13" s="1"/>
  <c r="AD157" i="13"/>
  <c r="AE157" i="13" s="1"/>
  <c r="AH157" i="13" s="1"/>
  <c r="E157" i="13"/>
  <c r="J157" i="13" s="1"/>
  <c r="Q161" i="13"/>
  <c r="R161" i="13" s="1"/>
  <c r="W161" i="13" s="1"/>
  <c r="AD161" i="13"/>
  <c r="AE161" i="13" s="1"/>
  <c r="AH161" i="13" s="1"/>
  <c r="E161" i="13"/>
  <c r="J161" i="13" s="1"/>
  <c r="Q165" i="13"/>
  <c r="R165" i="13" s="1"/>
  <c r="W165" i="13" s="1"/>
  <c r="AD165" i="13"/>
  <c r="AE165" i="13" s="1"/>
  <c r="AH165" i="13" s="1"/>
  <c r="E165" i="13"/>
  <c r="J165" i="13" s="1"/>
  <c r="Q169" i="13"/>
  <c r="R169" i="13" s="1"/>
  <c r="W169" i="13" s="1"/>
  <c r="AD169" i="13"/>
  <c r="AE169" i="13" s="1"/>
  <c r="AH169" i="13" s="1"/>
  <c r="E169" i="13"/>
  <c r="J169" i="13" s="1"/>
  <c r="Q172" i="13"/>
  <c r="R172" i="13" s="1"/>
  <c r="E172" i="13"/>
  <c r="J172" i="13" s="1"/>
  <c r="AD172" i="13"/>
  <c r="AE172" i="13" s="1"/>
  <c r="Q176" i="13"/>
  <c r="R176" i="13" s="1"/>
  <c r="E176" i="13"/>
  <c r="J176" i="13" s="1"/>
  <c r="AD176" i="13"/>
  <c r="AE176" i="13" s="1"/>
  <c r="Q180" i="13"/>
  <c r="R180" i="13" s="1"/>
  <c r="E180" i="13"/>
  <c r="J180" i="13" s="1"/>
  <c r="AD180" i="13"/>
  <c r="AE180" i="13" s="1"/>
  <c r="AD156" i="14"/>
  <c r="AE156" i="14" s="1"/>
  <c r="AH156" i="14" s="1"/>
  <c r="E156" i="14"/>
  <c r="J156" i="14" s="1"/>
  <c r="Q156" i="14"/>
  <c r="R156" i="14" s="1"/>
  <c r="W156" i="14" s="1"/>
  <c r="AD160" i="14"/>
  <c r="AE160" i="14" s="1"/>
  <c r="AH160" i="14" s="1"/>
  <c r="E160" i="14"/>
  <c r="J160" i="14" s="1"/>
  <c r="Q160" i="14"/>
  <c r="R160" i="14" s="1"/>
  <c r="W160" i="14" s="1"/>
  <c r="AD164" i="14"/>
  <c r="AE164" i="14" s="1"/>
  <c r="AH164" i="14" s="1"/>
  <c r="E164" i="14"/>
  <c r="J164" i="14" s="1"/>
  <c r="Q164" i="14"/>
  <c r="R164" i="14" s="1"/>
  <c r="W164" i="14" s="1"/>
  <c r="AD168" i="14"/>
  <c r="AE168" i="14" s="1"/>
  <c r="AH168" i="14" s="1"/>
  <c r="E168" i="14"/>
  <c r="J168" i="14" s="1"/>
  <c r="Q168" i="14"/>
  <c r="R168" i="14" s="1"/>
  <c r="W168" i="14" s="1"/>
  <c r="AD171" i="14"/>
  <c r="AE171" i="14" s="1"/>
  <c r="E171" i="14"/>
  <c r="J171" i="14" s="1"/>
  <c r="Q171" i="14"/>
  <c r="R171" i="14" s="1"/>
  <c r="AD175" i="14"/>
  <c r="AE175" i="14" s="1"/>
  <c r="Q175" i="14"/>
  <c r="R175" i="14" s="1"/>
  <c r="E175" i="14"/>
  <c r="J175" i="14" s="1"/>
  <c r="AD179" i="14"/>
  <c r="AE179" i="14" s="1"/>
  <c r="Q179" i="14"/>
  <c r="R179" i="14" s="1"/>
  <c r="E179" i="14"/>
  <c r="J179" i="14" s="1"/>
  <c r="AD183" i="14"/>
  <c r="AE183" i="14" s="1"/>
  <c r="Q183" i="14"/>
  <c r="R183" i="14" s="1"/>
  <c r="E183" i="14"/>
  <c r="J183" i="14" s="1"/>
  <c r="Q158" i="14"/>
  <c r="R158" i="14" s="1"/>
  <c r="W158" i="14" s="1"/>
  <c r="AD158" i="14"/>
  <c r="AE158" i="14" s="1"/>
  <c r="AH158" i="14" s="1"/>
  <c r="E158" i="14"/>
  <c r="J158" i="14" s="1"/>
  <c r="Q162" i="14"/>
  <c r="R162" i="14" s="1"/>
  <c r="W162" i="14" s="1"/>
  <c r="AD162" i="14"/>
  <c r="AE162" i="14" s="1"/>
  <c r="AH162" i="14" s="1"/>
  <c r="E162" i="14"/>
  <c r="J162" i="14" s="1"/>
  <c r="Q166" i="14"/>
  <c r="R166" i="14" s="1"/>
  <c r="W166" i="14" s="1"/>
  <c r="AD166" i="14"/>
  <c r="AE166" i="14" s="1"/>
  <c r="AH166" i="14" s="1"/>
  <c r="E166" i="14"/>
  <c r="J166" i="14" s="1"/>
  <c r="Q170" i="14"/>
  <c r="R170" i="14" s="1"/>
  <c r="AD170" i="14"/>
  <c r="AE170" i="14" s="1"/>
  <c r="E170" i="14"/>
  <c r="J170" i="14" s="1"/>
  <c r="Q174" i="14"/>
  <c r="R174" i="14" s="1"/>
  <c r="AD174" i="14"/>
  <c r="AE174" i="14" s="1"/>
  <c r="E174" i="14"/>
  <c r="J174" i="14" s="1"/>
  <c r="Q178" i="14"/>
  <c r="R178" i="14" s="1"/>
  <c r="AD178" i="14"/>
  <c r="AE178" i="14" s="1"/>
  <c r="E178" i="14"/>
  <c r="J178" i="14" s="1"/>
  <c r="Q182" i="14"/>
  <c r="R182" i="14" s="1"/>
  <c r="AD182" i="14"/>
  <c r="AE182" i="14" s="1"/>
  <c r="E182" i="14"/>
  <c r="J182" i="14" s="1"/>
  <c r="AD158" i="15"/>
  <c r="AE158" i="15" s="1"/>
  <c r="AH158" i="15" s="1"/>
  <c r="E158" i="15"/>
  <c r="J158" i="15" s="1"/>
  <c r="Q158" i="15"/>
  <c r="R158" i="15" s="1"/>
  <c r="W158" i="15" s="1"/>
  <c r="AD166" i="15"/>
  <c r="AE166" i="15" s="1"/>
  <c r="AH166" i="15" s="1"/>
  <c r="E166" i="15"/>
  <c r="J166" i="15" s="1"/>
  <c r="Q166" i="15"/>
  <c r="R166" i="15" s="1"/>
  <c r="W166" i="15" s="1"/>
  <c r="AD172" i="15"/>
  <c r="AE172" i="15" s="1"/>
  <c r="E172" i="15"/>
  <c r="J172" i="15" s="1"/>
  <c r="Q172" i="15"/>
  <c r="R172" i="15" s="1"/>
  <c r="AD180" i="15"/>
  <c r="AE180" i="15" s="1"/>
  <c r="E180" i="15"/>
  <c r="J180" i="15" s="1"/>
  <c r="Q180" i="15"/>
  <c r="R180" i="15" s="1"/>
  <c r="AD185" i="15"/>
  <c r="AE185" i="15" s="1"/>
  <c r="Q185" i="15"/>
  <c r="R185" i="15" s="1"/>
  <c r="E185" i="15"/>
  <c r="J185" i="15" s="1"/>
  <c r="Q163" i="15"/>
  <c r="R163" i="15" s="1"/>
  <c r="W163" i="15" s="1"/>
  <c r="AD163" i="15"/>
  <c r="AE163" i="15" s="1"/>
  <c r="AH163" i="15" s="1"/>
  <c r="E163" i="15"/>
  <c r="J163" i="15" s="1"/>
  <c r="AD174" i="15"/>
  <c r="AE174" i="15" s="1"/>
  <c r="E174" i="15"/>
  <c r="J174" i="15" s="1"/>
  <c r="Q174" i="15"/>
  <c r="R174" i="15" s="1"/>
  <c r="E182" i="15"/>
  <c r="J182" i="15" s="1"/>
  <c r="AD182" i="15"/>
  <c r="AE182" i="15" s="1"/>
  <c r="Q182" i="15"/>
  <c r="R182" i="15" s="1"/>
  <c r="AD157" i="15"/>
  <c r="AE157" i="15" s="1"/>
  <c r="AH157" i="15" s="1"/>
  <c r="E157" i="15"/>
  <c r="J157" i="15" s="1"/>
  <c r="Q157" i="15"/>
  <c r="R157" i="15" s="1"/>
  <c r="W157" i="15" s="1"/>
  <c r="AD161" i="15"/>
  <c r="AE161" i="15" s="1"/>
  <c r="AH161" i="15" s="1"/>
  <c r="E161" i="15"/>
  <c r="J161" i="15" s="1"/>
  <c r="Q161" i="15"/>
  <c r="R161" i="15" s="1"/>
  <c r="W161" i="15" s="1"/>
  <c r="AD165" i="15"/>
  <c r="AE165" i="15" s="1"/>
  <c r="AH165" i="15" s="1"/>
  <c r="E165" i="15"/>
  <c r="J165" i="15" s="1"/>
  <c r="Q165" i="15"/>
  <c r="R165" i="15" s="1"/>
  <c r="W165" i="15" s="1"/>
  <c r="AD169" i="15"/>
  <c r="AE169" i="15" s="1"/>
  <c r="AH169" i="15" s="1"/>
  <c r="E169" i="15"/>
  <c r="J169" i="15" s="1"/>
  <c r="Q169" i="15"/>
  <c r="R169" i="15" s="1"/>
  <c r="W169" i="15" s="1"/>
  <c r="AD173" i="15"/>
  <c r="AE173" i="15" s="1"/>
  <c r="E173" i="15"/>
  <c r="J173" i="15" s="1"/>
  <c r="Q173" i="15"/>
  <c r="R173" i="15" s="1"/>
  <c r="AD177" i="15"/>
  <c r="AE177" i="15" s="1"/>
  <c r="E177" i="15"/>
  <c r="J177" i="15" s="1"/>
  <c r="Q177" i="15"/>
  <c r="R177" i="15" s="1"/>
  <c r="AD181" i="15"/>
  <c r="AE181" i="15" s="1"/>
  <c r="E181" i="15"/>
  <c r="J181" i="15" s="1"/>
  <c r="Q181" i="15"/>
  <c r="R181" i="15" s="1"/>
  <c r="J185" i="3"/>
  <c r="J179" i="3"/>
  <c r="J177" i="3"/>
  <c r="J171" i="3"/>
  <c r="J169" i="3"/>
  <c r="J184" i="3"/>
  <c r="J182" i="3"/>
  <c r="J176" i="3"/>
  <c r="J174" i="3"/>
  <c r="J168" i="3"/>
  <c r="J166" i="3"/>
  <c r="J160" i="3"/>
  <c r="J158" i="3"/>
  <c r="J183" i="3"/>
  <c r="J175" i="3"/>
  <c r="J167" i="3"/>
  <c r="J159" i="3"/>
  <c r="F18" i="4" l="1"/>
  <c r="D124" i="15" l="1"/>
  <c r="D121" i="15"/>
  <c r="D120" i="15"/>
  <c r="D117" i="15"/>
  <c r="D116" i="15"/>
  <c r="D113" i="15"/>
  <c r="D112" i="15"/>
  <c r="D109" i="15"/>
  <c r="D108" i="15"/>
  <c r="D105" i="15"/>
  <c r="D104" i="15"/>
  <c r="D101" i="15"/>
  <c r="D100" i="15"/>
  <c r="D97" i="15"/>
  <c r="D123" i="15"/>
  <c r="D122" i="15"/>
  <c r="D115" i="15"/>
  <c r="D114" i="15"/>
  <c r="D107" i="15"/>
  <c r="D106" i="15"/>
  <c r="D99" i="15"/>
  <c r="D98" i="15"/>
  <c r="D119" i="15"/>
  <c r="D118" i="15"/>
  <c r="D111" i="15"/>
  <c r="D110" i="15"/>
  <c r="D103" i="15"/>
  <c r="D102" i="15"/>
  <c r="D123" i="14"/>
  <c r="D122" i="14"/>
  <c r="D119" i="14"/>
  <c r="D118" i="14"/>
  <c r="D115" i="14"/>
  <c r="D114" i="14"/>
  <c r="D111" i="14"/>
  <c r="D110" i="14"/>
  <c r="D107" i="14"/>
  <c r="D106" i="14"/>
  <c r="D103" i="14"/>
  <c r="D102" i="14"/>
  <c r="D99" i="14"/>
  <c r="D98" i="14"/>
  <c r="D124" i="14"/>
  <c r="D121" i="14"/>
  <c r="D120" i="14"/>
  <c r="D117" i="14"/>
  <c r="D116" i="14"/>
  <c r="D113" i="14"/>
  <c r="D112" i="14"/>
  <c r="D109" i="14"/>
  <c r="D108" i="14"/>
  <c r="D105" i="14"/>
  <c r="D104" i="14"/>
  <c r="D101" i="14"/>
  <c r="D100" i="14"/>
  <c r="D97" i="14"/>
  <c r="D124" i="13"/>
  <c r="D121" i="13"/>
  <c r="D120" i="13"/>
  <c r="D117" i="13"/>
  <c r="D115" i="13"/>
  <c r="D113" i="13"/>
  <c r="D111" i="13"/>
  <c r="D109" i="13"/>
  <c r="D107" i="13"/>
  <c r="D105" i="13"/>
  <c r="D103" i="13"/>
  <c r="D101" i="13"/>
  <c r="D99" i="13"/>
  <c r="D97" i="13"/>
  <c r="D124" i="12"/>
  <c r="D122" i="12"/>
  <c r="D120" i="12"/>
  <c r="D118" i="12"/>
  <c r="D116" i="12"/>
  <c r="D114" i="12"/>
  <c r="D112" i="12"/>
  <c r="D110" i="12"/>
  <c r="D108" i="12"/>
  <c r="D106" i="12"/>
  <c r="D104" i="12"/>
  <c r="D102" i="12"/>
  <c r="D100" i="12"/>
  <c r="D98" i="12"/>
  <c r="D123" i="13"/>
  <c r="D122" i="13"/>
  <c r="D119" i="13"/>
  <c r="D118" i="13"/>
  <c r="D116" i="13"/>
  <c r="D114" i="13"/>
  <c r="D112" i="13"/>
  <c r="D110" i="13"/>
  <c r="D108" i="13"/>
  <c r="D106" i="13"/>
  <c r="D104" i="13"/>
  <c r="D102" i="13"/>
  <c r="D100" i="13"/>
  <c r="D98" i="13"/>
  <c r="D123" i="12"/>
  <c r="D121" i="12"/>
  <c r="D119" i="12"/>
  <c r="D117" i="12"/>
  <c r="D115" i="12"/>
  <c r="D113" i="12"/>
  <c r="D111" i="12"/>
  <c r="D109" i="12"/>
  <c r="D107" i="12"/>
  <c r="D105" i="12"/>
  <c r="D103" i="12"/>
  <c r="D101" i="12"/>
  <c r="D99" i="12"/>
  <c r="D97" i="12"/>
  <c r="D123" i="3"/>
  <c r="D121" i="3"/>
  <c r="D119" i="3"/>
  <c r="D117" i="3"/>
  <c r="D115" i="3"/>
  <c r="D113" i="3"/>
  <c r="D111" i="3"/>
  <c r="D109" i="3"/>
  <c r="D107" i="3"/>
  <c r="D105" i="3"/>
  <c r="D103" i="3"/>
  <c r="D101" i="3"/>
  <c r="D99" i="3"/>
  <c r="D97" i="3"/>
  <c r="D124" i="3"/>
  <c r="D122" i="3"/>
  <c r="D120" i="3"/>
  <c r="D118" i="3"/>
  <c r="D116" i="3"/>
  <c r="D114" i="3"/>
  <c r="D112" i="3"/>
  <c r="D110" i="3"/>
  <c r="D108" i="3"/>
  <c r="D106" i="3"/>
  <c r="D104" i="3"/>
  <c r="D102" i="3"/>
  <c r="D100" i="3"/>
  <c r="D98" i="3"/>
  <c r="M24" i="4"/>
  <c r="AD98" i="3" l="1"/>
  <c r="AE98" i="3" s="1"/>
  <c r="AH98" i="3" s="1"/>
  <c r="Q98" i="3"/>
  <c r="R98" i="3" s="1"/>
  <c r="W98" i="3" s="1"/>
  <c r="AO98" i="3"/>
  <c r="AP98" i="3" s="1"/>
  <c r="AS98" i="3" s="1"/>
  <c r="E98" i="3"/>
  <c r="J98" i="3" s="1"/>
  <c r="AD102" i="3"/>
  <c r="AE102" i="3" s="1"/>
  <c r="AH102" i="3" s="1"/>
  <c r="E102" i="3"/>
  <c r="J102" i="3" s="1"/>
  <c r="AO102" i="3"/>
  <c r="AP102" i="3" s="1"/>
  <c r="AS102" i="3" s="1"/>
  <c r="Q102" i="3"/>
  <c r="R102" i="3" s="1"/>
  <c r="W102" i="3" s="1"/>
  <c r="AD106" i="3"/>
  <c r="AE106" i="3" s="1"/>
  <c r="AH106" i="3" s="1"/>
  <c r="E106" i="3"/>
  <c r="J106" i="3" s="1"/>
  <c r="AO106" i="3"/>
  <c r="AP106" i="3" s="1"/>
  <c r="AS106" i="3" s="1"/>
  <c r="Q106" i="3"/>
  <c r="R106" i="3" s="1"/>
  <c r="W106" i="3" s="1"/>
  <c r="AD110" i="3"/>
  <c r="AE110" i="3" s="1"/>
  <c r="AH110" i="3" s="1"/>
  <c r="Q110" i="3"/>
  <c r="R110" i="3" s="1"/>
  <c r="W110" i="3" s="1"/>
  <c r="AO110" i="3"/>
  <c r="AP110" i="3" s="1"/>
  <c r="AS110" i="3" s="1"/>
  <c r="E110" i="3"/>
  <c r="J110" i="3" s="1"/>
  <c r="AD114" i="3"/>
  <c r="AE114" i="3" s="1"/>
  <c r="AH114" i="3" s="1"/>
  <c r="Q114" i="3"/>
  <c r="R114" i="3" s="1"/>
  <c r="W114" i="3" s="1"/>
  <c r="AO114" i="3"/>
  <c r="AP114" i="3" s="1"/>
  <c r="AS114" i="3" s="1"/>
  <c r="E114" i="3"/>
  <c r="J114" i="3" s="1"/>
  <c r="AD118" i="3"/>
  <c r="AE118" i="3" s="1"/>
  <c r="AH118" i="3" s="1"/>
  <c r="E118" i="3"/>
  <c r="J118" i="3" s="1"/>
  <c r="AO118" i="3"/>
  <c r="AP118" i="3" s="1"/>
  <c r="AS118" i="3" s="1"/>
  <c r="Q118" i="3"/>
  <c r="R118" i="3" s="1"/>
  <c r="W118" i="3" s="1"/>
  <c r="AD122" i="3"/>
  <c r="AE122" i="3" s="1"/>
  <c r="AH122" i="3" s="1"/>
  <c r="E122" i="3"/>
  <c r="J122" i="3" s="1"/>
  <c r="AO122" i="3"/>
  <c r="AP122" i="3" s="1"/>
  <c r="AS122" i="3" s="1"/>
  <c r="Q122" i="3"/>
  <c r="R122" i="3" s="1"/>
  <c r="W122" i="3" s="1"/>
  <c r="AO97" i="3"/>
  <c r="AP97" i="3" s="1"/>
  <c r="AS97" i="3" s="1"/>
  <c r="E97" i="3"/>
  <c r="J97" i="3" s="1"/>
  <c r="AD97" i="3"/>
  <c r="AE97" i="3" s="1"/>
  <c r="AH97" i="3" s="1"/>
  <c r="Q97" i="3"/>
  <c r="R97" i="3" s="1"/>
  <c r="W97" i="3" s="1"/>
  <c r="AO101" i="3"/>
  <c r="AP101" i="3" s="1"/>
  <c r="AS101" i="3" s="1"/>
  <c r="E101" i="3"/>
  <c r="J101" i="3" s="1"/>
  <c r="AD101" i="3"/>
  <c r="AE101" i="3" s="1"/>
  <c r="AH101" i="3" s="1"/>
  <c r="Q101" i="3"/>
  <c r="R101" i="3" s="1"/>
  <c r="W101" i="3" s="1"/>
  <c r="AO105" i="3"/>
  <c r="AP105" i="3" s="1"/>
  <c r="AS105" i="3" s="1"/>
  <c r="E105" i="3"/>
  <c r="J105" i="3" s="1"/>
  <c r="AD105" i="3"/>
  <c r="AE105" i="3" s="1"/>
  <c r="AH105" i="3" s="1"/>
  <c r="Q105" i="3"/>
  <c r="R105" i="3" s="1"/>
  <c r="W105" i="3" s="1"/>
  <c r="AO109" i="3"/>
  <c r="AP109" i="3" s="1"/>
  <c r="AS109" i="3" s="1"/>
  <c r="E109" i="3"/>
  <c r="J109" i="3" s="1"/>
  <c r="AD109" i="3"/>
  <c r="AE109" i="3" s="1"/>
  <c r="AH109" i="3" s="1"/>
  <c r="Q109" i="3"/>
  <c r="R109" i="3" s="1"/>
  <c r="W109" i="3" s="1"/>
  <c r="AO113" i="3"/>
  <c r="AP113" i="3" s="1"/>
  <c r="AS113" i="3" s="1"/>
  <c r="E113" i="3"/>
  <c r="J113" i="3" s="1"/>
  <c r="AD113" i="3"/>
  <c r="AE113" i="3" s="1"/>
  <c r="AH113" i="3" s="1"/>
  <c r="Q113" i="3"/>
  <c r="R113" i="3" s="1"/>
  <c r="W113" i="3" s="1"/>
  <c r="AO117" i="3"/>
  <c r="AP117" i="3" s="1"/>
  <c r="AS117" i="3" s="1"/>
  <c r="E117" i="3"/>
  <c r="J117" i="3" s="1"/>
  <c r="AD117" i="3"/>
  <c r="AE117" i="3" s="1"/>
  <c r="AH117" i="3" s="1"/>
  <c r="Q117" i="3"/>
  <c r="R117" i="3" s="1"/>
  <c r="W117" i="3" s="1"/>
  <c r="AO121" i="3"/>
  <c r="AP121" i="3" s="1"/>
  <c r="AS121" i="3" s="1"/>
  <c r="E121" i="3"/>
  <c r="J121" i="3" s="1"/>
  <c r="AD121" i="3"/>
  <c r="AE121" i="3" s="1"/>
  <c r="AH121" i="3" s="1"/>
  <c r="Q121" i="3"/>
  <c r="R121" i="3" s="1"/>
  <c r="W121" i="3" s="1"/>
  <c r="E97" i="12"/>
  <c r="J97" i="12" s="1"/>
  <c r="AD97" i="12"/>
  <c r="AE97" i="12" s="1"/>
  <c r="AH97" i="12" s="1"/>
  <c r="Q97" i="12"/>
  <c r="R97" i="12" s="1"/>
  <c r="W97" i="12" s="1"/>
  <c r="E101" i="12"/>
  <c r="J101" i="12" s="1"/>
  <c r="AD101" i="12"/>
  <c r="AE101" i="12" s="1"/>
  <c r="AH101" i="12" s="1"/>
  <c r="Q101" i="12"/>
  <c r="R101" i="12" s="1"/>
  <c r="W101" i="12" s="1"/>
  <c r="E105" i="12"/>
  <c r="J105" i="12" s="1"/>
  <c r="AD105" i="12"/>
  <c r="AE105" i="12" s="1"/>
  <c r="AH105" i="12" s="1"/>
  <c r="Q105" i="12"/>
  <c r="R105" i="12" s="1"/>
  <c r="W105" i="12" s="1"/>
  <c r="E109" i="12"/>
  <c r="J109" i="12" s="1"/>
  <c r="AD109" i="12"/>
  <c r="AE109" i="12" s="1"/>
  <c r="AH109" i="12" s="1"/>
  <c r="Q109" i="12"/>
  <c r="R109" i="12" s="1"/>
  <c r="W109" i="12" s="1"/>
  <c r="E113" i="12"/>
  <c r="J113" i="12" s="1"/>
  <c r="AD113" i="12"/>
  <c r="AE113" i="12" s="1"/>
  <c r="AH113" i="12" s="1"/>
  <c r="Q113" i="12"/>
  <c r="R113" i="12" s="1"/>
  <c r="W113" i="12" s="1"/>
  <c r="E117" i="12"/>
  <c r="J117" i="12" s="1"/>
  <c r="AD117" i="12"/>
  <c r="AE117" i="12" s="1"/>
  <c r="AH117" i="12" s="1"/>
  <c r="Q117" i="12"/>
  <c r="R117" i="12" s="1"/>
  <c r="W117" i="12" s="1"/>
  <c r="E121" i="12"/>
  <c r="J121" i="12" s="1"/>
  <c r="AD121" i="12"/>
  <c r="AE121" i="12" s="1"/>
  <c r="AH121" i="12" s="1"/>
  <c r="Q121" i="12"/>
  <c r="R121" i="12" s="1"/>
  <c r="W121" i="12" s="1"/>
  <c r="E98" i="13"/>
  <c r="J98" i="13" s="1"/>
  <c r="AD98" i="13"/>
  <c r="AE98" i="13" s="1"/>
  <c r="AH98" i="13" s="1"/>
  <c r="Q98" i="13"/>
  <c r="R98" i="13" s="1"/>
  <c r="W98" i="13" s="1"/>
  <c r="E102" i="13"/>
  <c r="J102" i="13" s="1"/>
  <c r="AD102" i="13"/>
  <c r="AE102" i="13" s="1"/>
  <c r="AH102" i="13" s="1"/>
  <c r="Q102" i="13"/>
  <c r="R102" i="13" s="1"/>
  <c r="W102" i="13" s="1"/>
  <c r="E106" i="13"/>
  <c r="J106" i="13" s="1"/>
  <c r="AD106" i="13"/>
  <c r="AE106" i="13" s="1"/>
  <c r="AH106" i="13" s="1"/>
  <c r="Q106" i="13"/>
  <c r="R106" i="13" s="1"/>
  <c r="W106" i="13" s="1"/>
  <c r="E110" i="13"/>
  <c r="J110" i="13" s="1"/>
  <c r="AD110" i="13"/>
  <c r="AE110" i="13" s="1"/>
  <c r="AH110" i="13" s="1"/>
  <c r="Q110" i="13"/>
  <c r="R110" i="13" s="1"/>
  <c r="W110" i="13" s="1"/>
  <c r="E114" i="13"/>
  <c r="J114" i="13" s="1"/>
  <c r="AD114" i="13"/>
  <c r="AE114" i="13" s="1"/>
  <c r="AH114" i="13" s="1"/>
  <c r="Q114" i="13"/>
  <c r="R114" i="13" s="1"/>
  <c r="W114" i="13" s="1"/>
  <c r="Q118" i="13"/>
  <c r="R118" i="13" s="1"/>
  <c r="W118" i="13" s="1"/>
  <c r="E118" i="13"/>
  <c r="J118" i="13" s="1"/>
  <c r="AD118" i="13"/>
  <c r="AE118" i="13" s="1"/>
  <c r="AH118" i="13" s="1"/>
  <c r="Q122" i="13"/>
  <c r="R122" i="13" s="1"/>
  <c r="W122" i="13" s="1"/>
  <c r="E122" i="13"/>
  <c r="J122" i="13" s="1"/>
  <c r="AD122" i="13"/>
  <c r="AE122" i="13" s="1"/>
  <c r="AH122" i="13" s="1"/>
  <c r="E98" i="12"/>
  <c r="J98" i="12" s="1"/>
  <c r="Q98" i="12"/>
  <c r="R98" i="12" s="1"/>
  <c r="W98" i="12" s="1"/>
  <c r="AD98" i="12"/>
  <c r="AE98" i="12" s="1"/>
  <c r="AH98" i="12" s="1"/>
  <c r="E102" i="12"/>
  <c r="J102" i="12" s="1"/>
  <c r="Q102" i="12"/>
  <c r="R102" i="12" s="1"/>
  <c r="W102" i="12" s="1"/>
  <c r="AD102" i="12"/>
  <c r="AE102" i="12" s="1"/>
  <c r="AH102" i="12" s="1"/>
  <c r="E106" i="12"/>
  <c r="J106" i="12" s="1"/>
  <c r="Q106" i="12"/>
  <c r="R106" i="12" s="1"/>
  <c r="W106" i="12" s="1"/>
  <c r="AD106" i="12"/>
  <c r="AE106" i="12" s="1"/>
  <c r="AH106" i="12" s="1"/>
  <c r="E110" i="12"/>
  <c r="J110" i="12" s="1"/>
  <c r="Q110" i="12"/>
  <c r="R110" i="12" s="1"/>
  <c r="W110" i="12" s="1"/>
  <c r="AD110" i="12"/>
  <c r="AE110" i="12" s="1"/>
  <c r="AH110" i="12" s="1"/>
  <c r="E114" i="12"/>
  <c r="J114" i="12" s="1"/>
  <c r="Q114" i="12"/>
  <c r="R114" i="12" s="1"/>
  <c r="W114" i="12" s="1"/>
  <c r="AD114" i="12"/>
  <c r="AE114" i="12" s="1"/>
  <c r="AH114" i="12" s="1"/>
  <c r="E118" i="12"/>
  <c r="J118" i="12" s="1"/>
  <c r="Q118" i="12"/>
  <c r="R118" i="12" s="1"/>
  <c r="W118" i="12" s="1"/>
  <c r="AD118" i="12"/>
  <c r="AE118" i="12" s="1"/>
  <c r="AH118" i="12" s="1"/>
  <c r="E122" i="12"/>
  <c r="J122" i="12" s="1"/>
  <c r="Q122" i="12"/>
  <c r="R122" i="12" s="1"/>
  <c r="W122" i="12" s="1"/>
  <c r="AD122" i="12"/>
  <c r="AE122" i="12" s="1"/>
  <c r="AH122" i="12" s="1"/>
  <c r="Q97" i="13"/>
  <c r="R97" i="13" s="1"/>
  <c r="W97" i="13" s="1"/>
  <c r="AD97" i="13"/>
  <c r="AE97" i="13" s="1"/>
  <c r="AH97" i="13" s="1"/>
  <c r="E97" i="13"/>
  <c r="J97" i="13" s="1"/>
  <c r="Q101" i="13"/>
  <c r="R101" i="13" s="1"/>
  <c r="W101" i="13" s="1"/>
  <c r="AD101" i="13"/>
  <c r="AE101" i="13" s="1"/>
  <c r="AH101" i="13" s="1"/>
  <c r="E101" i="13"/>
  <c r="J101" i="13" s="1"/>
  <c r="Q105" i="13"/>
  <c r="R105" i="13" s="1"/>
  <c r="W105" i="13" s="1"/>
  <c r="AD105" i="13"/>
  <c r="AE105" i="13" s="1"/>
  <c r="AH105" i="13" s="1"/>
  <c r="E105" i="13"/>
  <c r="J105" i="13" s="1"/>
  <c r="Q109" i="13"/>
  <c r="R109" i="13" s="1"/>
  <c r="W109" i="13" s="1"/>
  <c r="AD109" i="13"/>
  <c r="AE109" i="13" s="1"/>
  <c r="AH109" i="13" s="1"/>
  <c r="E109" i="13"/>
  <c r="J109" i="13" s="1"/>
  <c r="Q113" i="13"/>
  <c r="R113" i="13" s="1"/>
  <c r="W113" i="13" s="1"/>
  <c r="AD113" i="13"/>
  <c r="AE113" i="13" s="1"/>
  <c r="AH113" i="13" s="1"/>
  <c r="E113" i="13"/>
  <c r="J113" i="13" s="1"/>
  <c r="AD117" i="13"/>
  <c r="AE117" i="13" s="1"/>
  <c r="AH117" i="13" s="1"/>
  <c r="Q117" i="13"/>
  <c r="R117" i="13" s="1"/>
  <c r="W117" i="13" s="1"/>
  <c r="E117" i="13"/>
  <c r="J117" i="13" s="1"/>
  <c r="Q121" i="13"/>
  <c r="R121" i="13" s="1"/>
  <c r="W121" i="13" s="1"/>
  <c r="AD121" i="13"/>
  <c r="AE121" i="13" s="1"/>
  <c r="AH121" i="13" s="1"/>
  <c r="E121" i="13"/>
  <c r="J121" i="13" s="1"/>
  <c r="AD97" i="14"/>
  <c r="AE97" i="14" s="1"/>
  <c r="AH97" i="14" s="1"/>
  <c r="E97" i="14"/>
  <c r="J97" i="14" s="1"/>
  <c r="Q97" i="14"/>
  <c r="R97" i="14" s="1"/>
  <c r="W97" i="14" s="1"/>
  <c r="AD101" i="14"/>
  <c r="AE101" i="14" s="1"/>
  <c r="AH101" i="14" s="1"/>
  <c r="E101" i="14"/>
  <c r="J101" i="14" s="1"/>
  <c r="Q101" i="14"/>
  <c r="R101" i="14" s="1"/>
  <c r="W101" i="14" s="1"/>
  <c r="Q105" i="14"/>
  <c r="R105" i="14" s="1"/>
  <c r="W105" i="14" s="1"/>
  <c r="AD105" i="14"/>
  <c r="AE105" i="14" s="1"/>
  <c r="AH105" i="14" s="1"/>
  <c r="E105" i="14"/>
  <c r="J105" i="14" s="1"/>
  <c r="Q109" i="14"/>
  <c r="R109" i="14" s="1"/>
  <c r="W109" i="14" s="1"/>
  <c r="AD109" i="14"/>
  <c r="AE109" i="14" s="1"/>
  <c r="AH109" i="14" s="1"/>
  <c r="E109" i="14"/>
  <c r="J109" i="14" s="1"/>
  <c r="AD113" i="14"/>
  <c r="AE113" i="14" s="1"/>
  <c r="AH113" i="14" s="1"/>
  <c r="E113" i="14"/>
  <c r="J113" i="14" s="1"/>
  <c r="Q113" i="14"/>
  <c r="R113" i="14" s="1"/>
  <c r="W113" i="14" s="1"/>
  <c r="AD117" i="14"/>
  <c r="AE117" i="14" s="1"/>
  <c r="AH117" i="14" s="1"/>
  <c r="E117" i="14"/>
  <c r="J117" i="14" s="1"/>
  <c r="Q117" i="14"/>
  <c r="R117" i="14" s="1"/>
  <c r="W117" i="14" s="1"/>
  <c r="Q121" i="14"/>
  <c r="R121" i="14" s="1"/>
  <c r="W121" i="14" s="1"/>
  <c r="AD121" i="14"/>
  <c r="AE121" i="14" s="1"/>
  <c r="AH121" i="14" s="1"/>
  <c r="E121" i="14"/>
  <c r="J121" i="14" s="1"/>
  <c r="Q98" i="14"/>
  <c r="R98" i="14" s="1"/>
  <c r="W98" i="14" s="1"/>
  <c r="AD98" i="14"/>
  <c r="AE98" i="14" s="1"/>
  <c r="AH98" i="14" s="1"/>
  <c r="E98" i="14"/>
  <c r="J98" i="14" s="1"/>
  <c r="Q102" i="14"/>
  <c r="R102" i="14" s="1"/>
  <c r="W102" i="14" s="1"/>
  <c r="AD102" i="14"/>
  <c r="AE102" i="14" s="1"/>
  <c r="AH102" i="14" s="1"/>
  <c r="E102" i="14"/>
  <c r="J102" i="14" s="1"/>
  <c r="Q106" i="14"/>
  <c r="R106" i="14" s="1"/>
  <c r="W106" i="14" s="1"/>
  <c r="AD106" i="14"/>
  <c r="AE106" i="14" s="1"/>
  <c r="AH106" i="14" s="1"/>
  <c r="E106" i="14"/>
  <c r="J106" i="14" s="1"/>
  <c r="Q110" i="14"/>
  <c r="R110" i="14" s="1"/>
  <c r="W110" i="14" s="1"/>
  <c r="AD110" i="14"/>
  <c r="AE110" i="14" s="1"/>
  <c r="AH110" i="14" s="1"/>
  <c r="E110" i="14"/>
  <c r="J110" i="14" s="1"/>
  <c r="Q114" i="14"/>
  <c r="R114" i="14" s="1"/>
  <c r="W114" i="14" s="1"/>
  <c r="AD114" i="14"/>
  <c r="AE114" i="14" s="1"/>
  <c r="AH114" i="14" s="1"/>
  <c r="E114" i="14"/>
  <c r="J114" i="14" s="1"/>
  <c r="Q118" i="14"/>
  <c r="R118" i="14" s="1"/>
  <c r="W118" i="14" s="1"/>
  <c r="AD118" i="14"/>
  <c r="AE118" i="14" s="1"/>
  <c r="AH118" i="14" s="1"/>
  <c r="E118" i="14"/>
  <c r="J118" i="14" s="1"/>
  <c r="Q122" i="14"/>
  <c r="R122" i="14" s="1"/>
  <c r="W122" i="14" s="1"/>
  <c r="AD122" i="14"/>
  <c r="AE122" i="14" s="1"/>
  <c r="AH122" i="14" s="1"/>
  <c r="E122" i="14"/>
  <c r="J122" i="14" s="1"/>
  <c r="AD102" i="15"/>
  <c r="AE102" i="15" s="1"/>
  <c r="AH102" i="15" s="1"/>
  <c r="E102" i="15"/>
  <c r="J102" i="15" s="1"/>
  <c r="Q102" i="15"/>
  <c r="R102" i="15" s="1"/>
  <c r="W102" i="15" s="1"/>
  <c r="AD110" i="15"/>
  <c r="AE110" i="15" s="1"/>
  <c r="AH110" i="15" s="1"/>
  <c r="E110" i="15"/>
  <c r="J110" i="15" s="1"/>
  <c r="Q110" i="15"/>
  <c r="R110" i="15" s="1"/>
  <c r="W110" i="15" s="1"/>
  <c r="AD118" i="15"/>
  <c r="AE118" i="15" s="1"/>
  <c r="AH118" i="15" s="1"/>
  <c r="E118" i="15"/>
  <c r="J118" i="15" s="1"/>
  <c r="Q118" i="15"/>
  <c r="R118" i="15" s="1"/>
  <c r="W118" i="15" s="1"/>
  <c r="AD98" i="15"/>
  <c r="AE98" i="15" s="1"/>
  <c r="AH98" i="15" s="1"/>
  <c r="E98" i="15"/>
  <c r="J98" i="15" s="1"/>
  <c r="Q98" i="15"/>
  <c r="R98" i="15" s="1"/>
  <c r="W98" i="15" s="1"/>
  <c r="AD106" i="15"/>
  <c r="AE106" i="15" s="1"/>
  <c r="AH106" i="15" s="1"/>
  <c r="E106" i="15"/>
  <c r="J106" i="15" s="1"/>
  <c r="Q106" i="15"/>
  <c r="R106" i="15" s="1"/>
  <c r="W106" i="15" s="1"/>
  <c r="AD114" i="15"/>
  <c r="AE114" i="15" s="1"/>
  <c r="AH114" i="15" s="1"/>
  <c r="E114" i="15"/>
  <c r="J114" i="15" s="1"/>
  <c r="Q114" i="15"/>
  <c r="R114" i="15" s="1"/>
  <c r="W114" i="15" s="1"/>
  <c r="AD122" i="15"/>
  <c r="AE122" i="15" s="1"/>
  <c r="AH122" i="15" s="1"/>
  <c r="E122" i="15"/>
  <c r="J122" i="15" s="1"/>
  <c r="Q122" i="15"/>
  <c r="R122" i="15" s="1"/>
  <c r="W122" i="15" s="1"/>
  <c r="AD97" i="15"/>
  <c r="AE97" i="15" s="1"/>
  <c r="AH97" i="15" s="1"/>
  <c r="E97" i="15"/>
  <c r="J97" i="15" s="1"/>
  <c r="Q97" i="15"/>
  <c r="R97" i="15" s="1"/>
  <c r="W97" i="15" s="1"/>
  <c r="Q101" i="15"/>
  <c r="R101" i="15" s="1"/>
  <c r="W101" i="15" s="1"/>
  <c r="AD101" i="15"/>
  <c r="AE101" i="15" s="1"/>
  <c r="AH101" i="15" s="1"/>
  <c r="E101" i="15"/>
  <c r="J101" i="15" s="1"/>
  <c r="AD105" i="15"/>
  <c r="AE105" i="15" s="1"/>
  <c r="AH105" i="15" s="1"/>
  <c r="E105" i="15"/>
  <c r="J105" i="15" s="1"/>
  <c r="Q105" i="15"/>
  <c r="R105" i="15" s="1"/>
  <c r="W105" i="15" s="1"/>
  <c r="Q109" i="15"/>
  <c r="R109" i="15" s="1"/>
  <c r="W109" i="15" s="1"/>
  <c r="AD109" i="15"/>
  <c r="AE109" i="15" s="1"/>
  <c r="AH109" i="15" s="1"/>
  <c r="E109" i="15"/>
  <c r="J109" i="15" s="1"/>
  <c r="AD113" i="15"/>
  <c r="AE113" i="15" s="1"/>
  <c r="AH113" i="15" s="1"/>
  <c r="E113" i="15"/>
  <c r="J113" i="15" s="1"/>
  <c r="Q113" i="15"/>
  <c r="R113" i="15" s="1"/>
  <c r="W113" i="15" s="1"/>
  <c r="Q117" i="15"/>
  <c r="R117" i="15" s="1"/>
  <c r="W117" i="15" s="1"/>
  <c r="AD117" i="15"/>
  <c r="AE117" i="15" s="1"/>
  <c r="AH117" i="15" s="1"/>
  <c r="E117" i="15"/>
  <c r="J117" i="15" s="1"/>
  <c r="AD121" i="15"/>
  <c r="AE121" i="15" s="1"/>
  <c r="AH121" i="15" s="1"/>
  <c r="E121" i="15"/>
  <c r="J121" i="15" s="1"/>
  <c r="Q121" i="15"/>
  <c r="R121" i="15" s="1"/>
  <c r="W121" i="15" s="1"/>
  <c r="AD100" i="3"/>
  <c r="AE100" i="3" s="1"/>
  <c r="AH100" i="3" s="1"/>
  <c r="Q100" i="3"/>
  <c r="R100" i="3" s="1"/>
  <c r="W100" i="3" s="1"/>
  <c r="AO100" i="3"/>
  <c r="AP100" i="3" s="1"/>
  <c r="AS100" i="3" s="1"/>
  <c r="E100" i="3"/>
  <c r="J100" i="3" s="1"/>
  <c r="AD104" i="3"/>
  <c r="AE104" i="3" s="1"/>
  <c r="AH104" i="3" s="1"/>
  <c r="E104" i="3"/>
  <c r="J104" i="3" s="1"/>
  <c r="AO104" i="3"/>
  <c r="AP104" i="3" s="1"/>
  <c r="AS104" i="3" s="1"/>
  <c r="Q104" i="3"/>
  <c r="R104" i="3" s="1"/>
  <c r="W104" i="3" s="1"/>
  <c r="AD108" i="3"/>
  <c r="AE108" i="3" s="1"/>
  <c r="AH108" i="3" s="1"/>
  <c r="E108" i="3"/>
  <c r="J108" i="3" s="1"/>
  <c r="AO108" i="3"/>
  <c r="AP108" i="3" s="1"/>
  <c r="AS108" i="3" s="1"/>
  <c r="Q108" i="3"/>
  <c r="R108" i="3" s="1"/>
  <c r="W108" i="3" s="1"/>
  <c r="AD112" i="3"/>
  <c r="AE112" i="3" s="1"/>
  <c r="AH112" i="3" s="1"/>
  <c r="Q112" i="3"/>
  <c r="R112" i="3" s="1"/>
  <c r="W112" i="3" s="1"/>
  <c r="AO112" i="3"/>
  <c r="AP112" i="3" s="1"/>
  <c r="AS112" i="3" s="1"/>
  <c r="E112" i="3"/>
  <c r="J112" i="3" s="1"/>
  <c r="AD116" i="3"/>
  <c r="AE116" i="3" s="1"/>
  <c r="AH116" i="3" s="1"/>
  <c r="Q116" i="3"/>
  <c r="R116" i="3" s="1"/>
  <c r="W116" i="3" s="1"/>
  <c r="AO116" i="3"/>
  <c r="AP116" i="3" s="1"/>
  <c r="AS116" i="3" s="1"/>
  <c r="E116" i="3"/>
  <c r="J116" i="3" s="1"/>
  <c r="AD120" i="3"/>
  <c r="AE120" i="3" s="1"/>
  <c r="AH120" i="3" s="1"/>
  <c r="E120" i="3"/>
  <c r="J120" i="3" s="1"/>
  <c r="AO120" i="3"/>
  <c r="AP120" i="3" s="1"/>
  <c r="AS120" i="3" s="1"/>
  <c r="Q120" i="3"/>
  <c r="R120" i="3" s="1"/>
  <c r="W120" i="3" s="1"/>
  <c r="AD124" i="3"/>
  <c r="AE124" i="3" s="1"/>
  <c r="AH124" i="3" s="1"/>
  <c r="E124" i="3"/>
  <c r="J124" i="3" s="1"/>
  <c r="AO124" i="3"/>
  <c r="AP124" i="3" s="1"/>
  <c r="AS124" i="3" s="1"/>
  <c r="Q124" i="3"/>
  <c r="R124" i="3" s="1"/>
  <c r="W124" i="3" s="1"/>
  <c r="AO99" i="3"/>
  <c r="AP99" i="3" s="1"/>
  <c r="AS99" i="3" s="1"/>
  <c r="E99" i="3"/>
  <c r="J99" i="3" s="1"/>
  <c r="AD99" i="3"/>
  <c r="AE99" i="3" s="1"/>
  <c r="AH99" i="3" s="1"/>
  <c r="Q99" i="3"/>
  <c r="R99" i="3" s="1"/>
  <c r="W99" i="3" s="1"/>
  <c r="AO103" i="3"/>
  <c r="AP103" i="3" s="1"/>
  <c r="AS103" i="3" s="1"/>
  <c r="E103" i="3"/>
  <c r="J103" i="3" s="1"/>
  <c r="AD103" i="3"/>
  <c r="AE103" i="3" s="1"/>
  <c r="AH103" i="3" s="1"/>
  <c r="Q103" i="3"/>
  <c r="R103" i="3" s="1"/>
  <c r="W103" i="3" s="1"/>
  <c r="AO107" i="3"/>
  <c r="AP107" i="3" s="1"/>
  <c r="AS107" i="3" s="1"/>
  <c r="E107" i="3"/>
  <c r="J107" i="3" s="1"/>
  <c r="AD107" i="3"/>
  <c r="AE107" i="3" s="1"/>
  <c r="AH107" i="3" s="1"/>
  <c r="Q107" i="3"/>
  <c r="R107" i="3" s="1"/>
  <c r="W107" i="3" s="1"/>
  <c r="AO111" i="3"/>
  <c r="AP111" i="3" s="1"/>
  <c r="AS111" i="3" s="1"/>
  <c r="E111" i="3"/>
  <c r="J111" i="3" s="1"/>
  <c r="AD111" i="3"/>
  <c r="AE111" i="3" s="1"/>
  <c r="AH111" i="3" s="1"/>
  <c r="Q111" i="3"/>
  <c r="R111" i="3" s="1"/>
  <c r="W111" i="3" s="1"/>
  <c r="AO115" i="3"/>
  <c r="AP115" i="3" s="1"/>
  <c r="AS115" i="3" s="1"/>
  <c r="E115" i="3"/>
  <c r="J115" i="3" s="1"/>
  <c r="AD115" i="3"/>
  <c r="AE115" i="3" s="1"/>
  <c r="AH115" i="3" s="1"/>
  <c r="Q115" i="3"/>
  <c r="R115" i="3" s="1"/>
  <c r="W115" i="3" s="1"/>
  <c r="AO119" i="3"/>
  <c r="AP119" i="3" s="1"/>
  <c r="AS119" i="3" s="1"/>
  <c r="E119" i="3"/>
  <c r="J119" i="3" s="1"/>
  <c r="AD119" i="3"/>
  <c r="AE119" i="3" s="1"/>
  <c r="AH119" i="3" s="1"/>
  <c r="Q119" i="3"/>
  <c r="R119" i="3" s="1"/>
  <c r="W119" i="3" s="1"/>
  <c r="AO123" i="3"/>
  <c r="AP123" i="3" s="1"/>
  <c r="AS123" i="3" s="1"/>
  <c r="E123" i="3"/>
  <c r="J123" i="3" s="1"/>
  <c r="AD123" i="3"/>
  <c r="AE123" i="3" s="1"/>
  <c r="AH123" i="3" s="1"/>
  <c r="Q123" i="3"/>
  <c r="R123" i="3" s="1"/>
  <c r="W123" i="3" s="1"/>
  <c r="Q99" i="12"/>
  <c r="R99" i="12" s="1"/>
  <c r="W99" i="12" s="1"/>
  <c r="E99" i="12"/>
  <c r="J99" i="12" s="1"/>
  <c r="AD99" i="12"/>
  <c r="AE99" i="12" s="1"/>
  <c r="AH99" i="12" s="1"/>
  <c r="Q103" i="12"/>
  <c r="R103" i="12" s="1"/>
  <c r="W103" i="12" s="1"/>
  <c r="E103" i="12"/>
  <c r="J103" i="12" s="1"/>
  <c r="AD103" i="12"/>
  <c r="AE103" i="12" s="1"/>
  <c r="AH103" i="12" s="1"/>
  <c r="Q107" i="12"/>
  <c r="R107" i="12" s="1"/>
  <c r="W107" i="12" s="1"/>
  <c r="E107" i="12"/>
  <c r="J107" i="12" s="1"/>
  <c r="AD107" i="12"/>
  <c r="AE107" i="12" s="1"/>
  <c r="AH107" i="12" s="1"/>
  <c r="Q111" i="12"/>
  <c r="R111" i="12" s="1"/>
  <c r="W111" i="12" s="1"/>
  <c r="E111" i="12"/>
  <c r="J111" i="12" s="1"/>
  <c r="AD111" i="12"/>
  <c r="AE111" i="12" s="1"/>
  <c r="AH111" i="12" s="1"/>
  <c r="Q115" i="12"/>
  <c r="R115" i="12" s="1"/>
  <c r="W115" i="12" s="1"/>
  <c r="E115" i="12"/>
  <c r="J115" i="12" s="1"/>
  <c r="AD115" i="12"/>
  <c r="AE115" i="12" s="1"/>
  <c r="AH115" i="12" s="1"/>
  <c r="Q119" i="12"/>
  <c r="R119" i="12" s="1"/>
  <c r="W119" i="12" s="1"/>
  <c r="E119" i="12"/>
  <c r="J119" i="12" s="1"/>
  <c r="AD119" i="12"/>
  <c r="AE119" i="12" s="1"/>
  <c r="AH119" i="12" s="1"/>
  <c r="Q123" i="12"/>
  <c r="R123" i="12" s="1"/>
  <c r="W123" i="12" s="1"/>
  <c r="E123" i="12"/>
  <c r="J123" i="12" s="1"/>
  <c r="AD123" i="12"/>
  <c r="AE123" i="12" s="1"/>
  <c r="AH123" i="12" s="1"/>
  <c r="E100" i="13"/>
  <c r="J100" i="13" s="1"/>
  <c r="AD100" i="13"/>
  <c r="AE100" i="13" s="1"/>
  <c r="AH100" i="13" s="1"/>
  <c r="Q100" i="13"/>
  <c r="R100" i="13" s="1"/>
  <c r="W100" i="13" s="1"/>
  <c r="E104" i="13"/>
  <c r="J104" i="13" s="1"/>
  <c r="AD104" i="13"/>
  <c r="AE104" i="13" s="1"/>
  <c r="AH104" i="13" s="1"/>
  <c r="Q104" i="13"/>
  <c r="R104" i="13" s="1"/>
  <c r="W104" i="13" s="1"/>
  <c r="E108" i="13"/>
  <c r="J108" i="13" s="1"/>
  <c r="AD108" i="13"/>
  <c r="AE108" i="13" s="1"/>
  <c r="AH108" i="13" s="1"/>
  <c r="Q108" i="13"/>
  <c r="R108" i="13" s="1"/>
  <c r="W108" i="13" s="1"/>
  <c r="E112" i="13"/>
  <c r="J112" i="13" s="1"/>
  <c r="AD112" i="13"/>
  <c r="AE112" i="13" s="1"/>
  <c r="AH112" i="13" s="1"/>
  <c r="Q112" i="13"/>
  <c r="R112" i="13" s="1"/>
  <c r="W112" i="13" s="1"/>
  <c r="E116" i="13"/>
  <c r="J116" i="13" s="1"/>
  <c r="AD116" i="13"/>
  <c r="AE116" i="13" s="1"/>
  <c r="AH116" i="13" s="1"/>
  <c r="Q116" i="13"/>
  <c r="R116" i="13" s="1"/>
  <c r="W116" i="13" s="1"/>
  <c r="Q119" i="13"/>
  <c r="R119" i="13" s="1"/>
  <c r="W119" i="13" s="1"/>
  <c r="AD119" i="13"/>
  <c r="AE119" i="13" s="1"/>
  <c r="AH119" i="13" s="1"/>
  <c r="E119" i="13"/>
  <c r="J119" i="13" s="1"/>
  <c r="Q123" i="13"/>
  <c r="R123" i="13" s="1"/>
  <c r="W123" i="13" s="1"/>
  <c r="AD123" i="13"/>
  <c r="AE123" i="13" s="1"/>
  <c r="AH123" i="13" s="1"/>
  <c r="E123" i="13"/>
  <c r="J123" i="13" s="1"/>
  <c r="E100" i="12"/>
  <c r="J100" i="12" s="1"/>
  <c r="Q100" i="12"/>
  <c r="R100" i="12" s="1"/>
  <c r="W100" i="12" s="1"/>
  <c r="AD100" i="12"/>
  <c r="AE100" i="12" s="1"/>
  <c r="AH100" i="12" s="1"/>
  <c r="E104" i="12"/>
  <c r="J104" i="12" s="1"/>
  <c r="Q104" i="12"/>
  <c r="R104" i="12" s="1"/>
  <c r="W104" i="12" s="1"/>
  <c r="AD104" i="12"/>
  <c r="AE104" i="12" s="1"/>
  <c r="AH104" i="12" s="1"/>
  <c r="E108" i="12"/>
  <c r="J108" i="12" s="1"/>
  <c r="Q108" i="12"/>
  <c r="R108" i="12" s="1"/>
  <c r="W108" i="12" s="1"/>
  <c r="AD108" i="12"/>
  <c r="AE108" i="12" s="1"/>
  <c r="AH108" i="12" s="1"/>
  <c r="E112" i="12"/>
  <c r="J112" i="12" s="1"/>
  <c r="Q112" i="12"/>
  <c r="R112" i="12" s="1"/>
  <c r="W112" i="12" s="1"/>
  <c r="AD112" i="12"/>
  <c r="AE112" i="12" s="1"/>
  <c r="AH112" i="12" s="1"/>
  <c r="E116" i="12"/>
  <c r="J116" i="12" s="1"/>
  <c r="Q116" i="12"/>
  <c r="R116" i="12" s="1"/>
  <c r="W116" i="12" s="1"/>
  <c r="AD116" i="12"/>
  <c r="AE116" i="12" s="1"/>
  <c r="AH116" i="12" s="1"/>
  <c r="E120" i="12"/>
  <c r="J120" i="12" s="1"/>
  <c r="Q120" i="12"/>
  <c r="R120" i="12" s="1"/>
  <c r="W120" i="12" s="1"/>
  <c r="AD120" i="12"/>
  <c r="AE120" i="12" s="1"/>
  <c r="AH120" i="12" s="1"/>
  <c r="E124" i="12"/>
  <c r="J124" i="12" s="1"/>
  <c r="Q124" i="12"/>
  <c r="R124" i="12" s="1"/>
  <c r="W124" i="12" s="1"/>
  <c r="AD124" i="12"/>
  <c r="AE124" i="12" s="1"/>
  <c r="AH124" i="12" s="1"/>
  <c r="Q99" i="13"/>
  <c r="R99" i="13" s="1"/>
  <c r="W99" i="13" s="1"/>
  <c r="E99" i="13"/>
  <c r="J99" i="13" s="1"/>
  <c r="AD99" i="13"/>
  <c r="AE99" i="13" s="1"/>
  <c r="AH99" i="13" s="1"/>
  <c r="Q103" i="13"/>
  <c r="R103" i="13" s="1"/>
  <c r="W103" i="13" s="1"/>
  <c r="E103" i="13"/>
  <c r="J103" i="13" s="1"/>
  <c r="AD103" i="13"/>
  <c r="AE103" i="13" s="1"/>
  <c r="AH103" i="13" s="1"/>
  <c r="Q107" i="13"/>
  <c r="R107" i="13" s="1"/>
  <c r="W107" i="13" s="1"/>
  <c r="E107" i="13"/>
  <c r="J107" i="13" s="1"/>
  <c r="AD107" i="13"/>
  <c r="AE107" i="13" s="1"/>
  <c r="AH107" i="13" s="1"/>
  <c r="Q111" i="13"/>
  <c r="R111" i="13" s="1"/>
  <c r="W111" i="13" s="1"/>
  <c r="E111" i="13"/>
  <c r="J111" i="13" s="1"/>
  <c r="AD111" i="13"/>
  <c r="AE111" i="13" s="1"/>
  <c r="AH111" i="13" s="1"/>
  <c r="Q115" i="13"/>
  <c r="R115" i="13" s="1"/>
  <c r="W115" i="13" s="1"/>
  <c r="E115" i="13"/>
  <c r="J115" i="13" s="1"/>
  <c r="AD115" i="13"/>
  <c r="AE115" i="13" s="1"/>
  <c r="AH115" i="13" s="1"/>
  <c r="Q120" i="13"/>
  <c r="R120" i="13" s="1"/>
  <c r="W120" i="13" s="1"/>
  <c r="E120" i="13"/>
  <c r="J120" i="13" s="1"/>
  <c r="AD120" i="13"/>
  <c r="AE120" i="13" s="1"/>
  <c r="AH120" i="13" s="1"/>
  <c r="Q124" i="13"/>
  <c r="R124" i="13" s="1"/>
  <c r="W124" i="13" s="1"/>
  <c r="E124" i="13"/>
  <c r="J124" i="13" s="1"/>
  <c r="AD124" i="13"/>
  <c r="AE124" i="13" s="1"/>
  <c r="AH124" i="13" s="1"/>
  <c r="AD100" i="14"/>
  <c r="AE100" i="14" s="1"/>
  <c r="AH100" i="14" s="1"/>
  <c r="E100" i="14"/>
  <c r="J100" i="14" s="1"/>
  <c r="Q100" i="14"/>
  <c r="R100" i="14" s="1"/>
  <c r="W100" i="14" s="1"/>
  <c r="AD104" i="14"/>
  <c r="AE104" i="14" s="1"/>
  <c r="AH104" i="14" s="1"/>
  <c r="E104" i="14"/>
  <c r="J104" i="14" s="1"/>
  <c r="Q104" i="14"/>
  <c r="R104" i="14" s="1"/>
  <c r="W104" i="14" s="1"/>
  <c r="AD108" i="14"/>
  <c r="AE108" i="14" s="1"/>
  <c r="AH108" i="14" s="1"/>
  <c r="E108" i="14"/>
  <c r="J108" i="14" s="1"/>
  <c r="Q108" i="14"/>
  <c r="R108" i="14" s="1"/>
  <c r="W108" i="14" s="1"/>
  <c r="AD112" i="14"/>
  <c r="AE112" i="14" s="1"/>
  <c r="AH112" i="14" s="1"/>
  <c r="E112" i="14"/>
  <c r="J112" i="14" s="1"/>
  <c r="Q112" i="14"/>
  <c r="R112" i="14" s="1"/>
  <c r="W112" i="14" s="1"/>
  <c r="AD116" i="14"/>
  <c r="AE116" i="14" s="1"/>
  <c r="AH116" i="14" s="1"/>
  <c r="E116" i="14"/>
  <c r="J116" i="14" s="1"/>
  <c r="Q116" i="14"/>
  <c r="R116" i="14" s="1"/>
  <c r="W116" i="14" s="1"/>
  <c r="AD120" i="14"/>
  <c r="AE120" i="14" s="1"/>
  <c r="AH120" i="14" s="1"/>
  <c r="E120" i="14"/>
  <c r="J120" i="14" s="1"/>
  <c r="Q120" i="14"/>
  <c r="R120" i="14" s="1"/>
  <c r="W120" i="14" s="1"/>
  <c r="AD124" i="14"/>
  <c r="AE124" i="14" s="1"/>
  <c r="AH124" i="14" s="1"/>
  <c r="E124" i="14"/>
  <c r="J124" i="14" s="1"/>
  <c r="Q124" i="14"/>
  <c r="R124" i="14" s="1"/>
  <c r="W124" i="14" s="1"/>
  <c r="Q99" i="14"/>
  <c r="R99" i="14" s="1"/>
  <c r="W99" i="14" s="1"/>
  <c r="AD99" i="14"/>
  <c r="AE99" i="14" s="1"/>
  <c r="AH99" i="14" s="1"/>
  <c r="E99" i="14"/>
  <c r="J99" i="14" s="1"/>
  <c r="AD103" i="14"/>
  <c r="AE103" i="14" s="1"/>
  <c r="AH103" i="14" s="1"/>
  <c r="E103" i="14"/>
  <c r="J103" i="14" s="1"/>
  <c r="Q103" i="14"/>
  <c r="R103" i="14" s="1"/>
  <c r="W103" i="14" s="1"/>
  <c r="Q107" i="14"/>
  <c r="R107" i="14" s="1"/>
  <c r="W107" i="14" s="1"/>
  <c r="AD107" i="14"/>
  <c r="AE107" i="14" s="1"/>
  <c r="AH107" i="14" s="1"/>
  <c r="E107" i="14"/>
  <c r="J107" i="14" s="1"/>
  <c r="AD111" i="14"/>
  <c r="AE111" i="14" s="1"/>
  <c r="AH111" i="14" s="1"/>
  <c r="E111" i="14"/>
  <c r="J111" i="14" s="1"/>
  <c r="Q111" i="14"/>
  <c r="R111" i="14" s="1"/>
  <c r="W111" i="14" s="1"/>
  <c r="AD115" i="14"/>
  <c r="AE115" i="14" s="1"/>
  <c r="AH115" i="14" s="1"/>
  <c r="E115" i="14"/>
  <c r="J115" i="14" s="1"/>
  <c r="Q115" i="14"/>
  <c r="R115" i="14" s="1"/>
  <c r="W115" i="14" s="1"/>
  <c r="AD119" i="14"/>
  <c r="AE119" i="14" s="1"/>
  <c r="AH119" i="14" s="1"/>
  <c r="E119" i="14"/>
  <c r="J119" i="14" s="1"/>
  <c r="Q119" i="14"/>
  <c r="R119" i="14" s="1"/>
  <c r="W119" i="14" s="1"/>
  <c r="AD123" i="14"/>
  <c r="AE123" i="14" s="1"/>
  <c r="AH123" i="14" s="1"/>
  <c r="E123" i="14"/>
  <c r="J123" i="14" s="1"/>
  <c r="Q123" i="14"/>
  <c r="R123" i="14" s="1"/>
  <c r="W123" i="14" s="1"/>
  <c r="Q103" i="15"/>
  <c r="R103" i="15" s="1"/>
  <c r="W103" i="15" s="1"/>
  <c r="AD103" i="15"/>
  <c r="AE103" i="15" s="1"/>
  <c r="AH103" i="15" s="1"/>
  <c r="E103" i="15"/>
  <c r="J103" i="15" s="1"/>
  <c r="AD111" i="15"/>
  <c r="AE111" i="15" s="1"/>
  <c r="AH111" i="15" s="1"/>
  <c r="E111" i="15"/>
  <c r="J111" i="15" s="1"/>
  <c r="Q111" i="15"/>
  <c r="R111" i="15" s="1"/>
  <c r="W111" i="15" s="1"/>
  <c r="AD119" i="15"/>
  <c r="AE119" i="15" s="1"/>
  <c r="AH119" i="15" s="1"/>
  <c r="E119" i="15"/>
  <c r="J119" i="15" s="1"/>
  <c r="Q119" i="15"/>
  <c r="R119" i="15" s="1"/>
  <c r="W119" i="15" s="1"/>
  <c r="Q99" i="15"/>
  <c r="R99" i="15" s="1"/>
  <c r="W99" i="15" s="1"/>
  <c r="AD99" i="15"/>
  <c r="AE99" i="15" s="1"/>
  <c r="AH99" i="15" s="1"/>
  <c r="E99" i="15"/>
  <c r="J99" i="15" s="1"/>
  <c r="Q107" i="15"/>
  <c r="R107" i="15" s="1"/>
  <c r="W107" i="15" s="1"/>
  <c r="AD107" i="15"/>
  <c r="AE107" i="15" s="1"/>
  <c r="AH107" i="15" s="1"/>
  <c r="E107" i="15"/>
  <c r="J107" i="15" s="1"/>
  <c r="AD115" i="15"/>
  <c r="AE115" i="15" s="1"/>
  <c r="AH115" i="15" s="1"/>
  <c r="E115" i="15"/>
  <c r="J115" i="15" s="1"/>
  <c r="Q115" i="15"/>
  <c r="R115" i="15" s="1"/>
  <c r="W115" i="15" s="1"/>
  <c r="AD123" i="15"/>
  <c r="AE123" i="15" s="1"/>
  <c r="AH123" i="15" s="1"/>
  <c r="E123" i="15"/>
  <c r="J123" i="15" s="1"/>
  <c r="Q123" i="15"/>
  <c r="R123" i="15" s="1"/>
  <c r="W123" i="15" s="1"/>
  <c r="Q100" i="15"/>
  <c r="R100" i="15" s="1"/>
  <c r="W100" i="15" s="1"/>
  <c r="AD100" i="15"/>
  <c r="AE100" i="15" s="1"/>
  <c r="AH100" i="15" s="1"/>
  <c r="E100" i="15"/>
  <c r="J100" i="15" s="1"/>
  <c r="Q104" i="15"/>
  <c r="R104" i="15" s="1"/>
  <c r="W104" i="15" s="1"/>
  <c r="E104" i="15"/>
  <c r="J104" i="15" s="1"/>
  <c r="AD104" i="15"/>
  <c r="AE104" i="15" s="1"/>
  <c r="AH104" i="15" s="1"/>
  <c r="Q108" i="15"/>
  <c r="R108" i="15" s="1"/>
  <c r="W108" i="15" s="1"/>
  <c r="AD108" i="15"/>
  <c r="AE108" i="15" s="1"/>
  <c r="AH108" i="15" s="1"/>
  <c r="E108" i="15"/>
  <c r="J108" i="15" s="1"/>
  <c r="Q112" i="15"/>
  <c r="R112" i="15" s="1"/>
  <c r="W112" i="15" s="1"/>
  <c r="E112" i="15"/>
  <c r="J112" i="15" s="1"/>
  <c r="AD112" i="15"/>
  <c r="AE112" i="15" s="1"/>
  <c r="AH112" i="15" s="1"/>
  <c r="Q116" i="15"/>
  <c r="R116" i="15" s="1"/>
  <c r="W116" i="15" s="1"/>
  <c r="AD116" i="15"/>
  <c r="AE116" i="15" s="1"/>
  <c r="AH116" i="15" s="1"/>
  <c r="E116" i="15"/>
  <c r="J116" i="15" s="1"/>
  <c r="Q120" i="15"/>
  <c r="R120" i="15" s="1"/>
  <c r="W120" i="15" s="1"/>
  <c r="E120" i="15"/>
  <c r="J120" i="15" s="1"/>
  <c r="AD120" i="15"/>
  <c r="AE120" i="15" s="1"/>
  <c r="AH120" i="15" s="1"/>
  <c r="Q124" i="15"/>
  <c r="R124" i="15" s="1"/>
  <c r="W124" i="15" s="1"/>
  <c r="AD124" i="15"/>
  <c r="AE124" i="15" s="1"/>
  <c r="AH124" i="15" s="1"/>
  <c r="E124" i="15"/>
  <c r="J124" i="15" s="1"/>
  <c r="F24" i="4"/>
  <c r="G24" i="4"/>
  <c r="H24" i="4"/>
  <c r="I24" i="4"/>
  <c r="J24" i="4"/>
  <c r="K24" i="4"/>
  <c r="L24" i="4"/>
  <c r="N24" i="4"/>
  <c r="O24" i="4"/>
  <c r="P24" i="4"/>
  <c r="E24" i="4"/>
  <c r="E3" i="2" l="1"/>
  <c r="R5" i="4"/>
  <c r="N6" i="4"/>
  <c r="N5" i="4"/>
  <c r="L5" i="4"/>
  <c r="L18" i="4"/>
  <c r="M8" i="4"/>
  <c r="L8" i="4"/>
  <c r="K8" i="4"/>
  <c r="J8" i="4"/>
  <c r="I8" i="4"/>
  <c r="O13" i="4"/>
  <c r="R6" i="4"/>
  <c r="D308" i="15" l="1"/>
  <c r="D307" i="15"/>
  <c r="D306" i="15"/>
  <c r="D304" i="15"/>
  <c r="D303" i="15"/>
  <c r="D302" i="15"/>
  <c r="D300" i="15"/>
  <c r="D299" i="15"/>
  <c r="D298" i="15"/>
  <c r="D296" i="15"/>
  <c r="D295" i="15"/>
  <c r="D294" i="15"/>
  <c r="D292" i="15"/>
  <c r="D291" i="15"/>
  <c r="D290" i="15"/>
  <c r="D288" i="15"/>
  <c r="D287" i="15"/>
  <c r="D286" i="15"/>
  <c r="D284" i="15"/>
  <c r="D283" i="15"/>
  <c r="D282" i="15"/>
  <c r="D280" i="15"/>
  <c r="D279" i="15"/>
  <c r="D278" i="15"/>
  <c r="D305" i="15"/>
  <c r="D301" i="15"/>
  <c r="D297" i="15"/>
  <c r="D293" i="15"/>
  <c r="D289" i="15"/>
  <c r="D285" i="15"/>
  <c r="D281" i="15"/>
  <c r="D293" i="14"/>
  <c r="D289" i="14"/>
  <c r="D285" i="14"/>
  <c r="D281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2" i="14"/>
  <c r="D291" i="14"/>
  <c r="D290" i="14"/>
  <c r="D288" i="14"/>
  <c r="D287" i="14"/>
  <c r="D286" i="14"/>
  <c r="D284" i="14"/>
  <c r="D283" i="14"/>
  <c r="D282" i="14"/>
  <c r="D280" i="14"/>
  <c r="D279" i="14"/>
  <c r="D278" i="14"/>
  <c r="D306" i="13"/>
  <c r="D304" i="13"/>
  <c r="D303" i="13"/>
  <c r="D301" i="13"/>
  <c r="D298" i="13"/>
  <c r="D296" i="13"/>
  <c r="D294" i="13"/>
  <c r="D292" i="13"/>
  <c r="D290" i="13"/>
  <c r="D288" i="13"/>
  <c r="D286" i="13"/>
  <c r="D284" i="13"/>
  <c r="D282" i="13"/>
  <c r="D280" i="13"/>
  <c r="D278" i="13"/>
  <c r="D308" i="12"/>
  <c r="D306" i="12"/>
  <c r="D303" i="12"/>
  <c r="D301" i="12"/>
  <c r="D300" i="12"/>
  <c r="D298" i="12"/>
  <c r="D297" i="12"/>
  <c r="D294" i="12"/>
  <c r="D293" i="12"/>
  <c r="D290" i="12"/>
  <c r="D289" i="12"/>
  <c r="D286" i="12"/>
  <c r="D285" i="12"/>
  <c r="D282" i="12"/>
  <c r="D281" i="12"/>
  <c r="D278" i="12"/>
  <c r="D308" i="13"/>
  <c r="D307" i="13"/>
  <c r="D305" i="13"/>
  <c r="D302" i="13"/>
  <c r="D300" i="13"/>
  <c r="D299" i="13"/>
  <c r="D297" i="13"/>
  <c r="D295" i="13"/>
  <c r="D293" i="13"/>
  <c r="D291" i="13"/>
  <c r="D289" i="13"/>
  <c r="D287" i="13"/>
  <c r="D285" i="13"/>
  <c r="D283" i="13"/>
  <c r="D281" i="13"/>
  <c r="D279" i="13"/>
  <c r="D307" i="12"/>
  <c r="D305" i="12"/>
  <c r="D304" i="12"/>
  <c r="D302" i="12"/>
  <c r="D299" i="12"/>
  <c r="D296" i="12"/>
  <c r="D295" i="12"/>
  <c r="D292" i="12"/>
  <c r="D291" i="12"/>
  <c r="D288" i="12"/>
  <c r="D287" i="12"/>
  <c r="D284" i="12"/>
  <c r="D283" i="12"/>
  <c r="D280" i="12"/>
  <c r="D279" i="12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F12" i="4"/>
  <c r="G3" i="2"/>
  <c r="G123" i="2"/>
  <c r="G247" i="2"/>
  <c r="G371" i="2"/>
  <c r="G483" i="2"/>
  <c r="G607" i="2"/>
  <c r="G727" i="2"/>
  <c r="G851" i="2"/>
  <c r="G971" i="2"/>
  <c r="G1095" i="2"/>
  <c r="G1219" i="2"/>
  <c r="F1219" i="2"/>
  <c r="G1339" i="2"/>
  <c r="F1339" i="2"/>
  <c r="AD279" i="3" l="1"/>
  <c r="AE279" i="3" s="1"/>
  <c r="AH279" i="3" s="1"/>
  <c r="Q279" i="3"/>
  <c r="R279" i="3" s="1"/>
  <c r="W279" i="3" s="1"/>
  <c r="AO279" i="3"/>
  <c r="AP279" i="3" s="1"/>
  <c r="AS279" i="3" s="1"/>
  <c r="E279" i="3"/>
  <c r="AD281" i="3"/>
  <c r="AE281" i="3" s="1"/>
  <c r="AH281" i="3" s="1"/>
  <c r="Q281" i="3"/>
  <c r="R281" i="3" s="1"/>
  <c r="W281" i="3" s="1"/>
  <c r="AO281" i="3"/>
  <c r="AP281" i="3" s="1"/>
  <c r="AS281" i="3" s="1"/>
  <c r="E281" i="3"/>
  <c r="AD283" i="3"/>
  <c r="AE283" i="3" s="1"/>
  <c r="AH283" i="3" s="1"/>
  <c r="Q283" i="3"/>
  <c r="R283" i="3" s="1"/>
  <c r="W283" i="3" s="1"/>
  <c r="AO283" i="3"/>
  <c r="AP283" i="3" s="1"/>
  <c r="AS283" i="3" s="1"/>
  <c r="E283" i="3"/>
  <c r="AD285" i="3"/>
  <c r="AE285" i="3" s="1"/>
  <c r="AH285" i="3" s="1"/>
  <c r="Q285" i="3"/>
  <c r="R285" i="3" s="1"/>
  <c r="W285" i="3" s="1"/>
  <c r="AO285" i="3"/>
  <c r="AP285" i="3" s="1"/>
  <c r="AS285" i="3" s="1"/>
  <c r="E285" i="3"/>
  <c r="AD287" i="3"/>
  <c r="AE287" i="3" s="1"/>
  <c r="AH287" i="3" s="1"/>
  <c r="Q287" i="3"/>
  <c r="R287" i="3" s="1"/>
  <c r="W287" i="3" s="1"/>
  <c r="E287" i="3"/>
  <c r="AO287" i="3"/>
  <c r="AP287" i="3" s="1"/>
  <c r="AS287" i="3" s="1"/>
  <c r="AO289" i="3"/>
  <c r="AP289" i="3" s="1"/>
  <c r="AS289" i="3" s="1"/>
  <c r="AD289" i="3"/>
  <c r="AE289" i="3" s="1"/>
  <c r="AH289" i="3" s="1"/>
  <c r="E289" i="3"/>
  <c r="Q289" i="3"/>
  <c r="R289" i="3" s="1"/>
  <c r="W289" i="3" s="1"/>
  <c r="AD291" i="3"/>
  <c r="AE291" i="3" s="1"/>
  <c r="AH291" i="3" s="1"/>
  <c r="AO291" i="3"/>
  <c r="AP291" i="3" s="1"/>
  <c r="AS291" i="3" s="1"/>
  <c r="E291" i="3"/>
  <c r="Q291" i="3"/>
  <c r="R291" i="3" s="1"/>
  <c r="W291" i="3" s="1"/>
  <c r="AO293" i="3"/>
  <c r="AP293" i="3" s="1"/>
  <c r="AS293" i="3" s="1"/>
  <c r="AD293" i="3"/>
  <c r="AE293" i="3" s="1"/>
  <c r="AH293" i="3" s="1"/>
  <c r="E293" i="3"/>
  <c r="Q293" i="3"/>
  <c r="R293" i="3" s="1"/>
  <c r="W293" i="3" s="1"/>
  <c r="AD295" i="3"/>
  <c r="AE295" i="3" s="1"/>
  <c r="AH295" i="3" s="1"/>
  <c r="AO295" i="3"/>
  <c r="AP295" i="3" s="1"/>
  <c r="AS295" i="3" s="1"/>
  <c r="E295" i="3"/>
  <c r="Q295" i="3"/>
  <c r="R295" i="3" s="1"/>
  <c r="W295" i="3" s="1"/>
  <c r="AO297" i="3"/>
  <c r="AP297" i="3" s="1"/>
  <c r="AS297" i="3" s="1"/>
  <c r="AD297" i="3"/>
  <c r="AE297" i="3" s="1"/>
  <c r="AH297" i="3" s="1"/>
  <c r="E297" i="3"/>
  <c r="Q297" i="3"/>
  <c r="R297" i="3" s="1"/>
  <c r="W297" i="3" s="1"/>
  <c r="AD299" i="3"/>
  <c r="AE299" i="3" s="1"/>
  <c r="AH299" i="3" s="1"/>
  <c r="AO299" i="3"/>
  <c r="AP299" i="3" s="1"/>
  <c r="AS299" i="3" s="1"/>
  <c r="E299" i="3"/>
  <c r="Q299" i="3"/>
  <c r="R299" i="3" s="1"/>
  <c r="W299" i="3" s="1"/>
  <c r="AO301" i="3"/>
  <c r="AP301" i="3" s="1"/>
  <c r="AS301" i="3" s="1"/>
  <c r="AD301" i="3"/>
  <c r="AE301" i="3" s="1"/>
  <c r="AH301" i="3" s="1"/>
  <c r="E301" i="3"/>
  <c r="Q301" i="3"/>
  <c r="R301" i="3" s="1"/>
  <c r="W301" i="3" s="1"/>
  <c r="AD303" i="3"/>
  <c r="AE303" i="3" s="1"/>
  <c r="AH303" i="3" s="1"/>
  <c r="AO303" i="3"/>
  <c r="AP303" i="3" s="1"/>
  <c r="AS303" i="3" s="1"/>
  <c r="E303" i="3"/>
  <c r="Q303" i="3"/>
  <c r="R303" i="3" s="1"/>
  <c r="W303" i="3" s="1"/>
  <c r="AO305" i="3"/>
  <c r="AP305" i="3" s="1"/>
  <c r="AS305" i="3" s="1"/>
  <c r="AD305" i="3"/>
  <c r="AE305" i="3" s="1"/>
  <c r="AH305" i="3" s="1"/>
  <c r="E305" i="3"/>
  <c r="Q305" i="3"/>
  <c r="R305" i="3" s="1"/>
  <c r="W305" i="3" s="1"/>
  <c r="AD307" i="3"/>
  <c r="AE307" i="3" s="1"/>
  <c r="AH307" i="3" s="1"/>
  <c r="AO307" i="3"/>
  <c r="AP307" i="3" s="1"/>
  <c r="AS307" i="3" s="1"/>
  <c r="E307" i="3"/>
  <c r="Q307" i="3"/>
  <c r="R307" i="3" s="1"/>
  <c r="W307" i="3" s="1"/>
  <c r="AD279" i="12"/>
  <c r="AE279" i="12" s="1"/>
  <c r="Q279" i="12"/>
  <c r="R279" i="12" s="1"/>
  <c r="E279" i="12"/>
  <c r="AD283" i="12"/>
  <c r="AE283" i="12" s="1"/>
  <c r="Q283" i="12"/>
  <c r="R283" i="12" s="1"/>
  <c r="E283" i="12"/>
  <c r="AD287" i="12"/>
  <c r="AE287" i="12" s="1"/>
  <c r="Q287" i="12"/>
  <c r="R287" i="12" s="1"/>
  <c r="E287" i="12"/>
  <c r="AD291" i="12"/>
  <c r="AE291" i="12" s="1"/>
  <c r="Q291" i="12"/>
  <c r="R291" i="12" s="1"/>
  <c r="E291" i="12"/>
  <c r="AD295" i="12"/>
  <c r="AE295" i="12" s="1"/>
  <c r="Q295" i="12"/>
  <c r="R295" i="12" s="1"/>
  <c r="E295" i="12"/>
  <c r="E299" i="12"/>
  <c r="Q299" i="12"/>
  <c r="R299" i="12" s="1"/>
  <c r="AD299" i="12"/>
  <c r="AE299" i="12" s="1"/>
  <c r="Q304" i="12"/>
  <c r="R304" i="12" s="1"/>
  <c r="AD304" i="12"/>
  <c r="AE304" i="12" s="1"/>
  <c r="E304" i="12"/>
  <c r="E307" i="12"/>
  <c r="Q307" i="12"/>
  <c r="R307" i="12" s="1"/>
  <c r="AD307" i="12"/>
  <c r="AE307" i="12" s="1"/>
  <c r="Q281" i="13"/>
  <c r="R281" i="13" s="1"/>
  <c r="AD281" i="13"/>
  <c r="AE281" i="13" s="1"/>
  <c r="E281" i="13"/>
  <c r="Q285" i="13"/>
  <c r="R285" i="13" s="1"/>
  <c r="AD285" i="13"/>
  <c r="AE285" i="13" s="1"/>
  <c r="E285" i="13"/>
  <c r="Q289" i="13"/>
  <c r="R289" i="13" s="1"/>
  <c r="AD289" i="13"/>
  <c r="AE289" i="13" s="1"/>
  <c r="E289" i="13"/>
  <c r="Q293" i="13"/>
  <c r="R293" i="13" s="1"/>
  <c r="AD293" i="13"/>
  <c r="AE293" i="13" s="1"/>
  <c r="E293" i="13"/>
  <c r="Q297" i="13"/>
  <c r="R297" i="13" s="1"/>
  <c r="AD297" i="13"/>
  <c r="AE297" i="13" s="1"/>
  <c r="E297" i="13"/>
  <c r="E300" i="13"/>
  <c r="AD300" i="13"/>
  <c r="AE300" i="13" s="1"/>
  <c r="Q300" i="13"/>
  <c r="R300" i="13" s="1"/>
  <c r="Q305" i="13"/>
  <c r="R305" i="13" s="1"/>
  <c r="E305" i="13"/>
  <c r="AD305" i="13"/>
  <c r="AE305" i="13" s="1"/>
  <c r="E308" i="13"/>
  <c r="AD308" i="13"/>
  <c r="AE308" i="13" s="1"/>
  <c r="Q308" i="13"/>
  <c r="R308" i="13" s="1"/>
  <c r="AD281" i="12"/>
  <c r="AE281" i="12" s="1"/>
  <c r="Q281" i="12"/>
  <c r="R281" i="12" s="1"/>
  <c r="E281" i="12"/>
  <c r="AD285" i="12"/>
  <c r="AE285" i="12" s="1"/>
  <c r="Q285" i="12"/>
  <c r="R285" i="12" s="1"/>
  <c r="E285" i="12"/>
  <c r="AD289" i="12"/>
  <c r="AE289" i="12" s="1"/>
  <c r="Q289" i="12"/>
  <c r="R289" i="12" s="1"/>
  <c r="E289" i="12"/>
  <c r="AD293" i="12"/>
  <c r="AE293" i="12" s="1"/>
  <c r="Q293" i="12"/>
  <c r="R293" i="12" s="1"/>
  <c r="E293" i="12"/>
  <c r="AD297" i="12"/>
  <c r="AE297" i="12" s="1"/>
  <c r="Q297" i="12"/>
  <c r="R297" i="12" s="1"/>
  <c r="E297" i="12"/>
  <c r="Q300" i="12"/>
  <c r="R300" i="12" s="1"/>
  <c r="AD300" i="12"/>
  <c r="AE300" i="12" s="1"/>
  <c r="E300" i="12"/>
  <c r="E303" i="12"/>
  <c r="Q303" i="12"/>
  <c r="R303" i="12" s="1"/>
  <c r="AD303" i="12"/>
  <c r="AE303" i="12" s="1"/>
  <c r="Q308" i="12"/>
  <c r="R308" i="12" s="1"/>
  <c r="AD308" i="12"/>
  <c r="AE308" i="12" s="1"/>
  <c r="E308" i="12"/>
  <c r="E280" i="13"/>
  <c r="Q280" i="13"/>
  <c r="R280" i="13" s="1"/>
  <c r="AD280" i="13"/>
  <c r="AE280" i="13" s="1"/>
  <c r="E284" i="13"/>
  <c r="Q284" i="13"/>
  <c r="R284" i="13" s="1"/>
  <c r="AD284" i="13"/>
  <c r="AE284" i="13" s="1"/>
  <c r="E288" i="13"/>
  <c r="Q288" i="13"/>
  <c r="R288" i="13" s="1"/>
  <c r="AD288" i="13"/>
  <c r="AE288" i="13" s="1"/>
  <c r="E292" i="13"/>
  <c r="Q292" i="13"/>
  <c r="R292" i="13" s="1"/>
  <c r="AD292" i="13"/>
  <c r="AE292" i="13" s="1"/>
  <c r="E296" i="13"/>
  <c r="Q296" i="13"/>
  <c r="R296" i="13" s="1"/>
  <c r="AD296" i="13"/>
  <c r="AE296" i="13" s="1"/>
  <c r="Q301" i="13"/>
  <c r="R301" i="13" s="1"/>
  <c r="E301" i="13"/>
  <c r="AD301" i="13"/>
  <c r="AE301" i="13" s="1"/>
  <c r="E304" i="13"/>
  <c r="AD304" i="13"/>
  <c r="AE304" i="13" s="1"/>
  <c r="Q304" i="13"/>
  <c r="R304" i="13" s="1"/>
  <c r="Q278" i="14"/>
  <c r="R278" i="14" s="1"/>
  <c r="E278" i="14"/>
  <c r="AD278" i="14"/>
  <c r="AE278" i="14" s="1"/>
  <c r="AD280" i="14"/>
  <c r="AE280" i="14" s="1"/>
  <c r="Q280" i="14"/>
  <c r="R280" i="14" s="1"/>
  <c r="E280" i="14"/>
  <c r="Q283" i="14"/>
  <c r="R283" i="14" s="1"/>
  <c r="AD283" i="14"/>
  <c r="AE283" i="14" s="1"/>
  <c r="E283" i="14"/>
  <c r="Q286" i="14"/>
  <c r="R286" i="14" s="1"/>
  <c r="E286" i="14"/>
  <c r="AD286" i="14"/>
  <c r="AE286" i="14" s="1"/>
  <c r="AD288" i="14"/>
  <c r="AE288" i="14" s="1"/>
  <c r="Q288" i="14"/>
  <c r="R288" i="14" s="1"/>
  <c r="E288" i="14"/>
  <c r="Q291" i="14"/>
  <c r="R291" i="14" s="1"/>
  <c r="AD291" i="14"/>
  <c r="AE291" i="14" s="1"/>
  <c r="E291" i="14"/>
  <c r="Q294" i="14"/>
  <c r="R294" i="14" s="1"/>
  <c r="E294" i="14"/>
  <c r="AD294" i="14"/>
  <c r="AE294" i="14" s="1"/>
  <c r="Q296" i="14"/>
  <c r="R296" i="14" s="1"/>
  <c r="E296" i="14"/>
  <c r="AD296" i="14"/>
  <c r="AE296" i="14" s="1"/>
  <c r="Q298" i="14"/>
  <c r="R298" i="14" s="1"/>
  <c r="E298" i="14"/>
  <c r="AD298" i="14"/>
  <c r="AE298" i="14" s="1"/>
  <c r="Q300" i="14"/>
  <c r="R300" i="14" s="1"/>
  <c r="E300" i="14"/>
  <c r="AD300" i="14"/>
  <c r="AE300" i="14" s="1"/>
  <c r="Q302" i="14"/>
  <c r="R302" i="14" s="1"/>
  <c r="E302" i="14"/>
  <c r="AD302" i="14"/>
  <c r="AE302" i="14" s="1"/>
  <c r="Q304" i="14"/>
  <c r="R304" i="14" s="1"/>
  <c r="E304" i="14"/>
  <c r="AD304" i="14"/>
  <c r="AE304" i="14" s="1"/>
  <c r="Q306" i="14"/>
  <c r="R306" i="14" s="1"/>
  <c r="E306" i="14"/>
  <c r="AD306" i="14"/>
  <c r="AE306" i="14" s="1"/>
  <c r="Q308" i="14"/>
  <c r="R308" i="14" s="1"/>
  <c r="E308" i="14"/>
  <c r="AD308" i="14"/>
  <c r="AE308" i="14" s="1"/>
  <c r="AD285" i="14"/>
  <c r="AE285" i="14" s="1"/>
  <c r="E285" i="14"/>
  <c r="Q285" i="14"/>
  <c r="R285" i="14" s="1"/>
  <c r="AD293" i="14"/>
  <c r="AE293" i="14" s="1"/>
  <c r="E293" i="14"/>
  <c r="Q293" i="14"/>
  <c r="R293" i="14" s="1"/>
  <c r="Q285" i="15"/>
  <c r="R285" i="15" s="1"/>
  <c r="E285" i="15"/>
  <c r="AD285" i="15"/>
  <c r="AE285" i="15" s="1"/>
  <c r="Q293" i="15"/>
  <c r="R293" i="15" s="1"/>
  <c r="E293" i="15"/>
  <c r="AD293" i="15"/>
  <c r="AE293" i="15" s="1"/>
  <c r="AD301" i="15"/>
  <c r="AE301" i="15" s="1"/>
  <c r="E301" i="15"/>
  <c r="Q301" i="15"/>
  <c r="R301" i="15" s="1"/>
  <c r="AD278" i="15"/>
  <c r="AE278" i="15" s="1"/>
  <c r="Q278" i="15"/>
  <c r="R278" i="15" s="1"/>
  <c r="E278" i="15"/>
  <c r="AD280" i="15"/>
  <c r="AE280" i="15" s="1"/>
  <c r="Q280" i="15"/>
  <c r="R280" i="15" s="1"/>
  <c r="E280" i="15"/>
  <c r="Q283" i="15"/>
  <c r="R283" i="15" s="1"/>
  <c r="E283" i="15"/>
  <c r="AD283" i="15"/>
  <c r="AE283" i="15" s="1"/>
  <c r="AD286" i="15"/>
  <c r="AE286" i="15" s="1"/>
  <c r="Q286" i="15"/>
  <c r="R286" i="15" s="1"/>
  <c r="E286" i="15"/>
  <c r="AD288" i="15"/>
  <c r="AE288" i="15" s="1"/>
  <c r="Q288" i="15"/>
  <c r="R288" i="15" s="1"/>
  <c r="E288" i="15"/>
  <c r="Q291" i="15"/>
  <c r="R291" i="15" s="1"/>
  <c r="E291" i="15"/>
  <c r="AD291" i="15"/>
  <c r="AE291" i="15" s="1"/>
  <c r="AD294" i="15"/>
  <c r="AE294" i="15" s="1"/>
  <c r="Q294" i="15"/>
  <c r="R294" i="15" s="1"/>
  <c r="E294" i="15"/>
  <c r="AD296" i="15"/>
  <c r="AE296" i="15" s="1"/>
  <c r="Q296" i="15"/>
  <c r="R296" i="15" s="1"/>
  <c r="E296" i="15"/>
  <c r="Q299" i="15"/>
  <c r="R299" i="15" s="1"/>
  <c r="E299" i="15"/>
  <c r="AD299" i="15"/>
  <c r="AE299" i="15" s="1"/>
  <c r="AD302" i="15"/>
  <c r="AE302" i="15" s="1"/>
  <c r="Q302" i="15"/>
  <c r="R302" i="15" s="1"/>
  <c r="E302" i="15"/>
  <c r="AD304" i="15"/>
  <c r="AE304" i="15" s="1"/>
  <c r="Q304" i="15"/>
  <c r="R304" i="15" s="1"/>
  <c r="E304" i="15"/>
  <c r="Q307" i="15"/>
  <c r="R307" i="15" s="1"/>
  <c r="E307" i="15"/>
  <c r="AD307" i="15"/>
  <c r="AE307" i="15" s="1"/>
  <c r="AD278" i="3"/>
  <c r="AE278" i="3" s="1"/>
  <c r="AH278" i="3" s="1"/>
  <c r="AO278" i="3"/>
  <c r="AP278" i="3" s="1"/>
  <c r="AS278" i="3" s="1"/>
  <c r="E278" i="3"/>
  <c r="Q278" i="3"/>
  <c r="R278" i="3" s="1"/>
  <c r="W278" i="3" s="1"/>
  <c r="AD280" i="3"/>
  <c r="AE280" i="3" s="1"/>
  <c r="AH280" i="3" s="1"/>
  <c r="AO280" i="3"/>
  <c r="AP280" i="3" s="1"/>
  <c r="AS280" i="3" s="1"/>
  <c r="E280" i="3"/>
  <c r="Q280" i="3"/>
  <c r="R280" i="3" s="1"/>
  <c r="W280" i="3" s="1"/>
  <c r="AD282" i="3"/>
  <c r="AE282" i="3" s="1"/>
  <c r="AH282" i="3" s="1"/>
  <c r="AO282" i="3"/>
  <c r="AP282" i="3" s="1"/>
  <c r="AS282" i="3" s="1"/>
  <c r="E282" i="3"/>
  <c r="Q282" i="3"/>
  <c r="R282" i="3" s="1"/>
  <c r="W282" i="3" s="1"/>
  <c r="AD284" i="3"/>
  <c r="AE284" i="3" s="1"/>
  <c r="AH284" i="3" s="1"/>
  <c r="AO284" i="3"/>
  <c r="AP284" i="3" s="1"/>
  <c r="AS284" i="3" s="1"/>
  <c r="E284" i="3"/>
  <c r="Q284" i="3"/>
  <c r="R284" i="3" s="1"/>
  <c r="W284" i="3" s="1"/>
  <c r="AO286" i="3"/>
  <c r="AP286" i="3" s="1"/>
  <c r="AS286" i="3" s="1"/>
  <c r="E286" i="3"/>
  <c r="AD286" i="3"/>
  <c r="AE286" i="3" s="1"/>
  <c r="AH286" i="3" s="1"/>
  <c r="Q286" i="3"/>
  <c r="R286" i="3" s="1"/>
  <c r="W286" i="3" s="1"/>
  <c r="AD288" i="3"/>
  <c r="AE288" i="3" s="1"/>
  <c r="AH288" i="3" s="1"/>
  <c r="E288" i="3"/>
  <c r="Q288" i="3"/>
  <c r="R288" i="3" s="1"/>
  <c r="W288" i="3" s="1"/>
  <c r="AO288" i="3"/>
  <c r="AP288" i="3" s="1"/>
  <c r="AS288" i="3" s="1"/>
  <c r="AD290" i="3"/>
  <c r="AE290" i="3" s="1"/>
  <c r="AH290" i="3" s="1"/>
  <c r="E290" i="3"/>
  <c r="Q290" i="3"/>
  <c r="R290" i="3" s="1"/>
  <c r="W290" i="3" s="1"/>
  <c r="AO290" i="3"/>
  <c r="AP290" i="3" s="1"/>
  <c r="AS290" i="3" s="1"/>
  <c r="AD292" i="3"/>
  <c r="AE292" i="3" s="1"/>
  <c r="AH292" i="3" s="1"/>
  <c r="E292" i="3"/>
  <c r="Q292" i="3"/>
  <c r="R292" i="3" s="1"/>
  <c r="W292" i="3" s="1"/>
  <c r="AO292" i="3"/>
  <c r="AP292" i="3" s="1"/>
  <c r="AS292" i="3" s="1"/>
  <c r="AD294" i="3"/>
  <c r="AE294" i="3" s="1"/>
  <c r="AH294" i="3" s="1"/>
  <c r="E294" i="3"/>
  <c r="Q294" i="3"/>
  <c r="R294" i="3" s="1"/>
  <c r="W294" i="3" s="1"/>
  <c r="AO294" i="3"/>
  <c r="AP294" i="3" s="1"/>
  <c r="AS294" i="3" s="1"/>
  <c r="AD296" i="3"/>
  <c r="AE296" i="3" s="1"/>
  <c r="AH296" i="3" s="1"/>
  <c r="E296" i="3"/>
  <c r="Q296" i="3"/>
  <c r="R296" i="3" s="1"/>
  <c r="W296" i="3" s="1"/>
  <c r="AO296" i="3"/>
  <c r="AP296" i="3" s="1"/>
  <c r="AS296" i="3" s="1"/>
  <c r="AD298" i="3"/>
  <c r="AE298" i="3" s="1"/>
  <c r="AH298" i="3" s="1"/>
  <c r="E298" i="3"/>
  <c r="Q298" i="3"/>
  <c r="R298" i="3" s="1"/>
  <c r="W298" i="3" s="1"/>
  <c r="AO298" i="3"/>
  <c r="AP298" i="3" s="1"/>
  <c r="AS298" i="3" s="1"/>
  <c r="AD300" i="3"/>
  <c r="AE300" i="3" s="1"/>
  <c r="AH300" i="3" s="1"/>
  <c r="E300" i="3"/>
  <c r="Q300" i="3"/>
  <c r="R300" i="3" s="1"/>
  <c r="W300" i="3" s="1"/>
  <c r="AO300" i="3"/>
  <c r="AP300" i="3" s="1"/>
  <c r="AS300" i="3" s="1"/>
  <c r="AD302" i="3"/>
  <c r="AE302" i="3" s="1"/>
  <c r="AH302" i="3" s="1"/>
  <c r="E302" i="3"/>
  <c r="Q302" i="3"/>
  <c r="R302" i="3" s="1"/>
  <c r="W302" i="3" s="1"/>
  <c r="AO302" i="3"/>
  <c r="AP302" i="3" s="1"/>
  <c r="AS302" i="3" s="1"/>
  <c r="AD304" i="3"/>
  <c r="AE304" i="3" s="1"/>
  <c r="AH304" i="3" s="1"/>
  <c r="E304" i="3"/>
  <c r="Q304" i="3"/>
  <c r="R304" i="3" s="1"/>
  <c r="W304" i="3" s="1"/>
  <c r="AO304" i="3"/>
  <c r="AP304" i="3" s="1"/>
  <c r="AS304" i="3" s="1"/>
  <c r="AD306" i="3"/>
  <c r="AE306" i="3" s="1"/>
  <c r="AH306" i="3" s="1"/>
  <c r="E306" i="3"/>
  <c r="Q306" i="3"/>
  <c r="R306" i="3" s="1"/>
  <c r="W306" i="3" s="1"/>
  <c r="AO306" i="3"/>
  <c r="AP306" i="3" s="1"/>
  <c r="AS306" i="3" s="1"/>
  <c r="AD308" i="3"/>
  <c r="AE308" i="3" s="1"/>
  <c r="AH308" i="3" s="1"/>
  <c r="E308" i="3"/>
  <c r="Q308" i="3"/>
  <c r="R308" i="3" s="1"/>
  <c r="W308" i="3" s="1"/>
  <c r="AO308" i="3"/>
  <c r="AP308" i="3" s="1"/>
  <c r="AS308" i="3" s="1"/>
  <c r="E280" i="12"/>
  <c r="AD280" i="12"/>
  <c r="AE280" i="12" s="1"/>
  <c r="Q280" i="12"/>
  <c r="R280" i="12" s="1"/>
  <c r="E284" i="12"/>
  <c r="AD284" i="12"/>
  <c r="AE284" i="12" s="1"/>
  <c r="Q284" i="12"/>
  <c r="R284" i="12" s="1"/>
  <c r="E288" i="12"/>
  <c r="AD288" i="12"/>
  <c r="AE288" i="12" s="1"/>
  <c r="Q288" i="12"/>
  <c r="R288" i="12" s="1"/>
  <c r="E292" i="12"/>
  <c r="AD292" i="12"/>
  <c r="AE292" i="12" s="1"/>
  <c r="Q292" i="12"/>
  <c r="R292" i="12" s="1"/>
  <c r="E296" i="12"/>
  <c r="AD296" i="12"/>
  <c r="AE296" i="12" s="1"/>
  <c r="Q296" i="12"/>
  <c r="R296" i="12" s="1"/>
  <c r="E302" i="12"/>
  <c r="Q302" i="12"/>
  <c r="R302" i="12" s="1"/>
  <c r="AD302" i="12"/>
  <c r="AE302" i="12" s="1"/>
  <c r="Q305" i="12"/>
  <c r="R305" i="12" s="1"/>
  <c r="E305" i="12"/>
  <c r="AD305" i="12"/>
  <c r="AE305" i="12" s="1"/>
  <c r="Q279" i="13"/>
  <c r="R279" i="13" s="1"/>
  <c r="AD279" i="13"/>
  <c r="AE279" i="13" s="1"/>
  <c r="E279" i="13"/>
  <c r="Q283" i="13"/>
  <c r="R283" i="13" s="1"/>
  <c r="AD283" i="13"/>
  <c r="AE283" i="13" s="1"/>
  <c r="E283" i="13"/>
  <c r="Q287" i="13"/>
  <c r="R287" i="13" s="1"/>
  <c r="AD287" i="13"/>
  <c r="AE287" i="13" s="1"/>
  <c r="E287" i="13"/>
  <c r="Q291" i="13"/>
  <c r="R291" i="13" s="1"/>
  <c r="AD291" i="13"/>
  <c r="AE291" i="13" s="1"/>
  <c r="E291" i="13"/>
  <c r="E295" i="13"/>
  <c r="Q295" i="13"/>
  <c r="R295" i="13" s="1"/>
  <c r="AD295" i="13"/>
  <c r="AE295" i="13" s="1"/>
  <c r="Q299" i="13"/>
  <c r="R299" i="13" s="1"/>
  <c r="AD299" i="13"/>
  <c r="AE299" i="13" s="1"/>
  <c r="E299" i="13"/>
  <c r="E302" i="13"/>
  <c r="AD302" i="13"/>
  <c r="AE302" i="13" s="1"/>
  <c r="Q302" i="13"/>
  <c r="R302" i="13" s="1"/>
  <c r="Q307" i="13"/>
  <c r="R307" i="13" s="1"/>
  <c r="AD307" i="13"/>
  <c r="AE307" i="13" s="1"/>
  <c r="E307" i="13"/>
  <c r="E278" i="12"/>
  <c r="Q278" i="12"/>
  <c r="R278" i="12" s="1"/>
  <c r="AD278" i="12"/>
  <c r="AE278" i="12" s="1"/>
  <c r="E282" i="12"/>
  <c r="Q282" i="12"/>
  <c r="R282" i="12" s="1"/>
  <c r="AD282" i="12"/>
  <c r="AE282" i="12" s="1"/>
  <c r="E286" i="12"/>
  <c r="Q286" i="12"/>
  <c r="R286" i="12" s="1"/>
  <c r="AD286" i="12"/>
  <c r="AE286" i="12" s="1"/>
  <c r="E290" i="12"/>
  <c r="Q290" i="12"/>
  <c r="R290" i="12" s="1"/>
  <c r="AD290" i="12"/>
  <c r="AE290" i="12" s="1"/>
  <c r="E294" i="12"/>
  <c r="Q294" i="12"/>
  <c r="R294" i="12" s="1"/>
  <c r="AD294" i="12"/>
  <c r="AE294" i="12" s="1"/>
  <c r="E298" i="12"/>
  <c r="Q298" i="12"/>
  <c r="R298" i="12" s="1"/>
  <c r="AD298" i="12"/>
  <c r="AE298" i="12" s="1"/>
  <c r="Q301" i="12"/>
  <c r="R301" i="12" s="1"/>
  <c r="E301" i="12"/>
  <c r="AD301" i="12"/>
  <c r="AE301" i="12" s="1"/>
  <c r="E306" i="12"/>
  <c r="AD306" i="12"/>
  <c r="AE306" i="12" s="1"/>
  <c r="Q306" i="12"/>
  <c r="R306" i="12" s="1"/>
  <c r="E278" i="13"/>
  <c r="Q278" i="13"/>
  <c r="R278" i="13" s="1"/>
  <c r="AD278" i="13"/>
  <c r="AE278" i="13" s="1"/>
  <c r="E282" i="13"/>
  <c r="Q282" i="13"/>
  <c r="R282" i="13" s="1"/>
  <c r="AD282" i="13"/>
  <c r="AE282" i="13" s="1"/>
  <c r="E286" i="13"/>
  <c r="Q286" i="13"/>
  <c r="R286" i="13" s="1"/>
  <c r="AD286" i="13"/>
  <c r="AE286" i="13" s="1"/>
  <c r="E290" i="13"/>
  <c r="Q290" i="13"/>
  <c r="R290" i="13" s="1"/>
  <c r="AD290" i="13"/>
  <c r="AE290" i="13" s="1"/>
  <c r="E294" i="13"/>
  <c r="Q294" i="13"/>
  <c r="R294" i="13" s="1"/>
  <c r="AD294" i="13"/>
  <c r="AE294" i="13" s="1"/>
  <c r="E298" i="13"/>
  <c r="Q298" i="13"/>
  <c r="R298" i="13" s="1"/>
  <c r="AD298" i="13"/>
  <c r="AE298" i="13" s="1"/>
  <c r="Q303" i="13"/>
  <c r="R303" i="13" s="1"/>
  <c r="AD303" i="13"/>
  <c r="AE303" i="13" s="1"/>
  <c r="E303" i="13"/>
  <c r="E306" i="13"/>
  <c r="AD306" i="13"/>
  <c r="AE306" i="13" s="1"/>
  <c r="Q306" i="13"/>
  <c r="R306" i="13" s="1"/>
  <c r="AD279" i="14"/>
  <c r="AE279" i="14" s="1"/>
  <c r="E279" i="14"/>
  <c r="Q279" i="14"/>
  <c r="R279" i="14" s="1"/>
  <c r="Q282" i="14"/>
  <c r="R282" i="14" s="1"/>
  <c r="E282" i="14"/>
  <c r="AD282" i="14"/>
  <c r="AE282" i="14" s="1"/>
  <c r="AD284" i="14"/>
  <c r="AE284" i="14" s="1"/>
  <c r="Q284" i="14"/>
  <c r="R284" i="14" s="1"/>
  <c r="E284" i="14"/>
  <c r="AD287" i="14"/>
  <c r="AE287" i="14" s="1"/>
  <c r="E287" i="14"/>
  <c r="Q287" i="14"/>
  <c r="R287" i="14" s="1"/>
  <c r="Q290" i="14"/>
  <c r="R290" i="14" s="1"/>
  <c r="E290" i="14"/>
  <c r="AD290" i="14"/>
  <c r="AE290" i="14" s="1"/>
  <c r="AD292" i="14"/>
  <c r="AE292" i="14" s="1"/>
  <c r="Q292" i="14"/>
  <c r="R292" i="14" s="1"/>
  <c r="E292" i="14"/>
  <c r="AD295" i="14"/>
  <c r="AE295" i="14" s="1"/>
  <c r="Q295" i="14"/>
  <c r="R295" i="14" s="1"/>
  <c r="E295" i="14"/>
  <c r="AD297" i="14"/>
  <c r="AE297" i="14" s="1"/>
  <c r="Q297" i="14"/>
  <c r="R297" i="14" s="1"/>
  <c r="E297" i="14"/>
  <c r="AD299" i="14"/>
  <c r="AE299" i="14" s="1"/>
  <c r="Q299" i="14"/>
  <c r="R299" i="14" s="1"/>
  <c r="E299" i="14"/>
  <c r="AD301" i="14"/>
  <c r="AE301" i="14" s="1"/>
  <c r="Q301" i="14"/>
  <c r="R301" i="14" s="1"/>
  <c r="E301" i="14"/>
  <c r="AD303" i="14"/>
  <c r="AE303" i="14" s="1"/>
  <c r="Q303" i="14"/>
  <c r="R303" i="14" s="1"/>
  <c r="E303" i="14"/>
  <c r="AD305" i="14"/>
  <c r="AE305" i="14" s="1"/>
  <c r="Q305" i="14"/>
  <c r="R305" i="14" s="1"/>
  <c r="E305" i="14"/>
  <c r="AD307" i="14"/>
  <c r="AE307" i="14" s="1"/>
  <c r="Q307" i="14"/>
  <c r="R307" i="14" s="1"/>
  <c r="E307" i="14"/>
  <c r="AD281" i="14"/>
  <c r="AE281" i="14" s="1"/>
  <c r="E281" i="14"/>
  <c r="Q281" i="14"/>
  <c r="R281" i="14" s="1"/>
  <c r="AD289" i="14"/>
  <c r="AE289" i="14" s="1"/>
  <c r="E289" i="14"/>
  <c r="Q289" i="14"/>
  <c r="R289" i="14" s="1"/>
  <c r="Q281" i="15"/>
  <c r="R281" i="15" s="1"/>
  <c r="AD281" i="15"/>
  <c r="AE281" i="15" s="1"/>
  <c r="E281" i="15"/>
  <c r="Q289" i="15"/>
  <c r="R289" i="15" s="1"/>
  <c r="AD289" i="15"/>
  <c r="AE289" i="15" s="1"/>
  <c r="E289" i="15"/>
  <c r="Q297" i="15"/>
  <c r="R297" i="15" s="1"/>
  <c r="AD297" i="15"/>
  <c r="AE297" i="15" s="1"/>
  <c r="E297" i="15"/>
  <c r="Q305" i="15"/>
  <c r="R305" i="15" s="1"/>
  <c r="E305" i="15"/>
  <c r="AD305" i="15"/>
  <c r="AE305" i="15" s="1"/>
  <c r="Q279" i="15"/>
  <c r="R279" i="15" s="1"/>
  <c r="AD279" i="15"/>
  <c r="AE279" i="15" s="1"/>
  <c r="E279" i="15"/>
  <c r="AD282" i="15"/>
  <c r="AE282" i="15" s="1"/>
  <c r="Q282" i="15"/>
  <c r="R282" i="15" s="1"/>
  <c r="E282" i="15"/>
  <c r="AD284" i="15"/>
  <c r="AE284" i="15" s="1"/>
  <c r="Q284" i="15"/>
  <c r="R284" i="15" s="1"/>
  <c r="E284" i="15"/>
  <c r="Q287" i="15"/>
  <c r="R287" i="15" s="1"/>
  <c r="AD287" i="15"/>
  <c r="AE287" i="15" s="1"/>
  <c r="E287" i="15"/>
  <c r="AD290" i="15"/>
  <c r="AE290" i="15" s="1"/>
  <c r="Q290" i="15"/>
  <c r="R290" i="15" s="1"/>
  <c r="E290" i="15"/>
  <c r="AD292" i="15"/>
  <c r="AE292" i="15" s="1"/>
  <c r="Q292" i="15"/>
  <c r="R292" i="15" s="1"/>
  <c r="E292" i="15"/>
  <c r="Q295" i="15"/>
  <c r="R295" i="15" s="1"/>
  <c r="AD295" i="15"/>
  <c r="AE295" i="15" s="1"/>
  <c r="E295" i="15"/>
  <c r="AD298" i="15"/>
  <c r="AE298" i="15" s="1"/>
  <c r="Q298" i="15"/>
  <c r="R298" i="15" s="1"/>
  <c r="E298" i="15"/>
  <c r="AD300" i="15"/>
  <c r="AE300" i="15" s="1"/>
  <c r="Q300" i="15"/>
  <c r="R300" i="15" s="1"/>
  <c r="E300" i="15"/>
  <c r="Q303" i="15"/>
  <c r="R303" i="15" s="1"/>
  <c r="AD303" i="15"/>
  <c r="AE303" i="15" s="1"/>
  <c r="E303" i="15"/>
  <c r="AD306" i="15"/>
  <c r="AE306" i="15" s="1"/>
  <c r="Q306" i="15"/>
  <c r="R306" i="15" s="1"/>
  <c r="E306" i="15"/>
  <c r="AD308" i="15"/>
  <c r="AE308" i="15" s="1"/>
  <c r="Q308" i="15"/>
  <c r="R308" i="15" s="1"/>
  <c r="E308" i="15"/>
  <c r="U13" i="4"/>
  <c r="E1463" i="2" l="1"/>
  <c r="C3" i="2"/>
  <c r="E7" i="2" l="1"/>
  <c r="E11" i="2"/>
  <c r="F3" i="2" s="1"/>
  <c r="U12" i="4" s="1"/>
  <c r="E15" i="2"/>
  <c r="E19" i="2"/>
  <c r="E23" i="2"/>
  <c r="E27" i="2"/>
  <c r="E31" i="2"/>
  <c r="E35" i="2"/>
  <c r="E39" i="2"/>
  <c r="E43" i="2"/>
  <c r="E47" i="2"/>
  <c r="E51" i="2"/>
  <c r="E55" i="2"/>
  <c r="E59" i="2"/>
  <c r="E63" i="2"/>
  <c r="E67" i="2"/>
  <c r="E71" i="2"/>
  <c r="E75" i="2"/>
  <c r="E79" i="2"/>
  <c r="E83" i="2"/>
  <c r="E87" i="2"/>
  <c r="E91" i="2"/>
  <c r="E95" i="2"/>
  <c r="E99" i="2"/>
  <c r="E103" i="2"/>
  <c r="E107" i="2"/>
  <c r="E111" i="2"/>
  <c r="E115" i="2"/>
  <c r="E119" i="2"/>
  <c r="E123" i="2"/>
  <c r="E127" i="2"/>
  <c r="E131" i="2"/>
  <c r="E135" i="2"/>
  <c r="E139" i="2"/>
  <c r="E143" i="2"/>
  <c r="E147" i="2"/>
  <c r="E151" i="2"/>
  <c r="E155" i="2"/>
  <c r="E159" i="2"/>
  <c r="E163" i="2"/>
  <c r="E167" i="2"/>
  <c r="E171" i="2"/>
  <c r="E175" i="2"/>
  <c r="E179" i="2"/>
  <c r="E183" i="2"/>
  <c r="E187" i="2"/>
  <c r="E191" i="2"/>
  <c r="E195" i="2"/>
  <c r="E199" i="2"/>
  <c r="E203" i="2"/>
  <c r="E207" i="2"/>
  <c r="E211" i="2"/>
  <c r="E215" i="2"/>
  <c r="E219" i="2"/>
  <c r="E223" i="2"/>
  <c r="E227" i="2"/>
  <c r="E231" i="2"/>
  <c r="E235" i="2"/>
  <c r="E239" i="2"/>
  <c r="E243" i="2"/>
  <c r="E247" i="2"/>
  <c r="E251" i="2"/>
  <c r="E255" i="2"/>
  <c r="E259" i="2"/>
  <c r="E263" i="2"/>
  <c r="E267" i="2"/>
  <c r="E271" i="2"/>
  <c r="E275" i="2"/>
  <c r="E279" i="2"/>
  <c r="E283" i="2"/>
  <c r="E287" i="2"/>
  <c r="E291" i="2"/>
  <c r="E295" i="2"/>
  <c r="E299" i="2"/>
  <c r="E303" i="2"/>
  <c r="E307" i="2"/>
  <c r="E311" i="2"/>
  <c r="E315" i="2"/>
  <c r="E319" i="2"/>
  <c r="E323" i="2"/>
  <c r="E327" i="2"/>
  <c r="E331" i="2"/>
  <c r="E335" i="2"/>
  <c r="E339" i="2"/>
  <c r="E343" i="2"/>
  <c r="E347" i="2"/>
  <c r="E351" i="2"/>
  <c r="E355" i="2"/>
  <c r="E359" i="2"/>
  <c r="E363" i="2"/>
  <c r="E367" i="2"/>
  <c r="E371" i="2"/>
  <c r="E375" i="2"/>
  <c r="E379" i="2"/>
  <c r="E383" i="2"/>
  <c r="E387" i="2"/>
  <c r="E391" i="2"/>
  <c r="E395" i="2"/>
  <c r="E399" i="2"/>
  <c r="E403" i="2"/>
  <c r="E407" i="2"/>
  <c r="E411" i="2"/>
  <c r="E415" i="2"/>
  <c r="E419" i="2"/>
  <c r="E423" i="2"/>
  <c r="E427" i="2"/>
  <c r="E431" i="2"/>
  <c r="E435" i="2"/>
  <c r="E439" i="2"/>
  <c r="E443" i="2"/>
  <c r="E447" i="2"/>
  <c r="E451" i="2"/>
  <c r="E455" i="2"/>
  <c r="E459" i="2"/>
  <c r="E463" i="2"/>
  <c r="E467" i="2"/>
  <c r="E471" i="2"/>
  <c r="E475" i="2"/>
  <c r="E479" i="2"/>
  <c r="E483" i="2"/>
  <c r="E487" i="2"/>
  <c r="E491" i="2"/>
  <c r="E495" i="2"/>
  <c r="E499" i="2"/>
  <c r="E503" i="2"/>
  <c r="E507" i="2"/>
  <c r="E511" i="2"/>
  <c r="E515" i="2"/>
  <c r="E519" i="2"/>
  <c r="E523" i="2"/>
  <c r="E527" i="2"/>
  <c r="E531" i="2"/>
  <c r="E535" i="2"/>
  <c r="E539" i="2"/>
  <c r="E543" i="2"/>
  <c r="E547" i="2"/>
  <c r="E551" i="2"/>
  <c r="E555" i="2"/>
  <c r="E559" i="2"/>
  <c r="E563" i="2"/>
  <c r="E567" i="2"/>
  <c r="E571" i="2"/>
  <c r="E575" i="2"/>
  <c r="E579" i="2"/>
  <c r="E583" i="2"/>
  <c r="E587" i="2"/>
  <c r="E591" i="2"/>
  <c r="E595" i="2"/>
  <c r="E599" i="2"/>
  <c r="E603" i="2"/>
  <c r="E607" i="2"/>
  <c r="E611" i="2"/>
  <c r="E615" i="2"/>
  <c r="E619" i="2"/>
  <c r="E623" i="2"/>
  <c r="E627" i="2"/>
  <c r="E631" i="2"/>
  <c r="E635" i="2"/>
  <c r="E639" i="2"/>
  <c r="E643" i="2"/>
  <c r="E647" i="2"/>
  <c r="E651" i="2"/>
  <c r="E655" i="2"/>
  <c r="E659" i="2"/>
  <c r="E663" i="2"/>
  <c r="E667" i="2"/>
  <c r="E671" i="2"/>
  <c r="E675" i="2"/>
  <c r="E679" i="2"/>
  <c r="E683" i="2"/>
  <c r="E687" i="2"/>
  <c r="E691" i="2"/>
  <c r="E695" i="2"/>
  <c r="E699" i="2"/>
  <c r="E703" i="2"/>
  <c r="E707" i="2"/>
  <c r="E711" i="2"/>
  <c r="E715" i="2"/>
  <c r="E719" i="2"/>
  <c r="E723" i="2"/>
  <c r="E727" i="2"/>
  <c r="E731" i="2"/>
  <c r="E735" i="2"/>
  <c r="E739" i="2"/>
  <c r="E743" i="2"/>
  <c r="E747" i="2"/>
  <c r="E751" i="2"/>
  <c r="E755" i="2"/>
  <c r="E759" i="2"/>
  <c r="E763" i="2"/>
  <c r="E767" i="2"/>
  <c r="E771" i="2"/>
  <c r="E775" i="2"/>
  <c r="E779" i="2"/>
  <c r="E783" i="2"/>
  <c r="E787" i="2"/>
  <c r="E791" i="2"/>
  <c r="E795" i="2"/>
  <c r="E799" i="2"/>
  <c r="E803" i="2"/>
  <c r="E807" i="2"/>
  <c r="E811" i="2"/>
  <c r="E815" i="2"/>
  <c r="E819" i="2"/>
  <c r="E823" i="2"/>
  <c r="E827" i="2"/>
  <c r="E831" i="2"/>
  <c r="E835" i="2"/>
  <c r="E839" i="2"/>
  <c r="E843" i="2"/>
  <c r="E847" i="2"/>
  <c r="E851" i="2"/>
  <c r="E855" i="2"/>
  <c r="E859" i="2"/>
  <c r="E863" i="2"/>
  <c r="E867" i="2"/>
  <c r="E871" i="2"/>
  <c r="E875" i="2"/>
  <c r="E879" i="2"/>
  <c r="E883" i="2"/>
  <c r="E887" i="2"/>
  <c r="E891" i="2"/>
  <c r="E895" i="2"/>
  <c r="E899" i="2"/>
  <c r="E903" i="2"/>
  <c r="E907" i="2"/>
  <c r="E911" i="2"/>
  <c r="E915" i="2"/>
  <c r="E919" i="2"/>
  <c r="E923" i="2"/>
  <c r="E927" i="2"/>
  <c r="E931" i="2"/>
  <c r="E935" i="2"/>
  <c r="E939" i="2"/>
  <c r="E943" i="2"/>
  <c r="E947" i="2"/>
  <c r="E951" i="2"/>
  <c r="E955" i="2"/>
  <c r="E959" i="2"/>
  <c r="E963" i="2"/>
  <c r="E967" i="2"/>
  <c r="E971" i="2"/>
  <c r="E975" i="2"/>
  <c r="E979" i="2"/>
  <c r="E983" i="2"/>
  <c r="E987" i="2"/>
  <c r="E991" i="2"/>
  <c r="E995" i="2"/>
  <c r="E999" i="2"/>
  <c r="E1003" i="2"/>
  <c r="E1007" i="2"/>
  <c r="E1011" i="2"/>
  <c r="E1015" i="2"/>
  <c r="E1019" i="2"/>
  <c r="E1023" i="2"/>
  <c r="E1027" i="2"/>
  <c r="E1031" i="2"/>
  <c r="E1035" i="2"/>
  <c r="E1039" i="2"/>
  <c r="E1043" i="2"/>
  <c r="E1047" i="2"/>
  <c r="E1051" i="2"/>
  <c r="E1055" i="2"/>
  <c r="E1059" i="2"/>
  <c r="E1063" i="2"/>
  <c r="E1067" i="2"/>
  <c r="E1071" i="2"/>
  <c r="E1075" i="2"/>
  <c r="E1079" i="2"/>
  <c r="E1083" i="2"/>
  <c r="E1087" i="2"/>
  <c r="E1091" i="2"/>
  <c r="E1095" i="2"/>
  <c r="E1099" i="2"/>
  <c r="E1103" i="2"/>
  <c r="E1107" i="2"/>
  <c r="E1111" i="2"/>
  <c r="E1115" i="2"/>
  <c r="E1119" i="2"/>
  <c r="E1123" i="2"/>
  <c r="E1127" i="2"/>
  <c r="E1131" i="2"/>
  <c r="E1135" i="2"/>
  <c r="E1139" i="2"/>
  <c r="E1143" i="2"/>
  <c r="E1147" i="2"/>
  <c r="E1151" i="2"/>
  <c r="E1155" i="2"/>
  <c r="E1159" i="2"/>
  <c r="E1163" i="2"/>
  <c r="E1167" i="2"/>
  <c r="E1171" i="2"/>
  <c r="E1175" i="2"/>
  <c r="E1179" i="2"/>
  <c r="E1183" i="2"/>
  <c r="E1187" i="2"/>
  <c r="E1191" i="2"/>
  <c r="E1195" i="2"/>
  <c r="E1199" i="2"/>
  <c r="E1203" i="2"/>
  <c r="E1207" i="2"/>
  <c r="E1211" i="2"/>
  <c r="E1215" i="2"/>
  <c r="E1219" i="2"/>
  <c r="E1223" i="2"/>
  <c r="E1227" i="2"/>
  <c r="E1231" i="2"/>
  <c r="E1235" i="2"/>
  <c r="E1239" i="2"/>
  <c r="E1243" i="2"/>
  <c r="E1247" i="2"/>
  <c r="E1251" i="2"/>
  <c r="E1255" i="2"/>
  <c r="E1259" i="2"/>
  <c r="E1263" i="2"/>
  <c r="E1267" i="2"/>
  <c r="E1271" i="2"/>
  <c r="E1275" i="2"/>
  <c r="E1279" i="2"/>
  <c r="E1283" i="2"/>
  <c r="E1287" i="2"/>
  <c r="E1291" i="2"/>
  <c r="E1295" i="2"/>
  <c r="E1299" i="2"/>
  <c r="E1303" i="2"/>
  <c r="E1307" i="2"/>
  <c r="E1311" i="2"/>
  <c r="E1315" i="2"/>
  <c r="E1319" i="2"/>
  <c r="E1323" i="2"/>
  <c r="E1327" i="2"/>
  <c r="E1331" i="2"/>
  <c r="E1335" i="2"/>
  <c r="E1339" i="2"/>
  <c r="E1343" i="2"/>
  <c r="E1347" i="2"/>
  <c r="E1351" i="2"/>
  <c r="E1355" i="2"/>
  <c r="E1359" i="2"/>
  <c r="E1363" i="2"/>
  <c r="E1367" i="2"/>
  <c r="E1371" i="2"/>
  <c r="E1375" i="2"/>
  <c r="E1379" i="2"/>
  <c r="E1383" i="2"/>
  <c r="E1387" i="2"/>
  <c r="E1391" i="2"/>
  <c r="E1395" i="2"/>
  <c r="E1399" i="2"/>
  <c r="E1403" i="2"/>
  <c r="E1407" i="2"/>
  <c r="E1411" i="2"/>
  <c r="E1415" i="2"/>
  <c r="E1419" i="2"/>
  <c r="E1423" i="2"/>
  <c r="E1427" i="2"/>
  <c r="E1431" i="2"/>
  <c r="E1435" i="2"/>
  <c r="E1439" i="2"/>
  <c r="E1443" i="2"/>
  <c r="E1447" i="2"/>
  <c r="E1451" i="2"/>
  <c r="E1455" i="2"/>
  <c r="E1459" i="2"/>
  <c r="D3" i="2"/>
  <c r="C19" i="2"/>
  <c r="C23" i="2"/>
  <c r="C27" i="2"/>
  <c r="C31" i="2"/>
  <c r="C35" i="2"/>
  <c r="C39" i="2"/>
  <c r="C43" i="2"/>
  <c r="C47" i="2"/>
  <c r="C51" i="2"/>
  <c r="C55" i="2"/>
  <c r="C59" i="2"/>
  <c r="C63" i="2"/>
  <c r="C67" i="2"/>
  <c r="C71" i="2"/>
  <c r="C75" i="2"/>
  <c r="C79" i="2"/>
  <c r="C83" i="2"/>
  <c r="C87" i="2"/>
  <c r="C91" i="2"/>
  <c r="C95" i="2"/>
  <c r="C99" i="2"/>
  <c r="C103" i="2"/>
  <c r="C107" i="2"/>
  <c r="C111" i="2"/>
  <c r="C115" i="2"/>
  <c r="C119" i="2"/>
  <c r="C123" i="2"/>
  <c r="C127" i="2"/>
  <c r="C131" i="2"/>
  <c r="C135" i="2"/>
  <c r="C139" i="2"/>
  <c r="C143" i="2"/>
  <c r="C147" i="2"/>
  <c r="C151" i="2"/>
  <c r="C155" i="2"/>
  <c r="C159" i="2"/>
  <c r="C163" i="2"/>
  <c r="C167" i="2"/>
  <c r="C171" i="2"/>
  <c r="C175" i="2"/>
  <c r="C179" i="2"/>
  <c r="C183" i="2"/>
  <c r="C187" i="2"/>
  <c r="C191" i="2"/>
  <c r="C195" i="2"/>
  <c r="C199" i="2"/>
  <c r="C203" i="2"/>
  <c r="C207" i="2"/>
  <c r="C211" i="2"/>
  <c r="C215" i="2"/>
  <c r="C219" i="2"/>
  <c r="C223" i="2"/>
  <c r="C227" i="2"/>
  <c r="C231" i="2"/>
  <c r="C235" i="2"/>
  <c r="C239" i="2"/>
  <c r="C243" i="2"/>
  <c r="C247" i="2"/>
  <c r="C251" i="2"/>
  <c r="C255" i="2"/>
  <c r="C259" i="2"/>
  <c r="C263" i="2"/>
  <c r="C267" i="2"/>
  <c r="C271" i="2"/>
  <c r="C275" i="2"/>
  <c r="C279" i="2"/>
  <c r="C283" i="2"/>
  <c r="C287" i="2"/>
  <c r="C291" i="2"/>
  <c r="C295" i="2"/>
  <c r="C299" i="2"/>
  <c r="C303" i="2"/>
  <c r="C307" i="2"/>
  <c r="C311" i="2"/>
  <c r="C315" i="2"/>
  <c r="C319" i="2"/>
  <c r="C323" i="2"/>
  <c r="C327" i="2"/>
  <c r="C331" i="2"/>
  <c r="C335" i="2"/>
  <c r="C339" i="2"/>
  <c r="C343" i="2"/>
  <c r="C347" i="2"/>
  <c r="C351" i="2"/>
  <c r="C355" i="2"/>
  <c r="C359" i="2"/>
  <c r="C363" i="2"/>
  <c r="C367" i="2"/>
  <c r="C371" i="2"/>
  <c r="C375" i="2"/>
  <c r="C379" i="2"/>
  <c r="C383" i="2"/>
  <c r="C387" i="2"/>
  <c r="C391" i="2"/>
  <c r="C395" i="2"/>
  <c r="C399" i="2"/>
  <c r="C403" i="2"/>
  <c r="C407" i="2"/>
  <c r="C411" i="2"/>
  <c r="C415" i="2"/>
  <c r="C419" i="2"/>
  <c r="C423" i="2"/>
  <c r="C427" i="2"/>
  <c r="C431" i="2"/>
  <c r="C435" i="2"/>
  <c r="C439" i="2"/>
  <c r="C443" i="2"/>
  <c r="C447" i="2"/>
  <c r="C451" i="2"/>
  <c r="C455" i="2"/>
  <c r="C459" i="2"/>
  <c r="C463" i="2"/>
  <c r="C467" i="2"/>
  <c r="C471" i="2"/>
  <c r="C475" i="2"/>
  <c r="C479" i="2"/>
  <c r="C483" i="2"/>
  <c r="C487" i="2"/>
  <c r="C491" i="2"/>
  <c r="C495" i="2"/>
  <c r="C499" i="2"/>
  <c r="C503" i="2"/>
  <c r="C507" i="2"/>
  <c r="C511" i="2"/>
  <c r="C515" i="2"/>
  <c r="C519" i="2"/>
  <c r="C523" i="2"/>
  <c r="C527" i="2"/>
  <c r="C531" i="2"/>
  <c r="C535" i="2"/>
  <c r="C539" i="2"/>
  <c r="C543" i="2"/>
  <c r="C547" i="2"/>
  <c r="C551" i="2"/>
  <c r="C555" i="2"/>
  <c r="C559" i="2"/>
  <c r="C563" i="2"/>
  <c r="C567" i="2"/>
  <c r="C571" i="2"/>
  <c r="C575" i="2"/>
  <c r="C579" i="2"/>
  <c r="C583" i="2"/>
  <c r="C587" i="2"/>
  <c r="C591" i="2"/>
  <c r="C595" i="2"/>
  <c r="C599" i="2"/>
  <c r="C603" i="2"/>
  <c r="C607" i="2"/>
  <c r="C611" i="2"/>
  <c r="C615" i="2"/>
  <c r="C619" i="2"/>
  <c r="C623" i="2"/>
  <c r="C627" i="2"/>
  <c r="C631" i="2"/>
  <c r="C635" i="2"/>
  <c r="C639" i="2"/>
  <c r="C643" i="2"/>
  <c r="C647" i="2"/>
  <c r="C651" i="2"/>
  <c r="C655" i="2"/>
  <c r="C659" i="2"/>
  <c r="C663" i="2"/>
  <c r="C667" i="2"/>
  <c r="C671" i="2"/>
  <c r="C675" i="2"/>
  <c r="C679" i="2"/>
  <c r="C683" i="2"/>
  <c r="C687" i="2"/>
  <c r="C691" i="2"/>
  <c r="C695" i="2"/>
  <c r="C699" i="2"/>
  <c r="C703" i="2"/>
  <c r="C707" i="2"/>
  <c r="C711" i="2"/>
  <c r="C715" i="2"/>
  <c r="C719" i="2"/>
  <c r="C723" i="2"/>
  <c r="C727" i="2"/>
  <c r="C731" i="2"/>
  <c r="C735" i="2"/>
  <c r="C739" i="2"/>
  <c r="C743" i="2"/>
  <c r="C747" i="2"/>
  <c r="C751" i="2"/>
  <c r="C755" i="2"/>
  <c r="C759" i="2"/>
  <c r="C763" i="2"/>
  <c r="C767" i="2"/>
  <c r="C771" i="2"/>
  <c r="C775" i="2"/>
  <c r="C779" i="2"/>
  <c r="C783" i="2"/>
  <c r="C787" i="2"/>
  <c r="C791" i="2"/>
  <c r="C795" i="2"/>
  <c r="C799" i="2"/>
  <c r="C803" i="2"/>
  <c r="C807" i="2"/>
  <c r="C811" i="2"/>
  <c r="C815" i="2"/>
  <c r="C819" i="2"/>
  <c r="C823" i="2"/>
  <c r="C827" i="2"/>
  <c r="C831" i="2"/>
  <c r="C835" i="2"/>
  <c r="C839" i="2"/>
  <c r="C843" i="2"/>
  <c r="C847" i="2"/>
  <c r="C851" i="2"/>
  <c r="C855" i="2"/>
  <c r="C859" i="2"/>
  <c r="C863" i="2"/>
  <c r="C867" i="2"/>
  <c r="C871" i="2"/>
  <c r="C875" i="2"/>
  <c r="C879" i="2"/>
  <c r="C883" i="2"/>
  <c r="C887" i="2"/>
  <c r="C891" i="2"/>
  <c r="C895" i="2"/>
  <c r="C899" i="2"/>
  <c r="C903" i="2"/>
  <c r="C907" i="2"/>
  <c r="C911" i="2"/>
  <c r="C915" i="2"/>
  <c r="C919" i="2"/>
  <c r="C923" i="2"/>
  <c r="C927" i="2"/>
  <c r="C931" i="2"/>
  <c r="C935" i="2"/>
  <c r="C939" i="2"/>
  <c r="C943" i="2"/>
  <c r="C947" i="2"/>
  <c r="C951" i="2"/>
  <c r="C955" i="2"/>
  <c r="C959" i="2"/>
  <c r="C963" i="2"/>
  <c r="C967" i="2"/>
  <c r="C971" i="2"/>
  <c r="C975" i="2"/>
  <c r="C979" i="2"/>
  <c r="C983" i="2"/>
  <c r="C987" i="2"/>
  <c r="C991" i="2"/>
  <c r="C995" i="2"/>
  <c r="C999" i="2"/>
  <c r="C1003" i="2"/>
  <c r="C1007" i="2"/>
  <c r="C1011" i="2"/>
  <c r="C1015" i="2"/>
  <c r="C1019" i="2"/>
  <c r="C1023" i="2"/>
  <c r="C1027" i="2"/>
  <c r="C1031" i="2"/>
  <c r="C1035" i="2"/>
  <c r="C1039" i="2"/>
  <c r="C1043" i="2"/>
  <c r="C1047" i="2"/>
  <c r="C1051" i="2"/>
  <c r="C1055" i="2"/>
  <c r="C1059" i="2"/>
  <c r="C1063" i="2"/>
  <c r="C1067" i="2"/>
  <c r="C1071" i="2"/>
  <c r="C1075" i="2"/>
  <c r="C1079" i="2"/>
  <c r="C1083" i="2"/>
  <c r="C1087" i="2"/>
  <c r="C1091" i="2"/>
  <c r="C1095" i="2"/>
  <c r="C1099" i="2"/>
  <c r="C1103" i="2"/>
  <c r="C1107" i="2"/>
  <c r="C1111" i="2"/>
  <c r="C1115" i="2"/>
  <c r="C1119" i="2"/>
  <c r="C1123" i="2"/>
  <c r="C1127" i="2"/>
  <c r="C1131" i="2"/>
  <c r="C1135" i="2"/>
  <c r="C1139" i="2"/>
  <c r="C1143" i="2"/>
  <c r="C1147" i="2"/>
  <c r="C1151" i="2"/>
  <c r="C1155" i="2"/>
  <c r="C1159" i="2"/>
  <c r="C1163" i="2"/>
  <c r="C1167" i="2"/>
  <c r="C1171" i="2"/>
  <c r="C1175" i="2"/>
  <c r="C1179" i="2"/>
  <c r="C1183" i="2"/>
  <c r="C1187" i="2"/>
  <c r="C1191" i="2"/>
  <c r="C1195" i="2"/>
  <c r="C1199" i="2"/>
  <c r="C1203" i="2"/>
  <c r="C1207" i="2"/>
  <c r="C1211" i="2"/>
  <c r="C1215" i="2"/>
  <c r="C1219" i="2"/>
  <c r="C1223" i="2"/>
  <c r="C1227" i="2"/>
  <c r="C1231" i="2"/>
  <c r="C1235" i="2"/>
  <c r="C1239" i="2"/>
  <c r="C1243" i="2"/>
  <c r="C1247" i="2"/>
  <c r="C1251" i="2"/>
  <c r="C1255" i="2"/>
  <c r="C1259" i="2"/>
  <c r="C1263" i="2"/>
  <c r="C1267" i="2"/>
  <c r="C1271" i="2"/>
  <c r="C1275" i="2"/>
  <c r="C1279" i="2"/>
  <c r="C1283" i="2"/>
  <c r="C1287" i="2"/>
  <c r="C1291" i="2"/>
  <c r="C1295" i="2"/>
  <c r="C1299" i="2"/>
  <c r="C1303" i="2"/>
  <c r="C1307" i="2"/>
  <c r="C1311" i="2"/>
  <c r="C1315" i="2"/>
  <c r="C1319" i="2"/>
  <c r="C1323" i="2"/>
  <c r="C1327" i="2"/>
  <c r="C1331" i="2"/>
  <c r="C1335" i="2"/>
  <c r="C1339" i="2"/>
  <c r="C1343" i="2"/>
  <c r="C1347" i="2"/>
  <c r="C1351" i="2"/>
  <c r="C1355" i="2"/>
  <c r="C1359" i="2"/>
  <c r="C1363" i="2"/>
  <c r="C1367" i="2"/>
  <c r="C1371" i="2"/>
  <c r="C1375" i="2"/>
  <c r="C1379" i="2"/>
  <c r="C1383" i="2"/>
  <c r="C1387" i="2"/>
  <c r="C1391" i="2"/>
  <c r="C1395" i="2"/>
  <c r="C1399" i="2"/>
  <c r="C1403" i="2"/>
  <c r="C1407" i="2"/>
  <c r="C1411" i="2"/>
  <c r="C1415" i="2"/>
  <c r="C1419" i="2"/>
  <c r="C1423" i="2"/>
  <c r="C1427" i="2"/>
  <c r="C1431" i="2"/>
  <c r="C1435" i="2"/>
  <c r="C1439" i="2"/>
  <c r="C1443" i="2"/>
  <c r="C1447" i="2"/>
  <c r="C1451" i="2"/>
  <c r="C1455" i="2"/>
  <c r="C1459" i="2"/>
  <c r="C11" i="2"/>
  <c r="C15" i="2"/>
  <c r="C7" i="2"/>
  <c r="G5" i="4" l="1"/>
  <c r="G6" i="4" s="1"/>
  <c r="O5" i="4"/>
  <c r="O6" i="4" s="1"/>
  <c r="E18" i="4"/>
  <c r="F5" i="4"/>
  <c r="F6" i="4" s="1"/>
  <c r="P18" i="4"/>
  <c r="O18" i="4"/>
  <c r="H5" i="4"/>
  <c r="H6" i="4" s="1"/>
  <c r="P5" i="4"/>
  <c r="P6" i="4" s="1"/>
  <c r="G18" i="4"/>
  <c r="I5" i="4"/>
  <c r="N18" i="4"/>
  <c r="M5" i="4"/>
  <c r="L6" i="4"/>
  <c r="K5" i="4"/>
  <c r="K6" i="4" s="1"/>
  <c r="E5" i="4"/>
  <c r="E6" i="4" s="1"/>
  <c r="J5" i="4"/>
  <c r="J6" i="4" s="1"/>
  <c r="D369" i="15" l="1"/>
  <c r="D367" i="15"/>
  <c r="D366" i="15"/>
  <c r="D365" i="15"/>
  <c r="D363" i="15"/>
  <c r="D362" i="15"/>
  <c r="D361" i="15"/>
  <c r="D360" i="15"/>
  <c r="D358" i="15"/>
  <c r="D357" i="15"/>
  <c r="D356" i="15"/>
  <c r="D354" i="15"/>
  <c r="D353" i="15"/>
  <c r="D352" i="15"/>
  <c r="D350" i="15"/>
  <c r="D348" i="15"/>
  <c r="D344" i="15"/>
  <c r="D340" i="15"/>
  <c r="D368" i="15"/>
  <c r="D364" i="15"/>
  <c r="D359" i="15"/>
  <c r="D355" i="15"/>
  <c r="D351" i="15"/>
  <c r="D349" i="15"/>
  <c r="D347" i="15"/>
  <c r="D346" i="15"/>
  <c r="D345" i="15"/>
  <c r="D343" i="15"/>
  <c r="D342" i="15"/>
  <c r="D341" i="15"/>
  <c r="D339" i="15"/>
  <c r="D368" i="14"/>
  <c r="D364" i="14"/>
  <c r="D345" i="14"/>
  <c r="D344" i="14"/>
  <c r="D341" i="14"/>
  <c r="D340" i="14"/>
  <c r="D339" i="14"/>
  <c r="D369" i="14"/>
  <c r="D367" i="14"/>
  <c r="D366" i="14"/>
  <c r="D365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3" i="14"/>
  <c r="D342" i="14"/>
  <c r="D369" i="13"/>
  <c r="D366" i="13"/>
  <c r="D364" i="13"/>
  <c r="D362" i="13"/>
  <c r="D360" i="13"/>
  <c r="D358" i="13"/>
  <c r="D356" i="13"/>
  <c r="D354" i="13"/>
  <c r="D352" i="13"/>
  <c r="D350" i="13"/>
  <c r="D348" i="13"/>
  <c r="D347" i="13"/>
  <c r="D345" i="13"/>
  <c r="D342" i="13"/>
  <c r="D340" i="13"/>
  <c r="D368" i="12"/>
  <c r="D367" i="12"/>
  <c r="D365" i="12"/>
  <c r="D363" i="12"/>
  <c r="D362" i="12"/>
  <c r="D359" i="12"/>
  <c r="D358" i="12"/>
  <c r="D355" i="12"/>
  <c r="D354" i="12"/>
  <c r="D351" i="12"/>
  <c r="D350" i="12"/>
  <c r="D347" i="12"/>
  <c r="D346" i="12"/>
  <c r="D343" i="12"/>
  <c r="D342" i="12"/>
  <c r="D339" i="12"/>
  <c r="D368" i="13"/>
  <c r="D367" i="13"/>
  <c r="D365" i="13"/>
  <c r="D363" i="13"/>
  <c r="D361" i="13"/>
  <c r="D359" i="13"/>
  <c r="D357" i="13"/>
  <c r="D355" i="13"/>
  <c r="D353" i="13"/>
  <c r="D351" i="13"/>
  <c r="D349" i="13"/>
  <c r="D346" i="13"/>
  <c r="D344" i="13"/>
  <c r="D343" i="13"/>
  <c r="D341" i="13"/>
  <c r="D339" i="13"/>
  <c r="D369" i="12"/>
  <c r="D366" i="12"/>
  <c r="D364" i="12"/>
  <c r="D361" i="12"/>
  <c r="D360" i="12"/>
  <c r="D357" i="12"/>
  <c r="D356" i="12"/>
  <c r="D353" i="12"/>
  <c r="D352" i="12"/>
  <c r="D349" i="12"/>
  <c r="D348" i="12"/>
  <c r="D345" i="12"/>
  <c r="D344" i="12"/>
  <c r="D341" i="12"/>
  <c r="D340" i="12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153" i="15"/>
  <c r="D152" i="15"/>
  <c r="D149" i="15"/>
  <c r="D148" i="15"/>
  <c r="D145" i="15"/>
  <c r="D144" i="15"/>
  <c r="D141" i="15"/>
  <c r="D140" i="15"/>
  <c r="D137" i="15"/>
  <c r="D136" i="15"/>
  <c r="D133" i="15"/>
  <c r="D132" i="15"/>
  <c r="D129" i="15"/>
  <c r="D128" i="15"/>
  <c r="D125" i="15"/>
  <c r="D155" i="15"/>
  <c r="D154" i="15"/>
  <c r="D147" i="15"/>
  <c r="D146" i="15"/>
  <c r="D139" i="15"/>
  <c r="D138" i="15"/>
  <c r="D131" i="15"/>
  <c r="D130" i="15"/>
  <c r="D151" i="15"/>
  <c r="D150" i="15"/>
  <c r="D143" i="15"/>
  <c r="D142" i="15"/>
  <c r="D135" i="15"/>
  <c r="D134" i="15"/>
  <c r="D127" i="15"/>
  <c r="D126" i="15"/>
  <c r="D155" i="14"/>
  <c r="D154" i="14"/>
  <c r="D151" i="14"/>
  <c r="D150" i="14"/>
  <c r="D147" i="14"/>
  <c r="D146" i="14"/>
  <c r="D143" i="14"/>
  <c r="D142" i="14"/>
  <c r="D139" i="14"/>
  <c r="D138" i="14"/>
  <c r="D135" i="14"/>
  <c r="D134" i="14"/>
  <c r="D131" i="14"/>
  <c r="D130" i="14"/>
  <c r="D127" i="14"/>
  <c r="D126" i="14"/>
  <c r="D153" i="14"/>
  <c r="D152" i="14"/>
  <c r="D149" i="14"/>
  <c r="D148" i="14"/>
  <c r="D145" i="14"/>
  <c r="D144" i="14"/>
  <c r="D141" i="14"/>
  <c r="D140" i="14"/>
  <c r="D137" i="14"/>
  <c r="D136" i="14"/>
  <c r="D133" i="14"/>
  <c r="D132" i="14"/>
  <c r="D129" i="14"/>
  <c r="D128" i="14"/>
  <c r="D125" i="14"/>
  <c r="D153" i="13"/>
  <c r="D152" i="13"/>
  <c r="D149" i="13"/>
  <c r="D148" i="13"/>
  <c r="D145" i="13"/>
  <c r="D144" i="13"/>
  <c r="D141" i="13"/>
  <c r="D140" i="13"/>
  <c r="D137" i="13"/>
  <c r="D136" i="13"/>
  <c r="D133" i="13"/>
  <c r="D132" i="13"/>
  <c r="D129" i="13"/>
  <c r="D128" i="13"/>
  <c r="D125" i="13"/>
  <c r="D154" i="12"/>
  <c r="D152" i="12"/>
  <c r="D150" i="12"/>
  <c r="D148" i="12"/>
  <c r="D146" i="12"/>
  <c r="D144" i="12"/>
  <c r="D142" i="12"/>
  <c r="D140" i="12"/>
  <c r="D138" i="12"/>
  <c r="D136" i="12"/>
  <c r="D134" i="12"/>
  <c r="D132" i="12"/>
  <c r="D130" i="12"/>
  <c r="D128" i="12"/>
  <c r="D126" i="12"/>
  <c r="D155" i="13"/>
  <c r="D154" i="13"/>
  <c r="D151" i="13"/>
  <c r="D150" i="13"/>
  <c r="D147" i="13"/>
  <c r="D146" i="13"/>
  <c r="D143" i="13"/>
  <c r="D142" i="13"/>
  <c r="D139" i="13"/>
  <c r="D138" i="13"/>
  <c r="D135" i="13"/>
  <c r="D134" i="13"/>
  <c r="D131" i="13"/>
  <c r="D130" i="13"/>
  <c r="D127" i="13"/>
  <c r="D126" i="13"/>
  <c r="D155" i="12"/>
  <c r="D153" i="12"/>
  <c r="D151" i="12"/>
  <c r="D149" i="12"/>
  <c r="D147" i="12"/>
  <c r="D145" i="12"/>
  <c r="D143" i="12"/>
  <c r="D141" i="12"/>
  <c r="D139" i="12"/>
  <c r="D137" i="12"/>
  <c r="D135" i="12"/>
  <c r="D133" i="12"/>
  <c r="D131" i="12"/>
  <c r="D129" i="12"/>
  <c r="D127" i="12"/>
  <c r="D125" i="12"/>
  <c r="D155" i="3"/>
  <c r="D153" i="3"/>
  <c r="D151" i="3"/>
  <c r="D149" i="3"/>
  <c r="D147" i="3"/>
  <c r="D145" i="3"/>
  <c r="D143" i="3"/>
  <c r="D141" i="3"/>
  <c r="D139" i="3"/>
  <c r="D137" i="3"/>
  <c r="D135" i="3"/>
  <c r="D133" i="3"/>
  <c r="D131" i="3"/>
  <c r="D129" i="3"/>
  <c r="D127" i="3"/>
  <c r="D125" i="3"/>
  <c r="D154" i="3"/>
  <c r="D152" i="3"/>
  <c r="D150" i="3"/>
  <c r="D148" i="3"/>
  <c r="D146" i="3"/>
  <c r="D144" i="3"/>
  <c r="D142" i="3"/>
  <c r="D140" i="3"/>
  <c r="D138" i="3"/>
  <c r="D136" i="3"/>
  <c r="D134" i="3"/>
  <c r="D132" i="3"/>
  <c r="D130" i="3"/>
  <c r="D128" i="3"/>
  <c r="D126" i="3"/>
  <c r="D65" i="15"/>
  <c r="D64" i="15"/>
  <c r="D61" i="15"/>
  <c r="D60" i="15"/>
  <c r="D57" i="15"/>
  <c r="D56" i="15"/>
  <c r="D53" i="15"/>
  <c r="D52" i="15"/>
  <c r="D49" i="15"/>
  <c r="D48" i="15"/>
  <c r="D46" i="15"/>
  <c r="D45" i="15"/>
  <c r="D42" i="15"/>
  <c r="D41" i="15"/>
  <c r="D38" i="15"/>
  <c r="D37" i="15"/>
  <c r="D59" i="15"/>
  <c r="D58" i="15"/>
  <c r="D51" i="15"/>
  <c r="D50" i="15"/>
  <c r="D44" i="15"/>
  <c r="D43" i="15"/>
  <c r="D36" i="15"/>
  <c r="D35" i="15"/>
  <c r="D63" i="15"/>
  <c r="D62" i="15"/>
  <c r="D55" i="15"/>
  <c r="D54" i="15"/>
  <c r="D47" i="15"/>
  <c r="D40" i="15"/>
  <c r="D39" i="15"/>
  <c r="D65" i="14"/>
  <c r="D64" i="14"/>
  <c r="D61" i="14"/>
  <c r="D60" i="14"/>
  <c r="D57" i="14"/>
  <c r="D56" i="14"/>
  <c r="D53" i="14"/>
  <c r="D52" i="14"/>
  <c r="D49" i="14"/>
  <c r="D47" i="14"/>
  <c r="D46" i="14"/>
  <c r="D43" i="14"/>
  <c r="D42" i="14"/>
  <c r="D39" i="14"/>
  <c r="D38" i="14"/>
  <c r="D35" i="14"/>
  <c r="D63" i="14"/>
  <c r="D62" i="14"/>
  <c r="D59" i="14"/>
  <c r="D58" i="14"/>
  <c r="D55" i="14"/>
  <c r="D54" i="14"/>
  <c r="D51" i="14"/>
  <c r="D50" i="14"/>
  <c r="D48" i="14"/>
  <c r="D45" i="14"/>
  <c r="D44" i="14"/>
  <c r="D41" i="14"/>
  <c r="D40" i="14"/>
  <c r="D37" i="14"/>
  <c r="D36" i="14"/>
  <c r="D65" i="13"/>
  <c r="D63" i="13"/>
  <c r="D61" i="13"/>
  <c r="D59" i="13"/>
  <c r="D57" i="13"/>
  <c r="D55" i="13"/>
  <c r="D53" i="13"/>
  <c r="D51" i="13"/>
  <c r="D49" i="13"/>
  <c r="D47" i="13"/>
  <c r="D45" i="13"/>
  <c r="D43" i="13"/>
  <c r="D41" i="13"/>
  <c r="D39" i="13"/>
  <c r="D37" i="13"/>
  <c r="D35" i="13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64" i="13"/>
  <c r="D62" i="13"/>
  <c r="D60" i="13"/>
  <c r="D58" i="13"/>
  <c r="D56" i="13"/>
  <c r="D54" i="13"/>
  <c r="D52" i="13"/>
  <c r="D50" i="13"/>
  <c r="D48" i="13"/>
  <c r="D46" i="13"/>
  <c r="D44" i="13"/>
  <c r="D42" i="13"/>
  <c r="D40" i="13"/>
  <c r="D38" i="13"/>
  <c r="D36" i="13"/>
  <c r="D65" i="3"/>
  <c r="D63" i="3"/>
  <c r="D61" i="3"/>
  <c r="D59" i="3"/>
  <c r="D57" i="3"/>
  <c r="D55" i="3"/>
  <c r="D53" i="3"/>
  <c r="D51" i="3"/>
  <c r="D49" i="3"/>
  <c r="D47" i="3"/>
  <c r="D45" i="3"/>
  <c r="D43" i="3"/>
  <c r="D41" i="3"/>
  <c r="D39" i="3"/>
  <c r="D37" i="3"/>
  <c r="D35" i="3"/>
  <c r="D64" i="3"/>
  <c r="D62" i="3"/>
  <c r="D60" i="3"/>
  <c r="D58" i="3"/>
  <c r="D56" i="3"/>
  <c r="D54" i="3"/>
  <c r="D52" i="3"/>
  <c r="D50" i="3"/>
  <c r="D48" i="3"/>
  <c r="D46" i="3"/>
  <c r="D44" i="3"/>
  <c r="D42" i="3"/>
  <c r="D40" i="3"/>
  <c r="D38" i="3"/>
  <c r="D36" i="3"/>
  <c r="D96" i="15"/>
  <c r="D93" i="15"/>
  <c r="D92" i="15"/>
  <c r="D89" i="15"/>
  <c r="D88" i="15"/>
  <c r="D85" i="15"/>
  <c r="D84" i="15"/>
  <c r="D81" i="15"/>
  <c r="D80" i="15"/>
  <c r="D77" i="15"/>
  <c r="D76" i="15"/>
  <c r="D73" i="15"/>
  <c r="D72" i="15"/>
  <c r="D69" i="15"/>
  <c r="D68" i="15"/>
  <c r="D91" i="15"/>
  <c r="D90" i="15"/>
  <c r="D83" i="15"/>
  <c r="D82" i="15"/>
  <c r="D75" i="15"/>
  <c r="D74" i="15"/>
  <c r="D67" i="15"/>
  <c r="D66" i="15"/>
  <c r="D95" i="15"/>
  <c r="D94" i="15"/>
  <c r="D87" i="15"/>
  <c r="D86" i="15"/>
  <c r="D79" i="15"/>
  <c r="D78" i="15"/>
  <c r="D71" i="15"/>
  <c r="D70" i="15"/>
  <c r="D95" i="14"/>
  <c r="D94" i="14"/>
  <c r="D91" i="14"/>
  <c r="D89" i="14"/>
  <c r="D88" i="14"/>
  <c r="D85" i="14"/>
  <c r="D84" i="14"/>
  <c r="D81" i="14"/>
  <c r="D80" i="14"/>
  <c r="D77" i="14"/>
  <c r="D76" i="14"/>
  <c r="D74" i="14"/>
  <c r="D71" i="14"/>
  <c r="D70" i="14"/>
  <c r="D67" i="14"/>
  <c r="D96" i="14"/>
  <c r="D93" i="14"/>
  <c r="D92" i="14"/>
  <c r="D90" i="14"/>
  <c r="D87" i="14"/>
  <c r="D86" i="14"/>
  <c r="D83" i="14"/>
  <c r="D82" i="14"/>
  <c r="D79" i="14"/>
  <c r="D78" i="14"/>
  <c r="D75" i="14"/>
  <c r="D73" i="14"/>
  <c r="D72" i="14"/>
  <c r="D69" i="14"/>
  <c r="D68" i="14"/>
  <c r="D66" i="14"/>
  <c r="D95" i="13"/>
  <c r="D93" i="13"/>
  <c r="D91" i="13"/>
  <c r="D89" i="13"/>
  <c r="D87" i="13"/>
  <c r="D85" i="13"/>
  <c r="D83" i="13"/>
  <c r="D81" i="13"/>
  <c r="D79" i="13"/>
  <c r="D77" i="13"/>
  <c r="D75" i="13"/>
  <c r="D73" i="13"/>
  <c r="D71" i="13"/>
  <c r="D69" i="13"/>
  <c r="D67" i="13"/>
  <c r="D96" i="12"/>
  <c r="D94" i="12"/>
  <c r="D92" i="12"/>
  <c r="D90" i="12"/>
  <c r="D88" i="12"/>
  <c r="D86" i="12"/>
  <c r="D84" i="12"/>
  <c r="D82" i="12"/>
  <c r="D80" i="12"/>
  <c r="D78" i="12"/>
  <c r="D76" i="12"/>
  <c r="D74" i="12"/>
  <c r="D73" i="12"/>
  <c r="D72" i="12"/>
  <c r="D71" i="12"/>
  <c r="D70" i="12"/>
  <c r="D69" i="12"/>
  <c r="D68" i="12"/>
  <c r="D67" i="12"/>
  <c r="D66" i="12"/>
  <c r="D96" i="13"/>
  <c r="D94" i="13"/>
  <c r="D92" i="13"/>
  <c r="D90" i="13"/>
  <c r="D88" i="13"/>
  <c r="D86" i="13"/>
  <c r="D84" i="13"/>
  <c r="D82" i="13"/>
  <c r="D80" i="13"/>
  <c r="D78" i="13"/>
  <c r="D76" i="13"/>
  <c r="D74" i="13"/>
  <c r="D72" i="13"/>
  <c r="D70" i="13"/>
  <c r="D68" i="13"/>
  <c r="D66" i="13"/>
  <c r="D95" i="12"/>
  <c r="D93" i="12"/>
  <c r="D91" i="12"/>
  <c r="D89" i="12"/>
  <c r="D87" i="12"/>
  <c r="D85" i="12"/>
  <c r="D83" i="12"/>
  <c r="D81" i="12"/>
  <c r="D79" i="12"/>
  <c r="D77" i="12"/>
  <c r="D75" i="12"/>
  <c r="D95" i="3"/>
  <c r="D93" i="3"/>
  <c r="D91" i="3"/>
  <c r="D89" i="3"/>
  <c r="D87" i="3"/>
  <c r="D85" i="3"/>
  <c r="D83" i="3"/>
  <c r="D81" i="3"/>
  <c r="D79" i="3"/>
  <c r="D77" i="3"/>
  <c r="D75" i="3"/>
  <c r="D73" i="3"/>
  <c r="D71" i="3"/>
  <c r="D69" i="3"/>
  <c r="D67" i="3"/>
  <c r="D96" i="3"/>
  <c r="D94" i="3"/>
  <c r="D92" i="3"/>
  <c r="D90" i="3"/>
  <c r="D88" i="3"/>
  <c r="D86" i="3"/>
  <c r="D84" i="3"/>
  <c r="D82" i="3"/>
  <c r="D80" i="3"/>
  <c r="D78" i="3"/>
  <c r="D76" i="3"/>
  <c r="D74" i="3"/>
  <c r="D72" i="3"/>
  <c r="D70" i="3"/>
  <c r="D68" i="3"/>
  <c r="D66" i="3"/>
  <c r="D34" i="15"/>
  <c r="D33" i="15"/>
  <c r="D30" i="15"/>
  <c r="D29" i="15"/>
  <c r="D26" i="15"/>
  <c r="D25" i="15"/>
  <c r="D22" i="15"/>
  <c r="D21" i="15"/>
  <c r="D18" i="15"/>
  <c r="D17" i="15"/>
  <c r="D14" i="15"/>
  <c r="D13" i="15"/>
  <c r="D10" i="15"/>
  <c r="D9" i="15"/>
  <c r="D8" i="15"/>
  <c r="D7" i="15"/>
  <c r="D6" i="15"/>
  <c r="D5" i="15"/>
  <c r="D28" i="15"/>
  <c r="D27" i="15"/>
  <c r="D20" i="15"/>
  <c r="D19" i="15"/>
  <c r="D12" i="15"/>
  <c r="D11" i="15"/>
  <c r="D32" i="15"/>
  <c r="D31" i="15"/>
  <c r="D24" i="15"/>
  <c r="D23" i="15"/>
  <c r="D16" i="15"/>
  <c r="D15" i="15"/>
  <c r="D34" i="14"/>
  <c r="D31" i="14"/>
  <c r="D30" i="14"/>
  <c r="D27" i="14"/>
  <c r="D26" i="14"/>
  <c r="D23" i="14"/>
  <c r="D22" i="14"/>
  <c r="D19" i="14"/>
  <c r="D18" i="14"/>
  <c r="D15" i="14"/>
  <c r="D14" i="14"/>
  <c r="D11" i="14"/>
  <c r="D10" i="14"/>
  <c r="D9" i="14"/>
  <c r="D8" i="14"/>
  <c r="D7" i="14"/>
  <c r="D6" i="14"/>
  <c r="D5" i="14"/>
  <c r="D33" i="14"/>
  <c r="D32" i="14"/>
  <c r="D29" i="14"/>
  <c r="D28" i="14"/>
  <c r="D25" i="14"/>
  <c r="D24" i="14"/>
  <c r="D21" i="14"/>
  <c r="D20" i="14"/>
  <c r="D17" i="14"/>
  <c r="D16" i="14"/>
  <c r="D13" i="14"/>
  <c r="D12" i="14"/>
  <c r="D33" i="13"/>
  <c r="D31" i="13"/>
  <c r="D29" i="13"/>
  <c r="D27" i="13"/>
  <c r="D25" i="13"/>
  <c r="D24" i="13"/>
  <c r="D23" i="13"/>
  <c r="D22" i="13"/>
  <c r="D21" i="13"/>
  <c r="D20" i="13"/>
  <c r="D19" i="13"/>
  <c r="D18" i="13"/>
  <c r="D17" i="13"/>
  <c r="D16" i="13"/>
  <c r="D14" i="13"/>
  <c r="D11" i="13"/>
  <c r="D8" i="13"/>
  <c r="D7" i="13"/>
  <c r="D6" i="13"/>
  <c r="D5" i="13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8" i="12"/>
  <c r="D6" i="12"/>
  <c r="D34" i="13"/>
  <c r="D32" i="13"/>
  <c r="D30" i="13"/>
  <c r="D28" i="13"/>
  <c r="D26" i="13"/>
  <c r="D15" i="13"/>
  <c r="D13" i="13"/>
  <c r="D12" i="13"/>
  <c r="D10" i="13"/>
  <c r="D9" i="13"/>
  <c r="D9" i="12"/>
  <c r="D7" i="12"/>
  <c r="D5" i="12"/>
  <c r="D33" i="3"/>
  <c r="D31" i="3"/>
  <c r="D29" i="3"/>
  <c r="D27" i="3"/>
  <c r="D25" i="3"/>
  <c r="D23" i="3"/>
  <c r="D21" i="3"/>
  <c r="D19" i="3"/>
  <c r="D17" i="3"/>
  <c r="D15" i="3"/>
  <c r="D13" i="3"/>
  <c r="D11" i="3"/>
  <c r="D9" i="3"/>
  <c r="D7" i="3"/>
  <c r="D34" i="3"/>
  <c r="D32" i="3"/>
  <c r="D30" i="3"/>
  <c r="D28" i="3"/>
  <c r="D26" i="3"/>
  <c r="D24" i="3"/>
  <c r="D22" i="3"/>
  <c r="D20" i="3"/>
  <c r="D18" i="3"/>
  <c r="D16" i="3"/>
  <c r="D14" i="3"/>
  <c r="D12" i="3"/>
  <c r="D10" i="3"/>
  <c r="D8" i="3"/>
  <c r="D6" i="3"/>
  <c r="D5" i="3"/>
  <c r="J18" i="4"/>
  <c r="M6" i="4"/>
  <c r="I6" i="4"/>
  <c r="P8" i="4" s="1"/>
  <c r="F13" i="4"/>
  <c r="D246" i="15" l="1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46" i="14"/>
  <c r="D242" i="14"/>
  <c r="D238" i="14"/>
  <c r="D234" i="14"/>
  <c r="D230" i="14"/>
  <c r="D226" i="14"/>
  <c r="D224" i="14"/>
  <c r="D220" i="14"/>
  <c r="D219" i="14"/>
  <c r="D217" i="14"/>
  <c r="D245" i="14"/>
  <c r="D244" i="14"/>
  <c r="D243" i="14"/>
  <c r="D241" i="14"/>
  <c r="D240" i="14"/>
  <c r="D239" i="14"/>
  <c r="D237" i="14"/>
  <c r="D236" i="14"/>
  <c r="D235" i="14"/>
  <c r="D233" i="14"/>
  <c r="D232" i="14"/>
  <c r="D231" i="14"/>
  <c r="D229" i="14"/>
  <c r="D228" i="14"/>
  <c r="D227" i="14"/>
  <c r="D225" i="14"/>
  <c r="D223" i="14"/>
  <c r="D222" i="14"/>
  <c r="D221" i="14"/>
  <c r="D218" i="14"/>
  <c r="D246" i="13"/>
  <c r="D244" i="13"/>
  <c r="D242" i="13"/>
  <c r="D240" i="13"/>
  <c r="D239" i="13"/>
  <c r="D237" i="13"/>
  <c r="D234" i="13"/>
  <c r="D232" i="13"/>
  <c r="D231" i="13"/>
  <c r="D229" i="13"/>
  <c r="D226" i="13"/>
  <c r="D224" i="13"/>
  <c r="D223" i="13"/>
  <c r="D221" i="13"/>
  <c r="D218" i="13"/>
  <c r="D245" i="12"/>
  <c r="D242" i="12"/>
  <c r="D240" i="12"/>
  <c r="D239" i="12"/>
  <c r="D237" i="12"/>
  <c r="D234" i="12"/>
  <c r="D232" i="12"/>
  <c r="D231" i="12"/>
  <c r="D229" i="12"/>
  <c r="D226" i="12"/>
  <c r="D224" i="12"/>
  <c r="D223" i="12"/>
  <c r="D221" i="12"/>
  <c r="D218" i="12"/>
  <c r="D245" i="13"/>
  <c r="D243" i="13"/>
  <c r="D241" i="13"/>
  <c r="D238" i="13"/>
  <c r="D236" i="13"/>
  <c r="D235" i="13"/>
  <c r="D233" i="13"/>
  <c r="D230" i="13"/>
  <c r="D228" i="13"/>
  <c r="D227" i="13"/>
  <c r="D225" i="13"/>
  <c r="D222" i="13"/>
  <c r="D220" i="13"/>
  <c r="D219" i="13"/>
  <c r="D217" i="13"/>
  <c r="D246" i="12"/>
  <c r="D244" i="12"/>
  <c r="D243" i="12"/>
  <c r="D241" i="12"/>
  <c r="D238" i="12"/>
  <c r="D236" i="12"/>
  <c r="D235" i="12"/>
  <c r="D233" i="12"/>
  <c r="D230" i="12"/>
  <c r="D228" i="12"/>
  <c r="D227" i="12"/>
  <c r="D225" i="12"/>
  <c r="D222" i="12"/>
  <c r="D220" i="12"/>
  <c r="D219" i="12"/>
  <c r="D217" i="12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3" i="3"/>
  <c r="D222" i="3"/>
  <c r="D221" i="3"/>
  <c r="D220" i="3"/>
  <c r="D219" i="3"/>
  <c r="D218" i="3"/>
  <c r="D217" i="3"/>
  <c r="AO5" i="3"/>
  <c r="AP5" i="3" s="1"/>
  <c r="AS5" i="3" s="1"/>
  <c r="AU5" i="3" s="1"/>
  <c r="AD5" i="3"/>
  <c r="AE5" i="3" s="1"/>
  <c r="AH5" i="3" s="1"/>
  <c r="AJ5" i="3" s="1"/>
  <c r="E5" i="3"/>
  <c r="J5" i="3" s="1"/>
  <c r="L5" i="3" s="1"/>
  <c r="Q5" i="3"/>
  <c r="R5" i="3" s="1"/>
  <c r="W5" i="3" s="1"/>
  <c r="Y5" i="3" s="1"/>
  <c r="AO8" i="3"/>
  <c r="AP8" i="3" s="1"/>
  <c r="AS8" i="3" s="1"/>
  <c r="E8" i="3"/>
  <c r="J8" i="3" s="1"/>
  <c r="Q8" i="3"/>
  <c r="R8" i="3" s="1"/>
  <c r="W8" i="3" s="1"/>
  <c r="AD8" i="3"/>
  <c r="AE8" i="3" s="1"/>
  <c r="AH8" i="3" s="1"/>
  <c r="AO12" i="3"/>
  <c r="AP12" i="3" s="1"/>
  <c r="AS12" i="3" s="1"/>
  <c r="E12" i="3"/>
  <c r="J12" i="3" s="1"/>
  <c r="Q12" i="3"/>
  <c r="R12" i="3" s="1"/>
  <c r="W12" i="3" s="1"/>
  <c r="AD12" i="3"/>
  <c r="AE12" i="3" s="1"/>
  <c r="AH12" i="3" s="1"/>
  <c r="AO16" i="3"/>
  <c r="AP16" i="3" s="1"/>
  <c r="AS16" i="3" s="1"/>
  <c r="E16" i="3"/>
  <c r="J16" i="3" s="1"/>
  <c r="Q16" i="3"/>
  <c r="R16" i="3" s="1"/>
  <c r="W16" i="3" s="1"/>
  <c r="AD16" i="3"/>
  <c r="AE16" i="3" s="1"/>
  <c r="AH16" i="3" s="1"/>
  <c r="AO20" i="3"/>
  <c r="AP20" i="3" s="1"/>
  <c r="AS20" i="3" s="1"/>
  <c r="E20" i="3"/>
  <c r="J20" i="3" s="1"/>
  <c r="Q20" i="3"/>
  <c r="R20" i="3" s="1"/>
  <c r="W20" i="3" s="1"/>
  <c r="AD20" i="3"/>
  <c r="AE20" i="3" s="1"/>
  <c r="AH20" i="3" s="1"/>
  <c r="AO24" i="3"/>
  <c r="AP24" i="3" s="1"/>
  <c r="AS24" i="3" s="1"/>
  <c r="E24" i="3"/>
  <c r="J24" i="3" s="1"/>
  <c r="Q24" i="3"/>
  <c r="R24" i="3" s="1"/>
  <c r="W24" i="3" s="1"/>
  <c r="AD24" i="3"/>
  <c r="AE24" i="3" s="1"/>
  <c r="AH24" i="3" s="1"/>
  <c r="AO28" i="3"/>
  <c r="AP28" i="3" s="1"/>
  <c r="AS28" i="3" s="1"/>
  <c r="E28" i="3"/>
  <c r="J28" i="3" s="1"/>
  <c r="Q28" i="3"/>
  <c r="R28" i="3" s="1"/>
  <c r="W28" i="3" s="1"/>
  <c r="AD28" i="3"/>
  <c r="AE28" i="3" s="1"/>
  <c r="AH28" i="3" s="1"/>
  <c r="AO32" i="3"/>
  <c r="AP32" i="3" s="1"/>
  <c r="AS32" i="3" s="1"/>
  <c r="E32" i="3"/>
  <c r="J32" i="3" s="1"/>
  <c r="Q32" i="3"/>
  <c r="R32" i="3" s="1"/>
  <c r="W32" i="3" s="1"/>
  <c r="AD32" i="3"/>
  <c r="AE32" i="3" s="1"/>
  <c r="AH32" i="3" s="1"/>
  <c r="Q7" i="3"/>
  <c r="R7" i="3" s="1"/>
  <c r="W7" i="3" s="1"/>
  <c r="E7" i="3"/>
  <c r="J7" i="3" s="1"/>
  <c r="K7" i="3" s="1"/>
  <c r="L7" i="3" s="1"/>
  <c r="AO7" i="3"/>
  <c r="AP7" i="3" s="1"/>
  <c r="AS7" i="3" s="1"/>
  <c r="AD7" i="3"/>
  <c r="AE7" i="3" s="1"/>
  <c r="AH7" i="3" s="1"/>
  <c r="Q11" i="3"/>
  <c r="R11" i="3" s="1"/>
  <c r="W11" i="3" s="1"/>
  <c r="E11" i="3"/>
  <c r="J11" i="3" s="1"/>
  <c r="AO11" i="3"/>
  <c r="AP11" i="3" s="1"/>
  <c r="AS11" i="3" s="1"/>
  <c r="AD11" i="3"/>
  <c r="AE11" i="3" s="1"/>
  <c r="AH11" i="3" s="1"/>
  <c r="Q15" i="3"/>
  <c r="R15" i="3" s="1"/>
  <c r="W15" i="3" s="1"/>
  <c r="E15" i="3"/>
  <c r="J15" i="3" s="1"/>
  <c r="AO15" i="3"/>
  <c r="AP15" i="3" s="1"/>
  <c r="AS15" i="3" s="1"/>
  <c r="AD15" i="3"/>
  <c r="AE15" i="3" s="1"/>
  <c r="AH15" i="3" s="1"/>
  <c r="Q19" i="3"/>
  <c r="R19" i="3" s="1"/>
  <c r="W19" i="3" s="1"/>
  <c r="E19" i="3"/>
  <c r="J19" i="3" s="1"/>
  <c r="AO19" i="3"/>
  <c r="AP19" i="3" s="1"/>
  <c r="AS19" i="3" s="1"/>
  <c r="AD19" i="3"/>
  <c r="AE19" i="3" s="1"/>
  <c r="AH19" i="3" s="1"/>
  <c r="Q23" i="3"/>
  <c r="R23" i="3" s="1"/>
  <c r="W23" i="3" s="1"/>
  <c r="E23" i="3"/>
  <c r="J23" i="3" s="1"/>
  <c r="AO23" i="3"/>
  <c r="AP23" i="3" s="1"/>
  <c r="AS23" i="3" s="1"/>
  <c r="AD23" i="3"/>
  <c r="AE23" i="3" s="1"/>
  <c r="AH23" i="3" s="1"/>
  <c r="Q27" i="3"/>
  <c r="R27" i="3" s="1"/>
  <c r="W27" i="3" s="1"/>
  <c r="E27" i="3"/>
  <c r="J27" i="3" s="1"/>
  <c r="AO27" i="3"/>
  <c r="AP27" i="3" s="1"/>
  <c r="AS27" i="3" s="1"/>
  <c r="AD27" i="3"/>
  <c r="AE27" i="3" s="1"/>
  <c r="AH27" i="3" s="1"/>
  <c r="Q31" i="3"/>
  <c r="R31" i="3" s="1"/>
  <c r="W31" i="3" s="1"/>
  <c r="E31" i="3"/>
  <c r="J31" i="3" s="1"/>
  <c r="AO31" i="3"/>
  <c r="AP31" i="3" s="1"/>
  <c r="AS31" i="3" s="1"/>
  <c r="AD31" i="3"/>
  <c r="AE31" i="3" s="1"/>
  <c r="AH31" i="3" s="1"/>
  <c r="AD5" i="12"/>
  <c r="AE5" i="12" s="1"/>
  <c r="AH5" i="12" s="1"/>
  <c r="AJ5" i="12" s="1"/>
  <c r="Q5" i="12"/>
  <c r="R5" i="12" s="1"/>
  <c r="W5" i="12" s="1"/>
  <c r="Y5" i="12" s="1"/>
  <c r="E5" i="12"/>
  <c r="J5" i="12" s="1"/>
  <c r="L5" i="12" s="1"/>
  <c r="Q9" i="12"/>
  <c r="R9" i="12" s="1"/>
  <c r="W9" i="12" s="1"/>
  <c r="E9" i="12"/>
  <c r="J9" i="12" s="1"/>
  <c r="AD9" i="12"/>
  <c r="AE9" i="12" s="1"/>
  <c r="AH9" i="12" s="1"/>
  <c r="Q10" i="13"/>
  <c r="R10" i="13" s="1"/>
  <c r="W10" i="13" s="1"/>
  <c r="E10" i="13"/>
  <c r="J10" i="13" s="1"/>
  <c r="AD10" i="13"/>
  <c r="AE10" i="13" s="1"/>
  <c r="AH10" i="13" s="1"/>
  <c r="Q13" i="13"/>
  <c r="R13" i="13" s="1"/>
  <c r="W13" i="13" s="1"/>
  <c r="AD13" i="13"/>
  <c r="AE13" i="13" s="1"/>
  <c r="AH13" i="13" s="1"/>
  <c r="E13" i="13"/>
  <c r="J13" i="13" s="1"/>
  <c r="E26" i="13"/>
  <c r="J26" i="13" s="1"/>
  <c r="AD26" i="13"/>
  <c r="AE26" i="13" s="1"/>
  <c r="AH26" i="13" s="1"/>
  <c r="Q26" i="13"/>
  <c r="R26" i="13" s="1"/>
  <c r="W26" i="13" s="1"/>
  <c r="E30" i="13"/>
  <c r="J30" i="13" s="1"/>
  <c r="AD30" i="13"/>
  <c r="AE30" i="13" s="1"/>
  <c r="AH30" i="13" s="1"/>
  <c r="Q30" i="13"/>
  <c r="R30" i="13" s="1"/>
  <c r="W30" i="13" s="1"/>
  <c r="E34" i="13"/>
  <c r="J34" i="13" s="1"/>
  <c r="AD34" i="13"/>
  <c r="AE34" i="13" s="1"/>
  <c r="AH34" i="13" s="1"/>
  <c r="Q34" i="13"/>
  <c r="R34" i="13" s="1"/>
  <c r="W34" i="13" s="1"/>
  <c r="Q8" i="12"/>
  <c r="R8" i="12" s="1"/>
  <c r="W8" i="12" s="1"/>
  <c r="AD8" i="12"/>
  <c r="AE8" i="12" s="1"/>
  <c r="AH8" i="12" s="1"/>
  <c r="E8" i="12"/>
  <c r="J8" i="12" s="1"/>
  <c r="Q11" i="12"/>
  <c r="R11" i="12" s="1"/>
  <c r="W11" i="12" s="1"/>
  <c r="E11" i="12"/>
  <c r="J11" i="12" s="1"/>
  <c r="AD11" i="12"/>
  <c r="AE11" i="12" s="1"/>
  <c r="AH11" i="12" s="1"/>
  <c r="E13" i="12"/>
  <c r="J13" i="12" s="1"/>
  <c r="AD13" i="12"/>
  <c r="AE13" i="12" s="1"/>
  <c r="AH13" i="12" s="1"/>
  <c r="Q13" i="12"/>
  <c r="R13" i="12" s="1"/>
  <c r="W13" i="12" s="1"/>
  <c r="Q15" i="12"/>
  <c r="R15" i="12" s="1"/>
  <c r="W15" i="12" s="1"/>
  <c r="E15" i="12"/>
  <c r="J15" i="12" s="1"/>
  <c r="AD15" i="12"/>
  <c r="AE15" i="12" s="1"/>
  <c r="AH15" i="12" s="1"/>
  <c r="E17" i="12"/>
  <c r="J17" i="12" s="1"/>
  <c r="AD17" i="12"/>
  <c r="AE17" i="12" s="1"/>
  <c r="AH17" i="12" s="1"/>
  <c r="Q17" i="12"/>
  <c r="R17" i="12" s="1"/>
  <c r="W17" i="12" s="1"/>
  <c r="Q19" i="12"/>
  <c r="R19" i="12" s="1"/>
  <c r="W19" i="12" s="1"/>
  <c r="E19" i="12"/>
  <c r="J19" i="12" s="1"/>
  <c r="AD19" i="12"/>
  <c r="AE19" i="12" s="1"/>
  <c r="AH19" i="12" s="1"/>
  <c r="E21" i="12"/>
  <c r="J21" i="12" s="1"/>
  <c r="AD21" i="12"/>
  <c r="AE21" i="12" s="1"/>
  <c r="AH21" i="12" s="1"/>
  <c r="Q21" i="12"/>
  <c r="R21" i="12" s="1"/>
  <c r="W21" i="12" s="1"/>
  <c r="Q23" i="12"/>
  <c r="R23" i="12" s="1"/>
  <c r="W23" i="12" s="1"/>
  <c r="E23" i="12"/>
  <c r="J23" i="12" s="1"/>
  <c r="AD23" i="12"/>
  <c r="AE23" i="12" s="1"/>
  <c r="AH23" i="12" s="1"/>
  <c r="E25" i="12"/>
  <c r="J25" i="12" s="1"/>
  <c r="AD25" i="12"/>
  <c r="AE25" i="12" s="1"/>
  <c r="AH25" i="12" s="1"/>
  <c r="Q25" i="12"/>
  <c r="R25" i="12" s="1"/>
  <c r="W25" i="12" s="1"/>
  <c r="Q27" i="12"/>
  <c r="R27" i="12" s="1"/>
  <c r="W27" i="12" s="1"/>
  <c r="E27" i="12"/>
  <c r="J27" i="12" s="1"/>
  <c r="AD27" i="12"/>
  <c r="AE27" i="12" s="1"/>
  <c r="AH27" i="12" s="1"/>
  <c r="E29" i="12"/>
  <c r="J29" i="12" s="1"/>
  <c r="AD29" i="12"/>
  <c r="AE29" i="12" s="1"/>
  <c r="AH29" i="12" s="1"/>
  <c r="Q29" i="12"/>
  <c r="R29" i="12" s="1"/>
  <c r="W29" i="12" s="1"/>
  <c r="Q31" i="12"/>
  <c r="R31" i="12" s="1"/>
  <c r="W31" i="12" s="1"/>
  <c r="E31" i="12"/>
  <c r="J31" i="12" s="1"/>
  <c r="AD31" i="12"/>
  <c r="AE31" i="12" s="1"/>
  <c r="AH31" i="12" s="1"/>
  <c r="E33" i="12"/>
  <c r="J33" i="12" s="1"/>
  <c r="AD33" i="12"/>
  <c r="AE33" i="12" s="1"/>
  <c r="AH33" i="12" s="1"/>
  <c r="Q33" i="12"/>
  <c r="R33" i="12" s="1"/>
  <c r="W33" i="12" s="1"/>
  <c r="Q5" i="13"/>
  <c r="R5" i="13" s="1"/>
  <c r="W5" i="13" s="1"/>
  <c r="Y5" i="13" s="1"/>
  <c r="AD5" i="13"/>
  <c r="AE5" i="13" s="1"/>
  <c r="AH5" i="13" s="1"/>
  <c r="AJ5" i="13" s="1"/>
  <c r="E5" i="13"/>
  <c r="J5" i="13" s="1"/>
  <c r="L5" i="13" s="1"/>
  <c r="E7" i="13"/>
  <c r="J7" i="13" s="1"/>
  <c r="K7" i="13" s="1"/>
  <c r="L7" i="13" s="1"/>
  <c r="AD7" i="13"/>
  <c r="AE7" i="13" s="1"/>
  <c r="AH7" i="13" s="1"/>
  <c r="Q7" i="13"/>
  <c r="R7" i="13" s="1"/>
  <c r="W7" i="13" s="1"/>
  <c r="AD11" i="13"/>
  <c r="AE11" i="13" s="1"/>
  <c r="AH11" i="13" s="1"/>
  <c r="E11" i="13"/>
  <c r="J11" i="13" s="1"/>
  <c r="Q11" i="13"/>
  <c r="R11" i="13" s="1"/>
  <c r="W11" i="13" s="1"/>
  <c r="Q16" i="13"/>
  <c r="R16" i="13" s="1"/>
  <c r="W16" i="13" s="1"/>
  <c r="AD16" i="13"/>
  <c r="AE16" i="13" s="1"/>
  <c r="AH16" i="13" s="1"/>
  <c r="E16" i="13"/>
  <c r="J16" i="13" s="1"/>
  <c r="AD18" i="13"/>
  <c r="AE18" i="13" s="1"/>
  <c r="AH18" i="13" s="1"/>
  <c r="E18" i="13"/>
  <c r="J18" i="13" s="1"/>
  <c r="Q18" i="13"/>
  <c r="R18" i="13" s="1"/>
  <c r="W18" i="13" s="1"/>
  <c r="Q20" i="13"/>
  <c r="R20" i="13" s="1"/>
  <c r="W20" i="13" s="1"/>
  <c r="AD20" i="13"/>
  <c r="AE20" i="13" s="1"/>
  <c r="AH20" i="13" s="1"/>
  <c r="E20" i="13"/>
  <c r="J20" i="13" s="1"/>
  <c r="AD22" i="13"/>
  <c r="AE22" i="13" s="1"/>
  <c r="AH22" i="13" s="1"/>
  <c r="E22" i="13"/>
  <c r="J22" i="13" s="1"/>
  <c r="Q22" i="13"/>
  <c r="R22" i="13" s="1"/>
  <c r="W22" i="13" s="1"/>
  <c r="Q24" i="13"/>
  <c r="R24" i="13" s="1"/>
  <c r="W24" i="13" s="1"/>
  <c r="AD24" i="13"/>
  <c r="AE24" i="13" s="1"/>
  <c r="AH24" i="13" s="1"/>
  <c r="E24" i="13"/>
  <c r="J24" i="13" s="1"/>
  <c r="Q27" i="13"/>
  <c r="R27" i="13" s="1"/>
  <c r="W27" i="13" s="1"/>
  <c r="E27" i="13"/>
  <c r="J27" i="13" s="1"/>
  <c r="AD27" i="13"/>
  <c r="AE27" i="13" s="1"/>
  <c r="AH27" i="13" s="1"/>
  <c r="Q31" i="13"/>
  <c r="R31" i="13" s="1"/>
  <c r="W31" i="13" s="1"/>
  <c r="E31" i="13"/>
  <c r="J31" i="13" s="1"/>
  <c r="AD31" i="13"/>
  <c r="AE31" i="13" s="1"/>
  <c r="AH31" i="13" s="1"/>
  <c r="AD12" i="14"/>
  <c r="AE12" i="14" s="1"/>
  <c r="AH12" i="14" s="1"/>
  <c r="E12" i="14"/>
  <c r="J12" i="14" s="1"/>
  <c r="Q12" i="14"/>
  <c r="R12" i="14" s="1"/>
  <c r="W12" i="14" s="1"/>
  <c r="AD16" i="14"/>
  <c r="AE16" i="14" s="1"/>
  <c r="AH16" i="14" s="1"/>
  <c r="E16" i="14"/>
  <c r="J16" i="14" s="1"/>
  <c r="Q16" i="14"/>
  <c r="R16" i="14" s="1"/>
  <c r="W16" i="14" s="1"/>
  <c r="AD20" i="14"/>
  <c r="AE20" i="14" s="1"/>
  <c r="AH20" i="14" s="1"/>
  <c r="E20" i="14"/>
  <c r="J20" i="14" s="1"/>
  <c r="Q20" i="14"/>
  <c r="R20" i="14" s="1"/>
  <c r="W20" i="14" s="1"/>
  <c r="AD24" i="14"/>
  <c r="AE24" i="14" s="1"/>
  <c r="AH24" i="14" s="1"/>
  <c r="E24" i="14"/>
  <c r="J24" i="14" s="1"/>
  <c r="Q24" i="14"/>
  <c r="R24" i="14" s="1"/>
  <c r="W24" i="14" s="1"/>
  <c r="AD28" i="14"/>
  <c r="AE28" i="14" s="1"/>
  <c r="AH28" i="14" s="1"/>
  <c r="E28" i="14"/>
  <c r="J28" i="14" s="1"/>
  <c r="Q28" i="14"/>
  <c r="R28" i="14" s="1"/>
  <c r="W28" i="14" s="1"/>
  <c r="AD32" i="14"/>
  <c r="AE32" i="14" s="1"/>
  <c r="AH32" i="14" s="1"/>
  <c r="E32" i="14"/>
  <c r="J32" i="14" s="1"/>
  <c r="Q32" i="14"/>
  <c r="R32" i="14" s="1"/>
  <c r="W32" i="14" s="1"/>
  <c r="AD5" i="14"/>
  <c r="AE5" i="14" s="1"/>
  <c r="AH5" i="14" s="1"/>
  <c r="AJ5" i="14" s="1"/>
  <c r="Q5" i="14"/>
  <c r="R5" i="14" s="1"/>
  <c r="W5" i="14" s="1"/>
  <c r="Y5" i="14" s="1"/>
  <c r="E5" i="14"/>
  <c r="J5" i="14" s="1"/>
  <c r="L5" i="14" s="1"/>
  <c r="AD7" i="14"/>
  <c r="AE7" i="14" s="1"/>
  <c r="AH7" i="14" s="1"/>
  <c r="AI7" i="14" s="1"/>
  <c r="AJ7" i="14" s="1"/>
  <c r="Q7" i="14"/>
  <c r="R7" i="14" s="1"/>
  <c r="W7" i="14" s="1"/>
  <c r="E7" i="14"/>
  <c r="J7" i="14" s="1"/>
  <c r="K7" i="14" s="1"/>
  <c r="AD9" i="14"/>
  <c r="AE9" i="14" s="1"/>
  <c r="AH9" i="14" s="1"/>
  <c r="Q9" i="14"/>
  <c r="R9" i="14" s="1"/>
  <c r="W9" i="14" s="1"/>
  <c r="E9" i="14"/>
  <c r="J9" i="14" s="1"/>
  <c r="AD11" i="14"/>
  <c r="AE11" i="14" s="1"/>
  <c r="AH11" i="14" s="1"/>
  <c r="E11" i="14"/>
  <c r="J11" i="14" s="1"/>
  <c r="Q11" i="14"/>
  <c r="R11" i="14" s="1"/>
  <c r="W11" i="14" s="1"/>
  <c r="AD15" i="14"/>
  <c r="AE15" i="14" s="1"/>
  <c r="AH15" i="14" s="1"/>
  <c r="E15" i="14"/>
  <c r="J15" i="14" s="1"/>
  <c r="Q15" i="14"/>
  <c r="R15" i="14" s="1"/>
  <c r="W15" i="14" s="1"/>
  <c r="AD19" i="14"/>
  <c r="AE19" i="14" s="1"/>
  <c r="AH19" i="14" s="1"/>
  <c r="E19" i="14"/>
  <c r="J19" i="14" s="1"/>
  <c r="Q19" i="14"/>
  <c r="R19" i="14" s="1"/>
  <c r="W19" i="14" s="1"/>
  <c r="AD23" i="14"/>
  <c r="AE23" i="14" s="1"/>
  <c r="AH23" i="14" s="1"/>
  <c r="E23" i="14"/>
  <c r="J23" i="14" s="1"/>
  <c r="Q23" i="14"/>
  <c r="R23" i="14" s="1"/>
  <c r="W23" i="14" s="1"/>
  <c r="AD27" i="14"/>
  <c r="AE27" i="14" s="1"/>
  <c r="AH27" i="14" s="1"/>
  <c r="E27" i="14"/>
  <c r="J27" i="14" s="1"/>
  <c r="Q27" i="14"/>
  <c r="R27" i="14" s="1"/>
  <c r="W27" i="14" s="1"/>
  <c r="AD31" i="14"/>
  <c r="AE31" i="14" s="1"/>
  <c r="AH31" i="14" s="1"/>
  <c r="E31" i="14"/>
  <c r="J31" i="14" s="1"/>
  <c r="Q31" i="14"/>
  <c r="R31" i="14" s="1"/>
  <c r="W31" i="14" s="1"/>
  <c r="AD15" i="15"/>
  <c r="AE15" i="15" s="1"/>
  <c r="AH15" i="15" s="1"/>
  <c r="E15" i="15"/>
  <c r="J15" i="15" s="1"/>
  <c r="Q15" i="15"/>
  <c r="R15" i="15" s="1"/>
  <c r="W15" i="15" s="1"/>
  <c r="AD23" i="15"/>
  <c r="AE23" i="15" s="1"/>
  <c r="AH23" i="15" s="1"/>
  <c r="E23" i="15"/>
  <c r="J23" i="15" s="1"/>
  <c r="Q23" i="15"/>
  <c r="R23" i="15" s="1"/>
  <c r="W23" i="15" s="1"/>
  <c r="AD31" i="15"/>
  <c r="AE31" i="15" s="1"/>
  <c r="AH31" i="15" s="1"/>
  <c r="E31" i="15"/>
  <c r="J31" i="15" s="1"/>
  <c r="Q31" i="15"/>
  <c r="R31" i="15" s="1"/>
  <c r="W31" i="15" s="1"/>
  <c r="AD11" i="15"/>
  <c r="AE11" i="15" s="1"/>
  <c r="AH11" i="15" s="1"/>
  <c r="E11" i="15"/>
  <c r="J11" i="15" s="1"/>
  <c r="Q11" i="15"/>
  <c r="R11" i="15" s="1"/>
  <c r="W11" i="15" s="1"/>
  <c r="AD19" i="15"/>
  <c r="AE19" i="15" s="1"/>
  <c r="AH19" i="15" s="1"/>
  <c r="E19" i="15"/>
  <c r="J19" i="15" s="1"/>
  <c r="Q19" i="15"/>
  <c r="R19" i="15" s="1"/>
  <c r="W19" i="15" s="1"/>
  <c r="AD27" i="15"/>
  <c r="AE27" i="15" s="1"/>
  <c r="AH27" i="15" s="1"/>
  <c r="E27" i="15"/>
  <c r="J27" i="15" s="1"/>
  <c r="Q27" i="15"/>
  <c r="R27" i="15" s="1"/>
  <c r="W27" i="15" s="1"/>
  <c r="AD5" i="15"/>
  <c r="AE5" i="15" s="1"/>
  <c r="AH5" i="15" s="1"/>
  <c r="AJ5" i="15" s="1"/>
  <c r="Q5" i="15"/>
  <c r="R5" i="15" s="1"/>
  <c r="W5" i="15" s="1"/>
  <c r="Y5" i="15" s="1"/>
  <c r="E5" i="15"/>
  <c r="J5" i="15" s="1"/>
  <c r="L5" i="15" s="1"/>
  <c r="Q7" i="15"/>
  <c r="R7" i="15" s="1"/>
  <c r="W7" i="15" s="1"/>
  <c r="AD7" i="15"/>
  <c r="AE7" i="15" s="1"/>
  <c r="AH7" i="15" s="1"/>
  <c r="AI7" i="15" s="1"/>
  <c r="E7" i="15"/>
  <c r="J7" i="15" s="1"/>
  <c r="Q9" i="15"/>
  <c r="R9" i="15" s="1"/>
  <c r="W9" i="15" s="1"/>
  <c r="AD9" i="15"/>
  <c r="AE9" i="15" s="1"/>
  <c r="AH9" i="15" s="1"/>
  <c r="E9" i="15"/>
  <c r="J9" i="15" s="1"/>
  <c r="Q13" i="15"/>
  <c r="R13" i="15" s="1"/>
  <c r="W13" i="15" s="1"/>
  <c r="AD13" i="15"/>
  <c r="AE13" i="15" s="1"/>
  <c r="AH13" i="15" s="1"/>
  <c r="E13" i="15"/>
  <c r="J13" i="15" s="1"/>
  <c r="Q17" i="15"/>
  <c r="R17" i="15" s="1"/>
  <c r="W17" i="15" s="1"/>
  <c r="E17" i="15"/>
  <c r="J17" i="15" s="1"/>
  <c r="AD17" i="15"/>
  <c r="AE17" i="15" s="1"/>
  <c r="AH17" i="15" s="1"/>
  <c r="Q21" i="15"/>
  <c r="R21" i="15" s="1"/>
  <c r="W21" i="15" s="1"/>
  <c r="AD21" i="15"/>
  <c r="AE21" i="15" s="1"/>
  <c r="AH21" i="15" s="1"/>
  <c r="E21" i="15"/>
  <c r="J21" i="15" s="1"/>
  <c r="Q25" i="15"/>
  <c r="R25" i="15" s="1"/>
  <c r="W25" i="15" s="1"/>
  <c r="E25" i="15"/>
  <c r="J25" i="15" s="1"/>
  <c r="AD25" i="15"/>
  <c r="AE25" i="15" s="1"/>
  <c r="AH25" i="15" s="1"/>
  <c r="Q29" i="15"/>
  <c r="R29" i="15" s="1"/>
  <c r="W29" i="15" s="1"/>
  <c r="AD29" i="15"/>
  <c r="AE29" i="15" s="1"/>
  <c r="AH29" i="15" s="1"/>
  <c r="E29" i="15"/>
  <c r="J29" i="15" s="1"/>
  <c r="Q33" i="15"/>
  <c r="R33" i="15" s="1"/>
  <c r="W33" i="15" s="1"/>
  <c r="E33" i="15"/>
  <c r="J33" i="15" s="1"/>
  <c r="AD33" i="15"/>
  <c r="AE33" i="15" s="1"/>
  <c r="AH33" i="15" s="1"/>
  <c r="AD66" i="3"/>
  <c r="AE66" i="3" s="1"/>
  <c r="AH66" i="3" s="1"/>
  <c r="Q66" i="3"/>
  <c r="R66" i="3" s="1"/>
  <c r="W66" i="3" s="1"/>
  <c r="AO66" i="3"/>
  <c r="AP66" i="3" s="1"/>
  <c r="AS66" i="3" s="1"/>
  <c r="E66" i="3"/>
  <c r="J66" i="3" s="1"/>
  <c r="AD70" i="3"/>
  <c r="AE70" i="3" s="1"/>
  <c r="AH70" i="3" s="1"/>
  <c r="E70" i="3"/>
  <c r="J70" i="3" s="1"/>
  <c r="AO70" i="3"/>
  <c r="AP70" i="3" s="1"/>
  <c r="AS70" i="3" s="1"/>
  <c r="Q70" i="3"/>
  <c r="R70" i="3" s="1"/>
  <c r="W70" i="3" s="1"/>
  <c r="AD74" i="3"/>
  <c r="AE74" i="3" s="1"/>
  <c r="AH74" i="3" s="1"/>
  <c r="E74" i="3"/>
  <c r="J74" i="3" s="1"/>
  <c r="AO74" i="3"/>
  <c r="AP74" i="3" s="1"/>
  <c r="AS74" i="3" s="1"/>
  <c r="Q74" i="3"/>
  <c r="R74" i="3" s="1"/>
  <c r="W74" i="3" s="1"/>
  <c r="AD78" i="3"/>
  <c r="AE78" i="3" s="1"/>
  <c r="AH78" i="3" s="1"/>
  <c r="Q78" i="3"/>
  <c r="R78" i="3" s="1"/>
  <c r="W78" i="3" s="1"/>
  <c r="AO78" i="3"/>
  <c r="AP78" i="3" s="1"/>
  <c r="AS78" i="3" s="1"/>
  <c r="E78" i="3"/>
  <c r="J78" i="3" s="1"/>
  <c r="AD82" i="3"/>
  <c r="AE82" i="3" s="1"/>
  <c r="AH82" i="3" s="1"/>
  <c r="Q82" i="3"/>
  <c r="R82" i="3" s="1"/>
  <c r="W82" i="3" s="1"/>
  <c r="AO82" i="3"/>
  <c r="AP82" i="3" s="1"/>
  <c r="AS82" i="3" s="1"/>
  <c r="E82" i="3"/>
  <c r="J82" i="3" s="1"/>
  <c r="AD86" i="3"/>
  <c r="AE86" i="3" s="1"/>
  <c r="AH86" i="3" s="1"/>
  <c r="E86" i="3"/>
  <c r="J86" i="3" s="1"/>
  <c r="AO86" i="3"/>
  <c r="AP86" i="3" s="1"/>
  <c r="AS86" i="3" s="1"/>
  <c r="Q86" i="3"/>
  <c r="R86" i="3" s="1"/>
  <c r="W86" i="3" s="1"/>
  <c r="AD90" i="3"/>
  <c r="AE90" i="3" s="1"/>
  <c r="AH90" i="3" s="1"/>
  <c r="E90" i="3"/>
  <c r="J90" i="3" s="1"/>
  <c r="AO90" i="3"/>
  <c r="AP90" i="3" s="1"/>
  <c r="AS90" i="3" s="1"/>
  <c r="Q90" i="3"/>
  <c r="R90" i="3" s="1"/>
  <c r="W90" i="3" s="1"/>
  <c r="AD94" i="3"/>
  <c r="AE94" i="3" s="1"/>
  <c r="AH94" i="3" s="1"/>
  <c r="Q94" i="3"/>
  <c r="R94" i="3" s="1"/>
  <c r="W94" i="3" s="1"/>
  <c r="AO94" i="3"/>
  <c r="AP94" i="3" s="1"/>
  <c r="AS94" i="3" s="1"/>
  <c r="E94" i="3"/>
  <c r="J94" i="3" s="1"/>
  <c r="AO67" i="3"/>
  <c r="AP67" i="3" s="1"/>
  <c r="AS67" i="3" s="1"/>
  <c r="E67" i="3"/>
  <c r="J67" i="3" s="1"/>
  <c r="AD67" i="3"/>
  <c r="AE67" i="3" s="1"/>
  <c r="AH67" i="3" s="1"/>
  <c r="Q67" i="3"/>
  <c r="R67" i="3" s="1"/>
  <c r="W67" i="3" s="1"/>
  <c r="AO71" i="3"/>
  <c r="AP71" i="3" s="1"/>
  <c r="AS71" i="3" s="1"/>
  <c r="E71" i="3"/>
  <c r="J71" i="3" s="1"/>
  <c r="AD71" i="3"/>
  <c r="AE71" i="3" s="1"/>
  <c r="AH71" i="3" s="1"/>
  <c r="Q71" i="3"/>
  <c r="R71" i="3" s="1"/>
  <c r="W71" i="3" s="1"/>
  <c r="AO75" i="3"/>
  <c r="AP75" i="3" s="1"/>
  <c r="AS75" i="3" s="1"/>
  <c r="E75" i="3"/>
  <c r="J75" i="3" s="1"/>
  <c r="AD75" i="3"/>
  <c r="AE75" i="3" s="1"/>
  <c r="AH75" i="3" s="1"/>
  <c r="Q75" i="3"/>
  <c r="R75" i="3" s="1"/>
  <c r="W75" i="3" s="1"/>
  <c r="AO79" i="3"/>
  <c r="AP79" i="3" s="1"/>
  <c r="AS79" i="3" s="1"/>
  <c r="E79" i="3"/>
  <c r="J79" i="3" s="1"/>
  <c r="AD79" i="3"/>
  <c r="AE79" i="3" s="1"/>
  <c r="AH79" i="3" s="1"/>
  <c r="Q79" i="3"/>
  <c r="R79" i="3" s="1"/>
  <c r="W79" i="3" s="1"/>
  <c r="AO83" i="3"/>
  <c r="AP83" i="3" s="1"/>
  <c r="AS83" i="3" s="1"/>
  <c r="E83" i="3"/>
  <c r="J83" i="3" s="1"/>
  <c r="AD83" i="3"/>
  <c r="AE83" i="3" s="1"/>
  <c r="AH83" i="3" s="1"/>
  <c r="Q83" i="3"/>
  <c r="R83" i="3" s="1"/>
  <c r="W83" i="3" s="1"/>
  <c r="AO87" i="3"/>
  <c r="AP87" i="3" s="1"/>
  <c r="AS87" i="3" s="1"/>
  <c r="E87" i="3"/>
  <c r="J87" i="3" s="1"/>
  <c r="AD87" i="3"/>
  <c r="AE87" i="3" s="1"/>
  <c r="AH87" i="3" s="1"/>
  <c r="Q87" i="3"/>
  <c r="R87" i="3" s="1"/>
  <c r="W87" i="3" s="1"/>
  <c r="AO91" i="3"/>
  <c r="AP91" i="3" s="1"/>
  <c r="AS91" i="3" s="1"/>
  <c r="E91" i="3"/>
  <c r="J91" i="3" s="1"/>
  <c r="AD91" i="3"/>
  <c r="AE91" i="3" s="1"/>
  <c r="AH91" i="3" s="1"/>
  <c r="Q91" i="3"/>
  <c r="R91" i="3" s="1"/>
  <c r="W91" i="3" s="1"/>
  <c r="AO95" i="3"/>
  <c r="AP95" i="3" s="1"/>
  <c r="AS95" i="3" s="1"/>
  <c r="E95" i="3"/>
  <c r="J95" i="3" s="1"/>
  <c r="AD95" i="3"/>
  <c r="AE95" i="3" s="1"/>
  <c r="AH95" i="3" s="1"/>
  <c r="Q95" i="3"/>
  <c r="R95" i="3" s="1"/>
  <c r="W95" i="3" s="1"/>
  <c r="E77" i="12"/>
  <c r="J77" i="12" s="1"/>
  <c r="AD77" i="12"/>
  <c r="AE77" i="12" s="1"/>
  <c r="AH77" i="12" s="1"/>
  <c r="Q77" i="12"/>
  <c r="R77" i="12" s="1"/>
  <c r="W77" i="12" s="1"/>
  <c r="E81" i="12"/>
  <c r="J81" i="12" s="1"/>
  <c r="AD81" i="12"/>
  <c r="AE81" i="12" s="1"/>
  <c r="AH81" i="12" s="1"/>
  <c r="Q81" i="12"/>
  <c r="R81" i="12" s="1"/>
  <c r="W81" i="12" s="1"/>
  <c r="E85" i="12"/>
  <c r="J85" i="12" s="1"/>
  <c r="AD85" i="12"/>
  <c r="AE85" i="12" s="1"/>
  <c r="AH85" i="12" s="1"/>
  <c r="Q85" i="12"/>
  <c r="R85" i="12" s="1"/>
  <c r="W85" i="12" s="1"/>
  <c r="E89" i="12"/>
  <c r="J89" i="12" s="1"/>
  <c r="AD89" i="12"/>
  <c r="AE89" i="12" s="1"/>
  <c r="AH89" i="12" s="1"/>
  <c r="Q89" i="12"/>
  <c r="R89" i="12" s="1"/>
  <c r="W89" i="12" s="1"/>
  <c r="E93" i="12"/>
  <c r="J93" i="12" s="1"/>
  <c r="AD93" i="12"/>
  <c r="AE93" i="12" s="1"/>
  <c r="AH93" i="12" s="1"/>
  <c r="Q93" i="12"/>
  <c r="R93" i="12" s="1"/>
  <c r="W93" i="12" s="1"/>
  <c r="E66" i="13"/>
  <c r="J66" i="13" s="1"/>
  <c r="AD66" i="13"/>
  <c r="AE66" i="13" s="1"/>
  <c r="AH66" i="13" s="1"/>
  <c r="Q66" i="13"/>
  <c r="R66" i="13" s="1"/>
  <c r="W66" i="13" s="1"/>
  <c r="E70" i="13"/>
  <c r="J70" i="13" s="1"/>
  <c r="AD70" i="13"/>
  <c r="AE70" i="13" s="1"/>
  <c r="AH70" i="13" s="1"/>
  <c r="Q70" i="13"/>
  <c r="R70" i="13" s="1"/>
  <c r="W70" i="13" s="1"/>
  <c r="E74" i="13"/>
  <c r="J74" i="13" s="1"/>
  <c r="AD74" i="13"/>
  <c r="AE74" i="13" s="1"/>
  <c r="AH74" i="13" s="1"/>
  <c r="Q74" i="13"/>
  <c r="R74" i="13" s="1"/>
  <c r="W74" i="13" s="1"/>
  <c r="E78" i="13"/>
  <c r="J78" i="13" s="1"/>
  <c r="AD78" i="13"/>
  <c r="AE78" i="13" s="1"/>
  <c r="AH78" i="13" s="1"/>
  <c r="Q78" i="13"/>
  <c r="R78" i="13" s="1"/>
  <c r="W78" i="13" s="1"/>
  <c r="E82" i="13"/>
  <c r="J82" i="13" s="1"/>
  <c r="AD82" i="13"/>
  <c r="AE82" i="13" s="1"/>
  <c r="AH82" i="13" s="1"/>
  <c r="Q82" i="13"/>
  <c r="R82" i="13" s="1"/>
  <c r="W82" i="13" s="1"/>
  <c r="E86" i="13"/>
  <c r="J86" i="13" s="1"/>
  <c r="AD86" i="13"/>
  <c r="AE86" i="13" s="1"/>
  <c r="AH86" i="13" s="1"/>
  <c r="Q86" i="13"/>
  <c r="R86" i="13" s="1"/>
  <c r="W86" i="13" s="1"/>
  <c r="E90" i="13"/>
  <c r="J90" i="13" s="1"/>
  <c r="AD90" i="13"/>
  <c r="AE90" i="13" s="1"/>
  <c r="AH90" i="13" s="1"/>
  <c r="Q90" i="13"/>
  <c r="R90" i="13" s="1"/>
  <c r="W90" i="13" s="1"/>
  <c r="E94" i="13"/>
  <c r="J94" i="13" s="1"/>
  <c r="AD94" i="13"/>
  <c r="AE94" i="13" s="1"/>
  <c r="AH94" i="13" s="1"/>
  <c r="Q94" i="13"/>
  <c r="R94" i="13" s="1"/>
  <c r="W94" i="13" s="1"/>
  <c r="Q66" i="12"/>
  <c r="R66" i="12" s="1"/>
  <c r="W66" i="12" s="1"/>
  <c r="E66" i="12"/>
  <c r="J66" i="12" s="1"/>
  <c r="AD66" i="12"/>
  <c r="AE66" i="12" s="1"/>
  <c r="AH66" i="12" s="1"/>
  <c r="Q68" i="12"/>
  <c r="R68" i="12" s="1"/>
  <c r="W68" i="12" s="1"/>
  <c r="E68" i="12"/>
  <c r="J68" i="12" s="1"/>
  <c r="AD68" i="12"/>
  <c r="AE68" i="12" s="1"/>
  <c r="AH68" i="12" s="1"/>
  <c r="Q70" i="12"/>
  <c r="R70" i="12" s="1"/>
  <c r="W70" i="12" s="1"/>
  <c r="E70" i="12"/>
  <c r="J70" i="12" s="1"/>
  <c r="AD70" i="12"/>
  <c r="AE70" i="12" s="1"/>
  <c r="AH70" i="12" s="1"/>
  <c r="Q72" i="12"/>
  <c r="R72" i="12" s="1"/>
  <c r="W72" i="12" s="1"/>
  <c r="E72" i="12"/>
  <c r="J72" i="12" s="1"/>
  <c r="AD72" i="12"/>
  <c r="AE72" i="12" s="1"/>
  <c r="AH72" i="12" s="1"/>
  <c r="E74" i="12"/>
  <c r="J74" i="12" s="1"/>
  <c r="AD74" i="12"/>
  <c r="AE74" i="12" s="1"/>
  <c r="AH74" i="12" s="1"/>
  <c r="Q74" i="12"/>
  <c r="R74" i="12" s="1"/>
  <c r="W74" i="12" s="1"/>
  <c r="E78" i="12"/>
  <c r="J78" i="12" s="1"/>
  <c r="Q78" i="12"/>
  <c r="R78" i="12" s="1"/>
  <c r="W78" i="12" s="1"/>
  <c r="AD78" i="12"/>
  <c r="AE78" i="12" s="1"/>
  <c r="AH78" i="12" s="1"/>
  <c r="E82" i="12"/>
  <c r="J82" i="12" s="1"/>
  <c r="Q82" i="12"/>
  <c r="R82" i="12" s="1"/>
  <c r="W82" i="12" s="1"/>
  <c r="AD82" i="12"/>
  <c r="AE82" i="12" s="1"/>
  <c r="AH82" i="12" s="1"/>
  <c r="E86" i="12"/>
  <c r="J86" i="12" s="1"/>
  <c r="Q86" i="12"/>
  <c r="R86" i="12" s="1"/>
  <c r="W86" i="12" s="1"/>
  <c r="AD86" i="12"/>
  <c r="AE86" i="12" s="1"/>
  <c r="AH86" i="12" s="1"/>
  <c r="E90" i="12"/>
  <c r="J90" i="12" s="1"/>
  <c r="Q90" i="12"/>
  <c r="R90" i="12" s="1"/>
  <c r="W90" i="12" s="1"/>
  <c r="AD90" i="12"/>
  <c r="AE90" i="12" s="1"/>
  <c r="AH90" i="12" s="1"/>
  <c r="E94" i="12"/>
  <c r="J94" i="12" s="1"/>
  <c r="Q94" i="12"/>
  <c r="R94" i="12" s="1"/>
  <c r="W94" i="12" s="1"/>
  <c r="AD94" i="12"/>
  <c r="AE94" i="12" s="1"/>
  <c r="AH94" i="12" s="1"/>
  <c r="Q67" i="13"/>
  <c r="R67" i="13" s="1"/>
  <c r="W67" i="13" s="1"/>
  <c r="E67" i="13"/>
  <c r="J67" i="13" s="1"/>
  <c r="AD67" i="13"/>
  <c r="AE67" i="13" s="1"/>
  <c r="AH67" i="13" s="1"/>
  <c r="Q71" i="13"/>
  <c r="R71" i="13" s="1"/>
  <c r="W71" i="13" s="1"/>
  <c r="E71" i="13"/>
  <c r="J71" i="13" s="1"/>
  <c r="AD71" i="13"/>
  <c r="AE71" i="13" s="1"/>
  <c r="AH71" i="13" s="1"/>
  <c r="Q75" i="13"/>
  <c r="R75" i="13" s="1"/>
  <c r="W75" i="13" s="1"/>
  <c r="E75" i="13"/>
  <c r="J75" i="13" s="1"/>
  <c r="AD75" i="13"/>
  <c r="AE75" i="13" s="1"/>
  <c r="AH75" i="13" s="1"/>
  <c r="Q79" i="13"/>
  <c r="R79" i="13" s="1"/>
  <c r="W79" i="13" s="1"/>
  <c r="E79" i="13"/>
  <c r="J79" i="13" s="1"/>
  <c r="AD79" i="13"/>
  <c r="AE79" i="13" s="1"/>
  <c r="AH79" i="13" s="1"/>
  <c r="Q83" i="13"/>
  <c r="R83" i="13" s="1"/>
  <c r="W83" i="13" s="1"/>
  <c r="E83" i="13"/>
  <c r="J83" i="13" s="1"/>
  <c r="AD83" i="13"/>
  <c r="AE83" i="13" s="1"/>
  <c r="AH83" i="13" s="1"/>
  <c r="Q87" i="13"/>
  <c r="R87" i="13" s="1"/>
  <c r="W87" i="13" s="1"/>
  <c r="E87" i="13"/>
  <c r="J87" i="13" s="1"/>
  <c r="AD87" i="13"/>
  <c r="AE87" i="13" s="1"/>
  <c r="AH87" i="13" s="1"/>
  <c r="Q91" i="13"/>
  <c r="R91" i="13" s="1"/>
  <c r="W91" i="13" s="1"/>
  <c r="E91" i="13"/>
  <c r="J91" i="13" s="1"/>
  <c r="AD91" i="13"/>
  <c r="AE91" i="13" s="1"/>
  <c r="AH91" i="13" s="1"/>
  <c r="Q95" i="13"/>
  <c r="R95" i="13" s="1"/>
  <c r="W95" i="13" s="1"/>
  <c r="E95" i="13"/>
  <c r="J95" i="13" s="1"/>
  <c r="AD95" i="13"/>
  <c r="AE95" i="13" s="1"/>
  <c r="AH95" i="13" s="1"/>
  <c r="AD68" i="14"/>
  <c r="AE68" i="14" s="1"/>
  <c r="AH68" i="14" s="1"/>
  <c r="E68" i="14"/>
  <c r="J68" i="14" s="1"/>
  <c r="Q68" i="14"/>
  <c r="R68" i="14" s="1"/>
  <c r="W68" i="14" s="1"/>
  <c r="AD72" i="14"/>
  <c r="AE72" i="14" s="1"/>
  <c r="AH72" i="14" s="1"/>
  <c r="E72" i="14"/>
  <c r="J72" i="14" s="1"/>
  <c r="Q72" i="14"/>
  <c r="R72" i="14" s="1"/>
  <c r="W72" i="14" s="1"/>
  <c r="AD75" i="14"/>
  <c r="AE75" i="14" s="1"/>
  <c r="AH75" i="14" s="1"/>
  <c r="E75" i="14"/>
  <c r="J75" i="14" s="1"/>
  <c r="Q75" i="14"/>
  <c r="R75" i="14" s="1"/>
  <c r="W75" i="14" s="1"/>
  <c r="AD79" i="14"/>
  <c r="AE79" i="14" s="1"/>
  <c r="AH79" i="14" s="1"/>
  <c r="E79" i="14"/>
  <c r="J79" i="14" s="1"/>
  <c r="Q79" i="14"/>
  <c r="R79" i="14" s="1"/>
  <c r="W79" i="14" s="1"/>
  <c r="AD83" i="14"/>
  <c r="AE83" i="14" s="1"/>
  <c r="AH83" i="14" s="1"/>
  <c r="E83" i="14"/>
  <c r="J83" i="14" s="1"/>
  <c r="Q83" i="14"/>
  <c r="R83" i="14" s="1"/>
  <c r="W83" i="14" s="1"/>
  <c r="AD87" i="14"/>
  <c r="AE87" i="14" s="1"/>
  <c r="AH87" i="14" s="1"/>
  <c r="E87" i="14"/>
  <c r="J87" i="14" s="1"/>
  <c r="Q87" i="14"/>
  <c r="R87" i="14" s="1"/>
  <c r="W87" i="14" s="1"/>
  <c r="AD92" i="14"/>
  <c r="AE92" i="14" s="1"/>
  <c r="AH92" i="14" s="1"/>
  <c r="E92" i="14"/>
  <c r="J92" i="14" s="1"/>
  <c r="Q92" i="14"/>
  <c r="R92" i="14" s="1"/>
  <c r="W92" i="14" s="1"/>
  <c r="AD96" i="14"/>
  <c r="AE96" i="14" s="1"/>
  <c r="AH96" i="14" s="1"/>
  <c r="E96" i="14"/>
  <c r="J96" i="14" s="1"/>
  <c r="Q96" i="14"/>
  <c r="R96" i="14" s="1"/>
  <c r="W96" i="14" s="1"/>
  <c r="Q70" i="14"/>
  <c r="R70" i="14" s="1"/>
  <c r="W70" i="14" s="1"/>
  <c r="AD70" i="14"/>
  <c r="AE70" i="14" s="1"/>
  <c r="AH70" i="14" s="1"/>
  <c r="E70" i="14"/>
  <c r="J70" i="14" s="1"/>
  <c r="AD74" i="14"/>
  <c r="AE74" i="14" s="1"/>
  <c r="AH74" i="14" s="1"/>
  <c r="Q74" i="14"/>
  <c r="R74" i="14" s="1"/>
  <c r="W74" i="14" s="1"/>
  <c r="E74" i="14"/>
  <c r="J74" i="14" s="1"/>
  <c r="AD77" i="14"/>
  <c r="AE77" i="14" s="1"/>
  <c r="AH77" i="14" s="1"/>
  <c r="E77" i="14"/>
  <c r="J77" i="14" s="1"/>
  <c r="Q77" i="14"/>
  <c r="R77" i="14" s="1"/>
  <c r="W77" i="14" s="1"/>
  <c r="AD81" i="14"/>
  <c r="AE81" i="14" s="1"/>
  <c r="AH81" i="14" s="1"/>
  <c r="E81" i="14"/>
  <c r="J81" i="14" s="1"/>
  <c r="Q81" i="14"/>
  <c r="R81" i="14" s="1"/>
  <c r="W81" i="14" s="1"/>
  <c r="AD85" i="14"/>
  <c r="AE85" i="14" s="1"/>
  <c r="AH85" i="14" s="1"/>
  <c r="E85" i="14"/>
  <c r="J85" i="14" s="1"/>
  <c r="Q85" i="14"/>
  <c r="R85" i="14" s="1"/>
  <c r="W85" i="14" s="1"/>
  <c r="AD89" i="14"/>
  <c r="AE89" i="14" s="1"/>
  <c r="AH89" i="14" s="1"/>
  <c r="E89" i="14"/>
  <c r="J89" i="14" s="1"/>
  <c r="Q89" i="14"/>
  <c r="R89" i="14" s="1"/>
  <c r="W89" i="14" s="1"/>
  <c r="Q94" i="14"/>
  <c r="R94" i="14" s="1"/>
  <c r="W94" i="14" s="1"/>
  <c r="AD94" i="14"/>
  <c r="AE94" i="14" s="1"/>
  <c r="AH94" i="14" s="1"/>
  <c r="E94" i="14"/>
  <c r="J94" i="14" s="1"/>
  <c r="AD70" i="15"/>
  <c r="AE70" i="15" s="1"/>
  <c r="AH70" i="15" s="1"/>
  <c r="E70" i="15"/>
  <c r="J70" i="15" s="1"/>
  <c r="Q70" i="15"/>
  <c r="R70" i="15" s="1"/>
  <c r="W70" i="15" s="1"/>
  <c r="AD78" i="15"/>
  <c r="AE78" i="15" s="1"/>
  <c r="AH78" i="15" s="1"/>
  <c r="E78" i="15"/>
  <c r="J78" i="15" s="1"/>
  <c r="Q78" i="15"/>
  <c r="R78" i="15" s="1"/>
  <c r="W78" i="15" s="1"/>
  <c r="AD86" i="15"/>
  <c r="AE86" i="15" s="1"/>
  <c r="AH86" i="15" s="1"/>
  <c r="E86" i="15"/>
  <c r="J86" i="15" s="1"/>
  <c r="Q86" i="15"/>
  <c r="R86" i="15" s="1"/>
  <c r="W86" i="15" s="1"/>
  <c r="AD94" i="15"/>
  <c r="AE94" i="15" s="1"/>
  <c r="AH94" i="15" s="1"/>
  <c r="E94" i="15"/>
  <c r="J94" i="15" s="1"/>
  <c r="Q94" i="15"/>
  <c r="R94" i="15" s="1"/>
  <c r="W94" i="15" s="1"/>
  <c r="AD66" i="15"/>
  <c r="AE66" i="15" s="1"/>
  <c r="AH66" i="15" s="1"/>
  <c r="E66" i="15"/>
  <c r="J66" i="15" s="1"/>
  <c r="Q66" i="15"/>
  <c r="R66" i="15" s="1"/>
  <c r="W66" i="15" s="1"/>
  <c r="AD74" i="15"/>
  <c r="AE74" i="15" s="1"/>
  <c r="AH74" i="15" s="1"/>
  <c r="E74" i="15"/>
  <c r="J74" i="15" s="1"/>
  <c r="Q74" i="15"/>
  <c r="R74" i="15" s="1"/>
  <c r="W74" i="15" s="1"/>
  <c r="AD82" i="15"/>
  <c r="AE82" i="15" s="1"/>
  <c r="AH82" i="15" s="1"/>
  <c r="E82" i="15"/>
  <c r="J82" i="15" s="1"/>
  <c r="Q82" i="15"/>
  <c r="R82" i="15" s="1"/>
  <c r="W82" i="15" s="1"/>
  <c r="AD90" i="15"/>
  <c r="AE90" i="15" s="1"/>
  <c r="AH90" i="15" s="1"/>
  <c r="E90" i="15"/>
  <c r="J90" i="15" s="1"/>
  <c r="Q90" i="15"/>
  <c r="R90" i="15" s="1"/>
  <c r="W90" i="15" s="1"/>
  <c r="Q68" i="15"/>
  <c r="R68" i="15" s="1"/>
  <c r="W68" i="15" s="1"/>
  <c r="AD68" i="15"/>
  <c r="AE68" i="15" s="1"/>
  <c r="AH68" i="15" s="1"/>
  <c r="E68" i="15"/>
  <c r="J68" i="15" s="1"/>
  <c r="Q72" i="15"/>
  <c r="R72" i="15" s="1"/>
  <c r="W72" i="15" s="1"/>
  <c r="E72" i="15"/>
  <c r="J72" i="15" s="1"/>
  <c r="AD72" i="15"/>
  <c r="AE72" i="15" s="1"/>
  <c r="AH72" i="15" s="1"/>
  <c r="Q76" i="15"/>
  <c r="R76" i="15" s="1"/>
  <c r="W76" i="15" s="1"/>
  <c r="AD76" i="15"/>
  <c r="AE76" i="15" s="1"/>
  <c r="AH76" i="15" s="1"/>
  <c r="E76" i="15"/>
  <c r="J76" i="15" s="1"/>
  <c r="Q80" i="15"/>
  <c r="R80" i="15" s="1"/>
  <c r="W80" i="15" s="1"/>
  <c r="E80" i="15"/>
  <c r="J80" i="15" s="1"/>
  <c r="AD80" i="15"/>
  <c r="AE80" i="15" s="1"/>
  <c r="AH80" i="15" s="1"/>
  <c r="Q84" i="15"/>
  <c r="R84" i="15" s="1"/>
  <c r="W84" i="15" s="1"/>
  <c r="AD84" i="15"/>
  <c r="AE84" i="15" s="1"/>
  <c r="AH84" i="15" s="1"/>
  <c r="E84" i="15"/>
  <c r="J84" i="15" s="1"/>
  <c r="Q88" i="15"/>
  <c r="R88" i="15" s="1"/>
  <c r="W88" i="15" s="1"/>
  <c r="E88" i="15"/>
  <c r="J88" i="15" s="1"/>
  <c r="AD88" i="15"/>
  <c r="AE88" i="15" s="1"/>
  <c r="AH88" i="15" s="1"/>
  <c r="Q92" i="15"/>
  <c r="R92" i="15" s="1"/>
  <c r="W92" i="15" s="1"/>
  <c r="AD92" i="15"/>
  <c r="AE92" i="15" s="1"/>
  <c r="AH92" i="15" s="1"/>
  <c r="E92" i="15"/>
  <c r="J92" i="15" s="1"/>
  <c r="Q96" i="15"/>
  <c r="R96" i="15" s="1"/>
  <c r="W96" i="15" s="1"/>
  <c r="E96" i="15"/>
  <c r="J96" i="15" s="1"/>
  <c r="AD96" i="15"/>
  <c r="AE96" i="15" s="1"/>
  <c r="AH96" i="15" s="1"/>
  <c r="AD38" i="3"/>
  <c r="AE38" i="3" s="1"/>
  <c r="AH38" i="3" s="1"/>
  <c r="E38" i="3"/>
  <c r="J38" i="3" s="1"/>
  <c r="AO38" i="3"/>
  <c r="AP38" i="3" s="1"/>
  <c r="AS38" i="3" s="1"/>
  <c r="Q38" i="3"/>
  <c r="R38" i="3" s="1"/>
  <c r="W38" i="3" s="1"/>
  <c r="AD42" i="3"/>
  <c r="AE42" i="3" s="1"/>
  <c r="AH42" i="3" s="1"/>
  <c r="E42" i="3"/>
  <c r="J42" i="3" s="1"/>
  <c r="AO42" i="3"/>
  <c r="AP42" i="3" s="1"/>
  <c r="AS42" i="3" s="1"/>
  <c r="Q42" i="3"/>
  <c r="R42" i="3" s="1"/>
  <c r="W42" i="3" s="1"/>
  <c r="AD46" i="3"/>
  <c r="AE46" i="3" s="1"/>
  <c r="AH46" i="3" s="1"/>
  <c r="Q46" i="3"/>
  <c r="R46" i="3" s="1"/>
  <c r="W46" i="3" s="1"/>
  <c r="AO46" i="3"/>
  <c r="AP46" i="3" s="1"/>
  <c r="AS46" i="3" s="1"/>
  <c r="E46" i="3"/>
  <c r="J46" i="3" s="1"/>
  <c r="AD50" i="3"/>
  <c r="AE50" i="3" s="1"/>
  <c r="AH50" i="3" s="1"/>
  <c r="Q50" i="3"/>
  <c r="R50" i="3" s="1"/>
  <c r="W50" i="3" s="1"/>
  <c r="AO50" i="3"/>
  <c r="AP50" i="3" s="1"/>
  <c r="AS50" i="3" s="1"/>
  <c r="E50" i="3"/>
  <c r="J50" i="3" s="1"/>
  <c r="AD54" i="3"/>
  <c r="AE54" i="3" s="1"/>
  <c r="AH54" i="3" s="1"/>
  <c r="E54" i="3"/>
  <c r="J54" i="3" s="1"/>
  <c r="AO54" i="3"/>
  <c r="AP54" i="3" s="1"/>
  <c r="AS54" i="3" s="1"/>
  <c r="Q54" i="3"/>
  <c r="R54" i="3" s="1"/>
  <c r="W54" i="3" s="1"/>
  <c r="AD58" i="3"/>
  <c r="AE58" i="3" s="1"/>
  <c r="AH58" i="3" s="1"/>
  <c r="E58" i="3"/>
  <c r="J58" i="3" s="1"/>
  <c r="AO58" i="3"/>
  <c r="AP58" i="3" s="1"/>
  <c r="AS58" i="3" s="1"/>
  <c r="Q58" i="3"/>
  <c r="R58" i="3" s="1"/>
  <c r="W58" i="3" s="1"/>
  <c r="AD62" i="3"/>
  <c r="AE62" i="3" s="1"/>
  <c r="AH62" i="3" s="1"/>
  <c r="Q62" i="3"/>
  <c r="R62" i="3" s="1"/>
  <c r="W62" i="3" s="1"/>
  <c r="AO62" i="3"/>
  <c r="AP62" i="3" s="1"/>
  <c r="AS62" i="3" s="1"/>
  <c r="E62" i="3"/>
  <c r="J62" i="3" s="1"/>
  <c r="Q35" i="3"/>
  <c r="R35" i="3" s="1"/>
  <c r="W35" i="3" s="1"/>
  <c r="E35" i="3"/>
  <c r="J35" i="3" s="1"/>
  <c r="AO35" i="3"/>
  <c r="AP35" i="3" s="1"/>
  <c r="AS35" i="3" s="1"/>
  <c r="AD35" i="3"/>
  <c r="AE35" i="3" s="1"/>
  <c r="AH35" i="3" s="1"/>
  <c r="AO39" i="3"/>
  <c r="AP39" i="3" s="1"/>
  <c r="AS39" i="3" s="1"/>
  <c r="E39" i="3"/>
  <c r="J39" i="3" s="1"/>
  <c r="AD39" i="3"/>
  <c r="AE39" i="3" s="1"/>
  <c r="AH39" i="3" s="1"/>
  <c r="Q39" i="3"/>
  <c r="R39" i="3" s="1"/>
  <c r="W39" i="3" s="1"/>
  <c r="AO43" i="3"/>
  <c r="AP43" i="3" s="1"/>
  <c r="AS43" i="3" s="1"/>
  <c r="E43" i="3"/>
  <c r="J43" i="3" s="1"/>
  <c r="AD43" i="3"/>
  <c r="AE43" i="3" s="1"/>
  <c r="AH43" i="3" s="1"/>
  <c r="Q43" i="3"/>
  <c r="R43" i="3" s="1"/>
  <c r="W43" i="3" s="1"/>
  <c r="AO47" i="3"/>
  <c r="AP47" i="3" s="1"/>
  <c r="AS47" i="3" s="1"/>
  <c r="E47" i="3"/>
  <c r="J47" i="3" s="1"/>
  <c r="AD47" i="3"/>
  <c r="AE47" i="3" s="1"/>
  <c r="AH47" i="3" s="1"/>
  <c r="Q47" i="3"/>
  <c r="R47" i="3" s="1"/>
  <c r="W47" i="3" s="1"/>
  <c r="AO51" i="3"/>
  <c r="AP51" i="3" s="1"/>
  <c r="AS51" i="3" s="1"/>
  <c r="E51" i="3"/>
  <c r="J51" i="3" s="1"/>
  <c r="AD51" i="3"/>
  <c r="AE51" i="3" s="1"/>
  <c r="AH51" i="3" s="1"/>
  <c r="Q51" i="3"/>
  <c r="R51" i="3" s="1"/>
  <c r="W51" i="3" s="1"/>
  <c r="AO55" i="3"/>
  <c r="AP55" i="3" s="1"/>
  <c r="AS55" i="3" s="1"/>
  <c r="E55" i="3"/>
  <c r="J55" i="3" s="1"/>
  <c r="AD55" i="3"/>
  <c r="AE55" i="3" s="1"/>
  <c r="AH55" i="3" s="1"/>
  <c r="Q55" i="3"/>
  <c r="R55" i="3" s="1"/>
  <c r="W55" i="3" s="1"/>
  <c r="AO59" i="3"/>
  <c r="AP59" i="3" s="1"/>
  <c r="AS59" i="3" s="1"/>
  <c r="E59" i="3"/>
  <c r="J59" i="3" s="1"/>
  <c r="AD59" i="3"/>
  <c r="AE59" i="3" s="1"/>
  <c r="AH59" i="3" s="1"/>
  <c r="Q59" i="3"/>
  <c r="R59" i="3" s="1"/>
  <c r="W59" i="3" s="1"/>
  <c r="AO63" i="3"/>
  <c r="AP63" i="3" s="1"/>
  <c r="AS63" i="3" s="1"/>
  <c r="E63" i="3"/>
  <c r="J63" i="3" s="1"/>
  <c r="AD63" i="3"/>
  <c r="AE63" i="3" s="1"/>
  <c r="AH63" i="3" s="1"/>
  <c r="Q63" i="3"/>
  <c r="R63" i="3" s="1"/>
  <c r="W63" i="3" s="1"/>
  <c r="E36" i="13"/>
  <c r="J36" i="13" s="1"/>
  <c r="AD36" i="13"/>
  <c r="AE36" i="13" s="1"/>
  <c r="AH36" i="13" s="1"/>
  <c r="Q36" i="13"/>
  <c r="R36" i="13" s="1"/>
  <c r="W36" i="13" s="1"/>
  <c r="E40" i="13"/>
  <c r="J40" i="13" s="1"/>
  <c r="AD40" i="13"/>
  <c r="AE40" i="13" s="1"/>
  <c r="AH40" i="13" s="1"/>
  <c r="Q40" i="13"/>
  <c r="R40" i="13" s="1"/>
  <c r="W40" i="13" s="1"/>
  <c r="E44" i="13"/>
  <c r="J44" i="13" s="1"/>
  <c r="AD44" i="13"/>
  <c r="AE44" i="13" s="1"/>
  <c r="AH44" i="13" s="1"/>
  <c r="Q44" i="13"/>
  <c r="R44" i="13" s="1"/>
  <c r="W44" i="13" s="1"/>
  <c r="E48" i="13"/>
  <c r="J48" i="13" s="1"/>
  <c r="AD48" i="13"/>
  <c r="AE48" i="13" s="1"/>
  <c r="AH48" i="13" s="1"/>
  <c r="Q48" i="13"/>
  <c r="R48" i="13" s="1"/>
  <c r="W48" i="13" s="1"/>
  <c r="E52" i="13"/>
  <c r="J52" i="13" s="1"/>
  <c r="AD52" i="13"/>
  <c r="AE52" i="13" s="1"/>
  <c r="AH52" i="13" s="1"/>
  <c r="Q52" i="13"/>
  <c r="R52" i="13" s="1"/>
  <c r="W52" i="13" s="1"/>
  <c r="E56" i="13"/>
  <c r="J56" i="13" s="1"/>
  <c r="AD56" i="13"/>
  <c r="AE56" i="13" s="1"/>
  <c r="AH56" i="13" s="1"/>
  <c r="Q56" i="13"/>
  <c r="R56" i="13" s="1"/>
  <c r="W56" i="13" s="1"/>
  <c r="E60" i="13"/>
  <c r="J60" i="13" s="1"/>
  <c r="AD60" i="13"/>
  <c r="AE60" i="13" s="1"/>
  <c r="AH60" i="13" s="1"/>
  <c r="Q60" i="13"/>
  <c r="R60" i="13" s="1"/>
  <c r="W60" i="13" s="1"/>
  <c r="E64" i="13"/>
  <c r="J64" i="13" s="1"/>
  <c r="AD64" i="13"/>
  <c r="AE64" i="13" s="1"/>
  <c r="AH64" i="13" s="1"/>
  <c r="Q64" i="13"/>
  <c r="R64" i="13" s="1"/>
  <c r="W64" i="13" s="1"/>
  <c r="Q36" i="12"/>
  <c r="R36" i="12" s="1"/>
  <c r="W36" i="12" s="1"/>
  <c r="E36" i="12"/>
  <c r="J36" i="12" s="1"/>
  <c r="AD36" i="12"/>
  <c r="AE36" i="12" s="1"/>
  <c r="AH36" i="12" s="1"/>
  <c r="Q38" i="12"/>
  <c r="R38" i="12" s="1"/>
  <c r="W38" i="12" s="1"/>
  <c r="E38" i="12"/>
  <c r="J38" i="12" s="1"/>
  <c r="AD38" i="12"/>
  <c r="AE38" i="12" s="1"/>
  <c r="AH38" i="12" s="1"/>
  <c r="Q40" i="12"/>
  <c r="R40" i="12" s="1"/>
  <c r="W40" i="12" s="1"/>
  <c r="E40" i="12"/>
  <c r="J40" i="12" s="1"/>
  <c r="AD40" i="12"/>
  <c r="AE40" i="12" s="1"/>
  <c r="AH40" i="12" s="1"/>
  <c r="Q42" i="12"/>
  <c r="R42" i="12" s="1"/>
  <c r="W42" i="12" s="1"/>
  <c r="E42" i="12"/>
  <c r="J42" i="12" s="1"/>
  <c r="AD42" i="12"/>
  <c r="AE42" i="12" s="1"/>
  <c r="AH42" i="12" s="1"/>
  <c r="Q44" i="12"/>
  <c r="R44" i="12" s="1"/>
  <c r="W44" i="12" s="1"/>
  <c r="E44" i="12"/>
  <c r="J44" i="12" s="1"/>
  <c r="AD44" i="12"/>
  <c r="AE44" i="12" s="1"/>
  <c r="AH44" i="12" s="1"/>
  <c r="Q46" i="12"/>
  <c r="R46" i="12" s="1"/>
  <c r="W46" i="12" s="1"/>
  <c r="E46" i="12"/>
  <c r="J46" i="12" s="1"/>
  <c r="AD46" i="12"/>
  <c r="AE46" i="12" s="1"/>
  <c r="AH46" i="12" s="1"/>
  <c r="Q48" i="12"/>
  <c r="R48" i="12" s="1"/>
  <c r="W48" i="12" s="1"/>
  <c r="E48" i="12"/>
  <c r="J48" i="12" s="1"/>
  <c r="AD48" i="12"/>
  <c r="AE48" i="12" s="1"/>
  <c r="AH48" i="12" s="1"/>
  <c r="Q50" i="12"/>
  <c r="R50" i="12" s="1"/>
  <c r="W50" i="12" s="1"/>
  <c r="E50" i="12"/>
  <c r="J50" i="12" s="1"/>
  <c r="AD50" i="12"/>
  <c r="AE50" i="12" s="1"/>
  <c r="AH50" i="12" s="1"/>
  <c r="Q52" i="12"/>
  <c r="R52" i="12" s="1"/>
  <c r="W52" i="12" s="1"/>
  <c r="E52" i="12"/>
  <c r="J52" i="12" s="1"/>
  <c r="AD52" i="12"/>
  <c r="AE52" i="12" s="1"/>
  <c r="AH52" i="12" s="1"/>
  <c r="Q54" i="12"/>
  <c r="R54" i="12" s="1"/>
  <c r="W54" i="12" s="1"/>
  <c r="E54" i="12"/>
  <c r="J54" i="12" s="1"/>
  <c r="AD54" i="12"/>
  <c r="AE54" i="12" s="1"/>
  <c r="AH54" i="12" s="1"/>
  <c r="Q56" i="12"/>
  <c r="R56" i="12" s="1"/>
  <c r="W56" i="12" s="1"/>
  <c r="E56" i="12"/>
  <c r="J56" i="12" s="1"/>
  <c r="AD56" i="12"/>
  <c r="AE56" i="12" s="1"/>
  <c r="AH56" i="12" s="1"/>
  <c r="Q58" i="12"/>
  <c r="R58" i="12" s="1"/>
  <c r="W58" i="12" s="1"/>
  <c r="E58" i="12"/>
  <c r="J58" i="12" s="1"/>
  <c r="AD58" i="12"/>
  <c r="AE58" i="12" s="1"/>
  <c r="AH58" i="12" s="1"/>
  <c r="Q60" i="12"/>
  <c r="R60" i="12" s="1"/>
  <c r="W60" i="12" s="1"/>
  <c r="E60" i="12"/>
  <c r="J60" i="12" s="1"/>
  <c r="AD60" i="12"/>
  <c r="AE60" i="12" s="1"/>
  <c r="AH60" i="12" s="1"/>
  <c r="Q62" i="12"/>
  <c r="R62" i="12" s="1"/>
  <c r="W62" i="12" s="1"/>
  <c r="E62" i="12"/>
  <c r="J62" i="12" s="1"/>
  <c r="AD62" i="12"/>
  <c r="AE62" i="12" s="1"/>
  <c r="AH62" i="12" s="1"/>
  <c r="Q64" i="12"/>
  <c r="R64" i="12" s="1"/>
  <c r="W64" i="12" s="1"/>
  <c r="E64" i="12"/>
  <c r="J64" i="12" s="1"/>
  <c r="AD64" i="12"/>
  <c r="AE64" i="12" s="1"/>
  <c r="AH64" i="12" s="1"/>
  <c r="Q35" i="13"/>
  <c r="R35" i="13" s="1"/>
  <c r="W35" i="13" s="1"/>
  <c r="E35" i="13"/>
  <c r="J35" i="13" s="1"/>
  <c r="AD35" i="13"/>
  <c r="AE35" i="13" s="1"/>
  <c r="AH35" i="13" s="1"/>
  <c r="Q39" i="13"/>
  <c r="R39" i="13" s="1"/>
  <c r="W39" i="13" s="1"/>
  <c r="E39" i="13"/>
  <c r="J39" i="13" s="1"/>
  <c r="AD39" i="13"/>
  <c r="AE39" i="13" s="1"/>
  <c r="AH39" i="13" s="1"/>
  <c r="Q43" i="13"/>
  <c r="R43" i="13" s="1"/>
  <c r="W43" i="13" s="1"/>
  <c r="E43" i="13"/>
  <c r="J43" i="13" s="1"/>
  <c r="AD43" i="13"/>
  <c r="AE43" i="13" s="1"/>
  <c r="AH43" i="13" s="1"/>
  <c r="Q47" i="13"/>
  <c r="R47" i="13" s="1"/>
  <c r="W47" i="13" s="1"/>
  <c r="E47" i="13"/>
  <c r="J47" i="13" s="1"/>
  <c r="AD47" i="13"/>
  <c r="AE47" i="13" s="1"/>
  <c r="AH47" i="13" s="1"/>
  <c r="Q51" i="13"/>
  <c r="R51" i="13" s="1"/>
  <c r="W51" i="13" s="1"/>
  <c r="E51" i="13"/>
  <c r="J51" i="13" s="1"/>
  <c r="AD51" i="13"/>
  <c r="AE51" i="13" s="1"/>
  <c r="AH51" i="13" s="1"/>
  <c r="Q55" i="13"/>
  <c r="R55" i="13" s="1"/>
  <c r="W55" i="13" s="1"/>
  <c r="E55" i="13"/>
  <c r="J55" i="13" s="1"/>
  <c r="AD55" i="13"/>
  <c r="AE55" i="13" s="1"/>
  <c r="AH55" i="13" s="1"/>
  <c r="Q59" i="13"/>
  <c r="R59" i="13" s="1"/>
  <c r="W59" i="13" s="1"/>
  <c r="E59" i="13"/>
  <c r="J59" i="13" s="1"/>
  <c r="AD59" i="13"/>
  <c r="AE59" i="13" s="1"/>
  <c r="AH59" i="13" s="1"/>
  <c r="Q63" i="13"/>
  <c r="R63" i="13" s="1"/>
  <c r="W63" i="13" s="1"/>
  <c r="E63" i="13"/>
  <c r="J63" i="13" s="1"/>
  <c r="AD63" i="13"/>
  <c r="AE63" i="13" s="1"/>
  <c r="AH63" i="13" s="1"/>
  <c r="AD36" i="14"/>
  <c r="AE36" i="14" s="1"/>
  <c r="AH36" i="14" s="1"/>
  <c r="E36" i="14"/>
  <c r="J36" i="14" s="1"/>
  <c r="Q36" i="14"/>
  <c r="R36" i="14" s="1"/>
  <c r="W36" i="14" s="1"/>
  <c r="AD40" i="14"/>
  <c r="AE40" i="14" s="1"/>
  <c r="AH40" i="14" s="1"/>
  <c r="E40" i="14"/>
  <c r="J40" i="14" s="1"/>
  <c r="Q40" i="14"/>
  <c r="R40" i="14" s="1"/>
  <c r="W40" i="14" s="1"/>
  <c r="AD44" i="14"/>
  <c r="AE44" i="14" s="1"/>
  <c r="AH44" i="14" s="1"/>
  <c r="E44" i="14"/>
  <c r="J44" i="14" s="1"/>
  <c r="Q44" i="14"/>
  <c r="R44" i="14" s="1"/>
  <c r="W44" i="14" s="1"/>
  <c r="Q48" i="14"/>
  <c r="R48" i="14" s="1"/>
  <c r="W48" i="14" s="1"/>
  <c r="E48" i="14"/>
  <c r="J48" i="14" s="1"/>
  <c r="AD48" i="14"/>
  <c r="AE48" i="14" s="1"/>
  <c r="AH48" i="14" s="1"/>
  <c r="AD51" i="14"/>
  <c r="AE51" i="14" s="1"/>
  <c r="AH51" i="14" s="1"/>
  <c r="E51" i="14"/>
  <c r="J51" i="14" s="1"/>
  <c r="Q51" i="14"/>
  <c r="R51" i="14" s="1"/>
  <c r="W51" i="14" s="1"/>
  <c r="AD55" i="14"/>
  <c r="AE55" i="14" s="1"/>
  <c r="AH55" i="14" s="1"/>
  <c r="E55" i="14"/>
  <c r="J55" i="14" s="1"/>
  <c r="Q55" i="14"/>
  <c r="R55" i="14" s="1"/>
  <c r="W55" i="14" s="1"/>
  <c r="AD59" i="14"/>
  <c r="AE59" i="14" s="1"/>
  <c r="AH59" i="14" s="1"/>
  <c r="E59" i="14"/>
  <c r="J59" i="14" s="1"/>
  <c r="Q59" i="14"/>
  <c r="R59" i="14" s="1"/>
  <c r="W59" i="14" s="1"/>
  <c r="AD63" i="14"/>
  <c r="AE63" i="14" s="1"/>
  <c r="AH63" i="14" s="1"/>
  <c r="E63" i="14"/>
  <c r="J63" i="14" s="1"/>
  <c r="Q63" i="14"/>
  <c r="R63" i="14" s="1"/>
  <c r="W63" i="14" s="1"/>
  <c r="Q38" i="14"/>
  <c r="R38" i="14" s="1"/>
  <c r="W38" i="14" s="1"/>
  <c r="AD38" i="14"/>
  <c r="AE38" i="14" s="1"/>
  <c r="AH38" i="14" s="1"/>
  <c r="E38" i="14"/>
  <c r="J38" i="14" s="1"/>
  <c r="Q42" i="14"/>
  <c r="R42" i="14" s="1"/>
  <c r="W42" i="14" s="1"/>
  <c r="AD42" i="14"/>
  <c r="AE42" i="14" s="1"/>
  <c r="AH42" i="14" s="1"/>
  <c r="E42" i="14"/>
  <c r="J42" i="14" s="1"/>
  <c r="Q46" i="14"/>
  <c r="R46" i="14" s="1"/>
  <c r="W46" i="14" s="1"/>
  <c r="AD46" i="14"/>
  <c r="AE46" i="14" s="1"/>
  <c r="AH46" i="14" s="1"/>
  <c r="E46" i="14"/>
  <c r="J46" i="14" s="1"/>
  <c r="AD49" i="14"/>
  <c r="AE49" i="14" s="1"/>
  <c r="AH49" i="14" s="1"/>
  <c r="E49" i="14"/>
  <c r="J49" i="14" s="1"/>
  <c r="Q49" i="14"/>
  <c r="R49" i="14" s="1"/>
  <c r="W49" i="14" s="1"/>
  <c r="AD53" i="14"/>
  <c r="AE53" i="14" s="1"/>
  <c r="AH53" i="14" s="1"/>
  <c r="E53" i="14"/>
  <c r="J53" i="14" s="1"/>
  <c r="Q53" i="14"/>
  <c r="R53" i="14" s="1"/>
  <c r="W53" i="14" s="1"/>
  <c r="AD57" i="14"/>
  <c r="AE57" i="14" s="1"/>
  <c r="AH57" i="14" s="1"/>
  <c r="E57" i="14"/>
  <c r="J57" i="14" s="1"/>
  <c r="Q57" i="14"/>
  <c r="R57" i="14" s="1"/>
  <c r="W57" i="14" s="1"/>
  <c r="AD61" i="14"/>
  <c r="AE61" i="14" s="1"/>
  <c r="AH61" i="14" s="1"/>
  <c r="E61" i="14"/>
  <c r="J61" i="14" s="1"/>
  <c r="Q61" i="14"/>
  <c r="R61" i="14" s="1"/>
  <c r="W61" i="14" s="1"/>
  <c r="AD65" i="14"/>
  <c r="AE65" i="14" s="1"/>
  <c r="AH65" i="14" s="1"/>
  <c r="E65" i="14"/>
  <c r="J65" i="14" s="1"/>
  <c r="Q65" i="14"/>
  <c r="R65" i="14" s="1"/>
  <c r="W65" i="14" s="1"/>
  <c r="AD40" i="15"/>
  <c r="AE40" i="15" s="1"/>
  <c r="AH40" i="15" s="1"/>
  <c r="Q40" i="15"/>
  <c r="R40" i="15" s="1"/>
  <c r="W40" i="15" s="1"/>
  <c r="E40" i="15"/>
  <c r="J40" i="15" s="1"/>
  <c r="AD54" i="15"/>
  <c r="AE54" i="15" s="1"/>
  <c r="AH54" i="15" s="1"/>
  <c r="E54" i="15"/>
  <c r="J54" i="15" s="1"/>
  <c r="Q54" i="15"/>
  <c r="R54" i="15" s="1"/>
  <c r="W54" i="15" s="1"/>
  <c r="AD62" i="15"/>
  <c r="AE62" i="15" s="1"/>
  <c r="AH62" i="15" s="1"/>
  <c r="E62" i="15"/>
  <c r="J62" i="15" s="1"/>
  <c r="Q62" i="15"/>
  <c r="R62" i="15" s="1"/>
  <c r="W62" i="15" s="1"/>
  <c r="AD35" i="15"/>
  <c r="AE35" i="15" s="1"/>
  <c r="AH35" i="15" s="1"/>
  <c r="E35" i="15"/>
  <c r="J35" i="15" s="1"/>
  <c r="Q35" i="15"/>
  <c r="R35" i="15" s="1"/>
  <c r="W35" i="15" s="1"/>
  <c r="AD43" i="15"/>
  <c r="AE43" i="15" s="1"/>
  <c r="AH43" i="15" s="1"/>
  <c r="E43" i="15"/>
  <c r="J43" i="15" s="1"/>
  <c r="Q43" i="15"/>
  <c r="R43" i="15" s="1"/>
  <c r="W43" i="15" s="1"/>
  <c r="AD50" i="15"/>
  <c r="AE50" i="15" s="1"/>
  <c r="AH50" i="15" s="1"/>
  <c r="E50" i="15"/>
  <c r="J50" i="15" s="1"/>
  <c r="Q50" i="15"/>
  <c r="R50" i="15" s="1"/>
  <c r="W50" i="15" s="1"/>
  <c r="AD58" i="15"/>
  <c r="AE58" i="15" s="1"/>
  <c r="AH58" i="15" s="1"/>
  <c r="E58" i="15"/>
  <c r="J58" i="15" s="1"/>
  <c r="Q58" i="15"/>
  <c r="R58" i="15" s="1"/>
  <c r="W58" i="15" s="1"/>
  <c r="Q37" i="15"/>
  <c r="R37" i="15" s="1"/>
  <c r="W37" i="15" s="1"/>
  <c r="AD37" i="15"/>
  <c r="AE37" i="15" s="1"/>
  <c r="AH37" i="15" s="1"/>
  <c r="E37" i="15"/>
  <c r="J37" i="15" s="1"/>
  <c r="Q41" i="15"/>
  <c r="R41" i="15" s="1"/>
  <c r="W41" i="15" s="1"/>
  <c r="E41" i="15"/>
  <c r="J41" i="15" s="1"/>
  <c r="AD41" i="15"/>
  <c r="AE41" i="15" s="1"/>
  <c r="AH41" i="15" s="1"/>
  <c r="Q45" i="15"/>
  <c r="R45" i="15" s="1"/>
  <c r="W45" i="15" s="1"/>
  <c r="AD45" i="15"/>
  <c r="AE45" i="15" s="1"/>
  <c r="AH45" i="15" s="1"/>
  <c r="E45" i="15"/>
  <c r="J45" i="15" s="1"/>
  <c r="Q48" i="15"/>
  <c r="R48" i="15" s="1"/>
  <c r="W48" i="15" s="1"/>
  <c r="E48" i="15"/>
  <c r="J48" i="15" s="1"/>
  <c r="AD48" i="15"/>
  <c r="AE48" i="15" s="1"/>
  <c r="AH48" i="15" s="1"/>
  <c r="Q52" i="15"/>
  <c r="R52" i="15" s="1"/>
  <c r="W52" i="15" s="1"/>
  <c r="AD52" i="15"/>
  <c r="AE52" i="15" s="1"/>
  <c r="AH52" i="15" s="1"/>
  <c r="E52" i="15"/>
  <c r="J52" i="15" s="1"/>
  <c r="Q56" i="15"/>
  <c r="R56" i="15" s="1"/>
  <c r="W56" i="15" s="1"/>
  <c r="E56" i="15"/>
  <c r="J56" i="15" s="1"/>
  <c r="AD56" i="15"/>
  <c r="AE56" i="15" s="1"/>
  <c r="AH56" i="15" s="1"/>
  <c r="Q60" i="15"/>
  <c r="R60" i="15" s="1"/>
  <c r="W60" i="15" s="1"/>
  <c r="AD60" i="15"/>
  <c r="AE60" i="15" s="1"/>
  <c r="AH60" i="15" s="1"/>
  <c r="E60" i="15"/>
  <c r="J60" i="15" s="1"/>
  <c r="Q64" i="15"/>
  <c r="R64" i="15" s="1"/>
  <c r="W64" i="15" s="1"/>
  <c r="E64" i="15"/>
  <c r="J64" i="15" s="1"/>
  <c r="AD64" i="15"/>
  <c r="AE64" i="15" s="1"/>
  <c r="AH64" i="15" s="1"/>
  <c r="AD126" i="3"/>
  <c r="AE126" i="3" s="1"/>
  <c r="AH126" i="3" s="1"/>
  <c r="Q126" i="3"/>
  <c r="R126" i="3" s="1"/>
  <c r="W126" i="3" s="1"/>
  <c r="AO126" i="3"/>
  <c r="AP126" i="3" s="1"/>
  <c r="AS126" i="3" s="1"/>
  <c r="E126" i="3"/>
  <c r="J126" i="3" s="1"/>
  <c r="AD130" i="3"/>
  <c r="AE130" i="3" s="1"/>
  <c r="AH130" i="3" s="1"/>
  <c r="Q130" i="3"/>
  <c r="R130" i="3" s="1"/>
  <c r="W130" i="3" s="1"/>
  <c r="AO130" i="3"/>
  <c r="AP130" i="3" s="1"/>
  <c r="AS130" i="3" s="1"/>
  <c r="E130" i="3"/>
  <c r="J130" i="3" s="1"/>
  <c r="AD134" i="3"/>
  <c r="AE134" i="3" s="1"/>
  <c r="AH134" i="3" s="1"/>
  <c r="E134" i="3"/>
  <c r="J134" i="3" s="1"/>
  <c r="AO134" i="3"/>
  <c r="AP134" i="3" s="1"/>
  <c r="AS134" i="3" s="1"/>
  <c r="Q134" i="3"/>
  <c r="R134" i="3" s="1"/>
  <c r="W134" i="3" s="1"/>
  <c r="AD138" i="3"/>
  <c r="AE138" i="3" s="1"/>
  <c r="AH138" i="3" s="1"/>
  <c r="E138" i="3"/>
  <c r="J138" i="3" s="1"/>
  <c r="AO138" i="3"/>
  <c r="AP138" i="3" s="1"/>
  <c r="AS138" i="3" s="1"/>
  <c r="Q138" i="3"/>
  <c r="R138" i="3" s="1"/>
  <c r="W138" i="3" s="1"/>
  <c r="AD142" i="3"/>
  <c r="AE142" i="3" s="1"/>
  <c r="AH142" i="3" s="1"/>
  <c r="Q142" i="3"/>
  <c r="R142" i="3" s="1"/>
  <c r="W142" i="3" s="1"/>
  <c r="AO142" i="3"/>
  <c r="AP142" i="3" s="1"/>
  <c r="AS142" i="3" s="1"/>
  <c r="E142" i="3"/>
  <c r="J142" i="3" s="1"/>
  <c r="AD146" i="3"/>
  <c r="AE146" i="3" s="1"/>
  <c r="AH146" i="3" s="1"/>
  <c r="Q146" i="3"/>
  <c r="R146" i="3" s="1"/>
  <c r="W146" i="3" s="1"/>
  <c r="AO146" i="3"/>
  <c r="AP146" i="3" s="1"/>
  <c r="AS146" i="3" s="1"/>
  <c r="E146" i="3"/>
  <c r="J146" i="3" s="1"/>
  <c r="AD150" i="3"/>
  <c r="AE150" i="3" s="1"/>
  <c r="AH150" i="3" s="1"/>
  <c r="E150" i="3"/>
  <c r="J150" i="3" s="1"/>
  <c r="AO150" i="3"/>
  <c r="AP150" i="3" s="1"/>
  <c r="AS150" i="3" s="1"/>
  <c r="Q150" i="3"/>
  <c r="R150" i="3" s="1"/>
  <c r="W150" i="3" s="1"/>
  <c r="AD154" i="3"/>
  <c r="AE154" i="3" s="1"/>
  <c r="AH154" i="3" s="1"/>
  <c r="E154" i="3"/>
  <c r="J154" i="3" s="1"/>
  <c r="AO154" i="3"/>
  <c r="AP154" i="3" s="1"/>
  <c r="AS154" i="3" s="1"/>
  <c r="Q154" i="3"/>
  <c r="R154" i="3" s="1"/>
  <c r="W154" i="3" s="1"/>
  <c r="AO127" i="3"/>
  <c r="AP127" i="3" s="1"/>
  <c r="AS127" i="3" s="1"/>
  <c r="E127" i="3"/>
  <c r="J127" i="3" s="1"/>
  <c r="AD127" i="3"/>
  <c r="AE127" i="3" s="1"/>
  <c r="AH127" i="3" s="1"/>
  <c r="Q127" i="3"/>
  <c r="R127" i="3" s="1"/>
  <c r="W127" i="3" s="1"/>
  <c r="AO131" i="3"/>
  <c r="AP131" i="3" s="1"/>
  <c r="AS131" i="3" s="1"/>
  <c r="E131" i="3"/>
  <c r="J131" i="3" s="1"/>
  <c r="AD131" i="3"/>
  <c r="AE131" i="3" s="1"/>
  <c r="AH131" i="3" s="1"/>
  <c r="Q131" i="3"/>
  <c r="R131" i="3" s="1"/>
  <c r="W131" i="3" s="1"/>
  <c r="AO135" i="3"/>
  <c r="AP135" i="3" s="1"/>
  <c r="AS135" i="3" s="1"/>
  <c r="E135" i="3"/>
  <c r="J135" i="3" s="1"/>
  <c r="AD135" i="3"/>
  <c r="AE135" i="3" s="1"/>
  <c r="AH135" i="3" s="1"/>
  <c r="Q135" i="3"/>
  <c r="R135" i="3" s="1"/>
  <c r="W135" i="3" s="1"/>
  <c r="AO139" i="3"/>
  <c r="AP139" i="3" s="1"/>
  <c r="AS139" i="3" s="1"/>
  <c r="E139" i="3"/>
  <c r="J139" i="3" s="1"/>
  <c r="AD139" i="3"/>
  <c r="AE139" i="3" s="1"/>
  <c r="AH139" i="3" s="1"/>
  <c r="Q139" i="3"/>
  <c r="R139" i="3" s="1"/>
  <c r="W139" i="3" s="1"/>
  <c r="AO143" i="3"/>
  <c r="AP143" i="3" s="1"/>
  <c r="AS143" i="3" s="1"/>
  <c r="E143" i="3"/>
  <c r="J143" i="3" s="1"/>
  <c r="AD143" i="3"/>
  <c r="AE143" i="3" s="1"/>
  <c r="AH143" i="3" s="1"/>
  <c r="Q143" i="3"/>
  <c r="R143" i="3" s="1"/>
  <c r="W143" i="3" s="1"/>
  <c r="AO147" i="3"/>
  <c r="AP147" i="3" s="1"/>
  <c r="AS147" i="3" s="1"/>
  <c r="E147" i="3"/>
  <c r="J147" i="3" s="1"/>
  <c r="AD147" i="3"/>
  <c r="AE147" i="3" s="1"/>
  <c r="AH147" i="3" s="1"/>
  <c r="Q147" i="3"/>
  <c r="R147" i="3" s="1"/>
  <c r="W147" i="3" s="1"/>
  <c r="AO151" i="3"/>
  <c r="AP151" i="3" s="1"/>
  <c r="AS151" i="3" s="1"/>
  <c r="E151" i="3"/>
  <c r="J151" i="3" s="1"/>
  <c r="AD151" i="3"/>
  <c r="AE151" i="3" s="1"/>
  <c r="AH151" i="3" s="1"/>
  <c r="Q151" i="3"/>
  <c r="R151" i="3" s="1"/>
  <c r="W151" i="3" s="1"/>
  <c r="AO155" i="3"/>
  <c r="AP155" i="3" s="1"/>
  <c r="AS155" i="3" s="1"/>
  <c r="E155" i="3"/>
  <c r="J155" i="3" s="1"/>
  <c r="AD155" i="3"/>
  <c r="AE155" i="3" s="1"/>
  <c r="AH155" i="3" s="1"/>
  <c r="Q155" i="3"/>
  <c r="R155" i="3" s="1"/>
  <c r="W155" i="3" s="1"/>
  <c r="Q127" i="12"/>
  <c r="R127" i="12" s="1"/>
  <c r="W127" i="12" s="1"/>
  <c r="E127" i="12"/>
  <c r="J127" i="12" s="1"/>
  <c r="AD127" i="12"/>
  <c r="AE127" i="12" s="1"/>
  <c r="AH127" i="12" s="1"/>
  <c r="Q131" i="12"/>
  <c r="R131" i="12" s="1"/>
  <c r="W131" i="12" s="1"/>
  <c r="E131" i="12"/>
  <c r="J131" i="12" s="1"/>
  <c r="AD131" i="12"/>
  <c r="AE131" i="12" s="1"/>
  <c r="AH131" i="12" s="1"/>
  <c r="Q135" i="12"/>
  <c r="R135" i="12" s="1"/>
  <c r="W135" i="12" s="1"/>
  <c r="E135" i="12"/>
  <c r="J135" i="12" s="1"/>
  <c r="AD135" i="12"/>
  <c r="AE135" i="12" s="1"/>
  <c r="AH135" i="12" s="1"/>
  <c r="Q139" i="12"/>
  <c r="R139" i="12" s="1"/>
  <c r="W139" i="12" s="1"/>
  <c r="E139" i="12"/>
  <c r="J139" i="12" s="1"/>
  <c r="AD139" i="12"/>
  <c r="AE139" i="12" s="1"/>
  <c r="AH139" i="12" s="1"/>
  <c r="Q143" i="12"/>
  <c r="R143" i="12" s="1"/>
  <c r="W143" i="12" s="1"/>
  <c r="E143" i="12"/>
  <c r="J143" i="12" s="1"/>
  <c r="AD143" i="12"/>
  <c r="AE143" i="12" s="1"/>
  <c r="AH143" i="12" s="1"/>
  <c r="Q147" i="12"/>
  <c r="R147" i="12" s="1"/>
  <c r="W147" i="12" s="1"/>
  <c r="E147" i="12"/>
  <c r="J147" i="12" s="1"/>
  <c r="AD147" i="12"/>
  <c r="AE147" i="12" s="1"/>
  <c r="AH147" i="12" s="1"/>
  <c r="Q151" i="12"/>
  <c r="R151" i="12" s="1"/>
  <c r="W151" i="12" s="1"/>
  <c r="E151" i="12"/>
  <c r="J151" i="12" s="1"/>
  <c r="AD151" i="12"/>
  <c r="AE151" i="12" s="1"/>
  <c r="AH151" i="12" s="1"/>
  <c r="Q155" i="12"/>
  <c r="R155" i="12" s="1"/>
  <c r="W155" i="12" s="1"/>
  <c r="E155" i="12"/>
  <c r="J155" i="12" s="1"/>
  <c r="AD155" i="12"/>
  <c r="AE155" i="12" s="1"/>
  <c r="AH155" i="12" s="1"/>
  <c r="Q127" i="13"/>
  <c r="R127" i="13" s="1"/>
  <c r="W127" i="13" s="1"/>
  <c r="AD127" i="13"/>
  <c r="AE127" i="13" s="1"/>
  <c r="AH127" i="13" s="1"/>
  <c r="E127" i="13"/>
  <c r="J127" i="13" s="1"/>
  <c r="Q131" i="13"/>
  <c r="R131" i="13" s="1"/>
  <c r="W131" i="13" s="1"/>
  <c r="AD131" i="13"/>
  <c r="AE131" i="13" s="1"/>
  <c r="AH131" i="13" s="1"/>
  <c r="E131" i="13"/>
  <c r="J131" i="13" s="1"/>
  <c r="Q135" i="13"/>
  <c r="R135" i="13" s="1"/>
  <c r="W135" i="13" s="1"/>
  <c r="AD135" i="13"/>
  <c r="AE135" i="13" s="1"/>
  <c r="AH135" i="13" s="1"/>
  <c r="E135" i="13"/>
  <c r="J135" i="13" s="1"/>
  <c r="Q139" i="13"/>
  <c r="R139" i="13" s="1"/>
  <c r="W139" i="13" s="1"/>
  <c r="AD139" i="13"/>
  <c r="AE139" i="13" s="1"/>
  <c r="AH139" i="13" s="1"/>
  <c r="E139" i="13"/>
  <c r="J139" i="13" s="1"/>
  <c r="Q143" i="13"/>
  <c r="R143" i="13" s="1"/>
  <c r="W143" i="13" s="1"/>
  <c r="AD143" i="13"/>
  <c r="AE143" i="13" s="1"/>
  <c r="AH143" i="13" s="1"/>
  <c r="E143" i="13"/>
  <c r="J143" i="13" s="1"/>
  <c r="Q147" i="13"/>
  <c r="R147" i="13" s="1"/>
  <c r="W147" i="13" s="1"/>
  <c r="AD147" i="13"/>
  <c r="AE147" i="13" s="1"/>
  <c r="AH147" i="13" s="1"/>
  <c r="E147" i="13"/>
  <c r="J147" i="13" s="1"/>
  <c r="Q151" i="13"/>
  <c r="R151" i="13" s="1"/>
  <c r="W151" i="13" s="1"/>
  <c r="AD151" i="13"/>
  <c r="AE151" i="13" s="1"/>
  <c r="AH151" i="13" s="1"/>
  <c r="E151" i="13"/>
  <c r="J151" i="13" s="1"/>
  <c r="Q155" i="13"/>
  <c r="R155" i="13" s="1"/>
  <c r="W155" i="13" s="1"/>
  <c r="AD155" i="13"/>
  <c r="AE155" i="13" s="1"/>
  <c r="AH155" i="13" s="1"/>
  <c r="E155" i="13"/>
  <c r="J155" i="13" s="1"/>
  <c r="E128" i="12"/>
  <c r="J128" i="12" s="1"/>
  <c r="Q128" i="12"/>
  <c r="R128" i="12" s="1"/>
  <c r="W128" i="12" s="1"/>
  <c r="AD128" i="12"/>
  <c r="AE128" i="12" s="1"/>
  <c r="AH128" i="12" s="1"/>
  <c r="E132" i="12"/>
  <c r="J132" i="12" s="1"/>
  <c r="Q132" i="12"/>
  <c r="R132" i="12" s="1"/>
  <c r="W132" i="12" s="1"/>
  <c r="AD132" i="12"/>
  <c r="AE132" i="12" s="1"/>
  <c r="AH132" i="12" s="1"/>
  <c r="E136" i="12"/>
  <c r="J136" i="12" s="1"/>
  <c r="Q136" i="12"/>
  <c r="R136" i="12" s="1"/>
  <c r="W136" i="12" s="1"/>
  <c r="AD136" i="12"/>
  <c r="AE136" i="12" s="1"/>
  <c r="AH136" i="12" s="1"/>
  <c r="E140" i="12"/>
  <c r="J140" i="12" s="1"/>
  <c r="Q140" i="12"/>
  <c r="R140" i="12" s="1"/>
  <c r="W140" i="12" s="1"/>
  <c r="AD140" i="12"/>
  <c r="AE140" i="12" s="1"/>
  <c r="AH140" i="12" s="1"/>
  <c r="E144" i="12"/>
  <c r="J144" i="12" s="1"/>
  <c r="Q144" i="12"/>
  <c r="R144" i="12" s="1"/>
  <c r="W144" i="12" s="1"/>
  <c r="AD144" i="12"/>
  <c r="AE144" i="12" s="1"/>
  <c r="AH144" i="12" s="1"/>
  <c r="E148" i="12"/>
  <c r="J148" i="12" s="1"/>
  <c r="Q148" i="12"/>
  <c r="R148" i="12" s="1"/>
  <c r="W148" i="12" s="1"/>
  <c r="AD148" i="12"/>
  <c r="AE148" i="12" s="1"/>
  <c r="AH148" i="12" s="1"/>
  <c r="E152" i="12"/>
  <c r="J152" i="12" s="1"/>
  <c r="Q152" i="12"/>
  <c r="R152" i="12" s="1"/>
  <c r="W152" i="12" s="1"/>
  <c r="AD152" i="12"/>
  <c r="AE152" i="12" s="1"/>
  <c r="AH152" i="12" s="1"/>
  <c r="Q125" i="13"/>
  <c r="R125" i="13" s="1"/>
  <c r="W125" i="13" s="1"/>
  <c r="AD125" i="13"/>
  <c r="AE125" i="13" s="1"/>
  <c r="AH125" i="13" s="1"/>
  <c r="E125" i="13"/>
  <c r="J125" i="13" s="1"/>
  <c r="Q129" i="13"/>
  <c r="R129" i="13" s="1"/>
  <c r="W129" i="13" s="1"/>
  <c r="AD129" i="13"/>
  <c r="AE129" i="13" s="1"/>
  <c r="AH129" i="13" s="1"/>
  <c r="E129" i="13"/>
  <c r="J129" i="13" s="1"/>
  <c r="Q133" i="13"/>
  <c r="R133" i="13" s="1"/>
  <c r="W133" i="13" s="1"/>
  <c r="AD133" i="13"/>
  <c r="AE133" i="13" s="1"/>
  <c r="AH133" i="13" s="1"/>
  <c r="E133" i="13"/>
  <c r="J133" i="13" s="1"/>
  <c r="Q137" i="13"/>
  <c r="R137" i="13" s="1"/>
  <c r="W137" i="13" s="1"/>
  <c r="AD137" i="13"/>
  <c r="AE137" i="13" s="1"/>
  <c r="AH137" i="13" s="1"/>
  <c r="E137" i="13"/>
  <c r="J137" i="13" s="1"/>
  <c r="Q141" i="13"/>
  <c r="R141" i="13" s="1"/>
  <c r="W141" i="13" s="1"/>
  <c r="AD141" i="13"/>
  <c r="AE141" i="13" s="1"/>
  <c r="AH141" i="13" s="1"/>
  <c r="E141" i="13"/>
  <c r="J141" i="13" s="1"/>
  <c r="Q145" i="13"/>
  <c r="R145" i="13" s="1"/>
  <c r="W145" i="13" s="1"/>
  <c r="AD145" i="13"/>
  <c r="AE145" i="13" s="1"/>
  <c r="AH145" i="13" s="1"/>
  <c r="E145" i="13"/>
  <c r="J145" i="13" s="1"/>
  <c r="Q149" i="13"/>
  <c r="R149" i="13" s="1"/>
  <c r="W149" i="13" s="1"/>
  <c r="AD149" i="13"/>
  <c r="AE149" i="13" s="1"/>
  <c r="AH149" i="13" s="1"/>
  <c r="E149" i="13"/>
  <c r="J149" i="13" s="1"/>
  <c r="Q153" i="13"/>
  <c r="R153" i="13" s="1"/>
  <c r="W153" i="13" s="1"/>
  <c r="AD153" i="13"/>
  <c r="AE153" i="13" s="1"/>
  <c r="AH153" i="13" s="1"/>
  <c r="E153" i="13"/>
  <c r="J153" i="13" s="1"/>
  <c r="AD128" i="14"/>
  <c r="AE128" i="14" s="1"/>
  <c r="AH128" i="14" s="1"/>
  <c r="E128" i="14"/>
  <c r="J128" i="14" s="1"/>
  <c r="Q128" i="14"/>
  <c r="R128" i="14" s="1"/>
  <c r="W128" i="14" s="1"/>
  <c r="AD132" i="14"/>
  <c r="AE132" i="14" s="1"/>
  <c r="AH132" i="14" s="1"/>
  <c r="E132" i="14"/>
  <c r="J132" i="14" s="1"/>
  <c r="Q132" i="14"/>
  <c r="R132" i="14" s="1"/>
  <c r="W132" i="14" s="1"/>
  <c r="AD136" i="14"/>
  <c r="AE136" i="14" s="1"/>
  <c r="AH136" i="14" s="1"/>
  <c r="E136" i="14"/>
  <c r="J136" i="14" s="1"/>
  <c r="Q136" i="14"/>
  <c r="R136" i="14" s="1"/>
  <c r="W136" i="14" s="1"/>
  <c r="AD140" i="14"/>
  <c r="AE140" i="14" s="1"/>
  <c r="AH140" i="14" s="1"/>
  <c r="E140" i="14"/>
  <c r="J140" i="14" s="1"/>
  <c r="Q140" i="14"/>
  <c r="R140" i="14" s="1"/>
  <c r="W140" i="14" s="1"/>
  <c r="AD144" i="14"/>
  <c r="AE144" i="14" s="1"/>
  <c r="AH144" i="14" s="1"/>
  <c r="E144" i="14"/>
  <c r="J144" i="14" s="1"/>
  <c r="Q144" i="14"/>
  <c r="R144" i="14" s="1"/>
  <c r="W144" i="14" s="1"/>
  <c r="AD148" i="14"/>
  <c r="AE148" i="14" s="1"/>
  <c r="AH148" i="14" s="1"/>
  <c r="E148" i="14"/>
  <c r="J148" i="14" s="1"/>
  <c r="Q148" i="14"/>
  <c r="R148" i="14" s="1"/>
  <c r="W148" i="14" s="1"/>
  <c r="AD152" i="14"/>
  <c r="AE152" i="14" s="1"/>
  <c r="AH152" i="14" s="1"/>
  <c r="E152" i="14"/>
  <c r="J152" i="14" s="1"/>
  <c r="Q152" i="14"/>
  <c r="R152" i="14" s="1"/>
  <c r="W152" i="14" s="1"/>
  <c r="Q126" i="14"/>
  <c r="R126" i="14" s="1"/>
  <c r="W126" i="14" s="1"/>
  <c r="AD126" i="14"/>
  <c r="AE126" i="14" s="1"/>
  <c r="AH126" i="14" s="1"/>
  <c r="E126" i="14"/>
  <c r="J126" i="14" s="1"/>
  <c r="Q130" i="14"/>
  <c r="R130" i="14" s="1"/>
  <c r="W130" i="14" s="1"/>
  <c r="AD130" i="14"/>
  <c r="AE130" i="14" s="1"/>
  <c r="AH130" i="14" s="1"/>
  <c r="E130" i="14"/>
  <c r="J130" i="14" s="1"/>
  <c r="Q134" i="14"/>
  <c r="R134" i="14" s="1"/>
  <c r="W134" i="14" s="1"/>
  <c r="AD134" i="14"/>
  <c r="AE134" i="14" s="1"/>
  <c r="AH134" i="14" s="1"/>
  <c r="E134" i="14"/>
  <c r="J134" i="14" s="1"/>
  <c r="Q138" i="14"/>
  <c r="R138" i="14" s="1"/>
  <c r="W138" i="14" s="1"/>
  <c r="AD138" i="14"/>
  <c r="AE138" i="14" s="1"/>
  <c r="AH138" i="14" s="1"/>
  <c r="E138" i="14"/>
  <c r="J138" i="14" s="1"/>
  <c r="Q142" i="14"/>
  <c r="R142" i="14" s="1"/>
  <c r="W142" i="14" s="1"/>
  <c r="AD142" i="14"/>
  <c r="AE142" i="14" s="1"/>
  <c r="AH142" i="14" s="1"/>
  <c r="E142" i="14"/>
  <c r="J142" i="14" s="1"/>
  <c r="Q146" i="14"/>
  <c r="R146" i="14" s="1"/>
  <c r="W146" i="14" s="1"/>
  <c r="AD146" i="14"/>
  <c r="AE146" i="14" s="1"/>
  <c r="AH146" i="14" s="1"/>
  <c r="E146" i="14"/>
  <c r="J146" i="14" s="1"/>
  <c r="Q150" i="14"/>
  <c r="R150" i="14" s="1"/>
  <c r="W150" i="14" s="1"/>
  <c r="AD150" i="14"/>
  <c r="AE150" i="14" s="1"/>
  <c r="AH150" i="14" s="1"/>
  <c r="E150" i="14"/>
  <c r="J150" i="14" s="1"/>
  <c r="Q154" i="14"/>
  <c r="R154" i="14" s="1"/>
  <c r="W154" i="14" s="1"/>
  <c r="AD154" i="14"/>
  <c r="AE154" i="14" s="1"/>
  <c r="AH154" i="14" s="1"/>
  <c r="E154" i="14"/>
  <c r="J154" i="14" s="1"/>
  <c r="AD126" i="15"/>
  <c r="AE126" i="15" s="1"/>
  <c r="AH126" i="15" s="1"/>
  <c r="E126" i="15"/>
  <c r="J126" i="15" s="1"/>
  <c r="Q126" i="15"/>
  <c r="R126" i="15" s="1"/>
  <c r="W126" i="15" s="1"/>
  <c r="AD134" i="15"/>
  <c r="AE134" i="15" s="1"/>
  <c r="AH134" i="15" s="1"/>
  <c r="E134" i="15"/>
  <c r="J134" i="15" s="1"/>
  <c r="Q134" i="15"/>
  <c r="R134" i="15" s="1"/>
  <c r="W134" i="15" s="1"/>
  <c r="AD142" i="15"/>
  <c r="AE142" i="15" s="1"/>
  <c r="AH142" i="15" s="1"/>
  <c r="E142" i="15"/>
  <c r="J142" i="15" s="1"/>
  <c r="Q142" i="15"/>
  <c r="R142" i="15" s="1"/>
  <c r="W142" i="15" s="1"/>
  <c r="AD150" i="15"/>
  <c r="AE150" i="15" s="1"/>
  <c r="AH150" i="15" s="1"/>
  <c r="E150" i="15"/>
  <c r="J150" i="15" s="1"/>
  <c r="Q150" i="15"/>
  <c r="R150" i="15" s="1"/>
  <c r="W150" i="15" s="1"/>
  <c r="AD130" i="15"/>
  <c r="AE130" i="15" s="1"/>
  <c r="AH130" i="15" s="1"/>
  <c r="E130" i="15"/>
  <c r="J130" i="15" s="1"/>
  <c r="Q130" i="15"/>
  <c r="R130" i="15" s="1"/>
  <c r="W130" i="15" s="1"/>
  <c r="AD138" i="15"/>
  <c r="AE138" i="15" s="1"/>
  <c r="AH138" i="15" s="1"/>
  <c r="E138" i="15"/>
  <c r="J138" i="15" s="1"/>
  <c r="Q138" i="15"/>
  <c r="R138" i="15" s="1"/>
  <c r="W138" i="15" s="1"/>
  <c r="AD146" i="15"/>
  <c r="AE146" i="15" s="1"/>
  <c r="AH146" i="15" s="1"/>
  <c r="E146" i="15"/>
  <c r="J146" i="15" s="1"/>
  <c r="Q146" i="15"/>
  <c r="R146" i="15" s="1"/>
  <c r="W146" i="15" s="1"/>
  <c r="AD154" i="15"/>
  <c r="AE154" i="15" s="1"/>
  <c r="AH154" i="15" s="1"/>
  <c r="E154" i="15"/>
  <c r="J154" i="15" s="1"/>
  <c r="Q154" i="15"/>
  <c r="R154" i="15" s="1"/>
  <c r="W154" i="15" s="1"/>
  <c r="Q125" i="15"/>
  <c r="R125" i="15" s="1"/>
  <c r="W125" i="15" s="1"/>
  <c r="AD125" i="15"/>
  <c r="AE125" i="15" s="1"/>
  <c r="AH125" i="15" s="1"/>
  <c r="E125" i="15"/>
  <c r="J125" i="15" s="1"/>
  <c r="AD129" i="15"/>
  <c r="AE129" i="15" s="1"/>
  <c r="AH129" i="15" s="1"/>
  <c r="E129" i="15"/>
  <c r="J129" i="15" s="1"/>
  <c r="Q129" i="15"/>
  <c r="R129" i="15" s="1"/>
  <c r="W129" i="15" s="1"/>
  <c r="AD133" i="15"/>
  <c r="AE133" i="15" s="1"/>
  <c r="AH133" i="15" s="1"/>
  <c r="E133" i="15"/>
  <c r="J133" i="15" s="1"/>
  <c r="Q133" i="15"/>
  <c r="R133" i="15" s="1"/>
  <c r="W133" i="15" s="1"/>
  <c r="AD137" i="15"/>
  <c r="AE137" i="15" s="1"/>
  <c r="AH137" i="15" s="1"/>
  <c r="E137" i="15"/>
  <c r="J137" i="15" s="1"/>
  <c r="Q137" i="15"/>
  <c r="R137" i="15" s="1"/>
  <c r="W137" i="15" s="1"/>
  <c r="AD141" i="15"/>
  <c r="AE141" i="15" s="1"/>
  <c r="AH141" i="15" s="1"/>
  <c r="E141" i="15"/>
  <c r="J141" i="15" s="1"/>
  <c r="Q141" i="15"/>
  <c r="R141" i="15" s="1"/>
  <c r="W141" i="15" s="1"/>
  <c r="AD145" i="15"/>
  <c r="AE145" i="15" s="1"/>
  <c r="AH145" i="15" s="1"/>
  <c r="E145" i="15"/>
  <c r="J145" i="15" s="1"/>
  <c r="Q145" i="15"/>
  <c r="R145" i="15" s="1"/>
  <c r="W145" i="15" s="1"/>
  <c r="AD149" i="15"/>
  <c r="AE149" i="15" s="1"/>
  <c r="AH149" i="15" s="1"/>
  <c r="E149" i="15"/>
  <c r="J149" i="15" s="1"/>
  <c r="Q149" i="15"/>
  <c r="R149" i="15" s="1"/>
  <c r="W149" i="15" s="1"/>
  <c r="AD153" i="15"/>
  <c r="AE153" i="15" s="1"/>
  <c r="AH153" i="15" s="1"/>
  <c r="E153" i="15"/>
  <c r="J153" i="15" s="1"/>
  <c r="Q153" i="15"/>
  <c r="R153" i="15" s="1"/>
  <c r="W153" i="15" s="1"/>
  <c r="AD340" i="3"/>
  <c r="AE340" i="3" s="1"/>
  <c r="AH340" i="3" s="1"/>
  <c r="Q340" i="3"/>
  <c r="R340" i="3" s="1"/>
  <c r="W340" i="3" s="1"/>
  <c r="AO340" i="3"/>
  <c r="AP340" i="3" s="1"/>
  <c r="AS340" i="3" s="1"/>
  <c r="E340" i="3"/>
  <c r="AD342" i="3"/>
  <c r="AE342" i="3" s="1"/>
  <c r="AH342" i="3" s="1"/>
  <c r="E342" i="3"/>
  <c r="Q342" i="3"/>
  <c r="R342" i="3" s="1"/>
  <c r="W342" i="3" s="1"/>
  <c r="AO342" i="3"/>
  <c r="AP342" i="3" s="1"/>
  <c r="AS342" i="3" s="1"/>
  <c r="AD344" i="3"/>
  <c r="AE344" i="3" s="1"/>
  <c r="AH344" i="3" s="1"/>
  <c r="Q344" i="3"/>
  <c r="R344" i="3" s="1"/>
  <c r="W344" i="3" s="1"/>
  <c r="AO344" i="3"/>
  <c r="AP344" i="3" s="1"/>
  <c r="AS344" i="3" s="1"/>
  <c r="E344" i="3"/>
  <c r="AD346" i="3"/>
  <c r="AE346" i="3" s="1"/>
  <c r="AH346" i="3" s="1"/>
  <c r="E346" i="3"/>
  <c r="Q346" i="3"/>
  <c r="R346" i="3" s="1"/>
  <c r="W346" i="3" s="1"/>
  <c r="AO346" i="3"/>
  <c r="AP346" i="3" s="1"/>
  <c r="AS346" i="3" s="1"/>
  <c r="AD348" i="3"/>
  <c r="AE348" i="3" s="1"/>
  <c r="AH348" i="3" s="1"/>
  <c r="Q348" i="3"/>
  <c r="R348" i="3" s="1"/>
  <c r="W348" i="3" s="1"/>
  <c r="AO348" i="3"/>
  <c r="AP348" i="3" s="1"/>
  <c r="AS348" i="3" s="1"/>
  <c r="E348" i="3"/>
  <c r="AD350" i="3"/>
  <c r="AE350" i="3" s="1"/>
  <c r="AH350" i="3" s="1"/>
  <c r="E350" i="3"/>
  <c r="Q350" i="3"/>
  <c r="R350" i="3" s="1"/>
  <c r="W350" i="3" s="1"/>
  <c r="AO350" i="3"/>
  <c r="AP350" i="3" s="1"/>
  <c r="AS350" i="3" s="1"/>
  <c r="AD352" i="3"/>
  <c r="AE352" i="3" s="1"/>
  <c r="AH352" i="3" s="1"/>
  <c r="Q352" i="3"/>
  <c r="R352" i="3" s="1"/>
  <c r="W352" i="3" s="1"/>
  <c r="AO352" i="3"/>
  <c r="AP352" i="3" s="1"/>
  <c r="AS352" i="3" s="1"/>
  <c r="E352" i="3"/>
  <c r="AD354" i="3"/>
  <c r="AE354" i="3" s="1"/>
  <c r="AH354" i="3" s="1"/>
  <c r="E354" i="3"/>
  <c r="AO354" i="3"/>
  <c r="AP354" i="3" s="1"/>
  <c r="AS354" i="3" s="1"/>
  <c r="Q354" i="3"/>
  <c r="R354" i="3" s="1"/>
  <c r="W354" i="3" s="1"/>
  <c r="AD356" i="3"/>
  <c r="AE356" i="3" s="1"/>
  <c r="AH356" i="3" s="1"/>
  <c r="Q356" i="3"/>
  <c r="R356" i="3" s="1"/>
  <c r="W356" i="3" s="1"/>
  <c r="AO356" i="3"/>
  <c r="AP356" i="3" s="1"/>
  <c r="AS356" i="3" s="1"/>
  <c r="E356" i="3"/>
  <c r="AO358" i="3"/>
  <c r="AP358" i="3" s="1"/>
  <c r="AS358" i="3" s="1"/>
  <c r="E358" i="3"/>
  <c r="AD358" i="3"/>
  <c r="AE358" i="3" s="1"/>
  <c r="AH358" i="3" s="1"/>
  <c r="Q358" i="3"/>
  <c r="R358" i="3" s="1"/>
  <c r="W358" i="3" s="1"/>
  <c r="AO360" i="3"/>
  <c r="AP360" i="3" s="1"/>
  <c r="AS360" i="3" s="1"/>
  <c r="E360" i="3"/>
  <c r="AD360" i="3"/>
  <c r="AE360" i="3" s="1"/>
  <c r="AH360" i="3" s="1"/>
  <c r="Q360" i="3"/>
  <c r="R360" i="3" s="1"/>
  <c r="W360" i="3" s="1"/>
  <c r="AO362" i="3"/>
  <c r="AP362" i="3" s="1"/>
  <c r="AS362" i="3" s="1"/>
  <c r="E362" i="3"/>
  <c r="AD362" i="3"/>
  <c r="AE362" i="3" s="1"/>
  <c r="AH362" i="3" s="1"/>
  <c r="Q362" i="3"/>
  <c r="R362" i="3" s="1"/>
  <c r="W362" i="3" s="1"/>
  <c r="E364" i="3"/>
  <c r="AO364" i="3"/>
  <c r="AP364" i="3" s="1"/>
  <c r="AS364" i="3" s="1"/>
  <c r="Q364" i="3"/>
  <c r="R364" i="3" s="1"/>
  <c r="W364" i="3" s="1"/>
  <c r="AD364" i="3"/>
  <c r="AE364" i="3" s="1"/>
  <c r="AH364" i="3" s="1"/>
  <c r="E366" i="3"/>
  <c r="AO366" i="3"/>
  <c r="AP366" i="3" s="1"/>
  <c r="AS366" i="3" s="1"/>
  <c r="Q366" i="3"/>
  <c r="R366" i="3" s="1"/>
  <c r="W366" i="3" s="1"/>
  <c r="AD366" i="3"/>
  <c r="AE366" i="3" s="1"/>
  <c r="AH366" i="3" s="1"/>
  <c r="E368" i="3"/>
  <c r="AO368" i="3"/>
  <c r="AP368" i="3" s="1"/>
  <c r="AS368" i="3" s="1"/>
  <c r="Q368" i="3"/>
  <c r="R368" i="3" s="1"/>
  <c r="W368" i="3" s="1"/>
  <c r="AD368" i="3"/>
  <c r="AE368" i="3" s="1"/>
  <c r="AH368" i="3" s="1"/>
  <c r="Q340" i="12"/>
  <c r="R340" i="12" s="1"/>
  <c r="AD340" i="12"/>
  <c r="AE340" i="12" s="1"/>
  <c r="E340" i="12"/>
  <c r="Q344" i="12"/>
  <c r="R344" i="12" s="1"/>
  <c r="AD344" i="12"/>
  <c r="AE344" i="12" s="1"/>
  <c r="E344" i="12"/>
  <c r="Q348" i="12"/>
  <c r="R348" i="12" s="1"/>
  <c r="AD348" i="12"/>
  <c r="AE348" i="12" s="1"/>
  <c r="E348" i="12"/>
  <c r="Q352" i="12"/>
  <c r="R352" i="12" s="1"/>
  <c r="AD352" i="12"/>
  <c r="AE352" i="12" s="1"/>
  <c r="E352" i="12"/>
  <c r="AD356" i="12"/>
  <c r="AE356" i="12" s="1"/>
  <c r="Q356" i="12"/>
  <c r="R356" i="12" s="1"/>
  <c r="E356" i="12"/>
  <c r="AD360" i="12"/>
  <c r="AE360" i="12" s="1"/>
  <c r="Q360" i="12"/>
  <c r="R360" i="12" s="1"/>
  <c r="E360" i="12"/>
  <c r="AD364" i="12"/>
  <c r="AE364" i="12" s="1"/>
  <c r="E364" i="12"/>
  <c r="Q364" i="12"/>
  <c r="R364" i="12" s="1"/>
  <c r="Q369" i="12"/>
  <c r="R369" i="12" s="1"/>
  <c r="AD369" i="12"/>
  <c r="AE369" i="12" s="1"/>
  <c r="E369" i="12"/>
  <c r="Q341" i="13"/>
  <c r="R341" i="13" s="1"/>
  <c r="E341" i="13"/>
  <c r="AD341" i="13"/>
  <c r="AE341" i="13" s="1"/>
  <c r="E344" i="13"/>
  <c r="AD344" i="13"/>
  <c r="AE344" i="13" s="1"/>
  <c r="Q344" i="13"/>
  <c r="R344" i="13" s="1"/>
  <c r="Q349" i="13"/>
  <c r="R349" i="13" s="1"/>
  <c r="E349" i="13"/>
  <c r="AD349" i="13"/>
  <c r="AE349" i="13" s="1"/>
  <c r="Q353" i="13"/>
  <c r="R353" i="13" s="1"/>
  <c r="E353" i="13"/>
  <c r="AD353" i="13"/>
  <c r="AE353" i="13" s="1"/>
  <c r="Q357" i="13"/>
  <c r="R357" i="13" s="1"/>
  <c r="E357" i="13"/>
  <c r="AD357" i="13"/>
  <c r="AE357" i="13" s="1"/>
  <c r="Q361" i="13"/>
  <c r="R361" i="13" s="1"/>
  <c r="AD361" i="13"/>
  <c r="AE361" i="13" s="1"/>
  <c r="E361" i="13"/>
  <c r="E365" i="13"/>
  <c r="AD365" i="13"/>
  <c r="AE365" i="13" s="1"/>
  <c r="Q365" i="13"/>
  <c r="R365" i="13" s="1"/>
  <c r="Q368" i="13"/>
  <c r="R368" i="13" s="1"/>
  <c r="E368" i="13"/>
  <c r="AD368" i="13"/>
  <c r="AE368" i="13" s="1"/>
  <c r="E342" i="12"/>
  <c r="Q342" i="12"/>
  <c r="R342" i="12" s="1"/>
  <c r="AD342" i="12"/>
  <c r="AE342" i="12" s="1"/>
  <c r="E346" i="12"/>
  <c r="AD346" i="12"/>
  <c r="AE346" i="12" s="1"/>
  <c r="Q346" i="12"/>
  <c r="R346" i="12" s="1"/>
  <c r="E350" i="12"/>
  <c r="Q350" i="12"/>
  <c r="R350" i="12" s="1"/>
  <c r="AD350" i="12"/>
  <c r="AE350" i="12" s="1"/>
  <c r="E354" i="12"/>
  <c r="AD354" i="12"/>
  <c r="AE354" i="12" s="1"/>
  <c r="Q354" i="12"/>
  <c r="R354" i="12" s="1"/>
  <c r="AD358" i="12"/>
  <c r="AE358" i="12" s="1"/>
  <c r="Q358" i="12"/>
  <c r="R358" i="12" s="1"/>
  <c r="E358" i="12"/>
  <c r="AD362" i="12"/>
  <c r="AE362" i="12" s="1"/>
  <c r="Q362" i="12"/>
  <c r="R362" i="12" s="1"/>
  <c r="E362" i="12"/>
  <c r="Q365" i="12"/>
  <c r="R365" i="12" s="1"/>
  <c r="AD365" i="12"/>
  <c r="AE365" i="12" s="1"/>
  <c r="E365" i="12"/>
  <c r="Q368" i="12"/>
  <c r="R368" i="12" s="1"/>
  <c r="E368" i="12"/>
  <c r="AD368" i="12"/>
  <c r="AE368" i="12" s="1"/>
  <c r="E342" i="13"/>
  <c r="AD342" i="13"/>
  <c r="AE342" i="13" s="1"/>
  <c r="Q342" i="13"/>
  <c r="R342" i="13" s="1"/>
  <c r="Q347" i="13"/>
  <c r="R347" i="13" s="1"/>
  <c r="AD347" i="13"/>
  <c r="AE347" i="13" s="1"/>
  <c r="E347" i="13"/>
  <c r="E350" i="13"/>
  <c r="AD350" i="13"/>
  <c r="AE350" i="13" s="1"/>
  <c r="Q350" i="13"/>
  <c r="R350" i="13" s="1"/>
  <c r="Q354" i="13"/>
  <c r="R354" i="13" s="1"/>
  <c r="AD354" i="13"/>
  <c r="AE354" i="13" s="1"/>
  <c r="E354" i="13"/>
  <c r="Q358" i="13"/>
  <c r="R358" i="13" s="1"/>
  <c r="AD358" i="13"/>
  <c r="AE358" i="13" s="1"/>
  <c r="E358" i="13"/>
  <c r="Q362" i="13"/>
  <c r="R362" i="13" s="1"/>
  <c r="AD362" i="13"/>
  <c r="AE362" i="13" s="1"/>
  <c r="E362" i="13"/>
  <c r="Q366" i="13"/>
  <c r="R366" i="13" s="1"/>
  <c r="AD366" i="13"/>
  <c r="AE366" i="13" s="1"/>
  <c r="E366" i="13"/>
  <c r="AD342" i="14"/>
  <c r="AE342" i="14" s="1"/>
  <c r="E342" i="14"/>
  <c r="Q342" i="14"/>
  <c r="R342" i="14" s="1"/>
  <c r="AD346" i="14"/>
  <c r="AE346" i="14" s="1"/>
  <c r="E346" i="14"/>
  <c r="Q346" i="14"/>
  <c r="R346" i="14" s="1"/>
  <c r="AD348" i="14"/>
  <c r="AE348" i="14" s="1"/>
  <c r="E348" i="14"/>
  <c r="Q348" i="14"/>
  <c r="R348" i="14" s="1"/>
  <c r="AD350" i="14"/>
  <c r="AE350" i="14" s="1"/>
  <c r="E350" i="14"/>
  <c r="Q350" i="14"/>
  <c r="R350" i="14" s="1"/>
  <c r="AD352" i="14"/>
  <c r="AE352" i="14" s="1"/>
  <c r="E352" i="14"/>
  <c r="Q352" i="14"/>
  <c r="R352" i="14" s="1"/>
  <c r="Q354" i="14"/>
  <c r="R354" i="14" s="1"/>
  <c r="E354" i="14"/>
  <c r="AD354" i="14"/>
  <c r="AE354" i="14" s="1"/>
  <c r="Q356" i="14"/>
  <c r="R356" i="14" s="1"/>
  <c r="E356" i="14"/>
  <c r="AD356" i="14"/>
  <c r="AE356" i="14" s="1"/>
  <c r="Q358" i="14"/>
  <c r="R358" i="14" s="1"/>
  <c r="E358" i="14"/>
  <c r="AD358" i="14"/>
  <c r="AE358" i="14" s="1"/>
  <c r="Q360" i="14"/>
  <c r="R360" i="14" s="1"/>
  <c r="E360" i="14"/>
  <c r="AD360" i="14"/>
  <c r="AE360" i="14" s="1"/>
  <c r="Q362" i="14"/>
  <c r="R362" i="14" s="1"/>
  <c r="AD362" i="14"/>
  <c r="AE362" i="14" s="1"/>
  <c r="E362" i="14"/>
  <c r="Q365" i="14"/>
  <c r="R365" i="14" s="1"/>
  <c r="E365" i="14"/>
  <c r="AD365" i="14"/>
  <c r="AE365" i="14" s="1"/>
  <c r="AD367" i="14"/>
  <c r="AE367" i="14" s="1"/>
  <c r="Q367" i="14"/>
  <c r="R367" i="14" s="1"/>
  <c r="E367" i="14"/>
  <c r="AD339" i="14"/>
  <c r="AE339" i="14" s="1"/>
  <c r="E339" i="14"/>
  <c r="Q339" i="14"/>
  <c r="R339" i="14" s="1"/>
  <c r="AD341" i="14"/>
  <c r="AE341" i="14" s="1"/>
  <c r="Q341" i="14"/>
  <c r="R341" i="14" s="1"/>
  <c r="E341" i="14"/>
  <c r="AD345" i="14"/>
  <c r="AE345" i="14" s="1"/>
  <c r="Q345" i="14"/>
  <c r="R345" i="14" s="1"/>
  <c r="E345" i="14"/>
  <c r="Q368" i="14"/>
  <c r="R368" i="14" s="1"/>
  <c r="AD368" i="14"/>
  <c r="AE368" i="14" s="1"/>
  <c r="E368" i="14"/>
  <c r="Q341" i="15"/>
  <c r="R341" i="15" s="1"/>
  <c r="E341" i="15"/>
  <c r="AD341" i="15"/>
  <c r="AE341" i="15" s="1"/>
  <c r="AD343" i="15"/>
  <c r="AE343" i="15" s="1"/>
  <c r="Q343" i="15"/>
  <c r="R343" i="15" s="1"/>
  <c r="E343" i="15"/>
  <c r="AD346" i="15"/>
  <c r="AE346" i="15" s="1"/>
  <c r="E346" i="15"/>
  <c r="Q346" i="15"/>
  <c r="R346" i="15" s="1"/>
  <c r="E349" i="15"/>
  <c r="AD349" i="15"/>
  <c r="AE349" i="15" s="1"/>
  <c r="Q349" i="15"/>
  <c r="R349" i="15" s="1"/>
  <c r="AD355" i="15"/>
  <c r="AE355" i="15" s="1"/>
  <c r="E355" i="15"/>
  <c r="Q355" i="15"/>
  <c r="R355" i="15" s="1"/>
  <c r="AD364" i="15"/>
  <c r="AE364" i="15" s="1"/>
  <c r="E364" i="15"/>
  <c r="Q364" i="15"/>
  <c r="R364" i="15" s="1"/>
  <c r="Q340" i="15"/>
  <c r="R340" i="15" s="1"/>
  <c r="AD340" i="15"/>
  <c r="AE340" i="15" s="1"/>
  <c r="E340" i="15"/>
  <c r="Q348" i="15"/>
  <c r="R348" i="15" s="1"/>
  <c r="E348" i="15"/>
  <c r="AD348" i="15"/>
  <c r="AE348" i="15" s="1"/>
  <c r="AD352" i="15"/>
  <c r="AE352" i="15" s="1"/>
  <c r="Q352" i="15"/>
  <c r="R352" i="15" s="1"/>
  <c r="E352" i="15"/>
  <c r="AD354" i="15"/>
  <c r="AE354" i="15" s="1"/>
  <c r="Q354" i="15"/>
  <c r="R354" i="15" s="1"/>
  <c r="E354" i="15"/>
  <c r="Q357" i="15"/>
  <c r="R357" i="15" s="1"/>
  <c r="E357" i="15"/>
  <c r="AD357" i="15"/>
  <c r="AE357" i="15" s="1"/>
  <c r="AD360" i="15"/>
  <c r="AE360" i="15" s="1"/>
  <c r="Q360" i="15"/>
  <c r="R360" i="15" s="1"/>
  <c r="E360" i="15"/>
  <c r="AD362" i="15"/>
  <c r="AE362" i="15" s="1"/>
  <c r="E362" i="15"/>
  <c r="Q362" i="15"/>
  <c r="R362" i="15" s="1"/>
  <c r="AD365" i="15"/>
  <c r="AE365" i="15" s="1"/>
  <c r="Q365" i="15"/>
  <c r="R365" i="15" s="1"/>
  <c r="E365" i="15"/>
  <c r="AD367" i="15"/>
  <c r="AE367" i="15" s="1"/>
  <c r="Q367" i="15"/>
  <c r="R367" i="15" s="1"/>
  <c r="E367" i="15"/>
  <c r="AO6" i="3"/>
  <c r="AP6" i="3" s="1"/>
  <c r="AS6" i="3" s="1"/>
  <c r="AT6" i="3" s="1"/>
  <c r="AD6" i="3"/>
  <c r="AE6" i="3" s="1"/>
  <c r="AH6" i="3" s="1"/>
  <c r="AI6" i="3" s="1"/>
  <c r="AJ6" i="3" s="1"/>
  <c r="E6" i="3"/>
  <c r="J6" i="3" s="1"/>
  <c r="K6" i="3" s="1"/>
  <c r="L6" i="3" s="1"/>
  <c r="Q6" i="3"/>
  <c r="R6" i="3" s="1"/>
  <c r="W6" i="3" s="1"/>
  <c r="X6" i="3" s="1"/>
  <c r="AO10" i="3"/>
  <c r="AP10" i="3" s="1"/>
  <c r="AS10" i="3" s="1"/>
  <c r="AD10" i="3"/>
  <c r="AE10" i="3" s="1"/>
  <c r="AH10" i="3" s="1"/>
  <c r="E10" i="3"/>
  <c r="J10" i="3" s="1"/>
  <c r="Q10" i="3"/>
  <c r="R10" i="3" s="1"/>
  <c r="W10" i="3" s="1"/>
  <c r="AO14" i="3"/>
  <c r="AP14" i="3" s="1"/>
  <c r="AS14" i="3" s="1"/>
  <c r="AD14" i="3"/>
  <c r="AE14" i="3" s="1"/>
  <c r="AH14" i="3" s="1"/>
  <c r="E14" i="3"/>
  <c r="J14" i="3" s="1"/>
  <c r="Q14" i="3"/>
  <c r="R14" i="3" s="1"/>
  <c r="W14" i="3" s="1"/>
  <c r="AO18" i="3"/>
  <c r="AP18" i="3" s="1"/>
  <c r="AS18" i="3" s="1"/>
  <c r="AD18" i="3"/>
  <c r="AE18" i="3" s="1"/>
  <c r="AH18" i="3" s="1"/>
  <c r="E18" i="3"/>
  <c r="J18" i="3" s="1"/>
  <c r="Q18" i="3"/>
  <c r="R18" i="3" s="1"/>
  <c r="W18" i="3" s="1"/>
  <c r="AO22" i="3"/>
  <c r="AP22" i="3" s="1"/>
  <c r="AS22" i="3" s="1"/>
  <c r="AD22" i="3"/>
  <c r="AE22" i="3" s="1"/>
  <c r="AH22" i="3" s="1"/>
  <c r="E22" i="3"/>
  <c r="J22" i="3" s="1"/>
  <c r="Q22" i="3"/>
  <c r="R22" i="3" s="1"/>
  <c r="W22" i="3" s="1"/>
  <c r="AO26" i="3"/>
  <c r="AP26" i="3" s="1"/>
  <c r="AS26" i="3" s="1"/>
  <c r="AD26" i="3"/>
  <c r="AE26" i="3" s="1"/>
  <c r="AH26" i="3" s="1"/>
  <c r="E26" i="3"/>
  <c r="J26" i="3" s="1"/>
  <c r="Q26" i="3"/>
  <c r="R26" i="3" s="1"/>
  <c r="W26" i="3" s="1"/>
  <c r="AO30" i="3"/>
  <c r="AP30" i="3" s="1"/>
  <c r="AS30" i="3" s="1"/>
  <c r="AD30" i="3"/>
  <c r="AE30" i="3" s="1"/>
  <c r="AH30" i="3" s="1"/>
  <c r="E30" i="3"/>
  <c r="J30" i="3" s="1"/>
  <c r="Q30" i="3"/>
  <c r="R30" i="3" s="1"/>
  <c r="W30" i="3" s="1"/>
  <c r="AO34" i="3"/>
  <c r="AP34" i="3" s="1"/>
  <c r="AS34" i="3" s="1"/>
  <c r="AD34" i="3"/>
  <c r="AE34" i="3" s="1"/>
  <c r="AH34" i="3" s="1"/>
  <c r="E34" i="3"/>
  <c r="J34" i="3" s="1"/>
  <c r="Q34" i="3"/>
  <c r="R34" i="3" s="1"/>
  <c r="W34" i="3" s="1"/>
  <c r="Q9" i="3"/>
  <c r="R9" i="3" s="1"/>
  <c r="W9" i="3" s="1"/>
  <c r="AO9" i="3"/>
  <c r="AP9" i="3" s="1"/>
  <c r="AS9" i="3" s="1"/>
  <c r="E9" i="3"/>
  <c r="J9" i="3" s="1"/>
  <c r="AD9" i="3"/>
  <c r="AE9" i="3" s="1"/>
  <c r="AH9" i="3" s="1"/>
  <c r="Q13" i="3"/>
  <c r="R13" i="3" s="1"/>
  <c r="W13" i="3" s="1"/>
  <c r="AO13" i="3"/>
  <c r="AP13" i="3" s="1"/>
  <c r="AS13" i="3" s="1"/>
  <c r="E13" i="3"/>
  <c r="J13" i="3" s="1"/>
  <c r="AD13" i="3"/>
  <c r="AE13" i="3" s="1"/>
  <c r="AH13" i="3" s="1"/>
  <c r="Q17" i="3"/>
  <c r="R17" i="3" s="1"/>
  <c r="W17" i="3" s="1"/>
  <c r="AO17" i="3"/>
  <c r="AP17" i="3" s="1"/>
  <c r="AS17" i="3" s="1"/>
  <c r="E17" i="3"/>
  <c r="J17" i="3" s="1"/>
  <c r="AD17" i="3"/>
  <c r="AE17" i="3" s="1"/>
  <c r="AH17" i="3" s="1"/>
  <c r="Q21" i="3"/>
  <c r="R21" i="3" s="1"/>
  <c r="W21" i="3" s="1"/>
  <c r="AO21" i="3"/>
  <c r="AP21" i="3" s="1"/>
  <c r="AS21" i="3" s="1"/>
  <c r="E21" i="3"/>
  <c r="J21" i="3" s="1"/>
  <c r="AD21" i="3"/>
  <c r="AE21" i="3" s="1"/>
  <c r="AH21" i="3" s="1"/>
  <c r="Q25" i="3"/>
  <c r="R25" i="3" s="1"/>
  <c r="W25" i="3" s="1"/>
  <c r="AO25" i="3"/>
  <c r="AP25" i="3" s="1"/>
  <c r="AS25" i="3" s="1"/>
  <c r="E25" i="3"/>
  <c r="J25" i="3" s="1"/>
  <c r="AD25" i="3"/>
  <c r="AE25" i="3" s="1"/>
  <c r="AH25" i="3" s="1"/>
  <c r="Q29" i="3"/>
  <c r="R29" i="3" s="1"/>
  <c r="W29" i="3" s="1"/>
  <c r="AO29" i="3"/>
  <c r="AP29" i="3" s="1"/>
  <c r="AS29" i="3" s="1"/>
  <c r="E29" i="3"/>
  <c r="J29" i="3" s="1"/>
  <c r="AD29" i="3"/>
  <c r="AE29" i="3" s="1"/>
  <c r="AH29" i="3" s="1"/>
  <c r="Q33" i="3"/>
  <c r="R33" i="3" s="1"/>
  <c r="W33" i="3" s="1"/>
  <c r="AO33" i="3"/>
  <c r="AP33" i="3" s="1"/>
  <c r="AS33" i="3" s="1"/>
  <c r="E33" i="3"/>
  <c r="J33" i="3" s="1"/>
  <c r="AD33" i="3"/>
  <c r="AE33" i="3" s="1"/>
  <c r="AH33" i="3" s="1"/>
  <c r="Q7" i="12"/>
  <c r="R7" i="12" s="1"/>
  <c r="W7" i="12" s="1"/>
  <c r="E7" i="12"/>
  <c r="J7" i="12" s="1"/>
  <c r="K7" i="12" s="1"/>
  <c r="AD7" i="12"/>
  <c r="AE7" i="12" s="1"/>
  <c r="AH7" i="12" s="1"/>
  <c r="AD9" i="13"/>
  <c r="AE9" i="13" s="1"/>
  <c r="AH9" i="13" s="1"/>
  <c r="E9" i="13"/>
  <c r="J9" i="13" s="1"/>
  <c r="Q9" i="13"/>
  <c r="R9" i="13" s="1"/>
  <c r="W9" i="13" s="1"/>
  <c r="Q12" i="13"/>
  <c r="R12" i="13" s="1"/>
  <c r="W12" i="13" s="1"/>
  <c r="AD12" i="13"/>
  <c r="AE12" i="13" s="1"/>
  <c r="AH12" i="13" s="1"/>
  <c r="E12" i="13"/>
  <c r="J12" i="13" s="1"/>
  <c r="AD15" i="13"/>
  <c r="AE15" i="13" s="1"/>
  <c r="AH15" i="13" s="1"/>
  <c r="E15" i="13"/>
  <c r="J15" i="13" s="1"/>
  <c r="Q15" i="13"/>
  <c r="R15" i="13" s="1"/>
  <c r="W15" i="13" s="1"/>
  <c r="E28" i="13"/>
  <c r="J28" i="13" s="1"/>
  <c r="AD28" i="13"/>
  <c r="AE28" i="13" s="1"/>
  <c r="AH28" i="13" s="1"/>
  <c r="Q28" i="13"/>
  <c r="R28" i="13" s="1"/>
  <c r="W28" i="13" s="1"/>
  <c r="E32" i="13"/>
  <c r="J32" i="13" s="1"/>
  <c r="AD32" i="13"/>
  <c r="AE32" i="13" s="1"/>
  <c r="AH32" i="13" s="1"/>
  <c r="Q32" i="13"/>
  <c r="R32" i="13" s="1"/>
  <c r="W32" i="13" s="1"/>
  <c r="Q6" i="12"/>
  <c r="R6" i="12" s="1"/>
  <c r="W6" i="12" s="1"/>
  <c r="X6" i="12" s="1"/>
  <c r="AD6" i="12"/>
  <c r="AE6" i="12" s="1"/>
  <c r="AH6" i="12" s="1"/>
  <c r="AI6" i="12" s="1"/>
  <c r="AJ6" i="12" s="1"/>
  <c r="E6" i="12"/>
  <c r="J6" i="12" s="1"/>
  <c r="K6" i="12" s="1"/>
  <c r="Q10" i="12"/>
  <c r="R10" i="12" s="1"/>
  <c r="W10" i="12" s="1"/>
  <c r="E10" i="12"/>
  <c r="J10" i="12" s="1"/>
  <c r="AD10" i="12"/>
  <c r="AE10" i="12" s="1"/>
  <c r="AH10" i="12" s="1"/>
  <c r="Q12" i="12"/>
  <c r="R12" i="12" s="1"/>
  <c r="W12" i="12" s="1"/>
  <c r="E12" i="12"/>
  <c r="J12" i="12" s="1"/>
  <c r="AD12" i="12"/>
  <c r="AE12" i="12" s="1"/>
  <c r="AH12" i="12" s="1"/>
  <c r="Q14" i="12"/>
  <c r="R14" i="12" s="1"/>
  <c r="W14" i="12" s="1"/>
  <c r="E14" i="12"/>
  <c r="J14" i="12" s="1"/>
  <c r="AD14" i="12"/>
  <c r="AE14" i="12" s="1"/>
  <c r="AH14" i="12" s="1"/>
  <c r="Q16" i="12"/>
  <c r="R16" i="12" s="1"/>
  <c r="W16" i="12" s="1"/>
  <c r="E16" i="12"/>
  <c r="J16" i="12" s="1"/>
  <c r="AD16" i="12"/>
  <c r="AE16" i="12" s="1"/>
  <c r="AH16" i="12" s="1"/>
  <c r="Q18" i="12"/>
  <c r="R18" i="12" s="1"/>
  <c r="W18" i="12" s="1"/>
  <c r="E18" i="12"/>
  <c r="J18" i="12" s="1"/>
  <c r="AD18" i="12"/>
  <c r="AE18" i="12" s="1"/>
  <c r="AH18" i="12" s="1"/>
  <c r="Q20" i="12"/>
  <c r="R20" i="12" s="1"/>
  <c r="W20" i="12" s="1"/>
  <c r="E20" i="12"/>
  <c r="J20" i="12" s="1"/>
  <c r="AD20" i="12"/>
  <c r="AE20" i="12" s="1"/>
  <c r="AH20" i="12" s="1"/>
  <c r="Q22" i="12"/>
  <c r="R22" i="12" s="1"/>
  <c r="W22" i="12" s="1"/>
  <c r="E22" i="12"/>
  <c r="J22" i="12" s="1"/>
  <c r="AD22" i="12"/>
  <c r="AE22" i="12" s="1"/>
  <c r="AH22" i="12" s="1"/>
  <c r="Q24" i="12"/>
  <c r="R24" i="12" s="1"/>
  <c r="W24" i="12" s="1"/>
  <c r="E24" i="12"/>
  <c r="J24" i="12" s="1"/>
  <c r="AD24" i="12"/>
  <c r="AE24" i="12" s="1"/>
  <c r="AH24" i="12" s="1"/>
  <c r="Q26" i="12"/>
  <c r="R26" i="12" s="1"/>
  <c r="W26" i="12" s="1"/>
  <c r="E26" i="12"/>
  <c r="J26" i="12" s="1"/>
  <c r="AD26" i="12"/>
  <c r="AE26" i="12" s="1"/>
  <c r="AH26" i="12" s="1"/>
  <c r="Q28" i="12"/>
  <c r="R28" i="12" s="1"/>
  <c r="W28" i="12" s="1"/>
  <c r="E28" i="12"/>
  <c r="J28" i="12" s="1"/>
  <c r="AD28" i="12"/>
  <c r="AE28" i="12" s="1"/>
  <c r="AH28" i="12" s="1"/>
  <c r="Q30" i="12"/>
  <c r="R30" i="12" s="1"/>
  <c r="W30" i="12" s="1"/>
  <c r="E30" i="12"/>
  <c r="J30" i="12" s="1"/>
  <c r="AD30" i="12"/>
  <c r="AE30" i="12" s="1"/>
  <c r="AH30" i="12" s="1"/>
  <c r="Q32" i="12"/>
  <c r="R32" i="12" s="1"/>
  <c r="W32" i="12" s="1"/>
  <c r="E32" i="12"/>
  <c r="J32" i="12" s="1"/>
  <c r="AD32" i="12"/>
  <c r="AE32" i="12" s="1"/>
  <c r="AH32" i="12" s="1"/>
  <c r="Q34" i="12"/>
  <c r="R34" i="12" s="1"/>
  <c r="W34" i="12" s="1"/>
  <c r="E34" i="12"/>
  <c r="J34" i="12" s="1"/>
  <c r="AD34" i="12"/>
  <c r="AE34" i="12" s="1"/>
  <c r="AH34" i="12" s="1"/>
  <c r="Q6" i="13"/>
  <c r="R6" i="13" s="1"/>
  <c r="W6" i="13" s="1"/>
  <c r="AD6" i="13"/>
  <c r="AE6" i="13" s="1"/>
  <c r="AH6" i="13" s="1"/>
  <c r="AI6" i="13" s="1"/>
  <c r="E6" i="13"/>
  <c r="J6" i="13" s="1"/>
  <c r="K6" i="13" s="1"/>
  <c r="L6" i="13" s="1"/>
  <c r="Q8" i="13"/>
  <c r="R8" i="13" s="1"/>
  <c r="W8" i="13" s="1"/>
  <c r="AD8" i="13"/>
  <c r="AE8" i="13" s="1"/>
  <c r="AH8" i="13" s="1"/>
  <c r="E8" i="13"/>
  <c r="J8" i="13" s="1"/>
  <c r="K8" i="13" s="1"/>
  <c r="L8" i="13" s="1"/>
  <c r="AD14" i="13"/>
  <c r="AE14" i="13" s="1"/>
  <c r="AH14" i="13" s="1"/>
  <c r="E14" i="13"/>
  <c r="J14" i="13" s="1"/>
  <c r="Q14" i="13"/>
  <c r="R14" i="13" s="1"/>
  <c r="W14" i="13" s="1"/>
  <c r="Q17" i="13"/>
  <c r="R17" i="13" s="1"/>
  <c r="W17" i="13" s="1"/>
  <c r="AD17" i="13"/>
  <c r="AE17" i="13" s="1"/>
  <c r="AH17" i="13" s="1"/>
  <c r="E17" i="13"/>
  <c r="J17" i="13" s="1"/>
  <c r="AD19" i="13"/>
  <c r="AE19" i="13" s="1"/>
  <c r="AH19" i="13" s="1"/>
  <c r="E19" i="13"/>
  <c r="J19" i="13" s="1"/>
  <c r="Q19" i="13"/>
  <c r="R19" i="13" s="1"/>
  <c r="W19" i="13" s="1"/>
  <c r="Q21" i="13"/>
  <c r="R21" i="13" s="1"/>
  <c r="W21" i="13" s="1"/>
  <c r="AD21" i="13"/>
  <c r="AE21" i="13" s="1"/>
  <c r="AH21" i="13" s="1"/>
  <c r="E21" i="13"/>
  <c r="J21" i="13" s="1"/>
  <c r="AD23" i="13"/>
  <c r="AE23" i="13" s="1"/>
  <c r="AH23" i="13" s="1"/>
  <c r="E23" i="13"/>
  <c r="J23" i="13" s="1"/>
  <c r="Q23" i="13"/>
  <c r="R23" i="13" s="1"/>
  <c r="W23" i="13" s="1"/>
  <c r="Q25" i="13"/>
  <c r="R25" i="13" s="1"/>
  <c r="W25" i="13" s="1"/>
  <c r="AD25" i="13"/>
  <c r="AE25" i="13" s="1"/>
  <c r="AH25" i="13" s="1"/>
  <c r="E25" i="13"/>
  <c r="J25" i="13" s="1"/>
  <c r="Q29" i="13"/>
  <c r="R29" i="13" s="1"/>
  <c r="W29" i="13" s="1"/>
  <c r="E29" i="13"/>
  <c r="J29" i="13" s="1"/>
  <c r="AD29" i="13"/>
  <c r="AE29" i="13" s="1"/>
  <c r="AH29" i="13" s="1"/>
  <c r="Q33" i="13"/>
  <c r="R33" i="13" s="1"/>
  <c r="W33" i="13" s="1"/>
  <c r="E33" i="13"/>
  <c r="J33" i="13" s="1"/>
  <c r="AD33" i="13"/>
  <c r="AE33" i="13" s="1"/>
  <c r="AH33" i="13" s="1"/>
  <c r="AD13" i="14"/>
  <c r="AE13" i="14" s="1"/>
  <c r="AH13" i="14" s="1"/>
  <c r="E13" i="14"/>
  <c r="J13" i="14" s="1"/>
  <c r="Q13" i="14"/>
  <c r="R13" i="14" s="1"/>
  <c r="W13" i="14" s="1"/>
  <c r="AD17" i="14"/>
  <c r="AE17" i="14" s="1"/>
  <c r="AH17" i="14" s="1"/>
  <c r="E17" i="14"/>
  <c r="J17" i="14" s="1"/>
  <c r="Q17" i="14"/>
  <c r="R17" i="14" s="1"/>
  <c r="W17" i="14" s="1"/>
  <c r="AD21" i="14"/>
  <c r="AE21" i="14" s="1"/>
  <c r="AH21" i="14" s="1"/>
  <c r="E21" i="14"/>
  <c r="J21" i="14" s="1"/>
  <c r="Q21" i="14"/>
  <c r="R21" i="14" s="1"/>
  <c r="W21" i="14" s="1"/>
  <c r="AD25" i="14"/>
  <c r="AE25" i="14" s="1"/>
  <c r="AH25" i="14" s="1"/>
  <c r="E25" i="14"/>
  <c r="J25" i="14" s="1"/>
  <c r="Q25" i="14"/>
  <c r="R25" i="14" s="1"/>
  <c r="W25" i="14" s="1"/>
  <c r="AD29" i="14"/>
  <c r="AE29" i="14" s="1"/>
  <c r="AH29" i="14" s="1"/>
  <c r="E29" i="14"/>
  <c r="J29" i="14" s="1"/>
  <c r="Q29" i="14"/>
  <c r="R29" i="14" s="1"/>
  <c r="W29" i="14" s="1"/>
  <c r="AD33" i="14"/>
  <c r="AE33" i="14" s="1"/>
  <c r="AH33" i="14" s="1"/>
  <c r="E33" i="14"/>
  <c r="J33" i="14" s="1"/>
  <c r="Q33" i="14"/>
  <c r="R33" i="14" s="1"/>
  <c r="W33" i="14" s="1"/>
  <c r="AD6" i="14"/>
  <c r="AE6" i="14" s="1"/>
  <c r="AH6" i="14" s="1"/>
  <c r="AI6" i="14" s="1"/>
  <c r="AJ6" i="14" s="1"/>
  <c r="Q6" i="14"/>
  <c r="R6" i="14" s="1"/>
  <c r="W6" i="14" s="1"/>
  <c r="X6" i="14" s="1"/>
  <c r="X7" i="14" s="1"/>
  <c r="X8" i="14" s="1"/>
  <c r="X9" i="14" s="1"/>
  <c r="E6" i="14"/>
  <c r="J6" i="14" s="1"/>
  <c r="K6" i="14" s="1"/>
  <c r="AD8" i="14"/>
  <c r="AE8" i="14" s="1"/>
  <c r="AH8" i="14" s="1"/>
  <c r="AI8" i="14" s="1"/>
  <c r="AJ8" i="14" s="1"/>
  <c r="Q8" i="14"/>
  <c r="R8" i="14" s="1"/>
  <c r="W8" i="14" s="1"/>
  <c r="E8" i="14"/>
  <c r="J8" i="14" s="1"/>
  <c r="K8" i="14" s="1"/>
  <c r="Q10" i="14"/>
  <c r="R10" i="14" s="1"/>
  <c r="W10" i="14" s="1"/>
  <c r="AD10" i="14"/>
  <c r="AE10" i="14" s="1"/>
  <c r="AH10" i="14" s="1"/>
  <c r="E10" i="14"/>
  <c r="J10" i="14" s="1"/>
  <c r="Q14" i="14"/>
  <c r="R14" i="14" s="1"/>
  <c r="W14" i="14" s="1"/>
  <c r="AD14" i="14"/>
  <c r="AE14" i="14" s="1"/>
  <c r="AH14" i="14" s="1"/>
  <c r="E14" i="14"/>
  <c r="J14" i="14" s="1"/>
  <c r="Q18" i="14"/>
  <c r="R18" i="14" s="1"/>
  <c r="W18" i="14" s="1"/>
  <c r="AD18" i="14"/>
  <c r="AE18" i="14" s="1"/>
  <c r="AH18" i="14" s="1"/>
  <c r="E18" i="14"/>
  <c r="J18" i="14" s="1"/>
  <c r="Q22" i="14"/>
  <c r="R22" i="14" s="1"/>
  <c r="W22" i="14" s="1"/>
  <c r="AD22" i="14"/>
  <c r="AE22" i="14" s="1"/>
  <c r="AH22" i="14" s="1"/>
  <c r="E22" i="14"/>
  <c r="J22" i="14" s="1"/>
  <c r="Q26" i="14"/>
  <c r="R26" i="14" s="1"/>
  <c r="W26" i="14" s="1"/>
  <c r="AD26" i="14"/>
  <c r="AE26" i="14" s="1"/>
  <c r="AH26" i="14" s="1"/>
  <c r="E26" i="14"/>
  <c r="J26" i="14" s="1"/>
  <c r="Q30" i="14"/>
  <c r="R30" i="14" s="1"/>
  <c r="W30" i="14" s="1"/>
  <c r="AD30" i="14"/>
  <c r="AE30" i="14" s="1"/>
  <c r="AH30" i="14" s="1"/>
  <c r="E30" i="14"/>
  <c r="J30" i="14" s="1"/>
  <c r="Q34" i="14"/>
  <c r="R34" i="14" s="1"/>
  <c r="W34" i="14" s="1"/>
  <c r="AD34" i="14"/>
  <c r="AE34" i="14" s="1"/>
  <c r="AH34" i="14" s="1"/>
  <c r="E34" i="14"/>
  <c r="J34" i="14" s="1"/>
  <c r="AD16" i="15"/>
  <c r="AE16" i="15" s="1"/>
  <c r="AH16" i="15" s="1"/>
  <c r="Q16" i="15"/>
  <c r="R16" i="15" s="1"/>
  <c r="W16" i="15" s="1"/>
  <c r="E16" i="15"/>
  <c r="J16" i="15" s="1"/>
  <c r="AD24" i="15"/>
  <c r="AE24" i="15" s="1"/>
  <c r="AH24" i="15" s="1"/>
  <c r="Q24" i="15"/>
  <c r="R24" i="15" s="1"/>
  <c r="W24" i="15" s="1"/>
  <c r="E24" i="15"/>
  <c r="J24" i="15" s="1"/>
  <c r="AD32" i="15"/>
  <c r="AE32" i="15" s="1"/>
  <c r="AH32" i="15" s="1"/>
  <c r="Q32" i="15"/>
  <c r="R32" i="15" s="1"/>
  <c r="W32" i="15" s="1"/>
  <c r="E32" i="15"/>
  <c r="J32" i="15" s="1"/>
  <c r="AD12" i="15"/>
  <c r="AE12" i="15" s="1"/>
  <c r="AH12" i="15" s="1"/>
  <c r="Q12" i="15"/>
  <c r="R12" i="15" s="1"/>
  <c r="W12" i="15" s="1"/>
  <c r="E12" i="15"/>
  <c r="J12" i="15" s="1"/>
  <c r="AD20" i="15"/>
  <c r="AE20" i="15" s="1"/>
  <c r="AH20" i="15" s="1"/>
  <c r="Q20" i="15"/>
  <c r="R20" i="15" s="1"/>
  <c r="W20" i="15" s="1"/>
  <c r="E20" i="15"/>
  <c r="J20" i="15" s="1"/>
  <c r="AD28" i="15"/>
  <c r="AE28" i="15" s="1"/>
  <c r="AH28" i="15" s="1"/>
  <c r="Q28" i="15"/>
  <c r="R28" i="15" s="1"/>
  <c r="W28" i="15" s="1"/>
  <c r="E28" i="15"/>
  <c r="J28" i="15" s="1"/>
  <c r="Q6" i="15"/>
  <c r="R6" i="15" s="1"/>
  <c r="W6" i="15" s="1"/>
  <c r="X6" i="15" s="1"/>
  <c r="AD6" i="15"/>
  <c r="AE6" i="15" s="1"/>
  <c r="AH6" i="15" s="1"/>
  <c r="AI6" i="15" s="1"/>
  <c r="E6" i="15"/>
  <c r="J6" i="15" s="1"/>
  <c r="K6" i="15" s="1"/>
  <c r="L6" i="15" s="1"/>
  <c r="Q8" i="15"/>
  <c r="R8" i="15" s="1"/>
  <c r="W8" i="15" s="1"/>
  <c r="AD8" i="15"/>
  <c r="AE8" i="15" s="1"/>
  <c r="AH8" i="15" s="1"/>
  <c r="AI8" i="15" s="1"/>
  <c r="E8" i="15"/>
  <c r="J8" i="15" s="1"/>
  <c r="AD10" i="15"/>
  <c r="AE10" i="15" s="1"/>
  <c r="AH10" i="15" s="1"/>
  <c r="Q10" i="15"/>
  <c r="R10" i="15" s="1"/>
  <c r="W10" i="15" s="1"/>
  <c r="E10" i="15"/>
  <c r="J10" i="15" s="1"/>
  <c r="AD14" i="15"/>
  <c r="AE14" i="15" s="1"/>
  <c r="AH14" i="15" s="1"/>
  <c r="Q14" i="15"/>
  <c r="R14" i="15" s="1"/>
  <c r="W14" i="15" s="1"/>
  <c r="E14" i="15"/>
  <c r="J14" i="15" s="1"/>
  <c r="AD18" i="15"/>
  <c r="AE18" i="15" s="1"/>
  <c r="AH18" i="15" s="1"/>
  <c r="Q18" i="15"/>
  <c r="R18" i="15" s="1"/>
  <c r="W18" i="15" s="1"/>
  <c r="E18" i="15"/>
  <c r="J18" i="15" s="1"/>
  <c r="AD22" i="15"/>
  <c r="AE22" i="15" s="1"/>
  <c r="AH22" i="15" s="1"/>
  <c r="Q22" i="15"/>
  <c r="R22" i="15" s="1"/>
  <c r="W22" i="15" s="1"/>
  <c r="E22" i="15"/>
  <c r="J22" i="15" s="1"/>
  <c r="AD26" i="15"/>
  <c r="AE26" i="15" s="1"/>
  <c r="AH26" i="15" s="1"/>
  <c r="Q26" i="15"/>
  <c r="R26" i="15" s="1"/>
  <c r="W26" i="15" s="1"/>
  <c r="E26" i="15"/>
  <c r="J26" i="15" s="1"/>
  <c r="AD30" i="15"/>
  <c r="AE30" i="15" s="1"/>
  <c r="AH30" i="15" s="1"/>
  <c r="Q30" i="15"/>
  <c r="R30" i="15" s="1"/>
  <c r="W30" i="15" s="1"/>
  <c r="E30" i="15"/>
  <c r="J30" i="15" s="1"/>
  <c r="AD34" i="15"/>
  <c r="AE34" i="15" s="1"/>
  <c r="AH34" i="15" s="1"/>
  <c r="Q34" i="15"/>
  <c r="R34" i="15" s="1"/>
  <c r="W34" i="15" s="1"/>
  <c r="E34" i="15"/>
  <c r="J34" i="15" s="1"/>
  <c r="AD68" i="3"/>
  <c r="AE68" i="3" s="1"/>
  <c r="AH68" i="3" s="1"/>
  <c r="Q68" i="3"/>
  <c r="R68" i="3" s="1"/>
  <c r="W68" i="3" s="1"/>
  <c r="AO68" i="3"/>
  <c r="AP68" i="3" s="1"/>
  <c r="AS68" i="3" s="1"/>
  <c r="E68" i="3"/>
  <c r="J68" i="3" s="1"/>
  <c r="AD72" i="3"/>
  <c r="AE72" i="3" s="1"/>
  <c r="AH72" i="3" s="1"/>
  <c r="E72" i="3"/>
  <c r="J72" i="3" s="1"/>
  <c r="AO72" i="3"/>
  <c r="AP72" i="3" s="1"/>
  <c r="AS72" i="3" s="1"/>
  <c r="Q72" i="3"/>
  <c r="R72" i="3" s="1"/>
  <c r="W72" i="3" s="1"/>
  <c r="AD76" i="3"/>
  <c r="AE76" i="3" s="1"/>
  <c r="AH76" i="3" s="1"/>
  <c r="E76" i="3"/>
  <c r="J76" i="3" s="1"/>
  <c r="AO76" i="3"/>
  <c r="AP76" i="3" s="1"/>
  <c r="AS76" i="3" s="1"/>
  <c r="Q76" i="3"/>
  <c r="R76" i="3" s="1"/>
  <c r="W76" i="3" s="1"/>
  <c r="AD80" i="3"/>
  <c r="AE80" i="3" s="1"/>
  <c r="AH80" i="3" s="1"/>
  <c r="Q80" i="3"/>
  <c r="R80" i="3" s="1"/>
  <c r="W80" i="3" s="1"/>
  <c r="AO80" i="3"/>
  <c r="AP80" i="3" s="1"/>
  <c r="AS80" i="3" s="1"/>
  <c r="E80" i="3"/>
  <c r="J80" i="3" s="1"/>
  <c r="AD84" i="3"/>
  <c r="AE84" i="3" s="1"/>
  <c r="AH84" i="3" s="1"/>
  <c r="Q84" i="3"/>
  <c r="R84" i="3" s="1"/>
  <c r="W84" i="3" s="1"/>
  <c r="AO84" i="3"/>
  <c r="AP84" i="3" s="1"/>
  <c r="AS84" i="3" s="1"/>
  <c r="E84" i="3"/>
  <c r="J84" i="3" s="1"/>
  <c r="AD88" i="3"/>
  <c r="AE88" i="3" s="1"/>
  <c r="AH88" i="3" s="1"/>
  <c r="E88" i="3"/>
  <c r="J88" i="3" s="1"/>
  <c r="AO88" i="3"/>
  <c r="AP88" i="3" s="1"/>
  <c r="AS88" i="3" s="1"/>
  <c r="Q88" i="3"/>
  <c r="R88" i="3" s="1"/>
  <c r="W88" i="3" s="1"/>
  <c r="AD92" i="3"/>
  <c r="AE92" i="3" s="1"/>
  <c r="AH92" i="3" s="1"/>
  <c r="E92" i="3"/>
  <c r="J92" i="3" s="1"/>
  <c r="AO92" i="3"/>
  <c r="AP92" i="3" s="1"/>
  <c r="AS92" i="3" s="1"/>
  <c r="Q92" i="3"/>
  <c r="R92" i="3" s="1"/>
  <c r="W92" i="3" s="1"/>
  <c r="AD96" i="3"/>
  <c r="AE96" i="3" s="1"/>
  <c r="AH96" i="3" s="1"/>
  <c r="Q96" i="3"/>
  <c r="R96" i="3" s="1"/>
  <c r="W96" i="3" s="1"/>
  <c r="AO96" i="3"/>
  <c r="AP96" i="3" s="1"/>
  <c r="AS96" i="3" s="1"/>
  <c r="E96" i="3"/>
  <c r="J96" i="3" s="1"/>
  <c r="AO69" i="3"/>
  <c r="AP69" i="3" s="1"/>
  <c r="AS69" i="3" s="1"/>
  <c r="E69" i="3"/>
  <c r="J69" i="3" s="1"/>
  <c r="AD69" i="3"/>
  <c r="AE69" i="3" s="1"/>
  <c r="AH69" i="3" s="1"/>
  <c r="Q69" i="3"/>
  <c r="R69" i="3" s="1"/>
  <c r="W69" i="3" s="1"/>
  <c r="AO73" i="3"/>
  <c r="AP73" i="3" s="1"/>
  <c r="AS73" i="3" s="1"/>
  <c r="E73" i="3"/>
  <c r="J73" i="3" s="1"/>
  <c r="AD73" i="3"/>
  <c r="AE73" i="3" s="1"/>
  <c r="AH73" i="3" s="1"/>
  <c r="Q73" i="3"/>
  <c r="R73" i="3" s="1"/>
  <c r="W73" i="3" s="1"/>
  <c r="AO77" i="3"/>
  <c r="AP77" i="3" s="1"/>
  <c r="AS77" i="3" s="1"/>
  <c r="E77" i="3"/>
  <c r="J77" i="3" s="1"/>
  <c r="AD77" i="3"/>
  <c r="AE77" i="3" s="1"/>
  <c r="AH77" i="3" s="1"/>
  <c r="Q77" i="3"/>
  <c r="R77" i="3" s="1"/>
  <c r="W77" i="3" s="1"/>
  <c r="AO81" i="3"/>
  <c r="AP81" i="3" s="1"/>
  <c r="AS81" i="3" s="1"/>
  <c r="E81" i="3"/>
  <c r="J81" i="3" s="1"/>
  <c r="AD81" i="3"/>
  <c r="AE81" i="3" s="1"/>
  <c r="AH81" i="3" s="1"/>
  <c r="Q81" i="3"/>
  <c r="R81" i="3" s="1"/>
  <c r="W81" i="3" s="1"/>
  <c r="AO85" i="3"/>
  <c r="AP85" i="3" s="1"/>
  <c r="AS85" i="3" s="1"/>
  <c r="E85" i="3"/>
  <c r="J85" i="3" s="1"/>
  <c r="AD85" i="3"/>
  <c r="AE85" i="3" s="1"/>
  <c r="AH85" i="3" s="1"/>
  <c r="Q85" i="3"/>
  <c r="R85" i="3" s="1"/>
  <c r="W85" i="3" s="1"/>
  <c r="AO89" i="3"/>
  <c r="AP89" i="3" s="1"/>
  <c r="AS89" i="3" s="1"/>
  <c r="E89" i="3"/>
  <c r="J89" i="3" s="1"/>
  <c r="AD89" i="3"/>
  <c r="AE89" i="3" s="1"/>
  <c r="AH89" i="3" s="1"/>
  <c r="Q89" i="3"/>
  <c r="R89" i="3" s="1"/>
  <c r="W89" i="3" s="1"/>
  <c r="AO93" i="3"/>
  <c r="AP93" i="3" s="1"/>
  <c r="AS93" i="3" s="1"/>
  <c r="E93" i="3"/>
  <c r="J93" i="3" s="1"/>
  <c r="AD93" i="3"/>
  <c r="AE93" i="3" s="1"/>
  <c r="AH93" i="3" s="1"/>
  <c r="Q93" i="3"/>
  <c r="R93" i="3" s="1"/>
  <c r="W93" i="3" s="1"/>
  <c r="AD75" i="12"/>
  <c r="AE75" i="12" s="1"/>
  <c r="AH75" i="12" s="1"/>
  <c r="Q75" i="12"/>
  <c r="R75" i="12" s="1"/>
  <c r="W75" i="12" s="1"/>
  <c r="E75" i="12"/>
  <c r="J75" i="12" s="1"/>
  <c r="Q79" i="12"/>
  <c r="R79" i="12" s="1"/>
  <c r="W79" i="12" s="1"/>
  <c r="E79" i="12"/>
  <c r="J79" i="12" s="1"/>
  <c r="AD79" i="12"/>
  <c r="AE79" i="12" s="1"/>
  <c r="AH79" i="12" s="1"/>
  <c r="Q83" i="12"/>
  <c r="R83" i="12" s="1"/>
  <c r="W83" i="12" s="1"/>
  <c r="E83" i="12"/>
  <c r="J83" i="12" s="1"/>
  <c r="AD83" i="12"/>
  <c r="AE83" i="12" s="1"/>
  <c r="AH83" i="12" s="1"/>
  <c r="Q87" i="12"/>
  <c r="R87" i="12" s="1"/>
  <c r="W87" i="12" s="1"/>
  <c r="E87" i="12"/>
  <c r="J87" i="12" s="1"/>
  <c r="AD87" i="12"/>
  <c r="AE87" i="12" s="1"/>
  <c r="AH87" i="12" s="1"/>
  <c r="Q91" i="12"/>
  <c r="R91" i="12" s="1"/>
  <c r="W91" i="12" s="1"/>
  <c r="E91" i="12"/>
  <c r="J91" i="12" s="1"/>
  <c r="AD91" i="12"/>
  <c r="AE91" i="12" s="1"/>
  <c r="AH91" i="12" s="1"/>
  <c r="Q95" i="12"/>
  <c r="R95" i="12" s="1"/>
  <c r="W95" i="12" s="1"/>
  <c r="E95" i="12"/>
  <c r="J95" i="12" s="1"/>
  <c r="AD95" i="12"/>
  <c r="AE95" i="12" s="1"/>
  <c r="AH95" i="12" s="1"/>
  <c r="E68" i="13"/>
  <c r="J68" i="13" s="1"/>
  <c r="AD68" i="13"/>
  <c r="AE68" i="13" s="1"/>
  <c r="AH68" i="13" s="1"/>
  <c r="Q68" i="13"/>
  <c r="R68" i="13" s="1"/>
  <c r="W68" i="13" s="1"/>
  <c r="E72" i="13"/>
  <c r="J72" i="13" s="1"/>
  <c r="AD72" i="13"/>
  <c r="AE72" i="13" s="1"/>
  <c r="AH72" i="13" s="1"/>
  <c r="Q72" i="13"/>
  <c r="R72" i="13" s="1"/>
  <c r="W72" i="13" s="1"/>
  <c r="E76" i="13"/>
  <c r="J76" i="13" s="1"/>
  <c r="AD76" i="13"/>
  <c r="AE76" i="13" s="1"/>
  <c r="AH76" i="13" s="1"/>
  <c r="Q76" i="13"/>
  <c r="R76" i="13" s="1"/>
  <c r="W76" i="13" s="1"/>
  <c r="E80" i="13"/>
  <c r="J80" i="13" s="1"/>
  <c r="AD80" i="13"/>
  <c r="AE80" i="13" s="1"/>
  <c r="AH80" i="13" s="1"/>
  <c r="Q80" i="13"/>
  <c r="R80" i="13" s="1"/>
  <c r="W80" i="13" s="1"/>
  <c r="E84" i="13"/>
  <c r="J84" i="13" s="1"/>
  <c r="AD84" i="13"/>
  <c r="AE84" i="13" s="1"/>
  <c r="AH84" i="13" s="1"/>
  <c r="Q84" i="13"/>
  <c r="R84" i="13" s="1"/>
  <c r="W84" i="13" s="1"/>
  <c r="E88" i="13"/>
  <c r="J88" i="13" s="1"/>
  <c r="AD88" i="13"/>
  <c r="AE88" i="13" s="1"/>
  <c r="AH88" i="13" s="1"/>
  <c r="Q88" i="13"/>
  <c r="R88" i="13" s="1"/>
  <c r="W88" i="13" s="1"/>
  <c r="E92" i="13"/>
  <c r="J92" i="13" s="1"/>
  <c r="AD92" i="13"/>
  <c r="AE92" i="13" s="1"/>
  <c r="AH92" i="13" s="1"/>
  <c r="Q92" i="13"/>
  <c r="R92" i="13" s="1"/>
  <c r="W92" i="13" s="1"/>
  <c r="E96" i="13"/>
  <c r="J96" i="13" s="1"/>
  <c r="AD96" i="13"/>
  <c r="AE96" i="13" s="1"/>
  <c r="AH96" i="13" s="1"/>
  <c r="Q96" i="13"/>
  <c r="R96" i="13" s="1"/>
  <c r="W96" i="13" s="1"/>
  <c r="Q67" i="12"/>
  <c r="R67" i="12" s="1"/>
  <c r="W67" i="12" s="1"/>
  <c r="E67" i="12"/>
  <c r="J67" i="12" s="1"/>
  <c r="AD67" i="12"/>
  <c r="AE67" i="12" s="1"/>
  <c r="AH67" i="12" s="1"/>
  <c r="E69" i="12"/>
  <c r="J69" i="12" s="1"/>
  <c r="AD69" i="12"/>
  <c r="AE69" i="12" s="1"/>
  <c r="AH69" i="12" s="1"/>
  <c r="Q69" i="12"/>
  <c r="R69" i="12" s="1"/>
  <c r="W69" i="12" s="1"/>
  <c r="Q71" i="12"/>
  <c r="R71" i="12" s="1"/>
  <c r="W71" i="12" s="1"/>
  <c r="E71" i="12"/>
  <c r="J71" i="12" s="1"/>
  <c r="AD71" i="12"/>
  <c r="AE71" i="12" s="1"/>
  <c r="AH71" i="12" s="1"/>
  <c r="E73" i="12"/>
  <c r="J73" i="12" s="1"/>
  <c r="AD73" i="12"/>
  <c r="AE73" i="12" s="1"/>
  <c r="AH73" i="12" s="1"/>
  <c r="Q73" i="12"/>
  <c r="R73" i="12" s="1"/>
  <c r="W73" i="12" s="1"/>
  <c r="E76" i="12"/>
  <c r="J76" i="12" s="1"/>
  <c r="Q76" i="12"/>
  <c r="R76" i="12" s="1"/>
  <c r="W76" i="12" s="1"/>
  <c r="AD76" i="12"/>
  <c r="AE76" i="12" s="1"/>
  <c r="AH76" i="12" s="1"/>
  <c r="E80" i="12"/>
  <c r="J80" i="12" s="1"/>
  <c r="Q80" i="12"/>
  <c r="R80" i="12" s="1"/>
  <c r="W80" i="12" s="1"/>
  <c r="AD80" i="12"/>
  <c r="AE80" i="12" s="1"/>
  <c r="AH80" i="12" s="1"/>
  <c r="E84" i="12"/>
  <c r="J84" i="12" s="1"/>
  <c r="Q84" i="12"/>
  <c r="R84" i="12" s="1"/>
  <c r="W84" i="12" s="1"/>
  <c r="AD84" i="12"/>
  <c r="AE84" i="12" s="1"/>
  <c r="AH84" i="12" s="1"/>
  <c r="E88" i="12"/>
  <c r="J88" i="12" s="1"/>
  <c r="Q88" i="12"/>
  <c r="R88" i="12" s="1"/>
  <c r="W88" i="12" s="1"/>
  <c r="AD88" i="12"/>
  <c r="AE88" i="12" s="1"/>
  <c r="AH88" i="12" s="1"/>
  <c r="E92" i="12"/>
  <c r="J92" i="12" s="1"/>
  <c r="Q92" i="12"/>
  <c r="R92" i="12" s="1"/>
  <c r="W92" i="12" s="1"/>
  <c r="AD92" i="12"/>
  <c r="AE92" i="12" s="1"/>
  <c r="AH92" i="12" s="1"/>
  <c r="E96" i="12"/>
  <c r="J96" i="12" s="1"/>
  <c r="Q96" i="12"/>
  <c r="R96" i="12" s="1"/>
  <c r="W96" i="12" s="1"/>
  <c r="AD96" i="12"/>
  <c r="AE96" i="12" s="1"/>
  <c r="AH96" i="12" s="1"/>
  <c r="Q69" i="13"/>
  <c r="R69" i="13" s="1"/>
  <c r="W69" i="13" s="1"/>
  <c r="AD69" i="13"/>
  <c r="AE69" i="13" s="1"/>
  <c r="AH69" i="13" s="1"/>
  <c r="E69" i="13"/>
  <c r="J69" i="13" s="1"/>
  <c r="Q73" i="13"/>
  <c r="R73" i="13" s="1"/>
  <c r="W73" i="13" s="1"/>
  <c r="AD73" i="13"/>
  <c r="AE73" i="13" s="1"/>
  <c r="AH73" i="13" s="1"/>
  <c r="E73" i="13"/>
  <c r="J73" i="13" s="1"/>
  <c r="Q77" i="13"/>
  <c r="R77" i="13" s="1"/>
  <c r="W77" i="13" s="1"/>
  <c r="AD77" i="13"/>
  <c r="AE77" i="13" s="1"/>
  <c r="AH77" i="13" s="1"/>
  <c r="E77" i="13"/>
  <c r="J77" i="13" s="1"/>
  <c r="Q81" i="13"/>
  <c r="R81" i="13" s="1"/>
  <c r="W81" i="13" s="1"/>
  <c r="AD81" i="13"/>
  <c r="AE81" i="13" s="1"/>
  <c r="AH81" i="13" s="1"/>
  <c r="E81" i="13"/>
  <c r="J81" i="13" s="1"/>
  <c r="Q85" i="13"/>
  <c r="R85" i="13" s="1"/>
  <c r="W85" i="13" s="1"/>
  <c r="AD85" i="13"/>
  <c r="AE85" i="13" s="1"/>
  <c r="AH85" i="13" s="1"/>
  <c r="E85" i="13"/>
  <c r="J85" i="13" s="1"/>
  <c r="Q89" i="13"/>
  <c r="R89" i="13" s="1"/>
  <c r="W89" i="13" s="1"/>
  <c r="AD89" i="13"/>
  <c r="AE89" i="13" s="1"/>
  <c r="AH89" i="13" s="1"/>
  <c r="E89" i="13"/>
  <c r="J89" i="13" s="1"/>
  <c r="Q93" i="13"/>
  <c r="R93" i="13" s="1"/>
  <c r="W93" i="13" s="1"/>
  <c r="AD93" i="13"/>
  <c r="AE93" i="13" s="1"/>
  <c r="AH93" i="13" s="1"/>
  <c r="E93" i="13"/>
  <c r="J93" i="13" s="1"/>
  <c r="Q66" i="14"/>
  <c r="R66" i="14" s="1"/>
  <c r="W66" i="14" s="1"/>
  <c r="E66" i="14"/>
  <c r="J66" i="14" s="1"/>
  <c r="AD66" i="14"/>
  <c r="AE66" i="14" s="1"/>
  <c r="AH66" i="14" s="1"/>
  <c r="AD69" i="14"/>
  <c r="AE69" i="14" s="1"/>
  <c r="AH69" i="14" s="1"/>
  <c r="E69" i="14"/>
  <c r="J69" i="14" s="1"/>
  <c r="Q69" i="14"/>
  <c r="R69" i="14" s="1"/>
  <c r="W69" i="14" s="1"/>
  <c r="AD73" i="14"/>
  <c r="AE73" i="14" s="1"/>
  <c r="AH73" i="14" s="1"/>
  <c r="E73" i="14"/>
  <c r="J73" i="14" s="1"/>
  <c r="Q73" i="14"/>
  <c r="R73" i="14" s="1"/>
  <c r="W73" i="14" s="1"/>
  <c r="AD78" i="14"/>
  <c r="AE78" i="14" s="1"/>
  <c r="AH78" i="14" s="1"/>
  <c r="E78" i="14"/>
  <c r="J78" i="14" s="1"/>
  <c r="Q78" i="14"/>
  <c r="R78" i="14" s="1"/>
  <c r="W78" i="14" s="1"/>
  <c r="AD82" i="14"/>
  <c r="AE82" i="14" s="1"/>
  <c r="AH82" i="14" s="1"/>
  <c r="E82" i="14"/>
  <c r="J82" i="14" s="1"/>
  <c r="Q82" i="14"/>
  <c r="R82" i="14" s="1"/>
  <c r="W82" i="14" s="1"/>
  <c r="AD86" i="14"/>
  <c r="AE86" i="14" s="1"/>
  <c r="AH86" i="14" s="1"/>
  <c r="E86" i="14"/>
  <c r="J86" i="14" s="1"/>
  <c r="Q86" i="14"/>
  <c r="R86" i="14" s="1"/>
  <c r="W86" i="14" s="1"/>
  <c r="Q90" i="14"/>
  <c r="R90" i="14" s="1"/>
  <c r="W90" i="14" s="1"/>
  <c r="E90" i="14"/>
  <c r="J90" i="14" s="1"/>
  <c r="AD90" i="14"/>
  <c r="AE90" i="14" s="1"/>
  <c r="AH90" i="14" s="1"/>
  <c r="AD93" i="14"/>
  <c r="AE93" i="14" s="1"/>
  <c r="AH93" i="14" s="1"/>
  <c r="E93" i="14"/>
  <c r="J93" i="14" s="1"/>
  <c r="Q93" i="14"/>
  <c r="R93" i="14" s="1"/>
  <c r="W93" i="14" s="1"/>
  <c r="AD67" i="14"/>
  <c r="AE67" i="14" s="1"/>
  <c r="AH67" i="14" s="1"/>
  <c r="E67" i="14"/>
  <c r="J67" i="14" s="1"/>
  <c r="Q67" i="14"/>
  <c r="R67" i="14" s="1"/>
  <c r="W67" i="14" s="1"/>
  <c r="AD71" i="14"/>
  <c r="AE71" i="14" s="1"/>
  <c r="AH71" i="14" s="1"/>
  <c r="E71" i="14"/>
  <c r="J71" i="14" s="1"/>
  <c r="Q71" i="14"/>
  <c r="R71" i="14" s="1"/>
  <c r="W71" i="14" s="1"/>
  <c r="Q76" i="14"/>
  <c r="R76" i="14" s="1"/>
  <c r="W76" i="14" s="1"/>
  <c r="AD76" i="14"/>
  <c r="AE76" i="14" s="1"/>
  <c r="AH76" i="14" s="1"/>
  <c r="E76" i="14"/>
  <c r="J76" i="14" s="1"/>
  <c r="Q80" i="14"/>
  <c r="R80" i="14" s="1"/>
  <c r="W80" i="14" s="1"/>
  <c r="AD80" i="14"/>
  <c r="AE80" i="14" s="1"/>
  <c r="AH80" i="14" s="1"/>
  <c r="E80" i="14"/>
  <c r="J80" i="14" s="1"/>
  <c r="Q84" i="14"/>
  <c r="R84" i="14" s="1"/>
  <c r="W84" i="14" s="1"/>
  <c r="AD84" i="14"/>
  <c r="AE84" i="14" s="1"/>
  <c r="AH84" i="14" s="1"/>
  <c r="E84" i="14"/>
  <c r="J84" i="14" s="1"/>
  <c r="Q88" i="14"/>
  <c r="R88" i="14" s="1"/>
  <c r="W88" i="14" s="1"/>
  <c r="AD88" i="14"/>
  <c r="AE88" i="14" s="1"/>
  <c r="AH88" i="14" s="1"/>
  <c r="E88" i="14"/>
  <c r="J88" i="14" s="1"/>
  <c r="AD91" i="14"/>
  <c r="AE91" i="14" s="1"/>
  <c r="AH91" i="14" s="1"/>
  <c r="E91" i="14"/>
  <c r="J91" i="14" s="1"/>
  <c r="Q91" i="14"/>
  <c r="R91" i="14" s="1"/>
  <c r="W91" i="14" s="1"/>
  <c r="AD95" i="14"/>
  <c r="AE95" i="14" s="1"/>
  <c r="AH95" i="14" s="1"/>
  <c r="E95" i="14"/>
  <c r="J95" i="14" s="1"/>
  <c r="Q95" i="14"/>
  <c r="R95" i="14" s="1"/>
  <c r="W95" i="14" s="1"/>
  <c r="AD71" i="15"/>
  <c r="AE71" i="15" s="1"/>
  <c r="AH71" i="15" s="1"/>
  <c r="E71" i="15"/>
  <c r="J71" i="15" s="1"/>
  <c r="Q71" i="15"/>
  <c r="R71" i="15" s="1"/>
  <c r="W71" i="15" s="1"/>
  <c r="Q79" i="15"/>
  <c r="R79" i="15" s="1"/>
  <c r="W79" i="15" s="1"/>
  <c r="AD79" i="15"/>
  <c r="AE79" i="15" s="1"/>
  <c r="AH79" i="15" s="1"/>
  <c r="E79" i="15"/>
  <c r="J79" i="15" s="1"/>
  <c r="AD87" i="15"/>
  <c r="AE87" i="15" s="1"/>
  <c r="AH87" i="15" s="1"/>
  <c r="E87" i="15"/>
  <c r="J87" i="15" s="1"/>
  <c r="Q87" i="15"/>
  <c r="R87" i="15" s="1"/>
  <c r="W87" i="15" s="1"/>
  <c r="AD95" i="15"/>
  <c r="AE95" i="15" s="1"/>
  <c r="AH95" i="15" s="1"/>
  <c r="E95" i="15"/>
  <c r="J95" i="15" s="1"/>
  <c r="Q95" i="15"/>
  <c r="R95" i="15" s="1"/>
  <c r="W95" i="15" s="1"/>
  <c r="AD67" i="15"/>
  <c r="AE67" i="15" s="1"/>
  <c r="AH67" i="15" s="1"/>
  <c r="E67" i="15"/>
  <c r="J67" i="15" s="1"/>
  <c r="Q67" i="15"/>
  <c r="R67" i="15" s="1"/>
  <c r="W67" i="15" s="1"/>
  <c r="Q75" i="15"/>
  <c r="R75" i="15" s="1"/>
  <c r="W75" i="15" s="1"/>
  <c r="AD75" i="15"/>
  <c r="AE75" i="15" s="1"/>
  <c r="AH75" i="15" s="1"/>
  <c r="E75" i="15"/>
  <c r="J75" i="15" s="1"/>
  <c r="AD83" i="15"/>
  <c r="AE83" i="15" s="1"/>
  <c r="AH83" i="15" s="1"/>
  <c r="E83" i="15"/>
  <c r="J83" i="15" s="1"/>
  <c r="Q83" i="15"/>
  <c r="R83" i="15" s="1"/>
  <c r="W83" i="15" s="1"/>
  <c r="AD91" i="15"/>
  <c r="AE91" i="15" s="1"/>
  <c r="AH91" i="15" s="1"/>
  <c r="E91" i="15"/>
  <c r="J91" i="15" s="1"/>
  <c r="Q91" i="15"/>
  <c r="R91" i="15" s="1"/>
  <c r="W91" i="15" s="1"/>
  <c r="AD69" i="15"/>
  <c r="AE69" i="15" s="1"/>
  <c r="AH69" i="15" s="1"/>
  <c r="E69" i="15"/>
  <c r="J69" i="15" s="1"/>
  <c r="Q69" i="15"/>
  <c r="R69" i="15" s="1"/>
  <c r="W69" i="15" s="1"/>
  <c r="AD73" i="15"/>
  <c r="AE73" i="15" s="1"/>
  <c r="AH73" i="15" s="1"/>
  <c r="E73" i="15"/>
  <c r="J73" i="15" s="1"/>
  <c r="Q73" i="15"/>
  <c r="R73" i="15" s="1"/>
  <c r="W73" i="15" s="1"/>
  <c r="Q77" i="15"/>
  <c r="R77" i="15" s="1"/>
  <c r="W77" i="15" s="1"/>
  <c r="AD77" i="15"/>
  <c r="AE77" i="15" s="1"/>
  <c r="AH77" i="15" s="1"/>
  <c r="E77" i="15"/>
  <c r="J77" i="15" s="1"/>
  <c r="AD81" i="15"/>
  <c r="AE81" i="15" s="1"/>
  <c r="AH81" i="15" s="1"/>
  <c r="E81" i="15"/>
  <c r="J81" i="15" s="1"/>
  <c r="Q81" i="15"/>
  <c r="R81" i="15" s="1"/>
  <c r="W81" i="15" s="1"/>
  <c r="AD85" i="15"/>
  <c r="AE85" i="15" s="1"/>
  <c r="AH85" i="15" s="1"/>
  <c r="E85" i="15"/>
  <c r="J85" i="15" s="1"/>
  <c r="Q85" i="15"/>
  <c r="R85" i="15" s="1"/>
  <c r="W85" i="15" s="1"/>
  <c r="AD89" i="15"/>
  <c r="AE89" i="15" s="1"/>
  <c r="AH89" i="15" s="1"/>
  <c r="E89" i="15"/>
  <c r="J89" i="15" s="1"/>
  <c r="Q89" i="15"/>
  <c r="R89" i="15" s="1"/>
  <c r="W89" i="15" s="1"/>
  <c r="AD93" i="15"/>
  <c r="AE93" i="15" s="1"/>
  <c r="AH93" i="15" s="1"/>
  <c r="E93" i="15"/>
  <c r="J93" i="15" s="1"/>
  <c r="Q93" i="15"/>
  <c r="R93" i="15" s="1"/>
  <c r="W93" i="15" s="1"/>
  <c r="Q36" i="3"/>
  <c r="R36" i="3" s="1"/>
  <c r="W36" i="3" s="1"/>
  <c r="AD36" i="3"/>
  <c r="AE36" i="3" s="1"/>
  <c r="AH36" i="3" s="1"/>
  <c r="E36" i="3"/>
  <c r="J36" i="3" s="1"/>
  <c r="AO36" i="3"/>
  <c r="AP36" i="3" s="1"/>
  <c r="AS36" i="3" s="1"/>
  <c r="AD40" i="3"/>
  <c r="AE40" i="3" s="1"/>
  <c r="AH40" i="3" s="1"/>
  <c r="E40" i="3"/>
  <c r="J40" i="3" s="1"/>
  <c r="AO40" i="3"/>
  <c r="AP40" i="3" s="1"/>
  <c r="AS40" i="3" s="1"/>
  <c r="Q40" i="3"/>
  <c r="R40" i="3" s="1"/>
  <c r="W40" i="3" s="1"/>
  <c r="AD44" i="3"/>
  <c r="AE44" i="3" s="1"/>
  <c r="AH44" i="3" s="1"/>
  <c r="E44" i="3"/>
  <c r="J44" i="3" s="1"/>
  <c r="AO44" i="3"/>
  <c r="AP44" i="3" s="1"/>
  <c r="AS44" i="3" s="1"/>
  <c r="Q44" i="3"/>
  <c r="R44" i="3" s="1"/>
  <c r="W44" i="3" s="1"/>
  <c r="AD48" i="3"/>
  <c r="AE48" i="3" s="1"/>
  <c r="AH48" i="3" s="1"/>
  <c r="Q48" i="3"/>
  <c r="R48" i="3" s="1"/>
  <c r="W48" i="3" s="1"/>
  <c r="AO48" i="3"/>
  <c r="AP48" i="3" s="1"/>
  <c r="AS48" i="3" s="1"/>
  <c r="E48" i="3"/>
  <c r="J48" i="3" s="1"/>
  <c r="AD52" i="3"/>
  <c r="AE52" i="3" s="1"/>
  <c r="AH52" i="3" s="1"/>
  <c r="Q52" i="3"/>
  <c r="R52" i="3" s="1"/>
  <c r="W52" i="3" s="1"/>
  <c r="AO52" i="3"/>
  <c r="AP52" i="3" s="1"/>
  <c r="AS52" i="3" s="1"/>
  <c r="E52" i="3"/>
  <c r="J52" i="3" s="1"/>
  <c r="AD56" i="3"/>
  <c r="AE56" i="3" s="1"/>
  <c r="AH56" i="3" s="1"/>
  <c r="E56" i="3"/>
  <c r="J56" i="3" s="1"/>
  <c r="AO56" i="3"/>
  <c r="AP56" i="3" s="1"/>
  <c r="AS56" i="3" s="1"/>
  <c r="Q56" i="3"/>
  <c r="R56" i="3" s="1"/>
  <c r="W56" i="3" s="1"/>
  <c r="AD60" i="3"/>
  <c r="AE60" i="3" s="1"/>
  <c r="AH60" i="3" s="1"/>
  <c r="E60" i="3"/>
  <c r="J60" i="3" s="1"/>
  <c r="AO60" i="3"/>
  <c r="AP60" i="3" s="1"/>
  <c r="AS60" i="3" s="1"/>
  <c r="Q60" i="3"/>
  <c r="R60" i="3" s="1"/>
  <c r="W60" i="3" s="1"/>
  <c r="AD64" i="3"/>
  <c r="AE64" i="3" s="1"/>
  <c r="AH64" i="3" s="1"/>
  <c r="Q64" i="3"/>
  <c r="R64" i="3" s="1"/>
  <c r="W64" i="3" s="1"/>
  <c r="AO64" i="3"/>
  <c r="AP64" i="3" s="1"/>
  <c r="AS64" i="3" s="1"/>
  <c r="E64" i="3"/>
  <c r="J64" i="3" s="1"/>
  <c r="AO37" i="3"/>
  <c r="AP37" i="3" s="1"/>
  <c r="AS37" i="3" s="1"/>
  <c r="E37" i="3"/>
  <c r="J37" i="3" s="1"/>
  <c r="AD37" i="3"/>
  <c r="AE37" i="3" s="1"/>
  <c r="AH37" i="3" s="1"/>
  <c r="Q37" i="3"/>
  <c r="R37" i="3" s="1"/>
  <c r="W37" i="3" s="1"/>
  <c r="AO41" i="3"/>
  <c r="AP41" i="3" s="1"/>
  <c r="AS41" i="3" s="1"/>
  <c r="E41" i="3"/>
  <c r="J41" i="3" s="1"/>
  <c r="AD41" i="3"/>
  <c r="AE41" i="3" s="1"/>
  <c r="AH41" i="3" s="1"/>
  <c r="Q41" i="3"/>
  <c r="R41" i="3" s="1"/>
  <c r="W41" i="3" s="1"/>
  <c r="AO45" i="3"/>
  <c r="AP45" i="3" s="1"/>
  <c r="AS45" i="3" s="1"/>
  <c r="E45" i="3"/>
  <c r="J45" i="3" s="1"/>
  <c r="AD45" i="3"/>
  <c r="AE45" i="3" s="1"/>
  <c r="AH45" i="3" s="1"/>
  <c r="Q45" i="3"/>
  <c r="R45" i="3" s="1"/>
  <c r="W45" i="3" s="1"/>
  <c r="AO49" i="3"/>
  <c r="AP49" i="3" s="1"/>
  <c r="AS49" i="3" s="1"/>
  <c r="E49" i="3"/>
  <c r="J49" i="3" s="1"/>
  <c r="AD49" i="3"/>
  <c r="AE49" i="3" s="1"/>
  <c r="AH49" i="3" s="1"/>
  <c r="Q49" i="3"/>
  <c r="R49" i="3" s="1"/>
  <c r="W49" i="3" s="1"/>
  <c r="AO53" i="3"/>
  <c r="AP53" i="3" s="1"/>
  <c r="AS53" i="3" s="1"/>
  <c r="E53" i="3"/>
  <c r="J53" i="3" s="1"/>
  <c r="AD53" i="3"/>
  <c r="AE53" i="3" s="1"/>
  <c r="AH53" i="3" s="1"/>
  <c r="Q53" i="3"/>
  <c r="R53" i="3" s="1"/>
  <c r="W53" i="3" s="1"/>
  <c r="AO57" i="3"/>
  <c r="AP57" i="3" s="1"/>
  <c r="AS57" i="3" s="1"/>
  <c r="E57" i="3"/>
  <c r="J57" i="3" s="1"/>
  <c r="AD57" i="3"/>
  <c r="AE57" i="3" s="1"/>
  <c r="AH57" i="3" s="1"/>
  <c r="Q57" i="3"/>
  <c r="R57" i="3" s="1"/>
  <c r="W57" i="3" s="1"/>
  <c r="AO61" i="3"/>
  <c r="AP61" i="3" s="1"/>
  <c r="AS61" i="3" s="1"/>
  <c r="E61" i="3"/>
  <c r="J61" i="3" s="1"/>
  <c r="AD61" i="3"/>
  <c r="AE61" i="3" s="1"/>
  <c r="AH61" i="3" s="1"/>
  <c r="Q61" i="3"/>
  <c r="R61" i="3" s="1"/>
  <c r="W61" i="3" s="1"/>
  <c r="AO65" i="3"/>
  <c r="AP65" i="3" s="1"/>
  <c r="AS65" i="3" s="1"/>
  <c r="E65" i="3"/>
  <c r="J65" i="3" s="1"/>
  <c r="AD65" i="3"/>
  <c r="AE65" i="3" s="1"/>
  <c r="AH65" i="3" s="1"/>
  <c r="Q65" i="3"/>
  <c r="R65" i="3" s="1"/>
  <c r="W65" i="3" s="1"/>
  <c r="E38" i="13"/>
  <c r="J38" i="13" s="1"/>
  <c r="AD38" i="13"/>
  <c r="AE38" i="13" s="1"/>
  <c r="AH38" i="13" s="1"/>
  <c r="Q38" i="13"/>
  <c r="R38" i="13" s="1"/>
  <c r="W38" i="13" s="1"/>
  <c r="E42" i="13"/>
  <c r="J42" i="13" s="1"/>
  <c r="AD42" i="13"/>
  <c r="AE42" i="13" s="1"/>
  <c r="AH42" i="13" s="1"/>
  <c r="Q42" i="13"/>
  <c r="R42" i="13" s="1"/>
  <c r="W42" i="13" s="1"/>
  <c r="E46" i="13"/>
  <c r="J46" i="13" s="1"/>
  <c r="AD46" i="13"/>
  <c r="AE46" i="13" s="1"/>
  <c r="AH46" i="13" s="1"/>
  <c r="Q46" i="13"/>
  <c r="R46" i="13" s="1"/>
  <c r="W46" i="13" s="1"/>
  <c r="E50" i="13"/>
  <c r="J50" i="13" s="1"/>
  <c r="AD50" i="13"/>
  <c r="AE50" i="13" s="1"/>
  <c r="AH50" i="13" s="1"/>
  <c r="Q50" i="13"/>
  <c r="R50" i="13" s="1"/>
  <c r="W50" i="13" s="1"/>
  <c r="E54" i="13"/>
  <c r="J54" i="13" s="1"/>
  <c r="AD54" i="13"/>
  <c r="AE54" i="13" s="1"/>
  <c r="AH54" i="13" s="1"/>
  <c r="Q54" i="13"/>
  <c r="R54" i="13" s="1"/>
  <c r="W54" i="13" s="1"/>
  <c r="E58" i="13"/>
  <c r="J58" i="13" s="1"/>
  <c r="AD58" i="13"/>
  <c r="AE58" i="13" s="1"/>
  <c r="AH58" i="13" s="1"/>
  <c r="Q58" i="13"/>
  <c r="R58" i="13" s="1"/>
  <c r="W58" i="13" s="1"/>
  <c r="E62" i="13"/>
  <c r="J62" i="13" s="1"/>
  <c r="AD62" i="13"/>
  <c r="AE62" i="13" s="1"/>
  <c r="AH62" i="13" s="1"/>
  <c r="Q62" i="13"/>
  <c r="R62" i="13" s="1"/>
  <c r="W62" i="13" s="1"/>
  <c r="Q35" i="12"/>
  <c r="R35" i="12" s="1"/>
  <c r="W35" i="12" s="1"/>
  <c r="E35" i="12"/>
  <c r="J35" i="12" s="1"/>
  <c r="AD35" i="12"/>
  <c r="AE35" i="12" s="1"/>
  <c r="AH35" i="12" s="1"/>
  <c r="E37" i="12"/>
  <c r="J37" i="12" s="1"/>
  <c r="AD37" i="12"/>
  <c r="AE37" i="12" s="1"/>
  <c r="AH37" i="12" s="1"/>
  <c r="Q37" i="12"/>
  <c r="R37" i="12" s="1"/>
  <c r="W37" i="12" s="1"/>
  <c r="Q39" i="12"/>
  <c r="R39" i="12" s="1"/>
  <c r="W39" i="12" s="1"/>
  <c r="E39" i="12"/>
  <c r="J39" i="12" s="1"/>
  <c r="AD39" i="12"/>
  <c r="AE39" i="12" s="1"/>
  <c r="AH39" i="12" s="1"/>
  <c r="E41" i="12"/>
  <c r="J41" i="12" s="1"/>
  <c r="AD41" i="12"/>
  <c r="AE41" i="12" s="1"/>
  <c r="AH41" i="12" s="1"/>
  <c r="Q41" i="12"/>
  <c r="R41" i="12" s="1"/>
  <c r="W41" i="12" s="1"/>
  <c r="Q43" i="12"/>
  <c r="R43" i="12" s="1"/>
  <c r="W43" i="12" s="1"/>
  <c r="E43" i="12"/>
  <c r="J43" i="12" s="1"/>
  <c r="AD43" i="12"/>
  <c r="AE43" i="12" s="1"/>
  <c r="AH43" i="12" s="1"/>
  <c r="E45" i="12"/>
  <c r="J45" i="12" s="1"/>
  <c r="AD45" i="12"/>
  <c r="AE45" i="12" s="1"/>
  <c r="AH45" i="12" s="1"/>
  <c r="Q45" i="12"/>
  <c r="R45" i="12" s="1"/>
  <c r="W45" i="12" s="1"/>
  <c r="Q47" i="12"/>
  <c r="R47" i="12" s="1"/>
  <c r="W47" i="12" s="1"/>
  <c r="E47" i="12"/>
  <c r="J47" i="12" s="1"/>
  <c r="AD47" i="12"/>
  <c r="AE47" i="12" s="1"/>
  <c r="AH47" i="12" s="1"/>
  <c r="E49" i="12"/>
  <c r="J49" i="12" s="1"/>
  <c r="AD49" i="12"/>
  <c r="AE49" i="12" s="1"/>
  <c r="AH49" i="12" s="1"/>
  <c r="Q49" i="12"/>
  <c r="R49" i="12" s="1"/>
  <c r="W49" i="12" s="1"/>
  <c r="Q51" i="12"/>
  <c r="R51" i="12" s="1"/>
  <c r="W51" i="12" s="1"/>
  <c r="E51" i="12"/>
  <c r="J51" i="12" s="1"/>
  <c r="AD51" i="12"/>
  <c r="AE51" i="12" s="1"/>
  <c r="AH51" i="12" s="1"/>
  <c r="E53" i="12"/>
  <c r="J53" i="12" s="1"/>
  <c r="AD53" i="12"/>
  <c r="AE53" i="12" s="1"/>
  <c r="AH53" i="12" s="1"/>
  <c r="Q53" i="12"/>
  <c r="R53" i="12" s="1"/>
  <c r="W53" i="12" s="1"/>
  <c r="Q55" i="12"/>
  <c r="R55" i="12" s="1"/>
  <c r="W55" i="12" s="1"/>
  <c r="E55" i="12"/>
  <c r="J55" i="12" s="1"/>
  <c r="AD55" i="12"/>
  <c r="AE55" i="12" s="1"/>
  <c r="AH55" i="12" s="1"/>
  <c r="E57" i="12"/>
  <c r="J57" i="12" s="1"/>
  <c r="AD57" i="12"/>
  <c r="AE57" i="12" s="1"/>
  <c r="AH57" i="12" s="1"/>
  <c r="Q57" i="12"/>
  <c r="R57" i="12" s="1"/>
  <c r="W57" i="12" s="1"/>
  <c r="Q59" i="12"/>
  <c r="R59" i="12" s="1"/>
  <c r="W59" i="12" s="1"/>
  <c r="E59" i="12"/>
  <c r="J59" i="12" s="1"/>
  <c r="AD59" i="12"/>
  <c r="AE59" i="12" s="1"/>
  <c r="AH59" i="12" s="1"/>
  <c r="E61" i="12"/>
  <c r="J61" i="12" s="1"/>
  <c r="AD61" i="12"/>
  <c r="AE61" i="12" s="1"/>
  <c r="AH61" i="12" s="1"/>
  <c r="Q61" i="12"/>
  <c r="R61" i="12" s="1"/>
  <c r="W61" i="12" s="1"/>
  <c r="Q63" i="12"/>
  <c r="R63" i="12" s="1"/>
  <c r="W63" i="12" s="1"/>
  <c r="E63" i="12"/>
  <c r="J63" i="12" s="1"/>
  <c r="AD63" i="12"/>
  <c r="AE63" i="12" s="1"/>
  <c r="AH63" i="12" s="1"/>
  <c r="E65" i="12"/>
  <c r="J65" i="12" s="1"/>
  <c r="AD65" i="12"/>
  <c r="AE65" i="12" s="1"/>
  <c r="AH65" i="12" s="1"/>
  <c r="Q65" i="12"/>
  <c r="R65" i="12" s="1"/>
  <c r="W65" i="12" s="1"/>
  <c r="Q37" i="13"/>
  <c r="R37" i="13" s="1"/>
  <c r="W37" i="13" s="1"/>
  <c r="E37" i="13"/>
  <c r="J37" i="13" s="1"/>
  <c r="AD37" i="13"/>
  <c r="AE37" i="13" s="1"/>
  <c r="AH37" i="13" s="1"/>
  <c r="Q41" i="13"/>
  <c r="R41" i="13" s="1"/>
  <c r="W41" i="13" s="1"/>
  <c r="E41" i="13"/>
  <c r="J41" i="13" s="1"/>
  <c r="AD41" i="13"/>
  <c r="AE41" i="13" s="1"/>
  <c r="AH41" i="13" s="1"/>
  <c r="Q45" i="13"/>
  <c r="R45" i="13" s="1"/>
  <c r="W45" i="13" s="1"/>
  <c r="AD45" i="13"/>
  <c r="AE45" i="13" s="1"/>
  <c r="AH45" i="13" s="1"/>
  <c r="E45" i="13"/>
  <c r="J45" i="13" s="1"/>
  <c r="Q49" i="13"/>
  <c r="R49" i="13" s="1"/>
  <c r="W49" i="13" s="1"/>
  <c r="AD49" i="13"/>
  <c r="AE49" i="13" s="1"/>
  <c r="AH49" i="13" s="1"/>
  <c r="E49" i="13"/>
  <c r="J49" i="13" s="1"/>
  <c r="Q53" i="13"/>
  <c r="R53" i="13" s="1"/>
  <c r="W53" i="13" s="1"/>
  <c r="AD53" i="13"/>
  <c r="AE53" i="13" s="1"/>
  <c r="AH53" i="13" s="1"/>
  <c r="E53" i="13"/>
  <c r="J53" i="13" s="1"/>
  <c r="Q57" i="13"/>
  <c r="R57" i="13" s="1"/>
  <c r="W57" i="13" s="1"/>
  <c r="AD57" i="13"/>
  <c r="AE57" i="13" s="1"/>
  <c r="AH57" i="13" s="1"/>
  <c r="E57" i="13"/>
  <c r="J57" i="13" s="1"/>
  <c r="Q61" i="13"/>
  <c r="R61" i="13" s="1"/>
  <c r="W61" i="13" s="1"/>
  <c r="AD61" i="13"/>
  <c r="AE61" i="13" s="1"/>
  <c r="AH61" i="13" s="1"/>
  <c r="E61" i="13"/>
  <c r="J61" i="13" s="1"/>
  <c r="Q65" i="13"/>
  <c r="R65" i="13" s="1"/>
  <c r="W65" i="13" s="1"/>
  <c r="AD65" i="13"/>
  <c r="AE65" i="13" s="1"/>
  <c r="AH65" i="13" s="1"/>
  <c r="E65" i="13"/>
  <c r="J65" i="13" s="1"/>
  <c r="AD37" i="14"/>
  <c r="AE37" i="14" s="1"/>
  <c r="AH37" i="14" s="1"/>
  <c r="E37" i="14"/>
  <c r="J37" i="14" s="1"/>
  <c r="Q37" i="14"/>
  <c r="R37" i="14" s="1"/>
  <c r="W37" i="14" s="1"/>
  <c r="AD41" i="14"/>
  <c r="AE41" i="14" s="1"/>
  <c r="AH41" i="14" s="1"/>
  <c r="E41" i="14"/>
  <c r="J41" i="14" s="1"/>
  <c r="Q41" i="14"/>
  <c r="R41" i="14" s="1"/>
  <c r="W41" i="14" s="1"/>
  <c r="AD45" i="14"/>
  <c r="AE45" i="14" s="1"/>
  <c r="AH45" i="14" s="1"/>
  <c r="E45" i="14"/>
  <c r="J45" i="14" s="1"/>
  <c r="Q45" i="14"/>
  <c r="R45" i="14" s="1"/>
  <c r="W45" i="14" s="1"/>
  <c r="AD50" i="14"/>
  <c r="AE50" i="14" s="1"/>
  <c r="AH50" i="14" s="1"/>
  <c r="E50" i="14"/>
  <c r="J50" i="14" s="1"/>
  <c r="Q50" i="14"/>
  <c r="R50" i="14" s="1"/>
  <c r="W50" i="14" s="1"/>
  <c r="AD54" i="14"/>
  <c r="AE54" i="14" s="1"/>
  <c r="AH54" i="14" s="1"/>
  <c r="E54" i="14"/>
  <c r="J54" i="14" s="1"/>
  <c r="Q54" i="14"/>
  <c r="R54" i="14" s="1"/>
  <c r="W54" i="14" s="1"/>
  <c r="AD58" i="14"/>
  <c r="AE58" i="14" s="1"/>
  <c r="AH58" i="14" s="1"/>
  <c r="E58" i="14"/>
  <c r="J58" i="14" s="1"/>
  <c r="Q58" i="14"/>
  <c r="R58" i="14" s="1"/>
  <c r="W58" i="14" s="1"/>
  <c r="AD62" i="14"/>
  <c r="AE62" i="14" s="1"/>
  <c r="AH62" i="14" s="1"/>
  <c r="E62" i="14"/>
  <c r="J62" i="14" s="1"/>
  <c r="Q62" i="14"/>
  <c r="R62" i="14" s="1"/>
  <c r="W62" i="14" s="1"/>
  <c r="AD35" i="14"/>
  <c r="AE35" i="14" s="1"/>
  <c r="AH35" i="14" s="1"/>
  <c r="E35" i="14"/>
  <c r="J35" i="14" s="1"/>
  <c r="Q35" i="14"/>
  <c r="R35" i="14" s="1"/>
  <c r="W35" i="14" s="1"/>
  <c r="AD39" i="14"/>
  <c r="AE39" i="14" s="1"/>
  <c r="AH39" i="14" s="1"/>
  <c r="E39" i="14"/>
  <c r="J39" i="14" s="1"/>
  <c r="Q39" i="14"/>
  <c r="R39" i="14" s="1"/>
  <c r="W39" i="14" s="1"/>
  <c r="AD43" i="14"/>
  <c r="AE43" i="14" s="1"/>
  <c r="AH43" i="14" s="1"/>
  <c r="E43" i="14"/>
  <c r="J43" i="14" s="1"/>
  <c r="Q43" i="14"/>
  <c r="R43" i="14" s="1"/>
  <c r="W43" i="14" s="1"/>
  <c r="AD47" i="14"/>
  <c r="AE47" i="14" s="1"/>
  <c r="AH47" i="14" s="1"/>
  <c r="E47" i="14"/>
  <c r="J47" i="14" s="1"/>
  <c r="Q47" i="14"/>
  <c r="R47" i="14" s="1"/>
  <c r="W47" i="14" s="1"/>
  <c r="Q52" i="14"/>
  <c r="R52" i="14" s="1"/>
  <c r="W52" i="14" s="1"/>
  <c r="AD52" i="14"/>
  <c r="AE52" i="14" s="1"/>
  <c r="AH52" i="14" s="1"/>
  <c r="E52" i="14"/>
  <c r="J52" i="14" s="1"/>
  <c r="Q56" i="14"/>
  <c r="R56" i="14" s="1"/>
  <c r="W56" i="14" s="1"/>
  <c r="AD56" i="14"/>
  <c r="AE56" i="14" s="1"/>
  <c r="AH56" i="14" s="1"/>
  <c r="E56" i="14"/>
  <c r="J56" i="14" s="1"/>
  <c r="Q60" i="14"/>
  <c r="R60" i="14" s="1"/>
  <c r="W60" i="14" s="1"/>
  <c r="AD60" i="14"/>
  <c r="AE60" i="14" s="1"/>
  <c r="AH60" i="14" s="1"/>
  <c r="E60" i="14"/>
  <c r="J60" i="14" s="1"/>
  <c r="Q64" i="14"/>
  <c r="R64" i="14" s="1"/>
  <c r="W64" i="14" s="1"/>
  <c r="AD64" i="14"/>
  <c r="AE64" i="14" s="1"/>
  <c r="AH64" i="14" s="1"/>
  <c r="E64" i="14"/>
  <c r="J64" i="14" s="1"/>
  <c r="AD39" i="15"/>
  <c r="AE39" i="15" s="1"/>
  <c r="AH39" i="15" s="1"/>
  <c r="E39" i="15"/>
  <c r="J39" i="15" s="1"/>
  <c r="Q39" i="15"/>
  <c r="R39" i="15" s="1"/>
  <c r="W39" i="15" s="1"/>
  <c r="Q47" i="15"/>
  <c r="R47" i="15" s="1"/>
  <c r="W47" i="15" s="1"/>
  <c r="AD47" i="15"/>
  <c r="AE47" i="15" s="1"/>
  <c r="AH47" i="15" s="1"/>
  <c r="E47" i="15"/>
  <c r="J47" i="15" s="1"/>
  <c r="Q55" i="15"/>
  <c r="R55" i="15" s="1"/>
  <c r="W55" i="15" s="1"/>
  <c r="AD55" i="15"/>
  <c r="AE55" i="15" s="1"/>
  <c r="AH55" i="15" s="1"/>
  <c r="E55" i="15"/>
  <c r="J55" i="15" s="1"/>
  <c r="AD63" i="15"/>
  <c r="AE63" i="15" s="1"/>
  <c r="AH63" i="15" s="1"/>
  <c r="E63" i="15"/>
  <c r="J63" i="15" s="1"/>
  <c r="Q63" i="15"/>
  <c r="R63" i="15" s="1"/>
  <c r="W63" i="15" s="1"/>
  <c r="AD36" i="15"/>
  <c r="AE36" i="15" s="1"/>
  <c r="AH36" i="15" s="1"/>
  <c r="Q36" i="15"/>
  <c r="R36" i="15" s="1"/>
  <c r="W36" i="15" s="1"/>
  <c r="E36" i="15"/>
  <c r="J36" i="15" s="1"/>
  <c r="AD44" i="15"/>
  <c r="AE44" i="15" s="1"/>
  <c r="AH44" i="15" s="1"/>
  <c r="Q44" i="15"/>
  <c r="R44" i="15" s="1"/>
  <c r="W44" i="15" s="1"/>
  <c r="E44" i="15"/>
  <c r="J44" i="15" s="1"/>
  <c r="Q51" i="15"/>
  <c r="R51" i="15" s="1"/>
  <c r="W51" i="15" s="1"/>
  <c r="AD51" i="15"/>
  <c r="AE51" i="15" s="1"/>
  <c r="AH51" i="15" s="1"/>
  <c r="E51" i="15"/>
  <c r="J51" i="15" s="1"/>
  <c r="Q59" i="15"/>
  <c r="R59" i="15" s="1"/>
  <c r="W59" i="15" s="1"/>
  <c r="AD59" i="15"/>
  <c r="AE59" i="15" s="1"/>
  <c r="AH59" i="15" s="1"/>
  <c r="E59" i="15"/>
  <c r="J59" i="15" s="1"/>
  <c r="AD38" i="15"/>
  <c r="AE38" i="15" s="1"/>
  <c r="AH38" i="15" s="1"/>
  <c r="Q38" i="15"/>
  <c r="R38" i="15" s="1"/>
  <c r="W38" i="15" s="1"/>
  <c r="E38" i="15"/>
  <c r="J38" i="15" s="1"/>
  <c r="AD42" i="15"/>
  <c r="AE42" i="15" s="1"/>
  <c r="AH42" i="15" s="1"/>
  <c r="Q42" i="15"/>
  <c r="R42" i="15" s="1"/>
  <c r="W42" i="15" s="1"/>
  <c r="E42" i="15"/>
  <c r="J42" i="15" s="1"/>
  <c r="AD46" i="15"/>
  <c r="AE46" i="15" s="1"/>
  <c r="AH46" i="15" s="1"/>
  <c r="Q46" i="15"/>
  <c r="R46" i="15" s="1"/>
  <c r="W46" i="15" s="1"/>
  <c r="E46" i="15"/>
  <c r="J46" i="15" s="1"/>
  <c r="Q49" i="15"/>
  <c r="R49" i="15" s="1"/>
  <c r="W49" i="15" s="1"/>
  <c r="AD49" i="15"/>
  <c r="AE49" i="15" s="1"/>
  <c r="AH49" i="15" s="1"/>
  <c r="E49" i="15"/>
  <c r="J49" i="15" s="1"/>
  <c r="Q53" i="15"/>
  <c r="R53" i="15" s="1"/>
  <c r="W53" i="15" s="1"/>
  <c r="AD53" i="15"/>
  <c r="AE53" i="15" s="1"/>
  <c r="AH53" i="15" s="1"/>
  <c r="E53" i="15"/>
  <c r="J53" i="15" s="1"/>
  <c r="Q57" i="15"/>
  <c r="R57" i="15" s="1"/>
  <c r="W57" i="15" s="1"/>
  <c r="AD57" i="15"/>
  <c r="AE57" i="15" s="1"/>
  <c r="AH57" i="15" s="1"/>
  <c r="E57" i="15"/>
  <c r="J57" i="15" s="1"/>
  <c r="Q61" i="15"/>
  <c r="R61" i="15" s="1"/>
  <c r="W61" i="15" s="1"/>
  <c r="AD61" i="15"/>
  <c r="AE61" i="15" s="1"/>
  <c r="AH61" i="15" s="1"/>
  <c r="E61" i="15"/>
  <c r="J61" i="15" s="1"/>
  <c r="AD65" i="15"/>
  <c r="AE65" i="15" s="1"/>
  <c r="AH65" i="15" s="1"/>
  <c r="E65" i="15"/>
  <c r="J65" i="15" s="1"/>
  <c r="Q65" i="15"/>
  <c r="R65" i="15" s="1"/>
  <c r="W65" i="15" s="1"/>
  <c r="AD128" i="3"/>
  <c r="AE128" i="3" s="1"/>
  <c r="AH128" i="3" s="1"/>
  <c r="Q128" i="3"/>
  <c r="R128" i="3" s="1"/>
  <c r="W128" i="3" s="1"/>
  <c r="AO128" i="3"/>
  <c r="AP128" i="3" s="1"/>
  <c r="AS128" i="3" s="1"/>
  <c r="E128" i="3"/>
  <c r="J128" i="3" s="1"/>
  <c r="AD132" i="3"/>
  <c r="AE132" i="3" s="1"/>
  <c r="AH132" i="3" s="1"/>
  <c r="Q132" i="3"/>
  <c r="R132" i="3" s="1"/>
  <c r="W132" i="3" s="1"/>
  <c r="AO132" i="3"/>
  <c r="AP132" i="3" s="1"/>
  <c r="AS132" i="3" s="1"/>
  <c r="E132" i="3"/>
  <c r="J132" i="3" s="1"/>
  <c r="AD136" i="3"/>
  <c r="AE136" i="3" s="1"/>
  <c r="AH136" i="3" s="1"/>
  <c r="E136" i="3"/>
  <c r="J136" i="3" s="1"/>
  <c r="AO136" i="3"/>
  <c r="AP136" i="3" s="1"/>
  <c r="AS136" i="3" s="1"/>
  <c r="Q136" i="3"/>
  <c r="R136" i="3" s="1"/>
  <c r="W136" i="3" s="1"/>
  <c r="AD140" i="3"/>
  <c r="AE140" i="3" s="1"/>
  <c r="AH140" i="3" s="1"/>
  <c r="E140" i="3"/>
  <c r="J140" i="3" s="1"/>
  <c r="AO140" i="3"/>
  <c r="AP140" i="3" s="1"/>
  <c r="AS140" i="3" s="1"/>
  <c r="Q140" i="3"/>
  <c r="R140" i="3" s="1"/>
  <c r="W140" i="3" s="1"/>
  <c r="AD144" i="3"/>
  <c r="AE144" i="3" s="1"/>
  <c r="AH144" i="3" s="1"/>
  <c r="Q144" i="3"/>
  <c r="R144" i="3" s="1"/>
  <c r="W144" i="3" s="1"/>
  <c r="AO144" i="3"/>
  <c r="AP144" i="3" s="1"/>
  <c r="AS144" i="3" s="1"/>
  <c r="E144" i="3"/>
  <c r="J144" i="3" s="1"/>
  <c r="AD148" i="3"/>
  <c r="AE148" i="3" s="1"/>
  <c r="AH148" i="3" s="1"/>
  <c r="Q148" i="3"/>
  <c r="R148" i="3" s="1"/>
  <c r="W148" i="3" s="1"/>
  <c r="AO148" i="3"/>
  <c r="AP148" i="3" s="1"/>
  <c r="AS148" i="3" s="1"/>
  <c r="E148" i="3"/>
  <c r="J148" i="3" s="1"/>
  <c r="AD152" i="3"/>
  <c r="AE152" i="3" s="1"/>
  <c r="AH152" i="3" s="1"/>
  <c r="E152" i="3"/>
  <c r="J152" i="3" s="1"/>
  <c r="AO152" i="3"/>
  <c r="AP152" i="3" s="1"/>
  <c r="AS152" i="3" s="1"/>
  <c r="Q152" i="3"/>
  <c r="R152" i="3" s="1"/>
  <c r="W152" i="3" s="1"/>
  <c r="AO125" i="3"/>
  <c r="AP125" i="3" s="1"/>
  <c r="AS125" i="3" s="1"/>
  <c r="E125" i="3"/>
  <c r="J125" i="3" s="1"/>
  <c r="AD125" i="3"/>
  <c r="AE125" i="3" s="1"/>
  <c r="AH125" i="3" s="1"/>
  <c r="Q125" i="3"/>
  <c r="R125" i="3" s="1"/>
  <c r="W125" i="3" s="1"/>
  <c r="AO129" i="3"/>
  <c r="AP129" i="3" s="1"/>
  <c r="AS129" i="3" s="1"/>
  <c r="E129" i="3"/>
  <c r="J129" i="3" s="1"/>
  <c r="AD129" i="3"/>
  <c r="AE129" i="3" s="1"/>
  <c r="AH129" i="3" s="1"/>
  <c r="Q129" i="3"/>
  <c r="R129" i="3" s="1"/>
  <c r="W129" i="3" s="1"/>
  <c r="AO133" i="3"/>
  <c r="AP133" i="3" s="1"/>
  <c r="AS133" i="3" s="1"/>
  <c r="E133" i="3"/>
  <c r="J133" i="3" s="1"/>
  <c r="AD133" i="3"/>
  <c r="AE133" i="3" s="1"/>
  <c r="AH133" i="3" s="1"/>
  <c r="Q133" i="3"/>
  <c r="R133" i="3" s="1"/>
  <c r="W133" i="3" s="1"/>
  <c r="AO137" i="3"/>
  <c r="AP137" i="3" s="1"/>
  <c r="AS137" i="3" s="1"/>
  <c r="E137" i="3"/>
  <c r="J137" i="3" s="1"/>
  <c r="AD137" i="3"/>
  <c r="AE137" i="3" s="1"/>
  <c r="AH137" i="3" s="1"/>
  <c r="Q137" i="3"/>
  <c r="R137" i="3" s="1"/>
  <c r="W137" i="3" s="1"/>
  <c r="AO141" i="3"/>
  <c r="AP141" i="3" s="1"/>
  <c r="AS141" i="3" s="1"/>
  <c r="E141" i="3"/>
  <c r="J141" i="3" s="1"/>
  <c r="AD141" i="3"/>
  <c r="AE141" i="3" s="1"/>
  <c r="AH141" i="3" s="1"/>
  <c r="Q141" i="3"/>
  <c r="R141" i="3" s="1"/>
  <c r="W141" i="3" s="1"/>
  <c r="AO145" i="3"/>
  <c r="AP145" i="3" s="1"/>
  <c r="AS145" i="3" s="1"/>
  <c r="E145" i="3"/>
  <c r="J145" i="3" s="1"/>
  <c r="AD145" i="3"/>
  <c r="AE145" i="3" s="1"/>
  <c r="AH145" i="3" s="1"/>
  <c r="Q145" i="3"/>
  <c r="R145" i="3" s="1"/>
  <c r="W145" i="3" s="1"/>
  <c r="AO149" i="3"/>
  <c r="AP149" i="3" s="1"/>
  <c r="AS149" i="3" s="1"/>
  <c r="E149" i="3"/>
  <c r="J149" i="3" s="1"/>
  <c r="AD149" i="3"/>
  <c r="AE149" i="3" s="1"/>
  <c r="AH149" i="3" s="1"/>
  <c r="Q149" i="3"/>
  <c r="R149" i="3" s="1"/>
  <c r="W149" i="3" s="1"/>
  <c r="AO153" i="3"/>
  <c r="AP153" i="3" s="1"/>
  <c r="AS153" i="3" s="1"/>
  <c r="E153" i="3"/>
  <c r="J153" i="3" s="1"/>
  <c r="AD153" i="3"/>
  <c r="AE153" i="3" s="1"/>
  <c r="AH153" i="3" s="1"/>
  <c r="Q153" i="3"/>
  <c r="R153" i="3" s="1"/>
  <c r="W153" i="3" s="1"/>
  <c r="E125" i="12"/>
  <c r="J125" i="12" s="1"/>
  <c r="AD125" i="12"/>
  <c r="AE125" i="12" s="1"/>
  <c r="AH125" i="12" s="1"/>
  <c r="Q125" i="12"/>
  <c r="R125" i="12" s="1"/>
  <c r="W125" i="12" s="1"/>
  <c r="E129" i="12"/>
  <c r="J129" i="12" s="1"/>
  <c r="AD129" i="12"/>
  <c r="AE129" i="12" s="1"/>
  <c r="AH129" i="12" s="1"/>
  <c r="Q129" i="12"/>
  <c r="R129" i="12" s="1"/>
  <c r="W129" i="12" s="1"/>
  <c r="E133" i="12"/>
  <c r="J133" i="12" s="1"/>
  <c r="AD133" i="12"/>
  <c r="AE133" i="12" s="1"/>
  <c r="AH133" i="12" s="1"/>
  <c r="Q133" i="12"/>
  <c r="R133" i="12" s="1"/>
  <c r="W133" i="12" s="1"/>
  <c r="E137" i="12"/>
  <c r="J137" i="12" s="1"/>
  <c r="AD137" i="12"/>
  <c r="AE137" i="12" s="1"/>
  <c r="AH137" i="12" s="1"/>
  <c r="Q137" i="12"/>
  <c r="R137" i="12" s="1"/>
  <c r="W137" i="12" s="1"/>
  <c r="E141" i="12"/>
  <c r="J141" i="12" s="1"/>
  <c r="AD141" i="12"/>
  <c r="AE141" i="12" s="1"/>
  <c r="AH141" i="12" s="1"/>
  <c r="Q141" i="12"/>
  <c r="R141" i="12" s="1"/>
  <c r="W141" i="12" s="1"/>
  <c r="E145" i="12"/>
  <c r="J145" i="12" s="1"/>
  <c r="AD145" i="12"/>
  <c r="AE145" i="12" s="1"/>
  <c r="AH145" i="12" s="1"/>
  <c r="Q145" i="12"/>
  <c r="R145" i="12" s="1"/>
  <c r="W145" i="12" s="1"/>
  <c r="E149" i="12"/>
  <c r="J149" i="12" s="1"/>
  <c r="AD149" i="12"/>
  <c r="AE149" i="12" s="1"/>
  <c r="AH149" i="12" s="1"/>
  <c r="Q149" i="12"/>
  <c r="R149" i="12" s="1"/>
  <c r="W149" i="12" s="1"/>
  <c r="E153" i="12"/>
  <c r="J153" i="12" s="1"/>
  <c r="AD153" i="12"/>
  <c r="AE153" i="12" s="1"/>
  <c r="AH153" i="12" s="1"/>
  <c r="Q153" i="12"/>
  <c r="R153" i="12" s="1"/>
  <c r="W153" i="12" s="1"/>
  <c r="Q126" i="13"/>
  <c r="R126" i="13" s="1"/>
  <c r="W126" i="13" s="1"/>
  <c r="E126" i="13"/>
  <c r="J126" i="13" s="1"/>
  <c r="AD126" i="13"/>
  <c r="AE126" i="13" s="1"/>
  <c r="AH126" i="13" s="1"/>
  <c r="Q130" i="13"/>
  <c r="R130" i="13" s="1"/>
  <c r="W130" i="13" s="1"/>
  <c r="E130" i="13"/>
  <c r="J130" i="13" s="1"/>
  <c r="AD130" i="13"/>
  <c r="AE130" i="13" s="1"/>
  <c r="AH130" i="13" s="1"/>
  <c r="Q134" i="13"/>
  <c r="R134" i="13" s="1"/>
  <c r="W134" i="13" s="1"/>
  <c r="E134" i="13"/>
  <c r="J134" i="13" s="1"/>
  <c r="AD134" i="13"/>
  <c r="AE134" i="13" s="1"/>
  <c r="AH134" i="13" s="1"/>
  <c r="Q138" i="13"/>
  <c r="R138" i="13" s="1"/>
  <c r="W138" i="13" s="1"/>
  <c r="E138" i="13"/>
  <c r="J138" i="13" s="1"/>
  <c r="AD138" i="13"/>
  <c r="AE138" i="13" s="1"/>
  <c r="AH138" i="13" s="1"/>
  <c r="Q142" i="13"/>
  <c r="R142" i="13" s="1"/>
  <c r="W142" i="13" s="1"/>
  <c r="E142" i="13"/>
  <c r="J142" i="13" s="1"/>
  <c r="AD142" i="13"/>
  <c r="AE142" i="13" s="1"/>
  <c r="AH142" i="13" s="1"/>
  <c r="Q146" i="13"/>
  <c r="R146" i="13" s="1"/>
  <c r="W146" i="13" s="1"/>
  <c r="E146" i="13"/>
  <c r="J146" i="13" s="1"/>
  <c r="AD146" i="13"/>
  <c r="AE146" i="13" s="1"/>
  <c r="AH146" i="13" s="1"/>
  <c r="Q150" i="13"/>
  <c r="R150" i="13" s="1"/>
  <c r="W150" i="13" s="1"/>
  <c r="E150" i="13"/>
  <c r="J150" i="13" s="1"/>
  <c r="AD150" i="13"/>
  <c r="AE150" i="13" s="1"/>
  <c r="AH150" i="13" s="1"/>
  <c r="Q154" i="13"/>
  <c r="R154" i="13" s="1"/>
  <c r="W154" i="13" s="1"/>
  <c r="E154" i="13"/>
  <c r="J154" i="13" s="1"/>
  <c r="AD154" i="13"/>
  <c r="AE154" i="13" s="1"/>
  <c r="AH154" i="13" s="1"/>
  <c r="E126" i="12"/>
  <c r="J126" i="12" s="1"/>
  <c r="Q126" i="12"/>
  <c r="R126" i="12" s="1"/>
  <c r="W126" i="12" s="1"/>
  <c r="AD126" i="12"/>
  <c r="AE126" i="12" s="1"/>
  <c r="AH126" i="12" s="1"/>
  <c r="E130" i="12"/>
  <c r="J130" i="12" s="1"/>
  <c r="Q130" i="12"/>
  <c r="R130" i="12" s="1"/>
  <c r="W130" i="12" s="1"/>
  <c r="AD130" i="12"/>
  <c r="AE130" i="12" s="1"/>
  <c r="AH130" i="12" s="1"/>
  <c r="E134" i="12"/>
  <c r="J134" i="12" s="1"/>
  <c r="Q134" i="12"/>
  <c r="R134" i="12" s="1"/>
  <c r="W134" i="12" s="1"/>
  <c r="AD134" i="12"/>
  <c r="AE134" i="12" s="1"/>
  <c r="AH134" i="12" s="1"/>
  <c r="E138" i="12"/>
  <c r="J138" i="12" s="1"/>
  <c r="Q138" i="12"/>
  <c r="R138" i="12" s="1"/>
  <c r="W138" i="12" s="1"/>
  <c r="AD138" i="12"/>
  <c r="AE138" i="12" s="1"/>
  <c r="AH138" i="12" s="1"/>
  <c r="E142" i="12"/>
  <c r="J142" i="12" s="1"/>
  <c r="Q142" i="12"/>
  <c r="R142" i="12" s="1"/>
  <c r="W142" i="12" s="1"/>
  <c r="AD142" i="12"/>
  <c r="AE142" i="12" s="1"/>
  <c r="AH142" i="12" s="1"/>
  <c r="E146" i="12"/>
  <c r="J146" i="12" s="1"/>
  <c r="Q146" i="12"/>
  <c r="R146" i="12" s="1"/>
  <c r="W146" i="12" s="1"/>
  <c r="AD146" i="12"/>
  <c r="AE146" i="12" s="1"/>
  <c r="AH146" i="12" s="1"/>
  <c r="E150" i="12"/>
  <c r="J150" i="12" s="1"/>
  <c r="Q150" i="12"/>
  <c r="R150" i="12" s="1"/>
  <c r="W150" i="12" s="1"/>
  <c r="AD150" i="12"/>
  <c r="AE150" i="12" s="1"/>
  <c r="AH150" i="12" s="1"/>
  <c r="E154" i="12"/>
  <c r="J154" i="12" s="1"/>
  <c r="Q154" i="12"/>
  <c r="R154" i="12" s="1"/>
  <c r="W154" i="12" s="1"/>
  <c r="AD154" i="12"/>
  <c r="AE154" i="12" s="1"/>
  <c r="AH154" i="12" s="1"/>
  <c r="Q128" i="13"/>
  <c r="R128" i="13" s="1"/>
  <c r="W128" i="13" s="1"/>
  <c r="E128" i="13"/>
  <c r="J128" i="13" s="1"/>
  <c r="AD128" i="13"/>
  <c r="AE128" i="13" s="1"/>
  <c r="AH128" i="13" s="1"/>
  <c r="Q132" i="13"/>
  <c r="R132" i="13" s="1"/>
  <c r="W132" i="13" s="1"/>
  <c r="E132" i="13"/>
  <c r="J132" i="13" s="1"/>
  <c r="AD132" i="13"/>
  <c r="AE132" i="13" s="1"/>
  <c r="AH132" i="13" s="1"/>
  <c r="Q136" i="13"/>
  <c r="R136" i="13" s="1"/>
  <c r="W136" i="13" s="1"/>
  <c r="E136" i="13"/>
  <c r="J136" i="13" s="1"/>
  <c r="AD136" i="13"/>
  <c r="AE136" i="13" s="1"/>
  <c r="AH136" i="13" s="1"/>
  <c r="Q140" i="13"/>
  <c r="R140" i="13" s="1"/>
  <c r="W140" i="13" s="1"/>
  <c r="E140" i="13"/>
  <c r="J140" i="13" s="1"/>
  <c r="AD140" i="13"/>
  <c r="AE140" i="13" s="1"/>
  <c r="AH140" i="13" s="1"/>
  <c r="Q144" i="13"/>
  <c r="R144" i="13" s="1"/>
  <c r="W144" i="13" s="1"/>
  <c r="E144" i="13"/>
  <c r="J144" i="13" s="1"/>
  <c r="AD144" i="13"/>
  <c r="AE144" i="13" s="1"/>
  <c r="AH144" i="13" s="1"/>
  <c r="Q148" i="13"/>
  <c r="R148" i="13" s="1"/>
  <c r="W148" i="13" s="1"/>
  <c r="E148" i="13"/>
  <c r="J148" i="13" s="1"/>
  <c r="AD148" i="13"/>
  <c r="AE148" i="13" s="1"/>
  <c r="AH148" i="13" s="1"/>
  <c r="Q152" i="13"/>
  <c r="R152" i="13" s="1"/>
  <c r="W152" i="13" s="1"/>
  <c r="E152" i="13"/>
  <c r="J152" i="13" s="1"/>
  <c r="AD152" i="13"/>
  <c r="AE152" i="13" s="1"/>
  <c r="AH152" i="13" s="1"/>
  <c r="AD125" i="14"/>
  <c r="AE125" i="14" s="1"/>
  <c r="AH125" i="14" s="1"/>
  <c r="E125" i="14"/>
  <c r="J125" i="14" s="1"/>
  <c r="Q125" i="14"/>
  <c r="R125" i="14" s="1"/>
  <c r="W125" i="14" s="1"/>
  <c r="AD129" i="14"/>
  <c r="AE129" i="14" s="1"/>
  <c r="AH129" i="14" s="1"/>
  <c r="E129" i="14"/>
  <c r="J129" i="14" s="1"/>
  <c r="Q129" i="14"/>
  <c r="R129" i="14" s="1"/>
  <c r="W129" i="14" s="1"/>
  <c r="AD133" i="14"/>
  <c r="AE133" i="14" s="1"/>
  <c r="AH133" i="14" s="1"/>
  <c r="E133" i="14"/>
  <c r="J133" i="14" s="1"/>
  <c r="Q133" i="14"/>
  <c r="R133" i="14" s="1"/>
  <c r="W133" i="14" s="1"/>
  <c r="AD137" i="14"/>
  <c r="AE137" i="14" s="1"/>
  <c r="AH137" i="14" s="1"/>
  <c r="E137" i="14"/>
  <c r="J137" i="14" s="1"/>
  <c r="Q137" i="14"/>
  <c r="R137" i="14" s="1"/>
  <c r="W137" i="14" s="1"/>
  <c r="AD141" i="14"/>
  <c r="AE141" i="14" s="1"/>
  <c r="AH141" i="14" s="1"/>
  <c r="E141" i="14"/>
  <c r="J141" i="14" s="1"/>
  <c r="Q141" i="14"/>
  <c r="R141" i="14" s="1"/>
  <c r="W141" i="14" s="1"/>
  <c r="AD145" i="14"/>
  <c r="AE145" i="14" s="1"/>
  <c r="AH145" i="14" s="1"/>
  <c r="E145" i="14"/>
  <c r="J145" i="14" s="1"/>
  <c r="Q145" i="14"/>
  <c r="R145" i="14" s="1"/>
  <c r="W145" i="14" s="1"/>
  <c r="AD149" i="14"/>
  <c r="AE149" i="14" s="1"/>
  <c r="AH149" i="14" s="1"/>
  <c r="E149" i="14"/>
  <c r="J149" i="14" s="1"/>
  <c r="Q149" i="14"/>
  <c r="R149" i="14" s="1"/>
  <c r="W149" i="14" s="1"/>
  <c r="AD153" i="14"/>
  <c r="AE153" i="14" s="1"/>
  <c r="AH153" i="14" s="1"/>
  <c r="E153" i="14"/>
  <c r="J153" i="14" s="1"/>
  <c r="Q153" i="14"/>
  <c r="R153" i="14" s="1"/>
  <c r="W153" i="14" s="1"/>
  <c r="AD127" i="14"/>
  <c r="AE127" i="14" s="1"/>
  <c r="AH127" i="14" s="1"/>
  <c r="E127" i="14"/>
  <c r="J127" i="14" s="1"/>
  <c r="Q127" i="14"/>
  <c r="R127" i="14" s="1"/>
  <c r="W127" i="14" s="1"/>
  <c r="AD131" i="14"/>
  <c r="AE131" i="14" s="1"/>
  <c r="AH131" i="14" s="1"/>
  <c r="E131" i="14"/>
  <c r="J131" i="14" s="1"/>
  <c r="Q131" i="14"/>
  <c r="R131" i="14" s="1"/>
  <c r="W131" i="14" s="1"/>
  <c r="AD135" i="14"/>
  <c r="AE135" i="14" s="1"/>
  <c r="AH135" i="14" s="1"/>
  <c r="E135" i="14"/>
  <c r="J135" i="14" s="1"/>
  <c r="Q135" i="14"/>
  <c r="R135" i="14" s="1"/>
  <c r="W135" i="14" s="1"/>
  <c r="AD139" i="14"/>
  <c r="AE139" i="14" s="1"/>
  <c r="AH139" i="14" s="1"/>
  <c r="E139" i="14"/>
  <c r="J139" i="14" s="1"/>
  <c r="Q139" i="14"/>
  <c r="R139" i="14" s="1"/>
  <c r="W139" i="14" s="1"/>
  <c r="AD143" i="14"/>
  <c r="AE143" i="14" s="1"/>
  <c r="AH143" i="14" s="1"/>
  <c r="E143" i="14"/>
  <c r="J143" i="14" s="1"/>
  <c r="Q143" i="14"/>
  <c r="R143" i="14" s="1"/>
  <c r="W143" i="14" s="1"/>
  <c r="AD147" i="14"/>
  <c r="AE147" i="14" s="1"/>
  <c r="AH147" i="14" s="1"/>
  <c r="E147" i="14"/>
  <c r="J147" i="14" s="1"/>
  <c r="Q147" i="14"/>
  <c r="R147" i="14" s="1"/>
  <c r="W147" i="14" s="1"/>
  <c r="Q151" i="14"/>
  <c r="R151" i="14" s="1"/>
  <c r="W151" i="14" s="1"/>
  <c r="AD151" i="14"/>
  <c r="AE151" i="14" s="1"/>
  <c r="AH151" i="14" s="1"/>
  <c r="E151" i="14"/>
  <c r="J151" i="14" s="1"/>
  <c r="Q155" i="14"/>
  <c r="R155" i="14" s="1"/>
  <c r="W155" i="14" s="1"/>
  <c r="AD155" i="14"/>
  <c r="AE155" i="14" s="1"/>
  <c r="AH155" i="14" s="1"/>
  <c r="E155" i="14"/>
  <c r="J155" i="14" s="1"/>
  <c r="Q127" i="15"/>
  <c r="R127" i="15" s="1"/>
  <c r="W127" i="15" s="1"/>
  <c r="AD127" i="15"/>
  <c r="AE127" i="15" s="1"/>
  <c r="AH127" i="15" s="1"/>
  <c r="E127" i="15"/>
  <c r="J127" i="15" s="1"/>
  <c r="Q135" i="15"/>
  <c r="R135" i="15" s="1"/>
  <c r="W135" i="15" s="1"/>
  <c r="AD135" i="15"/>
  <c r="AE135" i="15" s="1"/>
  <c r="AH135" i="15" s="1"/>
  <c r="E135" i="15"/>
  <c r="J135" i="15" s="1"/>
  <c r="Q143" i="15"/>
  <c r="R143" i="15" s="1"/>
  <c r="W143" i="15" s="1"/>
  <c r="AD143" i="15"/>
  <c r="AE143" i="15" s="1"/>
  <c r="AH143" i="15" s="1"/>
  <c r="E143" i="15"/>
  <c r="J143" i="15" s="1"/>
  <c r="Q151" i="15"/>
  <c r="R151" i="15" s="1"/>
  <c r="W151" i="15" s="1"/>
  <c r="AD151" i="15"/>
  <c r="AE151" i="15" s="1"/>
  <c r="AH151" i="15" s="1"/>
  <c r="E151" i="15"/>
  <c r="J151" i="15" s="1"/>
  <c r="Q131" i="15"/>
  <c r="R131" i="15" s="1"/>
  <c r="W131" i="15" s="1"/>
  <c r="AD131" i="15"/>
  <c r="AE131" i="15" s="1"/>
  <c r="AH131" i="15" s="1"/>
  <c r="E131" i="15"/>
  <c r="J131" i="15" s="1"/>
  <c r="Q139" i="15"/>
  <c r="R139" i="15" s="1"/>
  <c r="W139" i="15" s="1"/>
  <c r="AD139" i="15"/>
  <c r="AE139" i="15" s="1"/>
  <c r="AH139" i="15" s="1"/>
  <c r="E139" i="15"/>
  <c r="J139" i="15" s="1"/>
  <c r="Q147" i="15"/>
  <c r="R147" i="15" s="1"/>
  <c r="W147" i="15" s="1"/>
  <c r="AD147" i="15"/>
  <c r="AE147" i="15" s="1"/>
  <c r="AH147" i="15" s="1"/>
  <c r="E147" i="15"/>
  <c r="J147" i="15" s="1"/>
  <c r="Q155" i="15"/>
  <c r="R155" i="15" s="1"/>
  <c r="W155" i="15" s="1"/>
  <c r="AD155" i="15"/>
  <c r="AE155" i="15" s="1"/>
  <c r="AH155" i="15" s="1"/>
  <c r="E155" i="15"/>
  <c r="J155" i="15" s="1"/>
  <c r="Q128" i="15"/>
  <c r="R128" i="15" s="1"/>
  <c r="W128" i="15" s="1"/>
  <c r="E128" i="15"/>
  <c r="J128" i="15" s="1"/>
  <c r="AD128" i="15"/>
  <c r="AE128" i="15" s="1"/>
  <c r="AH128" i="15" s="1"/>
  <c r="Q132" i="15"/>
  <c r="R132" i="15" s="1"/>
  <c r="W132" i="15" s="1"/>
  <c r="AD132" i="15"/>
  <c r="AE132" i="15" s="1"/>
  <c r="AH132" i="15" s="1"/>
  <c r="E132" i="15"/>
  <c r="J132" i="15" s="1"/>
  <c r="Q136" i="15"/>
  <c r="R136" i="15" s="1"/>
  <c r="W136" i="15" s="1"/>
  <c r="E136" i="15"/>
  <c r="J136" i="15" s="1"/>
  <c r="AD136" i="15"/>
  <c r="AE136" i="15" s="1"/>
  <c r="AH136" i="15" s="1"/>
  <c r="Q140" i="15"/>
  <c r="R140" i="15" s="1"/>
  <c r="W140" i="15" s="1"/>
  <c r="AD140" i="15"/>
  <c r="AE140" i="15" s="1"/>
  <c r="AH140" i="15" s="1"/>
  <c r="E140" i="15"/>
  <c r="J140" i="15" s="1"/>
  <c r="Q144" i="15"/>
  <c r="R144" i="15" s="1"/>
  <c r="W144" i="15" s="1"/>
  <c r="E144" i="15"/>
  <c r="J144" i="15" s="1"/>
  <c r="AD144" i="15"/>
  <c r="AE144" i="15" s="1"/>
  <c r="AH144" i="15" s="1"/>
  <c r="Q148" i="15"/>
  <c r="R148" i="15" s="1"/>
  <c r="W148" i="15" s="1"/>
  <c r="AD148" i="15"/>
  <c r="AE148" i="15" s="1"/>
  <c r="AH148" i="15" s="1"/>
  <c r="E148" i="15"/>
  <c r="J148" i="15" s="1"/>
  <c r="Q152" i="15"/>
  <c r="R152" i="15" s="1"/>
  <c r="W152" i="15" s="1"/>
  <c r="E152" i="15"/>
  <c r="J152" i="15" s="1"/>
  <c r="AD152" i="15"/>
  <c r="AE152" i="15" s="1"/>
  <c r="AH152" i="15" s="1"/>
  <c r="AD339" i="3"/>
  <c r="AE339" i="3" s="1"/>
  <c r="AH339" i="3" s="1"/>
  <c r="AO339" i="3"/>
  <c r="AP339" i="3" s="1"/>
  <c r="AS339" i="3" s="1"/>
  <c r="E339" i="3"/>
  <c r="Q339" i="3"/>
  <c r="R339" i="3" s="1"/>
  <c r="W339" i="3" s="1"/>
  <c r="AO341" i="3"/>
  <c r="AP341" i="3" s="1"/>
  <c r="AS341" i="3" s="1"/>
  <c r="E341" i="3"/>
  <c r="AD341" i="3"/>
  <c r="AE341" i="3" s="1"/>
  <c r="AH341" i="3" s="1"/>
  <c r="Q341" i="3"/>
  <c r="R341" i="3" s="1"/>
  <c r="W341" i="3" s="1"/>
  <c r="AD343" i="3"/>
  <c r="AE343" i="3" s="1"/>
  <c r="AH343" i="3" s="1"/>
  <c r="AO343" i="3"/>
  <c r="AP343" i="3" s="1"/>
  <c r="AS343" i="3" s="1"/>
  <c r="E343" i="3"/>
  <c r="Q343" i="3"/>
  <c r="R343" i="3" s="1"/>
  <c r="W343" i="3" s="1"/>
  <c r="AO345" i="3"/>
  <c r="AP345" i="3" s="1"/>
  <c r="AS345" i="3" s="1"/>
  <c r="E345" i="3"/>
  <c r="AD345" i="3"/>
  <c r="AE345" i="3" s="1"/>
  <c r="AH345" i="3" s="1"/>
  <c r="Q345" i="3"/>
  <c r="R345" i="3" s="1"/>
  <c r="W345" i="3" s="1"/>
  <c r="AD347" i="3"/>
  <c r="AE347" i="3" s="1"/>
  <c r="AH347" i="3" s="1"/>
  <c r="AO347" i="3"/>
  <c r="AP347" i="3" s="1"/>
  <c r="AS347" i="3" s="1"/>
  <c r="E347" i="3"/>
  <c r="Q347" i="3"/>
  <c r="R347" i="3" s="1"/>
  <c r="W347" i="3" s="1"/>
  <c r="AO349" i="3"/>
  <c r="AP349" i="3" s="1"/>
  <c r="AS349" i="3" s="1"/>
  <c r="E349" i="3"/>
  <c r="AD349" i="3"/>
  <c r="AE349" i="3" s="1"/>
  <c r="AH349" i="3" s="1"/>
  <c r="Q349" i="3"/>
  <c r="R349" i="3" s="1"/>
  <c r="W349" i="3" s="1"/>
  <c r="AO351" i="3"/>
  <c r="AP351" i="3" s="1"/>
  <c r="AS351" i="3" s="1"/>
  <c r="AD351" i="3"/>
  <c r="AE351" i="3" s="1"/>
  <c r="AH351" i="3" s="1"/>
  <c r="E351" i="3"/>
  <c r="Q351" i="3"/>
  <c r="R351" i="3" s="1"/>
  <c r="W351" i="3" s="1"/>
  <c r="AO353" i="3"/>
  <c r="AP353" i="3" s="1"/>
  <c r="AS353" i="3" s="1"/>
  <c r="Q353" i="3"/>
  <c r="R353" i="3" s="1"/>
  <c r="W353" i="3" s="1"/>
  <c r="AD353" i="3"/>
  <c r="AE353" i="3" s="1"/>
  <c r="AH353" i="3" s="1"/>
  <c r="E353" i="3"/>
  <c r="AO355" i="3"/>
  <c r="AP355" i="3" s="1"/>
  <c r="AS355" i="3" s="1"/>
  <c r="Q355" i="3"/>
  <c r="R355" i="3" s="1"/>
  <c r="W355" i="3" s="1"/>
  <c r="AD355" i="3"/>
  <c r="AE355" i="3" s="1"/>
  <c r="AH355" i="3" s="1"/>
  <c r="E355" i="3"/>
  <c r="AD357" i="3"/>
  <c r="AE357" i="3" s="1"/>
  <c r="AH357" i="3" s="1"/>
  <c r="E357" i="3"/>
  <c r="AO357" i="3"/>
  <c r="AP357" i="3" s="1"/>
  <c r="AS357" i="3" s="1"/>
  <c r="Q357" i="3"/>
  <c r="R357" i="3" s="1"/>
  <c r="W357" i="3" s="1"/>
  <c r="AD359" i="3"/>
  <c r="AE359" i="3" s="1"/>
  <c r="AH359" i="3" s="1"/>
  <c r="E359" i="3"/>
  <c r="AO359" i="3"/>
  <c r="AP359" i="3" s="1"/>
  <c r="AS359" i="3" s="1"/>
  <c r="Q359" i="3"/>
  <c r="R359" i="3" s="1"/>
  <c r="W359" i="3" s="1"/>
  <c r="AD361" i="3"/>
  <c r="AE361" i="3" s="1"/>
  <c r="AH361" i="3" s="1"/>
  <c r="Q361" i="3"/>
  <c r="R361" i="3" s="1"/>
  <c r="W361" i="3" s="1"/>
  <c r="AO361" i="3"/>
  <c r="AP361" i="3" s="1"/>
  <c r="AS361" i="3" s="1"/>
  <c r="E361" i="3"/>
  <c r="AD363" i="3"/>
  <c r="AE363" i="3" s="1"/>
  <c r="AH363" i="3" s="1"/>
  <c r="AO363" i="3"/>
  <c r="AP363" i="3" s="1"/>
  <c r="AS363" i="3" s="1"/>
  <c r="Q363" i="3"/>
  <c r="R363" i="3" s="1"/>
  <c r="W363" i="3" s="1"/>
  <c r="E363" i="3"/>
  <c r="E365" i="3"/>
  <c r="AD365" i="3"/>
  <c r="AE365" i="3" s="1"/>
  <c r="AH365" i="3" s="1"/>
  <c r="AO365" i="3"/>
  <c r="AP365" i="3" s="1"/>
  <c r="AS365" i="3" s="1"/>
  <c r="Q365" i="3"/>
  <c r="R365" i="3" s="1"/>
  <c r="W365" i="3" s="1"/>
  <c r="E367" i="3"/>
  <c r="AD367" i="3"/>
  <c r="AE367" i="3" s="1"/>
  <c r="AH367" i="3" s="1"/>
  <c r="AO367" i="3"/>
  <c r="AP367" i="3" s="1"/>
  <c r="AS367" i="3" s="1"/>
  <c r="Q367" i="3"/>
  <c r="R367" i="3" s="1"/>
  <c r="W367" i="3" s="1"/>
  <c r="E369" i="3"/>
  <c r="AD369" i="3"/>
  <c r="AE369" i="3" s="1"/>
  <c r="AH369" i="3" s="1"/>
  <c r="AO369" i="3"/>
  <c r="AP369" i="3" s="1"/>
  <c r="AS369" i="3" s="1"/>
  <c r="Q369" i="3"/>
  <c r="R369" i="3" s="1"/>
  <c r="W369" i="3" s="1"/>
  <c r="Q341" i="12"/>
  <c r="R341" i="12" s="1"/>
  <c r="E341" i="12"/>
  <c r="AD341" i="12"/>
  <c r="AE341" i="12" s="1"/>
  <c r="Q345" i="12"/>
  <c r="R345" i="12" s="1"/>
  <c r="E345" i="12"/>
  <c r="AD345" i="12"/>
  <c r="AE345" i="12" s="1"/>
  <c r="Q349" i="12"/>
  <c r="R349" i="12" s="1"/>
  <c r="E349" i="12"/>
  <c r="AD349" i="12"/>
  <c r="AE349" i="12" s="1"/>
  <c r="Q353" i="12"/>
  <c r="R353" i="12" s="1"/>
  <c r="E353" i="12"/>
  <c r="AD353" i="12"/>
  <c r="AE353" i="12" s="1"/>
  <c r="Q357" i="12"/>
  <c r="R357" i="12" s="1"/>
  <c r="E357" i="12"/>
  <c r="AD357" i="12"/>
  <c r="AE357" i="12" s="1"/>
  <c r="Q361" i="12"/>
  <c r="R361" i="12" s="1"/>
  <c r="E361" i="12"/>
  <c r="AD361" i="12"/>
  <c r="AE361" i="12" s="1"/>
  <c r="E366" i="12"/>
  <c r="AD366" i="12"/>
  <c r="AE366" i="12" s="1"/>
  <c r="Q366" i="12"/>
  <c r="R366" i="12" s="1"/>
  <c r="Q339" i="13"/>
  <c r="R339" i="13" s="1"/>
  <c r="AD339" i="13"/>
  <c r="AE339" i="13" s="1"/>
  <c r="E339" i="13"/>
  <c r="Q343" i="13"/>
  <c r="R343" i="13" s="1"/>
  <c r="AD343" i="13"/>
  <c r="AE343" i="13" s="1"/>
  <c r="E343" i="13"/>
  <c r="E346" i="13"/>
  <c r="AD346" i="13"/>
  <c r="AE346" i="13" s="1"/>
  <c r="Q346" i="13"/>
  <c r="R346" i="13" s="1"/>
  <c r="E351" i="13"/>
  <c r="Q351" i="13"/>
  <c r="R351" i="13" s="1"/>
  <c r="AD351" i="13"/>
  <c r="AE351" i="13" s="1"/>
  <c r="Q355" i="13"/>
  <c r="R355" i="13" s="1"/>
  <c r="AD355" i="13"/>
  <c r="AE355" i="13" s="1"/>
  <c r="E355" i="13"/>
  <c r="Q359" i="13"/>
  <c r="R359" i="13" s="1"/>
  <c r="AD359" i="13"/>
  <c r="AE359" i="13" s="1"/>
  <c r="E359" i="13"/>
  <c r="AD363" i="13"/>
  <c r="AE363" i="13" s="1"/>
  <c r="Q363" i="13"/>
  <c r="R363" i="13" s="1"/>
  <c r="E363" i="13"/>
  <c r="E367" i="13"/>
  <c r="AD367" i="13"/>
  <c r="AE367" i="13" s="1"/>
  <c r="Q367" i="13"/>
  <c r="R367" i="13" s="1"/>
  <c r="Q339" i="12"/>
  <c r="R339" i="12" s="1"/>
  <c r="E339" i="12"/>
  <c r="AD339" i="12"/>
  <c r="AE339" i="12" s="1"/>
  <c r="Q343" i="12"/>
  <c r="R343" i="12" s="1"/>
  <c r="E343" i="12"/>
  <c r="AD343" i="12"/>
  <c r="AE343" i="12" s="1"/>
  <c r="Q347" i="12"/>
  <c r="R347" i="12" s="1"/>
  <c r="E347" i="12"/>
  <c r="AD347" i="12"/>
  <c r="AE347" i="12" s="1"/>
  <c r="Q351" i="12"/>
  <c r="R351" i="12" s="1"/>
  <c r="E351" i="12"/>
  <c r="AD351" i="12"/>
  <c r="AE351" i="12" s="1"/>
  <c r="Q355" i="12"/>
  <c r="R355" i="12" s="1"/>
  <c r="E355" i="12"/>
  <c r="AD355" i="12"/>
  <c r="AE355" i="12" s="1"/>
  <c r="Q359" i="12"/>
  <c r="R359" i="12" s="1"/>
  <c r="E359" i="12"/>
  <c r="AD359" i="12"/>
  <c r="AE359" i="12" s="1"/>
  <c r="Q363" i="12"/>
  <c r="R363" i="12" s="1"/>
  <c r="E363" i="12"/>
  <c r="AD363" i="12"/>
  <c r="AE363" i="12" s="1"/>
  <c r="E367" i="12"/>
  <c r="Q367" i="12"/>
  <c r="R367" i="12" s="1"/>
  <c r="AD367" i="12"/>
  <c r="AE367" i="12" s="1"/>
  <c r="E340" i="13"/>
  <c r="Q340" i="13"/>
  <c r="R340" i="13" s="1"/>
  <c r="AD340" i="13"/>
  <c r="AE340" i="13" s="1"/>
  <c r="Q345" i="13"/>
  <c r="R345" i="13" s="1"/>
  <c r="E345" i="13"/>
  <c r="AD345" i="13"/>
  <c r="AE345" i="13" s="1"/>
  <c r="E348" i="13"/>
  <c r="AD348" i="13"/>
  <c r="AE348" i="13" s="1"/>
  <c r="Q348" i="13"/>
  <c r="R348" i="13" s="1"/>
  <c r="Q352" i="13"/>
  <c r="R352" i="13" s="1"/>
  <c r="AD352" i="13"/>
  <c r="AE352" i="13" s="1"/>
  <c r="E352" i="13"/>
  <c r="E356" i="13"/>
  <c r="Q356" i="13"/>
  <c r="R356" i="13" s="1"/>
  <c r="AD356" i="13"/>
  <c r="AE356" i="13" s="1"/>
  <c r="Q360" i="13"/>
  <c r="R360" i="13" s="1"/>
  <c r="E360" i="13"/>
  <c r="AD360" i="13"/>
  <c r="AE360" i="13" s="1"/>
  <c r="E364" i="13"/>
  <c r="Q364" i="13"/>
  <c r="R364" i="13" s="1"/>
  <c r="AD364" i="13"/>
  <c r="AE364" i="13" s="1"/>
  <c r="E369" i="13"/>
  <c r="AD369" i="13"/>
  <c r="AE369" i="13" s="1"/>
  <c r="Q369" i="13"/>
  <c r="R369" i="13" s="1"/>
  <c r="AD343" i="14"/>
  <c r="AE343" i="14" s="1"/>
  <c r="Q343" i="14"/>
  <c r="R343" i="14" s="1"/>
  <c r="E343" i="14"/>
  <c r="Q347" i="14"/>
  <c r="R347" i="14" s="1"/>
  <c r="E347" i="14"/>
  <c r="AD347" i="14"/>
  <c r="AE347" i="14" s="1"/>
  <c r="Q349" i="14"/>
  <c r="R349" i="14" s="1"/>
  <c r="E349" i="14"/>
  <c r="AD349" i="14"/>
  <c r="AE349" i="14" s="1"/>
  <c r="Q351" i="14"/>
  <c r="R351" i="14" s="1"/>
  <c r="E351" i="14"/>
  <c r="AD351" i="14"/>
  <c r="AE351" i="14" s="1"/>
  <c r="Q353" i="14"/>
  <c r="R353" i="14" s="1"/>
  <c r="E353" i="14"/>
  <c r="AD353" i="14"/>
  <c r="AE353" i="14" s="1"/>
  <c r="Q355" i="14"/>
  <c r="R355" i="14" s="1"/>
  <c r="AD355" i="14"/>
  <c r="AE355" i="14" s="1"/>
  <c r="E355" i="14"/>
  <c r="AD357" i="14"/>
  <c r="AE357" i="14" s="1"/>
  <c r="Q357" i="14"/>
  <c r="R357" i="14" s="1"/>
  <c r="E357" i="14"/>
  <c r="AD359" i="14"/>
  <c r="AE359" i="14" s="1"/>
  <c r="Q359" i="14"/>
  <c r="R359" i="14" s="1"/>
  <c r="E359" i="14"/>
  <c r="AD361" i="14"/>
  <c r="AE361" i="14" s="1"/>
  <c r="Q361" i="14"/>
  <c r="R361" i="14" s="1"/>
  <c r="E361" i="14"/>
  <c r="AD363" i="14"/>
  <c r="AE363" i="14" s="1"/>
  <c r="Q363" i="14"/>
  <c r="R363" i="14" s="1"/>
  <c r="E363" i="14"/>
  <c r="AD366" i="14"/>
  <c r="AE366" i="14" s="1"/>
  <c r="E366" i="14"/>
  <c r="Q366" i="14"/>
  <c r="R366" i="14" s="1"/>
  <c r="Q369" i="14"/>
  <c r="R369" i="14" s="1"/>
  <c r="E369" i="14"/>
  <c r="AD369" i="14"/>
  <c r="AE369" i="14" s="1"/>
  <c r="AD340" i="14"/>
  <c r="AE340" i="14" s="1"/>
  <c r="E340" i="14"/>
  <c r="Q340" i="14"/>
  <c r="R340" i="14" s="1"/>
  <c r="AD344" i="14"/>
  <c r="AE344" i="14" s="1"/>
  <c r="E344" i="14"/>
  <c r="Q344" i="14"/>
  <c r="R344" i="14" s="1"/>
  <c r="Q364" i="14"/>
  <c r="R364" i="14" s="1"/>
  <c r="AD364" i="14"/>
  <c r="AE364" i="14" s="1"/>
  <c r="E364" i="14"/>
  <c r="AD339" i="15"/>
  <c r="AE339" i="15" s="1"/>
  <c r="Q339" i="15"/>
  <c r="R339" i="15" s="1"/>
  <c r="E339" i="15"/>
  <c r="AD342" i="15"/>
  <c r="AE342" i="15" s="1"/>
  <c r="E342" i="15"/>
  <c r="Q342" i="15"/>
  <c r="R342" i="15" s="1"/>
  <c r="Q345" i="15"/>
  <c r="R345" i="15" s="1"/>
  <c r="E345" i="15"/>
  <c r="AD345" i="15"/>
  <c r="AE345" i="15" s="1"/>
  <c r="AD347" i="15"/>
  <c r="AE347" i="15" s="1"/>
  <c r="Q347" i="15"/>
  <c r="R347" i="15" s="1"/>
  <c r="E347" i="15"/>
  <c r="AD351" i="15"/>
  <c r="AE351" i="15" s="1"/>
  <c r="E351" i="15"/>
  <c r="Q351" i="15"/>
  <c r="R351" i="15" s="1"/>
  <c r="AD359" i="15"/>
  <c r="AE359" i="15" s="1"/>
  <c r="E359" i="15"/>
  <c r="Q359" i="15"/>
  <c r="R359" i="15" s="1"/>
  <c r="AD368" i="15"/>
  <c r="AE368" i="15" s="1"/>
  <c r="E368" i="15"/>
  <c r="Q368" i="15"/>
  <c r="R368" i="15" s="1"/>
  <c r="AD344" i="15"/>
  <c r="AE344" i="15" s="1"/>
  <c r="E344" i="15"/>
  <c r="Q344" i="15"/>
  <c r="R344" i="15" s="1"/>
  <c r="AD350" i="15"/>
  <c r="AE350" i="15" s="1"/>
  <c r="Q350" i="15"/>
  <c r="R350" i="15" s="1"/>
  <c r="E350" i="15"/>
  <c r="Q353" i="15"/>
  <c r="R353" i="15" s="1"/>
  <c r="AD353" i="15"/>
  <c r="AE353" i="15" s="1"/>
  <c r="E353" i="15"/>
  <c r="AD356" i="15"/>
  <c r="AE356" i="15" s="1"/>
  <c r="Q356" i="15"/>
  <c r="R356" i="15" s="1"/>
  <c r="E356" i="15"/>
  <c r="AD358" i="15"/>
  <c r="AE358" i="15" s="1"/>
  <c r="Q358" i="15"/>
  <c r="R358" i="15" s="1"/>
  <c r="E358" i="15"/>
  <c r="Q361" i="15"/>
  <c r="R361" i="15" s="1"/>
  <c r="AD361" i="15"/>
  <c r="AE361" i="15" s="1"/>
  <c r="E361" i="15"/>
  <c r="AD363" i="15"/>
  <c r="AE363" i="15" s="1"/>
  <c r="Q363" i="15"/>
  <c r="R363" i="15" s="1"/>
  <c r="E363" i="15"/>
  <c r="AD366" i="15"/>
  <c r="AE366" i="15" s="1"/>
  <c r="E366" i="15"/>
  <c r="Q366" i="15"/>
  <c r="R366" i="15" s="1"/>
  <c r="AD369" i="15"/>
  <c r="AE369" i="15" s="1"/>
  <c r="Q369" i="15"/>
  <c r="R369" i="15" s="1"/>
  <c r="E369" i="15"/>
  <c r="K18" i="4"/>
  <c r="M18" i="4"/>
  <c r="Y6" i="15" l="1"/>
  <c r="K9" i="14"/>
  <c r="K8" i="12"/>
  <c r="X7" i="3"/>
  <c r="AV6" i="3"/>
  <c r="AK6" i="3"/>
  <c r="Y6" i="3"/>
  <c r="AD245" i="15"/>
  <c r="AE245" i="15" s="1"/>
  <c r="Q245" i="15"/>
  <c r="R245" i="15" s="1"/>
  <c r="E245" i="15"/>
  <c r="D276" i="15"/>
  <c r="D275" i="15"/>
  <c r="D274" i="15"/>
  <c r="D273" i="15"/>
  <c r="D272" i="15"/>
  <c r="D271" i="15"/>
  <c r="D270" i="15"/>
  <c r="D269" i="15"/>
  <c r="D268" i="15"/>
  <c r="D267" i="15"/>
  <c r="D265" i="15"/>
  <c r="D264" i="15"/>
  <c r="D263" i="15"/>
  <c r="D261" i="15"/>
  <c r="D260" i="15"/>
  <c r="D259" i="15"/>
  <c r="D257" i="15"/>
  <c r="D256" i="15"/>
  <c r="D255" i="15"/>
  <c r="D254" i="15"/>
  <c r="D253" i="15"/>
  <c r="D252" i="15"/>
  <c r="D251" i="15"/>
  <c r="D250" i="15"/>
  <c r="D249" i="15"/>
  <c r="D248" i="15"/>
  <c r="D247" i="15"/>
  <c r="D277" i="15"/>
  <c r="D266" i="15"/>
  <c r="D262" i="15"/>
  <c r="D258" i="15"/>
  <c r="D277" i="14"/>
  <c r="D273" i="14"/>
  <c r="D269" i="14"/>
  <c r="D265" i="14"/>
  <c r="D258" i="14"/>
  <c r="D254" i="14"/>
  <c r="D250" i="14"/>
  <c r="D276" i="14"/>
  <c r="D275" i="14"/>
  <c r="D274" i="14"/>
  <c r="D272" i="14"/>
  <c r="D271" i="14"/>
  <c r="D270" i="14"/>
  <c r="D268" i="14"/>
  <c r="D267" i="14"/>
  <c r="D266" i="14"/>
  <c r="D264" i="14"/>
  <c r="D263" i="14"/>
  <c r="D262" i="14"/>
  <c r="D261" i="14"/>
  <c r="D260" i="14"/>
  <c r="D259" i="14"/>
  <c r="D257" i="14"/>
  <c r="D256" i="14"/>
  <c r="D255" i="14"/>
  <c r="D253" i="14"/>
  <c r="D252" i="14"/>
  <c r="D251" i="14"/>
  <c r="D249" i="14"/>
  <c r="D248" i="14"/>
  <c r="D247" i="14"/>
  <c r="D276" i="13"/>
  <c r="D274" i="13"/>
  <c r="D271" i="13"/>
  <c r="D270" i="13"/>
  <c r="D267" i="13"/>
  <c r="D266" i="13"/>
  <c r="D264" i="13"/>
  <c r="D262" i="13"/>
  <c r="D260" i="13"/>
  <c r="D258" i="13"/>
  <c r="D256" i="13"/>
  <c r="D254" i="13"/>
  <c r="D252" i="13"/>
  <c r="D250" i="13"/>
  <c r="D248" i="13"/>
  <c r="D277" i="12"/>
  <c r="D274" i="12"/>
  <c r="D273" i="12"/>
  <c r="D270" i="12"/>
  <c r="D269" i="12"/>
  <c r="D266" i="12"/>
  <c r="D265" i="12"/>
  <c r="D262" i="12"/>
  <c r="D261" i="12"/>
  <c r="D258" i="12"/>
  <c r="D256" i="12"/>
  <c r="D255" i="12"/>
  <c r="D253" i="12"/>
  <c r="D250" i="12"/>
  <c r="D248" i="12"/>
  <c r="D247" i="12"/>
  <c r="D277" i="13"/>
  <c r="D275" i="13"/>
  <c r="D273" i="13"/>
  <c r="D272" i="13"/>
  <c r="D269" i="13"/>
  <c r="D268" i="13"/>
  <c r="D265" i="13"/>
  <c r="D263" i="13"/>
  <c r="D261" i="13"/>
  <c r="D259" i="13"/>
  <c r="D257" i="13"/>
  <c r="D255" i="13"/>
  <c r="D253" i="13"/>
  <c r="D251" i="13"/>
  <c r="D249" i="13"/>
  <c r="D247" i="13"/>
  <c r="D276" i="12"/>
  <c r="D275" i="12"/>
  <c r="D272" i="12"/>
  <c r="D271" i="12"/>
  <c r="D268" i="12"/>
  <c r="D267" i="12"/>
  <c r="D264" i="12"/>
  <c r="D263" i="12"/>
  <c r="D260" i="12"/>
  <c r="D259" i="12"/>
  <c r="D257" i="12"/>
  <c r="D254" i="12"/>
  <c r="D252" i="12"/>
  <c r="D251" i="12"/>
  <c r="D249" i="12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Y6" i="14"/>
  <c r="Y7" i="14" s="1"/>
  <c r="Y8" i="14" s="1"/>
  <c r="Y9" i="14" s="1"/>
  <c r="AJ6" i="13"/>
  <c r="AI7" i="3"/>
  <c r="AJ7" i="3" s="1"/>
  <c r="K8" i="3"/>
  <c r="L8" i="3" s="1"/>
  <c r="AD217" i="3"/>
  <c r="AE217" i="3" s="1"/>
  <c r="AH217" i="3" s="1"/>
  <c r="Q217" i="3"/>
  <c r="R217" i="3" s="1"/>
  <c r="W217" i="3" s="1"/>
  <c r="AO217" i="3"/>
  <c r="AP217" i="3" s="1"/>
  <c r="AS217" i="3" s="1"/>
  <c r="E217" i="3"/>
  <c r="AD219" i="3"/>
  <c r="AE219" i="3" s="1"/>
  <c r="AH219" i="3" s="1"/>
  <c r="Q219" i="3"/>
  <c r="R219" i="3" s="1"/>
  <c r="W219" i="3" s="1"/>
  <c r="AO219" i="3"/>
  <c r="AP219" i="3" s="1"/>
  <c r="AS219" i="3" s="1"/>
  <c r="E219" i="3"/>
  <c r="AD221" i="3"/>
  <c r="AE221" i="3" s="1"/>
  <c r="AH221" i="3" s="1"/>
  <c r="Q221" i="3"/>
  <c r="R221" i="3" s="1"/>
  <c r="W221" i="3" s="1"/>
  <c r="AO221" i="3"/>
  <c r="AP221" i="3" s="1"/>
  <c r="AS221" i="3" s="1"/>
  <c r="E221" i="3"/>
  <c r="AD223" i="3"/>
  <c r="AE223" i="3" s="1"/>
  <c r="AH223" i="3" s="1"/>
  <c r="Q223" i="3"/>
  <c r="R223" i="3" s="1"/>
  <c r="W223" i="3" s="1"/>
  <c r="AO223" i="3"/>
  <c r="AP223" i="3" s="1"/>
  <c r="AS223" i="3" s="1"/>
  <c r="E223" i="3"/>
  <c r="AD225" i="3"/>
  <c r="AE225" i="3" s="1"/>
  <c r="AH225" i="3" s="1"/>
  <c r="Q225" i="3"/>
  <c r="R225" i="3" s="1"/>
  <c r="W225" i="3" s="1"/>
  <c r="AO225" i="3"/>
  <c r="AP225" i="3" s="1"/>
  <c r="AS225" i="3" s="1"/>
  <c r="E225" i="3"/>
  <c r="AD227" i="3"/>
  <c r="AE227" i="3" s="1"/>
  <c r="AH227" i="3" s="1"/>
  <c r="Q227" i="3"/>
  <c r="R227" i="3" s="1"/>
  <c r="W227" i="3" s="1"/>
  <c r="AO227" i="3"/>
  <c r="AP227" i="3" s="1"/>
  <c r="AS227" i="3" s="1"/>
  <c r="E227" i="3"/>
  <c r="AD229" i="3"/>
  <c r="AE229" i="3" s="1"/>
  <c r="AH229" i="3" s="1"/>
  <c r="Q229" i="3"/>
  <c r="R229" i="3" s="1"/>
  <c r="W229" i="3" s="1"/>
  <c r="AO229" i="3"/>
  <c r="AP229" i="3" s="1"/>
  <c r="AS229" i="3" s="1"/>
  <c r="E229" i="3"/>
  <c r="AD231" i="3"/>
  <c r="AE231" i="3" s="1"/>
  <c r="AH231" i="3" s="1"/>
  <c r="Q231" i="3"/>
  <c r="R231" i="3" s="1"/>
  <c r="W231" i="3" s="1"/>
  <c r="AO231" i="3"/>
  <c r="AP231" i="3" s="1"/>
  <c r="AS231" i="3" s="1"/>
  <c r="E231" i="3"/>
  <c r="AD233" i="3"/>
  <c r="AE233" i="3" s="1"/>
  <c r="AH233" i="3" s="1"/>
  <c r="Q233" i="3"/>
  <c r="R233" i="3" s="1"/>
  <c r="W233" i="3" s="1"/>
  <c r="AO233" i="3"/>
  <c r="AP233" i="3" s="1"/>
  <c r="AS233" i="3" s="1"/>
  <c r="E233" i="3"/>
  <c r="AD235" i="3"/>
  <c r="AE235" i="3" s="1"/>
  <c r="AH235" i="3" s="1"/>
  <c r="Q235" i="3"/>
  <c r="R235" i="3" s="1"/>
  <c r="W235" i="3" s="1"/>
  <c r="AO235" i="3"/>
  <c r="AP235" i="3" s="1"/>
  <c r="AS235" i="3" s="1"/>
  <c r="E235" i="3"/>
  <c r="AD237" i="3"/>
  <c r="AE237" i="3" s="1"/>
  <c r="AH237" i="3" s="1"/>
  <c r="Q237" i="3"/>
  <c r="R237" i="3" s="1"/>
  <c r="W237" i="3" s="1"/>
  <c r="AO237" i="3"/>
  <c r="AP237" i="3" s="1"/>
  <c r="AS237" i="3" s="1"/>
  <c r="E237" i="3"/>
  <c r="AD239" i="3"/>
  <c r="AE239" i="3" s="1"/>
  <c r="AH239" i="3" s="1"/>
  <c r="Q239" i="3"/>
  <c r="R239" i="3" s="1"/>
  <c r="W239" i="3" s="1"/>
  <c r="AO239" i="3"/>
  <c r="AP239" i="3" s="1"/>
  <c r="AS239" i="3" s="1"/>
  <c r="E239" i="3"/>
  <c r="AD241" i="3"/>
  <c r="AE241" i="3" s="1"/>
  <c r="AH241" i="3" s="1"/>
  <c r="Q241" i="3"/>
  <c r="R241" i="3" s="1"/>
  <c r="W241" i="3" s="1"/>
  <c r="AO241" i="3"/>
  <c r="AP241" i="3" s="1"/>
  <c r="AS241" i="3" s="1"/>
  <c r="E241" i="3"/>
  <c r="AD243" i="3"/>
  <c r="AE243" i="3" s="1"/>
  <c r="AH243" i="3" s="1"/>
  <c r="Q243" i="3"/>
  <c r="R243" i="3" s="1"/>
  <c r="W243" i="3" s="1"/>
  <c r="AO243" i="3"/>
  <c r="AP243" i="3" s="1"/>
  <c r="AS243" i="3" s="1"/>
  <c r="E243" i="3"/>
  <c r="AD245" i="3"/>
  <c r="AE245" i="3" s="1"/>
  <c r="AH245" i="3" s="1"/>
  <c r="Q245" i="3"/>
  <c r="R245" i="3" s="1"/>
  <c r="W245" i="3" s="1"/>
  <c r="AO245" i="3"/>
  <c r="AP245" i="3" s="1"/>
  <c r="AS245" i="3" s="1"/>
  <c r="E245" i="3"/>
  <c r="Q217" i="12"/>
  <c r="R217" i="12" s="1"/>
  <c r="E217" i="12"/>
  <c r="AD217" i="12"/>
  <c r="AE217" i="12" s="1"/>
  <c r="Q220" i="12"/>
  <c r="R220" i="12" s="1"/>
  <c r="E220" i="12"/>
  <c r="AD220" i="12"/>
  <c r="AE220" i="12" s="1"/>
  <c r="Q225" i="12"/>
  <c r="R225" i="12" s="1"/>
  <c r="E225" i="12"/>
  <c r="AD225" i="12"/>
  <c r="AE225" i="12" s="1"/>
  <c r="Q228" i="12"/>
  <c r="R228" i="12" s="1"/>
  <c r="E228" i="12"/>
  <c r="AD228" i="12"/>
  <c r="AE228" i="12" s="1"/>
  <c r="Q233" i="12"/>
  <c r="R233" i="12" s="1"/>
  <c r="E233" i="12"/>
  <c r="AD233" i="12"/>
  <c r="AE233" i="12" s="1"/>
  <c r="Q236" i="12"/>
  <c r="R236" i="12" s="1"/>
  <c r="E236" i="12"/>
  <c r="AD236" i="12"/>
  <c r="AE236" i="12" s="1"/>
  <c r="Q241" i="12"/>
  <c r="R241" i="12" s="1"/>
  <c r="AD241" i="12"/>
  <c r="AE241" i="12" s="1"/>
  <c r="E241" i="12"/>
  <c r="Q244" i="12"/>
  <c r="R244" i="12" s="1"/>
  <c r="E244" i="12"/>
  <c r="AD244" i="12"/>
  <c r="AE244" i="12" s="1"/>
  <c r="Q217" i="13"/>
  <c r="R217" i="13" s="1"/>
  <c r="AD217" i="13"/>
  <c r="AE217" i="13" s="1"/>
  <c r="E217" i="13"/>
  <c r="E220" i="13"/>
  <c r="AD220" i="13"/>
  <c r="AE220" i="13" s="1"/>
  <c r="Q220" i="13"/>
  <c r="R220" i="13" s="1"/>
  <c r="Q225" i="13"/>
  <c r="R225" i="13" s="1"/>
  <c r="AD225" i="13"/>
  <c r="AE225" i="13" s="1"/>
  <c r="E225" i="13"/>
  <c r="E228" i="13"/>
  <c r="AD228" i="13"/>
  <c r="AE228" i="13" s="1"/>
  <c r="Q228" i="13"/>
  <c r="R228" i="13" s="1"/>
  <c r="Q233" i="13"/>
  <c r="R233" i="13" s="1"/>
  <c r="AD233" i="13"/>
  <c r="AE233" i="13" s="1"/>
  <c r="E233" i="13"/>
  <c r="E236" i="13"/>
  <c r="AD236" i="13"/>
  <c r="AE236" i="13" s="1"/>
  <c r="Q236" i="13"/>
  <c r="R236" i="13" s="1"/>
  <c r="Q241" i="13"/>
  <c r="R241" i="13" s="1"/>
  <c r="AD241" i="13"/>
  <c r="AE241" i="13" s="1"/>
  <c r="E241" i="13"/>
  <c r="Q245" i="13"/>
  <c r="R245" i="13" s="1"/>
  <c r="AD245" i="13"/>
  <c r="AE245" i="13" s="1"/>
  <c r="E245" i="13"/>
  <c r="Q221" i="12"/>
  <c r="R221" i="12" s="1"/>
  <c r="E221" i="12"/>
  <c r="AD221" i="12"/>
  <c r="AE221" i="12" s="1"/>
  <c r="Q224" i="12"/>
  <c r="R224" i="12" s="1"/>
  <c r="E224" i="12"/>
  <c r="AD224" i="12"/>
  <c r="AE224" i="12" s="1"/>
  <c r="Q229" i="12"/>
  <c r="R229" i="12" s="1"/>
  <c r="E229" i="12"/>
  <c r="AD229" i="12"/>
  <c r="AE229" i="12" s="1"/>
  <c r="Q232" i="12"/>
  <c r="R232" i="12" s="1"/>
  <c r="E232" i="12"/>
  <c r="AD232" i="12"/>
  <c r="AE232" i="12" s="1"/>
  <c r="E237" i="12"/>
  <c r="AD237" i="12"/>
  <c r="AE237" i="12" s="1"/>
  <c r="Q237" i="12"/>
  <c r="R237" i="12" s="1"/>
  <c r="Q240" i="12"/>
  <c r="R240" i="12" s="1"/>
  <c r="E240" i="12"/>
  <c r="AD240" i="12"/>
  <c r="AE240" i="12" s="1"/>
  <c r="Q245" i="12"/>
  <c r="R245" i="12" s="1"/>
  <c r="AD245" i="12"/>
  <c r="AE245" i="12" s="1"/>
  <c r="E245" i="12"/>
  <c r="Q221" i="13"/>
  <c r="R221" i="13" s="1"/>
  <c r="AD221" i="13"/>
  <c r="AE221" i="13" s="1"/>
  <c r="E221" i="13"/>
  <c r="E224" i="13"/>
  <c r="AD224" i="13"/>
  <c r="AE224" i="13" s="1"/>
  <c r="Q224" i="13"/>
  <c r="R224" i="13" s="1"/>
  <c r="Q229" i="13"/>
  <c r="R229" i="13" s="1"/>
  <c r="AD229" i="13"/>
  <c r="AE229" i="13" s="1"/>
  <c r="E229" i="13"/>
  <c r="E232" i="13"/>
  <c r="AD232" i="13"/>
  <c r="AE232" i="13" s="1"/>
  <c r="Q232" i="13"/>
  <c r="R232" i="13" s="1"/>
  <c r="Q237" i="13"/>
  <c r="R237" i="13" s="1"/>
  <c r="AD237" i="13"/>
  <c r="AE237" i="13" s="1"/>
  <c r="E237" i="13"/>
  <c r="E240" i="13"/>
  <c r="AD240" i="13"/>
  <c r="AE240" i="13" s="1"/>
  <c r="Q240" i="13"/>
  <c r="R240" i="13" s="1"/>
  <c r="E244" i="13"/>
  <c r="Q244" i="13"/>
  <c r="R244" i="13" s="1"/>
  <c r="AD244" i="13"/>
  <c r="AE244" i="13" s="1"/>
  <c r="AD218" i="14"/>
  <c r="AE218" i="14" s="1"/>
  <c r="E218" i="14"/>
  <c r="Q218" i="14"/>
  <c r="R218" i="14" s="1"/>
  <c r="AD222" i="14"/>
  <c r="AE222" i="14" s="1"/>
  <c r="E222" i="14"/>
  <c r="Q222" i="14"/>
  <c r="R222" i="14" s="1"/>
  <c r="AD225" i="14"/>
  <c r="AE225" i="14" s="1"/>
  <c r="Q225" i="14"/>
  <c r="R225" i="14" s="1"/>
  <c r="E225" i="14"/>
  <c r="Q228" i="14"/>
  <c r="R228" i="14" s="1"/>
  <c r="AD228" i="14"/>
  <c r="AE228" i="14" s="1"/>
  <c r="E228" i="14"/>
  <c r="Q231" i="14"/>
  <c r="R231" i="14" s="1"/>
  <c r="E231" i="14"/>
  <c r="AD231" i="14"/>
  <c r="AE231" i="14" s="1"/>
  <c r="AD233" i="14"/>
  <c r="AE233" i="14" s="1"/>
  <c r="Q233" i="14"/>
  <c r="R233" i="14" s="1"/>
  <c r="E233" i="14"/>
  <c r="Q236" i="14"/>
  <c r="R236" i="14" s="1"/>
  <c r="AD236" i="14"/>
  <c r="AE236" i="14" s="1"/>
  <c r="E236" i="14"/>
  <c r="Q239" i="14"/>
  <c r="R239" i="14" s="1"/>
  <c r="E239" i="14"/>
  <c r="AD239" i="14"/>
  <c r="AE239" i="14" s="1"/>
  <c r="AD241" i="14"/>
  <c r="AE241" i="14" s="1"/>
  <c r="Q241" i="14"/>
  <c r="R241" i="14" s="1"/>
  <c r="E241" i="14"/>
  <c r="Q244" i="14"/>
  <c r="R244" i="14" s="1"/>
  <c r="AD244" i="14"/>
  <c r="AE244" i="14" s="1"/>
  <c r="E244" i="14"/>
  <c r="AD217" i="14"/>
  <c r="AE217" i="14" s="1"/>
  <c r="Q217" i="14"/>
  <c r="R217" i="14" s="1"/>
  <c r="E217" i="14"/>
  <c r="Q220" i="14"/>
  <c r="R220" i="14" s="1"/>
  <c r="AD220" i="14"/>
  <c r="AE220" i="14" s="1"/>
  <c r="E220" i="14"/>
  <c r="AD226" i="14"/>
  <c r="AE226" i="14" s="1"/>
  <c r="E226" i="14"/>
  <c r="Q226" i="14"/>
  <c r="R226" i="14" s="1"/>
  <c r="AD234" i="14"/>
  <c r="AE234" i="14" s="1"/>
  <c r="E234" i="14"/>
  <c r="Q234" i="14"/>
  <c r="R234" i="14" s="1"/>
  <c r="AD242" i="14"/>
  <c r="AE242" i="14" s="1"/>
  <c r="E242" i="14"/>
  <c r="Q242" i="14"/>
  <c r="R242" i="14" s="1"/>
  <c r="AD217" i="15"/>
  <c r="AE217" i="15" s="1"/>
  <c r="Q217" i="15"/>
  <c r="R217" i="15" s="1"/>
  <c r="E217" i="15"/>
  <c r="AD219" i="15"/>
  <c r="AE219" i="15" s="1"/>
  <c r="Q219" i="15"/>
  <c r="R219" i="15" s="1"/>
  <c r="E219" i="15"/>
  <c r="AD221" i="15"/>
  <c r="AE221" i="15" s="1"/>
  <c r="Q221" i="15"/>
  <c r="R221" i="15" s="1"/>
  <c r="E221" i="15"/>
  <c r="AD223" i="15"/>
  <c r="AE223" i="15" s="1"/>
  <c r="Q223" i="15"/>
  <c r="R223" i="15" s="1"/>
  <c r="E223" i="15"/>
  <c r="AD225" i="15"/>
  <c r="AE225" i="15" s="1"/>
  <c r="Q225" i="15"/>
  <c r="R225" i="15" s="1"/>
  <c r="E225" i="15"/>
  <c r="AD227" i="15"/>
  <c r="AE227" i="15" s="1"/>
  <c r="Q227" i="15"/>
  <c r="R227" i="15" s="1"/>
  <c r="E227" i="15"/>
  <c r="AD229" i="15"/>
  <c r="AE229" i="15" s="1"/>
  <c r="Q229" i="15"/>
  <c r="R229" i="15" s="1"/>
  <c r="E229" i="15"/>
  <c r="AD231" i="15"/>
  <c r="AE231" i="15" s="1"/>
  <c r="Q231" i="15"/>
  <c r="R231" i="15" s="1"/>
  <c r="E231" i="15"/>
  <c r="AD233" i="15"/>
  <c r="AE233" i="15" s="1"/>
  <c r="Q233" i="15"/>
  <c r="R233" i="15" s="1"/>
  <c r="E233" i="15"/>
  <c r="AD235" i="15"/>
  <c r="AE235" i="15" s="1"/>
  <c r="Q235" i="15"/>
  <c r="R235" i="15" s="1"/>
  <c r="E235" i="15"/>
  <c r="AD237" i="15"/>
  <c r="AE237" i="15" s="1"/>
  <c r="Q237" i="15"/>
  <c r="R237" i="15" s="1"/>
  <c r="E237" i="15"/>
  <c r="AD239" i="15"/>
  <c r="AE239" i="15" s="1"/>
  <c r="Q239" i="15"/>
  <c r="R239" i="15" s="1"/>
  <c r="E239" i="15"/>
  <c r="AD241" i="15"/>
  <c r="AE241" i="15" s="1"/>
  <c r="Q241" i="15"/>
  <c r="R241" i="15" s="1"/>
  <c r="E241" i="15"/>
  <c r="AD243" i="15"/>
  <c r="AE243" i="15" s="1"/>
  <c r="Q243" i="15"/>
  <c r="R243" i="15" s="1"/>
  <c r="E243" i="15"/>
  <c r="D336" i="15"/>
  <c r="D332" i="15"/>
  <c r="D328" i="15"/>
  <c r="D321" i="15"/>
  <c r="D317" i="15"/>
  <c r="D313" i="15"/>
  <c r="D309" i="15"/>
  <c r="D324" i="15"/>
  <c r="D323" i="15"/>
  <c r="D322" i="15"/>
  <c r="D320" i="15"/>
  <c r="D319" i="15"/>
  <c r="D318" i="15"/>
  <c r="D316" i="15"/>
  <c r="D315" i="15"/>
  <c r="D314" i="15"/>
  <c r="D312" i="15"/>
  <c r="D311" i="15"/>
  <c r="D310" i="15"/>
  <c r="D338" i="15"/>
  <c r="D337" i="15"/>
  <c r="D335" i="15"/>
  <c r="D334" i="15"/>
  <c r="D333" i="15"/>
  <c r="D331" i="15"/>
  <c r="D330" i="15"/>
  <c r="D329" i="15"/>
  <c r="D327" i="15"/>
  <c r="D326" i="15"/>
  <c r="D325" i="15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38" i="13"/>
  <c r="D336" i="13"/>
  <c r="D334" i="13"/>
  <c r="D332" i="13"/>
  <c r="D330" i="13"/>
  <c r="D328" i="13"/>
  <c r="D326" i="13"/>
  <c r="D324" i="13"/>
  <c r="D322" i="13"/>
  <c r="D320" i="13"/>
  <c r="D319" i="13"/>
  <c r="D317" i="13"/>
  <c r="D314" i="13"/>
  <c r="D312" i="13"/>
  <c r="D311" i="13"/>
  <c r="D309" i="13"/>
  <c r="D338" i="12"/>
  <c r="D335" i="12"/>
  <c r="D333" i="12"/>
  <c r="D332" i="12"/>
  <c r="D330" i="12"/>
  <c r="D327" i="12"/>
  <c r="D325" i="12"/>
  <c r="D324" i="12"/>
  <c r="D322" i="12"/>
  <c r="D319" i="12"/>
  <c r="D317" i="12"/>
  <c r="D316" i="12"/>
  <c r="D314" i="12"/>
  <c r="D311" i="12"/>
  <c r="D309" i="12"/>
  <c r="D337" i="13"/>
  <c r="D335" i="13"/>
  <c r="D333" i="13"/>
  <c r="D331" i="13"/>
  <c r="D329" i="13"/>
  <c r="D327" i="13"/>
  <c r="D325" i="13"/>
  <c r="D323" i="13"/>
  <c r="D321" i="13"/>
  <c r="D318" i="13"/>
  <c r="D316" i="13"/>
  <c r="D315" i="13"/>
  <c r="D313" i="13"/>
  <c r="D310" i="13"/>
  <c r="D337" i="12"/>
  <c r="D336" i="12"/>
  <c r="D334" i="12"/>
  <c r="D331" i="12"/>
  <c r="D329" i="12"/>
  <c r="D328" i="12"/>
  <c r="D326" i="12"/>
  <c r="D323" i="12"/>
  <c r="D321" i="12"/>
  <c r="D320" i="12"/>
  <c r="D318" i="12"/>
  <c r="D315" i="12"/>
  <c r="D313" i="12"/>
  <c r="D312" i="12"/>
  <c r="D310" i="12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X10" i="15"/>
  <c r="X11" i="15" s="1"/>
  <c r="AJ6" i="15"/>
  <c r="AJ7" i="15" s="1"/>
  <c r="AJ8" i="15" s="1"/>
  <c r="K10" i="14"/>
  <c r="X10" i="14"/>
  <c r="Y10" i="14" s="1"/>
  <c r="Y6" i="13"/>
  <c r="Y7" i="13" s="1"/>
  <c r="Y8" i="13" s="1"/>
  <c r="Y9" i="13" s="1"/>
  <c r="X6" i="13"/>
  <c r="X7" i="13" s="1"/>
  <c r="X8" i="13" s="1"/>
  <c r="X9" i="13" s="1"/>
  <c r="X7" i="12"/>
  <c r="X8" i="12" s="1"/>
  <c r="X9" i="12" s="1"/>
  <c r="X10" i="12" s="1"/>
  <c r="Y6" i="12"/>
  <c r="Y7" i="12" s="1"/>
  <c r="Y8" i="12" s="1"/>
  <c r="Y9" i="12" s="1"/>
  <c r="K9" i="13"/>
  <c r="L9" i="13" s="1"/>
  <c r="AI7" i="12"/>
  <c r="AJ7" i="12" s="1"/>
  <c r="K9" i="3"/>
  <c r="L9" i="3" s="1"/>
  <c r="AT7" i="3"/>
  <c r="AU6" i="3"/>
  <c r="AI9" i="15"/>
  <c r="K7" i="15"/>
  <c r="L7" i="15" s="1"/>
  <c r="X7" i="15"/>
  <c r="X8" i="15" s="1"/>
  <c r="X9" i="15" s="1"/>
  <c r="K11" i="14"/>
  <c r="K12" i="14" s="1"/>
  <c r="AI9" i="14"/>
  <c r="AJ9" i="14" s="1"/>
  <c r="L6" i="14"/>
  <c r="L7" i="14" s="1"/>
  <c r="L8" i="14" s="1"/>
  <c r="L9" i="14" s="1"/>
  <c r="AI7" i="13"/>
  <c r="AI8" i="12"/>
  <c r="X10" i="13"/>
  <c r="K9" i="12"/>
  <c r="K10" i="12" s="1"/>
  <c r="L6" i="12"/>
  <c r="L7" i="12" s="1"/>
  <c r="L8" i="12" s="1"/>
  <c r="AT8" i="3"/>
  <c r="AD218" i="3"/>
  <c r="AE218" i="3" s="1"/>
  <c r="AH218" i="3" s="1"/>
  <c r="AO218" i="3"/>
  <c r="AP218" i="3" s="1"/>
  <c r="AS218" i="3" s="1"/>
  <c r="E218" i="3"/>
  <c r="Q218" i="3"/>
  <c r="R218" i="3" s="1"/>
  <c r="W218" i="3" s="1"/>
  <c r="AD220" i="3"/>
  <c r="AE220" i="3" s="1"/>
  <c r="AH220" i="3" s="1"/>
  <c r="AO220" i="3"/>
  <c r="AP220" i="3" s="1"/>
  <c r="AS220" i="3" s="1"/>
  <c r="E220" i="3"/>
  <c r="Q220" i="3"/>
  <c r="R220" i="3" s="1"/>
  <c r="W220" i="3" s="1"/>
  <c r="AD222" i="3"/>
  <c r="AE222" i="3" s="1"/>
  <c r="AH222" i="3" s="1"/>
  <c r="AO222" i="3"/>
  <c r="AP222" i="3" s="1"/>
  <c r="AS222" i="3" s="1"/>
  <c r="E222" i="3"/>
  <c r="Q222" i="3"/>
  <c r="R222" i="3" s="1"/>
  <c r="W222" i="3" s="1"/>
  <c r="AD224" i="3"/>
  <c r="AE224" i="3" s="1"/>
  <c r="AH224" i="3" s="1"/>
  <c r="AO224" i="3"/>
  <c r="AP224" i="3" s="1"/>
  <c r="AS224" i="3" s="1"/>
  <c r="E224" i="3"/>
  <c r="Q224" i="3"/>
  <c r="R224" i="3" s="1"/>
  <c r="W224" i="3" s="1"/>
  <c r="AD226" i="3"/>
  <c r="AE226" i="3" s="1"/>
  <c r="AH226" i="3" s="1"/>
  <c r="AO226" i="3"/>
  <c r="AP226" i="3" s="1"/>
  <c r="AS226" i="3" s="1"/>
  <c r="E226" i="3"/>
  <c r="Q226" i="3"/>
  <c r="R226" i="3" s="1"/>
  <c r="W226" i="3" s="1"/>
  <c r="AD228" i="3"/>
  <c r="AE228" i="3" s="1"/>
  <c r="AH228" i="3" s="1"/>
  <c r="AO228" i="3"/>
  <c r="AP228" i="3" s="1"/>
  <c r="AS228" i="3" s="1"/>
  <c r="E228" i="3"/>
  <c r="Q228" i="3"/>
  <c r="R228" i="3" s="1"/>
  <c r="W228" i="3" s="1"/>
  <c r="AD230" i="3"/>
  <c r="AE230" i="3" s="1"/>
  <c r="AH230" i="3" s="1"/>
  <c r="AO230" i="3"/>
  <c r="AP230" i="3" s="1"/>
  <c r="AS230" i="3" s="1"/>
  <c r="E230" i="3"/>
  <c r="Q230" i="3"/>
  <c r="R230" i="3" s="1"/>
  <c r="W230" i="3" s="1"/>
  <c r="AD232" i="3"/>
  <c r="AE232" i="3" s="1"/>
  <c r="AH232" i="3" s="1"/>
  <c r="AO232" i="3"/>
  <c r="AP232" i="3" s="1"/>
  <c r="AS232" i="3" s="1"/>
  <c r="E232" i="3"/>
  <c r="Q232" i="3"/>
  <c r="R232" i="3" s="1"/>
  <c r="W232" i="3" s="1"/>
  <c r="AD234" i="3"/>
  <c r="AE234" i="3" s="1"/>
  <c r="AH234" i="3" s="1"/>
  <c r="AO234" i="3"/>
  <c r="AP234" i="3" s="1"/>
  <c r="AS234" i="3" s="1"/>
  <c r="E234" i="3"/>
  <c r="Q234" i="3"/>
  <c r="R234" i="3" s="1"/>
  <c r="W234" i="3" s="1"/>
  <c r="AD236" i="3"/>
  <c r="AE236" i="3" s="1"/>
  <c r="AH236" i="3" s="1"/>
  <c r="AO236" i="3"/>
  <c r="AP236" i="3" s="1"/>
  <c r="AS236" i="3" s="1"/>
  <c r="E236" i="3"/>
  <c r="Q236" i="3"/>
  <c r="R236" i="3" s="1"/>
  <c r="W236" i="3" s="1"/>
  <c r="AD238" i="3"/>
  <c r="AE238" i="3" s="1"/>
  <c r="AH238" i="3" s="1"/>
  <c r="AO238" i="3"/>
  <c r="AP238" i="3" s="1"/>
  <c r="AS238" i="3" s="1"/>
  <c r="E238" i="3"/>
  <c r="Q238" i="3"/>
  <c r="R238" i="3" s="1"/>
  <c r="W238" i="3" s="1"/>
  <c r="AD240" i="3"/>
  <c r="AE240" i="3" s="1"/>
  <c r="AH240" i="3" s="1"/>
  <c r="AO240" i="3"/>
  <c r="AP240" i="3" s="1"/>
  <c r="AS240" i="3" s="1"/>
  <c r="E240" i="3"/>
  <c r="Q240" i="3"/>
  <c r="R240" i="3" s="1"/>
  <c r="W240" i="3" s="1"/>
  <c r="AD242" i="3"/>
  <c r="AE242" i="3" s="1"/>
  <c r="AH242" i="3" s="1"/>
  <c r="AO242" i="3"/>
  <c r="AP242" i="3" s="1"/>
  <c r="AS242" i="3" s="1"/>
  <c r="E242" i="3"/>
  <c r="Q242" i="3"/>
  <c r="R242" i="3" s="1"/>
  <c r="W242" i="3" s="1"/>
  <c r="AD244" i="3"/>
  <c r="AE244" i="3" s="1"/>
  <c r="AH244" i="3" s="1"/>
  <c r="AO244" i="3"/>
  <c r="AP244" i="3" s="1"/>
  <c r="AS244" i="3" s="1"/>
  <c r="E244" i="3"/>
  <c r="Q244" i="3"/>
  <c r="R244" i="3" s="1"/>
  <c r="W244" i="3" s="1"/>
  <c r="AD246" i="3"/>
  <c r="AE246" i="3" s="1"/>
  <c r="AH246" i="3" s="1"/>
  <c r="AO246" i="3"/>
  <c r="AP246" i="3" s="1"/>
  <c r="AS246" i="3" s="1"/>
  <c r="E246" i="3"/>
  <c r="Q246" i="3"/>
  <c r="R246" i="3" s="1"/>
  <c r="W246" i="3" s="1"/>
  <c r="Q219" i="12"/>
  <c r="R219" i="12" s="1"/>
  <c r="AD219" i="12"/>
  <c r="AE219" i="12" s="1"/>
  <c r="E219" i="12"/>
  <c r="E222" i="12"/>
  <c r="Q222" i="12"/>
  <c r="R222" i="12" s="1"/>
  <c r="AD222" i="12"/>
  <c r="AE222" i="12" s="1"/>
  <c r="Q227" i="12"/>
  <c r="R227" i="12" s="1"/>
  <c r="AD227" i="12"/>
  <c r="AE227" i="12" s="1"/>
  <c r="E227" i="12"/>
  <c r="E230" i="12"/>
  <c r="Q230" i="12"/>
  <c r="R230" i="12" s="1"/>
  <c r="AD230" i="12"/>
  <c r="AE230" i="12" s="1"/>
  <c r="Q235" i="12"/>
  <c r="R235" i="12" s="1"/>
  <c r="AD235" i="12"/>
  <c r="AE235" i="12" s="1"/>
  <c r="E235" i="12"/>
  <c r="E238" i="12"/>
  <c r="Q238" i="12"/>
  <c r="R238" i="12" s="1"/>
  <c r="AD238" i="12"/>
  <c r="AE238" i="12" s="1"/>
  <c r="Q243" i="12"/>
  <c r="R243" i="12" s="1"/>
  <c r="E243" i="12"/>
  <c r="AD243" i="12"/>
  <c r="AE243" i="12" s="1"/>
  <c r="E246" i="12"/>
  <c r="Q246" i="12"/>
  <c r="R246" i="12" s="1"/>
  <c r="AD246" i="12"/>
  <c r="AE246" i="12" s="1"/>
  <c r="Q219" i="13"/>
  <c r="R219" i="13" s="1"/>
  <c r="E219" i="13"/>
  <c r="AD219" i="13"/>
  <c r="AE219" i="13" s="1"/>
  <c r="E222" i="13"/>
  <c r="AD222" i="13"/>
  <c r="AE222" i="13" s="1"/>
  <c r="Q222" i="13"/>
  <c r="R222" i="13" s="1"/>
  <c r="Q227" i="13"/>
  <c r="R227" i="13" s="1"/>
  <c r="E227" i="13"/>
  <c r="AD227" i="13"/>
  <c r="AE227" i="13" s="1"/>
  <c r="E230" i="13"/>
  <c r="AD230" i="13"/>
  <c r="AE230" i="13" s="1"/>
  <c r="Q230" i="13"/>
  <c r="R230" i="13" s="1"/>
  <c r="Q235" i="13"/>
  <c r="R235" i="13" s="1"/>
  <c r="E235" i="13"/>
  <c r="AD235" i="13"/>
  <c r="AE235" i="13" s="1"/>
  <c r="E238" i="13"/>
  <c r="AD238" i="13"/>
  <c r="AE238" i="13" s="1"/>
  <c r="Q238" i="13"/>
  <c r="R238" i="13" s="1"/>
  <c r="Q243" i="13"/>
  <c r="R243" i="13" s="1"/>
  <c r="E243" i="13"/>
  <c r="AD243" i="13"/>
  <c r="AE243" i="13" s="1"/>
  <c r="E218" i="12"/>
  <c r="Q218" i="12"/>
  <c r="R218" i="12" s="1"/>
  <c r="AD218" i="12"/>
  <c r="AE218" i="12" s="1"/>
  <c r="Q223" i="12"/>
  <c r="R223" i="12" s="1"/>
  <c r="AD223" i="12"/>
  <c r="AE223" i="12" s="1"/>
  <c r="E223" i="12"/>
  <c r="E226" i="12"/>
  <c r="Q226" i="12"/>
  <c r="R226" i="12" s="1"/>
  <c r="AD226" i="12"/>
  <c r="AE226" i="12" s="1"/>
  <c r="Q231" i="12"/>
  <c r="R231" i="12" s="1"/>
  <c r="AD231" i="12"/>
  <c r="AE231" i="12" s="1"/>
  <c r="E231" i="12"/>
  <c r="E234" i="12"/>
  <c r="Q234" i="12"/>
  <c r="R234" i="12" s="1"/>
  <c r="AD234" i="12"/>
  <c r="AE234" i="12" s="1"/>
  <c r="Q239" i="12"/>
  <c r="R239" i="12" s="1"/>
  <c r="E239" i="12"/>
  <c r="AD239" i="12"/>
  <c r="AE239" i="12" s="1"/>
  <c r="E242" i="12"/>
  <c r="Q242" i="12"/>
  <c r="R242" i="12" s="1"/>
  <c r="AD242" i="12"/>
  <c r="AE242" i="12" s="1"/>
  <c r="E218" i="13"/>
  <c r="AD218" i="13"/>
  <c r="AE218" i="13" s="1"/>
  <c r="Q218" i="13"/>
  <c r="R218" i="13" s="1"/>
  <c r="Q223" i="13"/>
  <c r="R223" i="13" s="1"/>
  <c r="E223" i="13"/>
  <c r="AD223" i="13"/>
  <c r="AE223" i="13" s="1"/>
  <c r="E226" i="13"/>
  <c r="AD226" i="13"/>
  <c r="AE226" i="13" s="1"/>
  <c r="Q226" i="13"/>
  <c r="R226" i="13" s="1"/>
  <c r="Q231" i="13"/>
  <c r="R231" i="13" s="1"/>
  <c r="E231" i="13"/>
  <c r="AD231" i="13"/>
  <c r="AE231" i="13" s="1"/>
  <c r="E234" i="13"/>
  <c r="AD234" i="13"/>
  <c r="AE234" i="13" s="1"/>
  <c r="Q234" i="13"/>
  <c r="R234" i="13" s="1"/>
  <c r="Q239" i="13"/>
  <c r="R239" i="13" s="1"/>
  <c r="E239" i="13"/>
  <c r="AD239" i="13"/>
  <c r="AE239" i="13" s="1"/>
  <c r="E242" i="13"/>
  <c r="AD242" i="13"/>
  <c r="AE242" i="13" s="1"/>
  <c r="Q242" i="13"/>
  <c r="R242" i="13" s="1"/>
  <c r="E246" i="13"/>
  <c r="AD246" i="13"/>
  <c r="AE246" i="13" s="1"/>
  <c r="Q246" i="13"/>
  <c r="R246" i="13" s="1"/>
  <c r="Q221" i="14"/>
  <c r="R221" i="14" s="1"/>
  <c r="E221" i="14"/>
  <c r="AD221" i="14"/>
  <c r="AE221" i="14" s="1"/>
  <c r="AD223" i="14"/>
  <c r="AE223" i="14" s="1"/>
  <c r="Q223" i="14"/>
  <c r="R223" i="14" s="1"/>
  <c r="E223" i="14"/>
  <c r="Q227" i="14"/>
  <c r="R227" i="14" s="1"/>
  <c r="E227" i="14"/>
  <c r="AD227" i="14"/>
  <c r="AE227" i="14" s="1"/>
  <c r="AD229" i="14"/>
  <c r="AE229" i="14" s="1"/>
  <c r="Q229" i="14"/>
  <c r="R229" i="14" s="1"/>
  <c r="E229" i="14"/>
  <c r="AD232" i="14"/>
  <c r="AE232" i="14" s="1"/>
  <c r="E232" i="14"/>
  <c r="Q232" i="14"/>
  <c r="R232" i="14" s="1"/>
  <c r="Q235" i="14"/>
  <c r="R235" i="14" s="1"/>
  <c r="E235" i="14"/>
  <c r="AD235" i="14"/>
  <c r="AE235" i="14" s="1"/>
  <c r="AD237" i="14"/>
  <c r="AE237" i="14" s="1"/>
  <c r="Q237" i="14"/>
  <c r="R237" i="14" s="1"/>
  <c r="E237" i="14"/>
  <c r="AD240" i="14"/>
  <c r="AE240" i="14" s="1"/>
  <c r="E240" i="14"/>
  <c r="Q240" i="14"/>
  <c r="R240" i="14" s="1"/>
  <c r="Q243" i="14"/>
  <c r="R243" i="14" s="1"/>
  <c r="E243" i="14"/>
  <c r="AD243" i="14"/>
  <c r="AE243" i="14" s="1"/>
  <c r="AD245" i="14"/>
  <c r="AE245" i="14" s="1"/>
  <c r="Q245" i="14"/>
  <c r="R245" i="14" s="1"/>
  <c r="E245" i="14"/>
  <c r="AD219" i="14"/>
  <c r="AE219" i="14" s="1"/>
  <c r="Q219" i="14"/>
  <c r="R219" i="14" s="1"/>
  <c r="E219" i="14"/>
  <c r="Q224" i="14"/>
  <c r="R224" i="14" s="1"/>
  <c r="AD224" i="14"/>
  <c r="AE224" i="14" s="1"/>
  <c r="E224" i="14"/>
  <c r="AD230" i="14"/>
  <c r="AE230" i="14" s="1"/>
  <c r="E230" i="14"/>
  <c r="Q230" i="14"/>
  <c r="R230" i="14" s="1"/>
  <c r="AD238" i="14"/>
  <c r="AE238" i="14" s="1"/>
  <c r="E238" i="14"/>
  <c r="Q238" i="14"/>
  <c r="R238" i="14" s="1"/>
  <c r="AD246" i="14"/>
  <c r="AE246" i="14" s="1"/>
  <c r="E246" i="14"/>
  <c r="Q246" i="14"/>
  <c r="R246" i="14" s="1"/>
  <c r="AD218" i="15"/>
  <c r="AE218" i="15" s="1"/>
  <c r="Q218" i="15"/>
  <c r="R218" i="15" s="1"/>
  <c r="E218" i="15"/>
  <c r="AD220" i="15"/>
  <c r="AE220" i="15" s="1"/>
  <c r="Q220" i="15"/>
  <c r="R220" i="15" s="1"/>
  <c r="E220" i="15"/>
  <c r="AD222" i="15"/>
  <c r="AE222" i="15" s="1"/>
  <c r="Q222" i="15"/>
  <c r="R222" i="15" s="1"/>
  <c r="E222" i="15"/>
  <c r="AD224" i="15"/>
  <c r="AE224" i="15" s="1"/>
  <c r="Q224" i="15"/>
  <c r="R224" i="15" s="1"/>
  <c r="E224" i="15"/>
  <c r="AD226" i="15"/>
  <c r="AE226" i="15" s="1"/>
  <c r="Q226" i="15"/>
  <c r="R226" i="15" s="1"/>
  <c r="E226" i="15"/>
  <c r="AD228" i="15"/>
  <c r="AE228" i="15" s="1"/>
  <c r="Q228" i="15"/>
  <c r="R228" i="15" s="1"/>
  <c r="E228" i="15"/>
  <c r="AD230" i="15"/>
  <c r="AE230" i="15" s="1"/>
  <c r="Q230" i="15"/>
  <c r="R230" i="15" s="1"/>
  <c r="E230" i="15"/>
  <c r="AD232" i="15"/>
  <c r="AE232" i="15" s="1"/>
  <c r="Q232" i="15"/>
  <c r="R232" i="15" s="1"/>
  <c r="E232" i="15"/>
  <c r="AD234" i="15"/>
  <c r="AE234" i="15" s="1"/>
  <c r="Q234" i="15"/>
  <c r="R234" i="15" s="1"/>
  <c r="E234" i="15"/>
  <c r="AD236" i="15"/>
  <c r="AE236" i="15" s="1"/>
  <c r="Q236" i="15"/>
  <c r="R236" i="15" s="1"/>
  <c r="E236" i="15"/>
  <c r="AD238" i="15"/>
  <c r="AE238" i="15" s="1"/>
  <c r="Q238" i="15"/>
  <c r="R238" i="15" s="1"/>
  <c r="E238" i="15"/>
  <c r="AD240" i="15"/>
  <c r="AE240" i="15" s="1"/>
  <c r="Q240" i="15"/>
  <c r="R240" i="15" s="1"/>
  <c r="E240" i="15"/>
  <c r="AD242" i="15"/>
  <c r="AE242" i="15" s="1"/>
  <c r="Q242" i="15"/>
  <c r="R242" i="15" s="1"/>
  <c r="E242" i="15"/>
  <c r="AD244" i="15"/>
  <c r="AE244" i="15" s="1"/>
  <c r="Q244" i="15"/>
  <c r="R244" i="15" s="1"/>
  <c r="E244" i="15"/>
  <c r="AD246" i="15"/>
  <c r="AE246" i="15" s="1"/>
  <c r="Q246" i="15"/>
  <c r="R246" i="15" s="1"/>
  <c r="E246" i="15"/>
  <c r="I18" i="4"/>
  <c r="K11" i="12" l="1"/>
  <c r="K13" i="14"/>
  <c r="X11" i="12"/>
  <c r="Y10" i="12"/>
  <c r="X12" i="15"/>
  <c r="X13" i="15" s="1"/>
  <c r="AD310" i="3"/>
  <c r="AE310" i="3" s="1"/>
  <c r="AH310" i="3" s="1"/>
  <c r="E310" i="3"/>
  <c r="Q310" i="3"/>
  <c r="R310" i="3" s="1"/>
  <c r="W310" i="3" s="1"/>
  <c r="AO310" i="3"/>
  <c r="AP310" i="3" s="1"/>
  <c r="AS310" i="3" s="1"/>
  <c r="AD312" i="3"/>
  <c r="AE312" i="3" s="1"/>
  <c r="AH312" i="3" s="1"/>
  <c r="E312" i="3"/>
  <c r="Q312" i="3"/>
  <c r="R312" i="3" s="1"/>
  <c r="W312" i="3" s="1"/>
  <c r="AO312" i="3"/>
  <c r="AP312" i="3" s="1"/>
  <c r="AS312" i="3" s="1"/>
  <c r="AD314" i="3"/>
  <c r="AE314" i="3" s="1"/>
  <c r="AH314" i="3" s="1"/>
  <c r="E314" i="3"/>
  <c r="Q314" i="3"/>
  <c r="R314" i="3" s="1"/>
  <c r="W314" i="3" s="1"/>
  <c r="AO314" i="3"/>
  <c r="AP314" i="3" s="1"/>
  <c r="AS314" i="3" s="1"/>
  <c r="AD316" i="3"/>
  <c r="AE316" i="3" s="1"/>
  <c r="AH316" i="3" s="1"/>
  <c r="E316" i="3"/>
  <c r="Q316" i="3"/>
  <c r="R316" i="3" s="1"/>
  <c r="W316" i="3" s="1"/>
  <c r="AO316" i="3"/>
  <c r="AP316" i="3" s="1"/>
  <c r="AS316" i="3" s="1"/>
  <c r="AD318" i="3"/>
  <c r="AE318" i="3" s="1"/>
  <c r="AH318" i="3" s="1"/>
  <c r="E318" i="3"/>
  <c r="Q318" i="3"/>
  <c r="R318" i="3" s="1"/>
  <c r="W318" i="3" s="1"/>
  <c r="AO318" i="3"/>
  <c r="AP318" i="3" s="1"/>
  <c r="AS318" i="3" s="1"/>
  <c r="AD320" i="3"/>
  <c r="AE320" i="3" s="1"/>
  <c r="AH320" i="3" s="1"/>
  <c r="E320" i="3"/>
  <c r="Q320" i="3"/>
  <c r="R320" i="3" s="1"/>
  <c r="W320" i="3" s="1"/>
  <c r="AO320" i="3"/>
  <c r="AP320" i="3" s="1"/>
  <c r="AS320" i="3" s="1"/>
  <c r="AD322" i="3"/>
  <c r="AE322" i="3" s="1"/>
  <c r="AH322" i="3" s="1"/>
  <c r="E322" i="3"/>
  <c r="Q322" i="3"/>
  <c r="R322" i="3" s="1"/>
  <c r="W322" i="3" s="1"/>
  <c r="AO322" i="3"/>
  <c r="AP322" i="3" s="1"/>
  <c r="AS322" i="3" s="1"/>
  <c r="AD324" i="3"/>
  <c r="AE324" i="3" s="1"/>
  <c r="AH324" i="3" s="1"/>
  <c r="E324" i="3"/>
  <c r="Q324" i="3"/>
  <c r="R324" i="3" s="1"/>
  <c r="W324" i="3" s="1"/>
  <c r="AO324" i="3"/>
  <c r="AP324" i="3" s="1"/>
  <c r="AS324" i="3" s="1"/>
  <c r="AD326" i="3"/>
  <c r="AE326" i="3" s="1"/>
  <c r="AH326" i="3" s="1"/>
  <c r="E326" i="3"/>
  <c r="Q326" i="3"/>
  <c r="R326" i="3" s="1"/>
  <c r="W326" i="3" s="1"/>
  <c r="AO326" i="3"/>
  <c r="AP326" i="3" s="1"/>
  <c r="AS326" i="3" s="1"/>
  <c r="AD328" i="3"/>
  <c r="AE328" i="3" s="1"/>
  <c r="AH328" i="3" s="1"/>
  <c r="E328" i="3"/>
  <c r="Q328" i="3"/>
  <c r="R328" i="3" s="1"/>
  <c r="W328" i="3" s="1"/>
  <c r="AO328" i="3"/>
  <c r="AP328" i="3" s="1"/>
  <c r="AS328" i="3" s="1"/>
  <c r="AD330" i="3"/>
  <c r="AE330" i="3" s="1"/>
  <c r="AH330" i="3" s="1"/>
  <c r="E330" i="3"/>
  <c r="Q330" i="3"/>
  <c r="R330" i="3" s="1"/>
  <c r="W330" i="3" s="1"/>
  <c r="AO330" i="3"/>
  <c r="AP330" i="3" s="1"/>
  <c r="AS330" i="3" s="1"/>
  <c r="AD332" i="3"/>
  <c r="AE332" i="3" s="1"/>
  <c r="AH332" i="3" s="1"/>
  <c r="Q332" i="3"/>
  <c r="R332" i="3" s="1"/>
  <c r="W332" i="3" s="1"/>
  <c r="AO332" i="3"/>
  <c r="AP332" i="3" s="1"/>
  <c r="AS332" i="3" s="1"/>
  <c r="E332" i="3"/>
  <c r="AD334" i="3"/>
  <c r="AE334" i="3" s="1"/>
  <c r="AH334" i="3" s="1"/>
  <c r="E334" i="3"/>
  <c r="Q334" i="3"/>
  <c r="R334" i="3" s="1"/>
  <c r="W334" i="3" s="1"/>
  <c r="AO334" i="3"/>
  <c r="AP334" i="3" s="1"/>
  <c r="AS334" i="3" s="1"/>
  <c r="AD336" i="3"/>
  <c r="AE336" i="3" s="1"/>
  <c r="AH336" i="3" s="1"/>
  <c r="Q336" i="3"/>
  <c r="R336" i="3" s="1"/>
  <c r="W336" i="3" s="1"/>
  <c r="AO336" i="3"/>
  <c r="AP336" i="3" s="1"/>
  <c r="AS336" i="3" s="1"/>
  <c r="E336" i="3"/>
  <c r="AD338" i="3"/>
  <c r="AE338" i="3" s="1"/>
  <c r="AH338" i="3" s="1"/>
  <c r="E338" i="3"/>
  <c r="Q338" i="3"/>
  <c r="R338" i="3" s="1"/>
  <c r="W338" i="3" s="1"/>
  <c r="AO338" i="3"/>
  <c r="AP338" i="3" s="1"/>
  <c r="AS338" i="3" s="1"/>
  <c r="Q312" i="12"/>
  <c r="R312" i="12" s="1"/>
  <c r="AD312" i="12"/>
  <c r="AE312" i="12" s="1"/>
  <c r="E312" i="12"/>
  <c r="E315" i="12"/>
  <c r="Q315" i="12"/>
  <c r="R315" i="12" s="1"/>
  <c r="AD315" i="12"/>
  <c r="AE315" i="12" s="1"/>
  <c r="Q320" i="12"/>
  <c r="R320" i="12" s="1"/>
  <c r="AD320" i="12"/>
  <c r="AE320" i="12" s="1"/>
  <c r="E320" i="12"/>
  <c r="E323" i="12"/>
  <c r="Q323" i="12"/>
  <c r="R323" i="12" s="1"/>
  <c r="AD323" i="12"/>
  <c r="AE323" i="12" s="1"/>
  <c r="Q328" i="12"/>
  <c r="R328" i="12" s="1"/>
  <c r="AD328" i="12"/>
  <c r="AE328" i="12" s="1"/>
  <c r="E328" i="12"/>
  <c r="E331" i="12"/>
  <c r="Q331" i="12"/>
  <c r="R331" i="12" s="1"/>
  <c r="AD331" i="12"/>
  <c r="AE331" i="12" s="1"/>
  <c r="Q336" i="12"/>
  <c r="R336" i="12" s="1"/>
  <c r="AD336" i="12"/>
  <c r="AE336" i="12" s="1"/>
  <c r="E336" i="12"/>
  <c r="E310" i="13"/>
  <c r="AD310" i="13"/>
  <c r="AE310" i="13" s="1"/>
  <c r="Q310" i="13"/>
  <c r="R310" i="13" s="1"/>
  <c r="Q315" i="13"/>
  <c r="R315" i="13" s="1"/>
  <c r="AD315" i="13"/>
  <c r="AE315" i="13" s="1"/>
  <c r="E315" i="13"/>
  <c r="E318" i="13"/>
  <c r="AD318" i="13"/>
  <c r="AE318" i="13" s="1"/>
  <c r="Q318" i="13"/>
  <c r="R318" i="13" s="1"/>
  <c r="Q323" i="13"/>
  <c r="R323" i="13" s="1"/>
  <c r="E323" i="13"/>
  <c r="AD323" i="13"/>
  <c r="AE323" i="13" s="1"/>
  <c r="Q327" i="13"/>
  <c r="R327" i="13" s="1"/>
  <c r="E327" i="13"/>
  <c r="AD327" i="13"/>
  <c r="AE327" i="13" s="1"/>
  <c r="E331" i="13"/>
  <c r="Q331" i="13"/>
  <c r="R331" i="13" s="1"/>
  <c r="AD331" i="13"/>
  <c r="AE331" i="13" s="1"/>
  <c r="Q335" i="13"/>
  <c r="R335" i="13" s="1"/>
  <c r="AD335" i="13"/>
  <c r="AE335" i="13" s="1"/>
  <c r="E335" i="13"/>
  <c r="Q309" i="12"/>
  <c r="R309" i="12" s="1"/>
  <c r="E309" i="12"/>
  <c r="AD309" i="12"/>
  <c r="AE309" i="12" s="1"/>
  <c r="E314" i="12"/>
  <c r="AD314" i="12"/>
  <c r="AE314" i="12" s="1"/>
  <c r="Q314" i="12"/>
  <c r="R314" i="12" s="1"/>
  <c r="Q317" i="12"/>
  <c r="R317" i="12" s="1"/>
  <c r="E317" i="12"/>
  <c r="AD317" i="12"/>
  <c r="AE317" i="12" s="1"/>
  <c r="E322" i="12"/>
  <c r="AD322" i="12"/>
  <c r="AE322" i="12" s="1"/>
  <c r="Q322" i="12"/>
  <c r="R322" i="12" s="1"/>
  <c r="Q325" i="12"/>
  <c r="R325" i="12" s="1"/>
  <c r="E325" i="12"/>
  <c r="AD325" i="12"/>
  <c r="AE325" i="12" s="1"/>
  <c r="E330" i="12"/>
  <c r="AD330" i="12"/>
  <c r="AE330" i="12" s="1"/>
  <c r="Q330" i="12"/>
  <c r="R330" i="12" s="1"/>
  <c r="Q333" i="12"/>
  <c r="R333" i="12" s="1"/>
  <c r="E333" i="12"/>
  <c r="AD333" i="12"/>
  <c r="AE333" i="12" s="1"/>
  <c r="E338" i="12"/>
  <c r="AD338" i="12"/>
  <c r="AE338" i="12" s="1"/>
  <c r="Q338" i="12"/>
  <c r="R338" i="12" s="1"/>
  <c r="Q311" i="13"/>
  <c r="R311" i="13" s="1"/>
  <c r="AD311" i="13"/>
  <c r="AE311" i="13" s="1"/>
  <c r="E311" i="13"/>
  <c r="E314" i="13"/>
  <c r="AD314" i="13"/>
  <c r="AE314" i="13" s="1"/>
  <c r="Q314" i="13"/>
  <c r="R314" i="13" s="1"/>
  <c r="Q319" i="13"/>
  <c r="R319" i="13" s="1"/>
  <c r="AD319" i="13"/>
  <c r="AE319" i="13" s="1"/>
  <c r="E319" i="13"/>
  <c r="Q322" i="13"/>
  <c r="R322" i="13" s="1"/>
  <c r="E322" i="13"/>
  <c r="AD322" i="13"/>
  <c r="AE322" i="13" s="1"/>
  <c r="E326" i="13"/>
  <c r="AD326" i="13"/>
  <c r="AE326" i="13" s="1"/>
  <c r="Q326" i="13"/>
  <c r="R326" i="13" s="1"/>
  <c r="E330" i="13"/>
  <c r="Q330" i="13"/>
  <c r="R330" i="13" s="1"/>
  <c r="AD330" i="13"/>
  <c r="AE330" i="13" s="1"/>
  <c r="E334" i="13"/>
  <c r="Q334" i="13"/>
  <c r="R334" i="13" s="1"/>
  <c r="AD334" i="13"/>
  <c r="AE334" i="13" s="1"/>
  <c r="Q338" i="13"/>
  <c r="R338" i="13" s="1"/>
  <c r="E338" i="13"/>
  <c r="AD338" i="13"/>
  <c r="AE338" i="13" s="1"/>
  <c r="Q310" i="14"/>
  <c r="R310" i="14" s="1"/>
  <c r="E310" i="14"/>
  <c r="AD310" i="14"/>
  <c r="AE310" i="14" s="1"/>
  <c r="Q312" i="14"/>
  <c r="R312" i="14" s="1"/>
  <c r="E312" i="14"/>
  <c r="AD312" i="14"/>
  <c r="AE312" i="14" s="1"/>
  <c r="Q314" i="14"/>
  <c r="R314" i="14" s="1"/>
  <c r="E314" i="14"/>
  <c r="AD314" i="14"/>
  <c r="AE314" i="14" s="1"/>
  <c r="Q316" i="14"/>
  <c r="R316" i="14" s="1"/>
  <c r="E316" i="14"/>
  <c r="AD316" i="14"/>
  <c r="AE316" i="14" s="1"/>
  <c r="Q318" i="14"/>
  <c r="R318" i="14" s="1"/>
  <c r="E318" i="14"/>
  <c r="AD318" i="14"/>
  <c r="AE318" i="14" s="1"/>
  <c r="Q320" i="14"/>
  <c r="R320" i="14" s="1"/>
  <c r="E320" i="14"/>
  <c r="AD320" i="14"/>
  <c r="AE320" i="14" s="1"/>
  <c r="E322" i="14"/>
  <c r="Q322" i="14"/>
  <c r="R322" i="14" s="1"/>
  <c r="AD322" i="14"/>
  <c r="AE322" i="14" s="1"/>
  <c r="AD324" i="14"/>
  <c r="AE324" i="14" s="1"/>
  <c r="Q324" i="14"/>
  <c r="R324" i="14" s="1"/>
  <c r="E324" i="14"/>
  <c r="AD326" i="14"/>
  <c r="AE326" i="14" s="1"/>
  <c r="Q326" i="14"/>
  <c r="R326" i="14" s="1"/>
  <c r="E326" i="14"/>
  <c r="AD328" i="14"/>
  <c r="AE328" i="14" s="1"/>
  <c r="Q328" i="14"/>
  <c r="R328" i="14" s="1"/>
  <c r="E328" i="14"/>
  <c r="AD330" i="14"/>
  <c r="AE330" i="14" s="1"/>
  <c r="Q330" i="14"/>
  <c r="R330" i="14" s="1"/>
  <c r="E330" i="14"/>
  <c r="AD332" i="14"/>
  <c r="AE332" i="14" s="1"/>
  <c r="Q332" i="14"/>
  <c r="R332" i="14" s="1"/>
  <c r="E332" i="14"/>
  <c r="AD334" i="14"/>
  <c r="AE334" i="14" s="1"/>
  <c r="Q334" i="14"/>
  <c r="R334" i="14" s="1"/>
  <c r="E334" i="14"/>
  <c r="AD336" i="14"/>
  <c r="AE336" i="14" s="1"/>
  <c r="Q336" i="14"/>
  <c r="R336" i="14" s="1"/>
  <c r="E336" i="14"/>
  <c r="AD338" i="14"/>
  <c r="AE338" i="14" s="1"/>
  <c r="Q338" i="14"/>
  <c r="R338" i="14" s="1"/>
  <c r="E338" i="14"/>
  <c r="AD326" i="15"/>
  <c r="AE326" i="15" s="1"/>
  <c r="E326" i="15"/>
  <c r="Q326" i="15"/>
  <c r="R326" i="15" s="1"/>
  <c r="Q329" i="15"/>
  <c r="R329" i="15" s="1"/>
  <c r="E329" i="15"/>
  <c r="AD329" i="15"/>
  <c r="AE329" i="15" s="1"/>
  <c r="AD331" i="15"/>
  <c r="AE331" i="15" s="1"/>
  <c r="Q331" i="15"/>
  <c r="R331" i="15" s="1"/>
  <c r="E331" i="15"/>
  <c r="AD334" i="15"/>
  <c r="AE334" i="15" s="1"/>
  <c r="E334" i="15"/>
  <c r="Q334" i="15"/>
  <c r="R334" i="15" s="1"/>
  <c r="Q337" i="15"/>
  <c r="R337" i="15" s="1"/>
  <c r="E337" i="15"/>
  <c r="AD337" i="15"/>
  <c r="AE337" i="15" s="1"/>
  <c r="Q310" i="15"/>
  <c r="R310" i="15" s="1"/>
  <c r="E310" i="15"/>
  <c r="AD310" i="15"/>
  <c r="AE310" i="15" s="1"/>
  <c r="AD312" i="15"/>
  <c r="AE312" i="15" s="1"/>
  <c r="Q312" i="15"/>
  <c r="R312" i="15" s="1"/>
  <c r="E312" i="15"/>
  <c r="Q315" i="15"/>
  <c r="R315" i="15" s="1"/>
  <c r="E315" i="15"/>
  <c r="AD315" i="15"/>
  <c r="AE315" i="15" s="1"/>
  <c r="Q318" i="15"/>
  <c r="R318" i="15" s="1"/>
  <c r="E318" i="15"/>
  <c r="AD318" i="15"/>
  <c r="AE318" i="15" s="1"/>
  <c r="AD320" i="15"/>
  <c r="AE320" i="15" s="1"/>
  <c r="Q320" i="15"/>
  <c r="R320" i="15" s="1"/>
  <c r="E320" i="15"/>
  <c r="Q323" i="15"/>
  <c r="R323" i="15" s="1"/>
  <c r="E323" i="15"/>
  <c r="AD323" i="15"/>
  <c r="AE323" i="15" s="1"/>
  <c r="AD309" i="15"/>
  <c r="AE309" i="15" s="1"/>
  <c r="E309" i="15"/>
  <c r="Q309" i="15"/>
  <c r="R309" i="15" s="1"/>
  <c r="AD317" i="15"/>
  <c r="AE317" i="15" s="1"/>
  <c r="E317" i="15"/>
  <c r="Q317" i="15"/>
  <c r="R317" i="15" s="1"/>
  <c r="AD328" i="15"/>
  <c r="AE328" i="15" s="1"/>
  <c r="E328" i="15"/>
  <c r="Q328" i="15"/>
  <c r="R328" i="15" s="1"/>
  <c r="Q336" i="15"/>
  <c r="R336" i="15" s="1"/>
  <c r="AD336" i="15"/>
  <c r="AE336" i="15" s="1"/>
  <c r="E336" i="15"/>
  <c r="K10" i="13"/>
  <c r="AI10" i="14"/>
  <c r="Y7" i="15"/>
  <c r="Y8" i="15" s="1"/>
  <c r="Y9" i="15" s="1"/>
  <c r="Y10" i="15" s="1"/>
  <c r="Y11" i="15" s="1"/>
  <c r="AD247" i="3"/>
  <c r="AE247" i="3" s="1"/>
  <c r="AH247" i="3" s="1"/>
  <c r="Q247" i="3"/>
  <c r="R247" i="3" s="1"/>
  <c r="W247" i="3" s="1"/>
  <c r="AO247" i="3"/>
  <c r="AP247" i="3" s="1"/>
  <c r="AS247" i="3" s="1"/>
  <c r="E247" i="3"/>
  <c r="AD249" i="3"/>
  <c r="AE249" i="3" s="1"/>
  <c r="AH249" i="3" s="1"/>
  <c r="Q249" i="3"/>
  <c r="R249" i="3" s="1"/>
  <c r="W249" i="3" s="1"/>
  <c r="AO249" i="3"/>
  <c r="AP249" i="3" s="1"/>
  <c r="AS249" i="3" s="1"/>
  <c r="E249" i="3"/>
  <c r="AD251" i="3"/>
  <c r="AE251" i="3" s="1"/>
  <c r="AH251" i="3" s="1"/>
  <c r="Q251" i="3"/>
  <c r="R251" i="3" s="1"/>
  <c r="W251" i="3" s="1"/>
  <c r="AO251" i="3"/>
  <c r="AP251" i="3" s="1"/>
  <c r="AS251" i="3" s="1"/>
  <c r="E251" i="3"/>
  <c r="AD253" i="3"/>
  <c r="AE253" i="3" s="1"/>
  <c r="AH253" i="3" s="1"/>
  <c r="Q253" i="3"/>
  <c r="R253" i="3" s="1"/>
  <c r="W253" i="3" s="1"/>
  <c r="AO253" i="3"/>
  <c r="AP253" i="3" s="1"/>
  <c r="AS253" i="3" s="1"/>
  <c r="E253" i="3"/>
  <c r="AD255" i="3"/>
  <c r="AE255" i="3" s="1"/>
  <c r="AH255" i="3" s="1"/>
  <c r="Q255" i="3"/>
  <c r="R255" i="3" s="1"/>
  <c r="W255" i="3" s="1"/>
  <c r="AO255" i="3"/>
  <c r="AP255" i="3" s="1"/>
  <c r="AS255" i="3" s="1"/>
  <c r="E255" i="3"/>
  <c r="AD257" i="3"/>
  <c r="AE257" i="3" s="1"/>
  <c r="AH257" i="3" s="1"/>
  <c r="Q257" i="3"/>
  <c r="R257" i="3" s="1"/>
  <c r="W257" i="3" s="1"/>
  <c r="AO257" i="3"/>
  <c r="AP257" i="3" s="1"/>
  <c r="AS257" i="3" s="1"/>
  <c r="E257" i="3"/>
  <c r="AD259" i="3"/>
  <c r="AE259" i="3" s="1"/>
  <c r="AH259" i="3" s="1"/>
  <c r="Q259" i="3"/>
  <c r="R259" i="3" s="1"/>
  <c r="W259" i="3" s="1"/>
  <c r="AO259" i="3"/>
  <c r="AP259" i="3" s="1"/>
  <c r="AS259" i="3" s="1"/>
  <c r="E259" i="3"/>
  <c r="AD261" i="3"/>
  <c r="AE261" i="3" s="1"/>
  <c r="AH261" i="3" s="1"/>
  <c r="Q261" i="3"/>
  <c r="R261" i="3" s="1"/>
  <c r="W261" i="3" s="1"/>
  <c r="AO261" i="3"/>
  <c r="AP261" i="3" s="1"/>
  <c r="AS261" i="3" s="1"/>
  <c r="E261" i="3"/>
  <c r="AD263" i="3"/>
  <c r="AE263" i="3" s="1"/>
  <c r="AH263" i="3" s="1"/>
  <c r="Q263" i="3"/>
  <c r="R263" i="3" s="1"/>
  <c r="W263" i="3" s="1"/>
  <c r="AO263" i="3"/>
  <c r="AP263" i="3" s="1"/>
  <c r="AS263" i="3" s="1"/>
  <c r="E263" i="3"/>
  <c r="AD265" i="3"/>
  <c r="AE265" i="3" s="1"/>
  <c r="AH265" i="3" s="1"/>
  <c r="Q265" i="3"/>
  <c r="R265" i="3" s="1"/>
  <c r="W265" i="3" s="1"/>
  <c r="AO265" i="3"/>
  <c r="AP265" i="3" s="1"/>
  <c r="AS265" i="3" s="1"/>
  <c r="E265" i="3"/>
  <c r="AD267" i="3"/>
  <c r="AE267" i="3" s="1"/>
  <c r="AH267" i="3" s="1"/>
  <c r="Q267" i="3"/>
  <c r="R267" i="3" s="1"/>
  <c r="W267" i="3" s="1"/>
  <c r="AO267" i="3"/>
  <c r="AP267" i="3" s="1"/>
  <c r="AS267" i="3" s="1"/>
  <c r="E267" i="3"/>
  <c r="AD269" i="3"/>
  <c r="AE269" i="3" s="1"/>
  <c r="AH269" i="3" s="1"/>
  <c r="Q269" i="3"/>
  <c r="R269" i="3" s="1"/>
  <c r="W269" i="3" s="1"/>
  <c r="AO269" i="3"/>
  <c r="AP269" i="3" s="1"/>
  <c r="AS269" i="3" s="1"/>
  <c r="E269" i="3"/>
  <c r="AD271" i="3"/>
  <c r="AE271" i="3" s="1"/>
  <c r="AH271" i="3" s="1"/>
  <c r="Q271" i="3"/>
  <c r="R271" i="3" s="1"/>
  <c r="W271" i="3" s="1"/>
  <c r="AO271" i="3"/>
  <c r="AP271" i="3" s="1"/>
  <c r="AS271" i="3" s="1"/>
  <c r="E271" i="3"/>
  <c r="AD273" i="3"/>
  <c r="AE273" i="3" s="1"/>
  <c r="AH273" i="3" s="1"/>
  <c r="Q273" i="3"/>
  <c r="R273" i="3" s="1"/>
  <c r="W273" i="3" s="1"/>
  <c r="AO273" i="3"/>
  <c r="AP273" i="3" s="1"/>
  <c r="AS273" i="3" s="1"/>
  <c r="E273" i="3"/>
  <c r="AD275" i="3"/>
  <c r="AE275" i="3" s="1"/>
  <c r="AH275" i="3" s="1"/>
  <c r="Q275" i="3"/>
  <c r="R275" i="3" s="1"/>
  <c r="W275" i="3" s="1"/>
  <c r="AO275" i="3"/>
  <c r="AP275" i="3" s="1"/>
  <c r="AS275" i="3" s="1"/>
  <c r="E275" i="3"/>
  <c r="AD277" i="3"/>
  <c r="AE277" i="3" s="1"/>
  <c r="AH277" i="3" s="1"/>
  <c r="Q277" i="3"/>
  <c r="R277" i="3" s="1"/>
  <c r="W277" i="3" s="1"/>
  <c r="AO277" i="3"/>
  <c r="AP277" i="3" s="1"/>
  <c r="AS277" i="3" s="1"/>
  <c r="E277" i="3"/>
  <c r="Q251" i="12"/>
  <c r="R251" i="12" s="1"/>
  <c r="E251" i="12"/>
  <c r="AD251" i="12"/>
  <c r="AE251" i="12" s="1"/>
  <c r="E254" i="12"/>
  <c r="Q254" i="12"/>
  <c r="R254" i="12" s="1"/>
  <c r="AD254" i="12"/>
  <c r="AE254" i="12" s="1"/>
  <c r="Q259" i="12"/>
  <c r="R259" i="12" s="1"/>
  <c r="AD259" i="12"/>
  <c r="AE259" i="12" s="1"/>
  <c r="E259" i="12"/>
  <c r="AD263" i="12"/>
  <c r="AE263" i="12" s="1"/>
  <c r="E263" i="12"/>
  <c r="Q263" i="12"/>
  <c r="R263" i="12" s="1"/>
  <c r="AD267" i="12"/>
  <c r="AE267" i="12" s="1"/>
  <c r="E267" i="12"/>
  <c r="Q267" i="12"/>
  <c r="R267" i="12" s="1"/>
  <c r="AD271" i="12"/>
  <c r="AE271" i="12" s="1"/>
  <c r="E271" i="12"/>
  <c r="Q271" i="12"/>
  <c r="R271" i="12" s="1"/>
  <c r="AD275" i="12"/>
  <c r="AE275" i="12" s="1"/>
  <c r="Q275" i="12"/>
  <c r="R275" i="12" s="1"/>
  <c r="E275" i="12"/>
  <c r="E247" i="13"/>
  <c r="Q247" i="13"/>
  <c r="R247" i="13" s="1"/>
  <c r="AD247" i="13"/>
  <c r="AE247" i="13" s="1"/>
  <c r="E251" i="13"/>
  <c r="Q251" i="13"/>
  <c r="R251" i="13" s="1"/>
  <c r="AD251" i="13"/>
  <c r="AE251" i="13" s="1"/>
  <c r="E255" i="13"/>
  <c r="Q255" i="13"/>
  <c r="R255" i="13" s="1"/>
  <c r="AD255" i="13"/>
  <c r="AE255" i="13" s="1"/>
  <c r="Q259" i="13"/>
  <c r="R259" i="13" s="1"/>
  <c r="AD259" i="13"/>
  <c r="AE259" i="13" s="1"/>
  <c r="E259" i="13"/>
  <c r="E263" i="13"/>
  <c r="Q263" i="13"/>
  <c r="R263" i="13" s="1"/>
  <c r="AD263" i="13"/>
  <c r="AE263" i="13" s="1"/>
  <c r="E268" i="13"/>
  <c r="AD268" i="13"/>
  <c r="AE268" i="13" s="1"/>
  <c r="Q268" i="13"/>
  <c r="R268" i="13" s="1"/>
  <c r="E272" i="13"/>
  <c r="AD272" i="13"/>
  <c r="AE272" i="13" s="1"/>
  <c r="Q272" i="13"/>
  <c r="R272" i="13" s="1"/>
  <c r="E275" i="13"/>
  <c r="Q275" i="13"/>
  <c r="R275" i="13" s="1"/>
  <c r="AD275" i="13"/>
  <c r="AE275" i="13" s="1"/>
  <c r="Q247" i="12"/>
  <c r="R247" i="12" s="1"/>
  <c r="E247" i="12"/>
  <c r="AD247" i="12"/>
  <c r="AE247" i="12" s="1"/>
  <c r="E250" i="12"/>
  <c r="Q250" i="12"/>
  <c r="R250" i="12" s="1"/>
  <c r="AD250" i="12"/>
  <c r="AE250" i="12" s="1"/>
  <c r="Q255" i="12"/>
  <c r="R255" i="12" s="1"/>
  <c r="E255" i="12"/>
  <c r="AD255" i="12"/>
  <c r="AE255" i="12" s="1"/>
  <c r="E258" i="12"/>
  <c r="Q258" i="12"/>
  <c r="R258" i="12" s="1"/>
  <c r="AD258" i="12"/>
  <c r="AE258" i="12" s="1"/>
  <c r="Q262" i="12"/>
  <c r="R262" i="12" s="1"/>
  <c r="E262" i="12"/>
  <c r="AD262" i="12"/>
  <c r="AE262" i="12" s="1"/>
  <c r="Q266" i="12"/>
  <c r="R266" i="12" s="1"/>
  <c r="E266" i="12"/>
  <c r="AD266" i="12"/>
  <c r="AE266" i="12" s="1"/>
  <c r="Q270" i="12"/>
  <c r="R270" i="12" s="1"/>
  <c r="E270" i="12"/>
  <c r="AD270" i="12"/>
  <c r="AE270" i="12" s="1"/>
  <c r="E274" i="12"/>
  <c r="Q274" i="12"/>
  <c r="R274" i="12" s="1"/>
  <c r="AD274" i="12"/>
  <c r="AE274" i="12" s="1"/>
  <c r="E248" i="13"/>
  <c r="Q248" i="13"/>
  <c r="R248" i="13" s="1"/>
  <c r="AD248" i="13"/>
  <c r="AE248" i="13" s="1"/>
  <c r="E252" i="13"/>
  <c r="Q252" i="13"/>
  <c r="R252" i="13" s="1"/>
  <c r="AD252" i="13"/>
  <c r="AE252" i="13" s="1"/>
  <c r="E256" i="13"/>
  <c r="Q256" i="13"/>
  <c r="R256" i="13" s="1"/>
  <c r="AD256" i="13"/>
  <c r="AE256" i="13" s="1"/>
  <c r="Q260" i="13"/>
  <c r="R260" i="13" s="1"/>
  <c r="E260" i="13"/>
  <c r="AD260" i="13"/>
  <c r="AE260" i="13" s="1"/>
  <c r="E264" i="13"/>
  <c r="AD264" i="13"/>
  <c r="AE264" i="13" s="1"/>
  <c r="Q264" i="13"/>
  <c r="R264" i="13" s="1"/>
  <c r="E267" i="13"/>
  <c r="AD267" i="13"/>
  <c r="AE267" i="13" s="1"/>
  <c r="Q267" i="13"/>
  <c r="R267" i="13" s="1"/>
  <c r="E271" i="13"/>
  <c r="AD271" i="13"/>
  <c r="AE271" i="13" s="1"/>
  <c r="Q271" i="13"/>
  <c r="R271" i="13" s="1"/>
  <c r="E276" i="13"/>
  <c r="AD276" i="13"/>
  <c r="AE276" i="13" s="1"/>
  <c r="Q276" i="13"/>
  <c r="R276" i="13" s="1"/>
  <c r="AD248" i="14"/>
  <c r="AE248" i="14" s="1"/>
  <c r="E248" i="14"/>
  <c r="Q248" i="14"/>
  <c r="R248" i="14" s="1"/>
  <c r="Q251" i="14"/>
  <c r="R251" i="14" s="1"/>
  <c r="E251" i="14"/>
  <c r="AD251" i="14"/>
  <c r="AE251" i="14" s="1"/>
  <c r="AD253" i="14"/>
  <c r="AE253" i="14" s="1"/>
  <c r="Q253" i="14"/>
  <c r="R253" i="14" s="1"/>
  <c r="E253" i="14"/>
  <c r="AD256" i="14"/>
  <c r="AE256" i="14" s="1"/>
  <c r="E256" i="14"/>
  <c r="Q256" i="14"/>
  <c r="R256" i="14" s="1"/>
  <c r="Q259" i="14"/>
  <c r="R259" i="14" s="1"/>
  <c r="E259" i="14"/>
  <c r="AD259" i="14"/>
  <c r="AE259" i="14" s="1"/>
  <c r="Q261" i="14"/>
  <c r="R261" i="14" s="1"/>
  <c r="E261" i="14"/>
  <c r="AD261" i="14"/>
  <c r="AE261" i="14" s="1"/>
  <c r="AD263" i="14"/>
  <c r="AE263" i="14" s="1"/>
  <c r="E263" i="14"/>
  <c r="Q263" i="14"/>
  <c r="R263" i="14" s="1"/>
  <c r="Q266" i="14"/>
  <c r="R266" i="14" s="1"/>
  <c r="E266" i="14"/>
  <c r="AD266" i="14"/>
  <c r="AE266" i="14" s="1"/>
  <c r="AD268" i="14"/>
  <c r="AE268" i="14" s="1"/>
  <c r="Q268" i="14"/>
  <c r="R268" i="14" s="1"/>
  <c r="E268" i="14"/>
  <c r="AD271" i="14"/>
  <c r="AE271" i="14" s="1"/>
  <c r="E271" i="14"/>
  <c r="Q271" i="14"/>
  <c r="R271" i="14" s="1"/>
  <c r="Q274" i="14"/>
  <c r="R274" i="14" s="1"/>
  <c r="E274" i="14"/>
  <c r="AD274" i="14"/>
  <c r="AE274" i="14" s="1"/>
  <c r="AD276" i="14"/>
  <c r="AE276" i="14" s="1"/>
  <c r="Q276" i="14"/>
  <c r="R276" i="14" s="1"/>
  <c r="E276" i="14"/>
  <c r="AD254" i="14"/>
  <c r="AE254" i="14" s="1"/>
  <c r="E254" i="14"/>
  <c r="Q254" i="14"/>
  <c r="R254" i="14" s="1"/>
  <c r="AD265" i="14"/>
  <c r="AE265" i="14" s="1"/>
  <c r="E265" i="14"/>
  <c r="Q265" i="14"/>
  <c r="R265" i="14" s="1"/>
  <c r="AD273" i="14"/>
  <c r="AE273" i="14" s="1"/>
  <c r="E273" i="14"/>
  <c r="Q273" i="14"/>
  <c r="R273" i="14" s="1"/>
  <c r="AD258" i="15"/>
  <c r="AE258" i="15" s="1"/>
  <c r="E258" i="15"/>
  <c r="Q258" i="15"/>
  <c r="R258" i="15" s="1"/>
  <c r="AD266" i="15"/>
  <c r="AE266" i="15" s="1"/>
  <c r="E266" i="15"/>
  <c r="Q266" i="15"/>
  <c r="R266" i="15" s="1"/>
  <c r="AD247" i="15"/>
  <c r="AE247" i="15" s="1"/>
  <c r="Q247" i="15"/>
  <c r="R247" i="15" s="1"/>
  <c r="E247" i="15"/>
  <c r="AD249" i="15"/>
  <c r="AE249" i="15" s="1"/>
  <c r="Q249" i="15"/>
  <c r="R249" i="15" s="1"/>
  <c r="E249" i="15"/>
  <c r="AD251" i="15"/>
  <c r="AE251" i="15" s="1"/>
  <c r="Q251" i="15"/>
  <c r="R251" i="15" s="1"/>
  <c r="E251" i="15"/>
  <c r="AD253" i="15"/>
  <c r="AE253" i="15" s="1"/>
  <c r="Q253" i="15"/>
  <c r="R253" i="15" s="1"/>
  <c r="E253" i="15"/>
  <c r="AD255" i="15"/>
  <c r="AE255" i="15" s="1"/>
  <c r="Q255" i="15"/>
  <c r="R255" i="15" s="1"/>
  <c r="E255" i="15"/>
  <c r="AD257" i="15"/>
  <c r="AE257" i="15" s="1"/>
  <c r="Q257" i="15"/>
  <c r="R257" i="15" s="1"/>
  <c r="E257" i="15"/>
  <c r="Q260" i="15"/>
  <c r="R260" i="15" s="1"/>
  <c r="AD260" i="15"/>
  <c r="AE260" i="15" s="1"/>
  <c r="E260" i="15"/>
  <c r="AD263" i="15"/>
  <c r="AE263" i="15" s="1"/>
  <c r="Q263" i="15"/>
  <c r="R263" i="15" s="1"/>
  <c r="E263" i="15"/>
  <c r="AD265" i="15"/>
  <c r="AE265" i="15" s="1"/>
  <c r="Q265" i="15"/>
  <c r="R265" i="15" s="1"/>
  <c r="E265" i="15"/>
  <c r="Q268" i="15"/>
  <c r="R268" i="15" s="1"/>
  <c r="E268" i="15"/>
  <c r="AD268" i="15"/>
  <c r="AE268" i="15" s="1"/>
  <c r="AD270" i="15"/>
  <c r="AE270" i="15" s="1"/>
  <c r="E270" i="15"/>
  <c r="Q270" i="15"/>
  <c r="R270" i="15" s="1"/>
  <c r="AD272" i="15"/>
  <c r="AE272" i="15" s="1"/>
  <c r="E272" i="15"/>
  <c r="Q272" i="15"/>
  <c r="R272" i="15" s="1"/>
  <c r="Q274" i="15"/>
  <c r="R274" i="15" s="1"/>
  <c r="AD274" i="15"/>
  <c r="AE274" i="15" s="1"/>
  <c r="E274" i="15"/>
  <c r="AD276" i="15"/>
  <c r="AE276" i="15" s="1"/>
  <c r="Q276" i="15"/>
  <c r="R276" i="15" s="1"/>
  <c r="E276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0" i="15"/>
  <c r="D198" i="15"/>
  <c r="D196" i="15"/>
  <c r="D194" i="15"/>
  <c r="D192" i="15"/>
  <c r="D190" i="15"/>
  <c r="D188" i="15"/>
  <c r="D186" i="15"/>
  <c r="D201" i="15"/>
  <c r="D199" i="15"/>
  <c r="D197" i="15"/>
  <c r="D195" i="15"/>
  <c r="D193" i="15"/>
  <c r="D191" i="15"/>
  <c r="D189" i="15"/>
  <c r="D187" i="15"/>
  <c r="D216" i="14"/>
  <c r="D215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0" i="14"/>
  <c r="D198" i="14"/>
  <c r="D196" i="14"/>
  <c r="D194" i="14"/>
  <c r="D192" i="14"/>
  <c r="D190" i="14"/>
  <c r="D188" i="14"/>
  <c r="D186" i="14"/>
  <c r="D214" i="14"/>
  <c r="D201" i="14"/>
  <c r="D199" i="14"/>
  <c r="D197" i="14"/>
  <c r="D195" i="14"/>
  <c r="D193" i="14"/>
  <c r="D191" i="14"/>
  <c r="D189" i="14"/>
  <c r="D187" i="14"/>
  <c r="D216" i="13"/>
  <c r="D215" i="13"/>
  <c r="D213" i="13"/>
  <c r="D210" i="13"/>
  <c r="D208" i="13"/>
  <c r="D207" i="13"/>
  <c r="D205" i="13"/>
  <c r="D202" i="13"/>
  <c r="D200" i="13"/>
  <c r="D199" i="13"/>
  <c r="D198" i="13"/>
  <c r="D188" i="13"/>
  <c r="D187" i="13"/>
  <c r="D186" i="13"/>
  <c r="D216" i="12"/>
  <c r="D215" i="12"/>
  <c r="D213" i="12"/>
  <c r="D210" i="12"/>
  <c r="D208" i="12"/>
  <c r="D207" i="12"/>
  <c r="D205" i="12"/>
  <c r="D202" i="12"/>
  <c r="D201" i="12"/>
  <c r="D199" i="12"/>
  <c r="D198" i="12"/>
  <c r="D197" i="12"/>
  <c r="D195" i="12"/>
  <c r="D192" i="12"/>
  <c r="D188" i="12"/>
  <c r="D186" i="12"/>
  <c r="D214" i="13"/>
  <c r="D212" i="13"/>
  <c r="D211" i="13"/>
  <c r="D209" i="13"/>
  <c r="D206" i="13"/>
  <c r="D204" i="13"/>
  <c r="D203" i="13"/>
  <c r="D201" i="13"/>
  <c r="D197" i="13"/>
  <c r="D196" i="13"/>
  <c r="D195" i="13"/>
  <c r="D194" i="13"/>
  <c r="D193" i="13"/>
  <c r="D192" i="13"/>
  <c r="D191" i="13"/>
  <c r="D190" i="13"/>
  <c r="D189" i="13"/>
  <c r="D214" i="12"/>
  <c r="D212" i="12"/>
  <c r="D211" i="12"/>
  <c r="D209" i="12"/>
  <c r="D206" i="12"/>
  <c r="D204" i="12"/>
  <c r="D203" i="12"/>
  <c r="D200" i="12"/>
  <c r="D196" i="12"/>
  <c r="D194" i="12"/>
  <c r="D193" i="12"/>
  <c r="D191" i="12"/>
  <c r="D190" i="12"/>
  <c r="D189" i="12"/>
  <c r="D187" i="12"/>
  <c r="D201" i="3"/>
  <c r="D199" i="3"/>
  <c r="D197" i="3"/>
  <c r="D195" i="3"/>
  <c r="D193" i="3"/>
  <c r="D191" i="3"/>
  <c r="D189" i="3"/>
  <c r="D18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0" i="3"/>
  <c r="D198" i="3"/>
  <c r="D196" i="3"/>
  <c r="D194" i="3"/>
  <c r="D192" i="3"/>
  <c r="D190" i="3"/>
  <c r="D188" i="3"/>
  <c r="D186" i="3"/>
  <c r="AT9" i="3"/>
  <c r="L9" i="12"/>
  <c r="L10" i="12" s="1"/>
  <c r="Y10" i="13"/>
  <c r="AJ8" i="12"/>
  <c r="AI8" i="13"/>
  <c r="AI9" i="13" s="1"/>
  <c r="AJ7" i="13"/>
  <c r="AJ8" i="13" s="1"/>
  <c r="X11" i="13"/>
  <c r="AJ9" i="15"/>
  <c r="AU7" i="3"/>
  <c r="AU8" i="3" s="1"/>
  <c r="K10" i="3"/>
  <c r="L10" i="14"/>
  <c r="L11" i="14" s="1"/>
  <c r="L12" i="14" s="1"/>
  <c r="K8" i="15"/>
  <c r="AO309" i="3"/>
  <c r="AP309" i="3" s="1"/>
  <c r="AS309" i="3" s="1"/>
  <c r="AD309" i="3"/>
  <c r="AE309" i="3" s="1"/>
  <c r="AH309" i="3" s="1"/>
  <c r="E309" i="3"/>
  <c r="Q309" i="3"/>
  <c r="R309" i="3" s="1"/>
  <c r="W309" i="3" s="1"/>
  <c r="AD311" i="3"/>
  <c r="AE311" i="3" s="1"/>
  <c r="AH311" i="3" s="1"/>
  <c r="AO311" i="3"/>
  <c r="AP311" i="3" s="1"/>
  <c r="AS311" i="3" s="1"/>
  <c r="E311" i="3"/>
  <c r="Q311" i="3"/>
  <c r="R311" i="3" s="1"/>
  <c r="W311" i="3" s="1"/>
  <c r="AO313" i="3"/>
  <c r="AP313" i="3" s="1"/>
  <c r="AS313" i="3" s="1"/>
  <c r="AD313" i="3"/>
  <c r="AE313" i="3" s="1"/>
  <c r="AH313" i="3" s="1"/>
  <c r="E313" i="3"/>
  <c r="Q313" i="3"/>
  <c r="R313" i="3" s="1"/>
  <c r="W313" i="3" s="1"/>
  <c r="AD315" i="3"/>
  <c r="AE315" i="3" s="1"/>
  <c r="AH315" i="3" s="1"/>
  <c r="AO315" i="3"/>
  <c r="AP315" i="3" s="1"/>
  <c r="AS315" i="3" s="1"/>
  <c r="E315" i="3"/>
  <c r="Q315" i="3"/>
  <c r="R315" i="3" s="1"/>
  <c r="W315" i="3" s="1"/>
  <c r="AO317" i="3"/>
  <c r="AP317" i="3" s="1"/>
  <c r="AS317" i="3" s="1"/>
  <c r="AD317" i="3"/>
  <c r="AE317" i="3" s="1"/>
  <c r="AH317" i="3" s="1"/>
  <c r="E317" i="3"/>
  <c r="Q317" i="3"/>
  <c r="R317" i="3" s="1"/>
  <c r="W317" i="3" s="1"/>
  <c r="AD319" i="3"/>
  <c r="AE319" i="3" s="1"/>
  <c r="AH319" i="3" s="1"/>
  <c r="AO319" i="3"/>
  <c r="AP319" i="3" s="1"/>
  <c r="AS319" i="3" s="1"/>
  <c r="E319" i="3"/>
  <c r="Q319" i="3"/>
  <c r="R319" i="3" s="1"/>
  <c r="W319" i="3" s="1"/>
  <c r="AO321" i="3"/>
  <c r="AP321" i="3" s="1"/>
  <c r="AS321" i="3" s="1"/>
  <c r="AD321" i="3"/>
  <c r="AE321" i="3" s="1"/>
  <c r="AH321" i="3" s="1"/>
  <c r="E321" i="3"/>
  <c r="Q321" i="3"/>
  <c r="R321" i="3" s="1"/>
  <c r="W321" i="3" s="1"/>
  <c r="AD323" i="3"/>
  <c r="AE323" i="3" s="1"/>
  <c r="AH323" i="3" s="1"/>
  <c r="AO323" i="3"/>
  <c r="AP323" i="3" s="1"/>
  <c r="AS323" i="3" s="1"/>
  <c r="E323" i="3"/>
  <c r="Q323" i="3"/>
  <c r="R323" i="3" s="1"/>
  <c r="W323" i="3" s="1"/>
  <c r="AO325" i="3"/>
  <c r="AP325" i="3" s="1"/>
  <c r="AS325" i="3" s="1"/>
  <c r="AD325" i="3"/>
  <c r="AE325" i="3" s="1"/>
  <c r="AH325" i="3" s="1"/>
  <c r="E325" i="3"/>
  <c r="Q325" i="3"/>
  <c r="R325" i="3" s="1"/>
  <c r="W325" i="3" s="1"/>
  <c r="AD327" i="3"/>
  <c r="AE327" i="3" s="1"/>
  <c r="AH327" i="3" s="1"/>
  <c r="AO327" i="3"/>
  <c r="AP327" i="3" s="1"/>
  <c r="AS327" i="3" s="1"/>
  <c r="E327" i="3"/>
  <c r="Q327" i="3"/>
  <c r="R327" i="3" s="1"/>
  <c r="W327" i="3" s="1"/>
  <c r="AO329" i="3"/>
  <c r="AP329" i="3" s="1"/>
  <c r="AS329" i="3" s="1"/>
  <c r="AD329" i="3"/>
  <c r="AE329" i="3" s="1"/>
  <c r="AH329" i="3" s="1"/>
  <c r="E329" i="3"/>
  <c r="Q329" i="3"/>
  <c r="R329" i="3" s="1"/>
  <c r="W329" i="3" s="1"/>
  <c r="AD331" i="3"/>
  <c r="AE331" i="3" s="1"/>
  <c r="AH331" i="3" s="1"/>
  <c r="AO331" i="3"/>
  <c r="AP331" i="3" s="1"/>
  <c r="AS331" i="3" s="1"/>
  <c r="E331" i="3"/>
  <c r="Q331" i="3"/>
  <c r="R331" i="3" s="1"/>
  <c r="W331" i="3" s="1"/>
  <c r="AO333" i="3"/>
  <c r="AP333" i="3" s="1"/>
  <c r="AS333" i="3" s="1"/>
  <c r="E333" i="3"/>
  <c r="AD333" i="3"/>
  <c r="AE333" i="3" s="1"/>
  <c r="AH333" i="3" s="1"/>
  <c r="Q333" i="3"/>
  <c r="R333" i="3" s="1"/>
  <c r="W333" i="3" s="1"/>
  <c r="AD335" i="3"/>
  <c r="AE335" i="3" s="1"/>
  <c r="AH335" i="3" s="1"/>
  <c r="AO335" i="3"/>
  <c r="AP335" i="3" s="1"/>
  <c r="AS335" i="3" s="1"/>
  <c r="E335" i="3"/>
  <c r="Q335" i="3"/>
  <c r="R335" i="3" s="1"/>
  <c r="W335" i="3" s="1"/>
  <c r="AO337" i="3"/>
  <c r="AP337" i="3" s="1"/>
  <c r="AS337" i="3" s="1"/>
  <c r="E337" i="3"/>
  <c r="AD337" i="3"/>
  <c r="AE337" i="3" s="1"/>
  <c r="AH337" i="3" s="1"/>
  <c r="Q337" i="3"/>
  <c r="R337" i="3" s="1"/>
  <c r="W337" i="3" s="1"/>
  <c r="E310" i="12"/>
  <c r="Q310" i="12"/>
  <c r="R310" i="12" s="1"/>
  <c r="AD310" i="12"/>
  <c r="AE310" i="12" s="1"/>
  <c r="Q313" i="12"/>
  <c r="R313" i="12" s="1"/>
  <c r="E313" i="12"/>
  <c r="AD313" i="12"/>
  <c r="AE313" i="12" s="1"/>
  <c r="E318" i="12"/>
  <c r="Q318" i="12"/>
  <c r="R318" i="12" s="1"/>
  <c r="AD318" i="12"/>
  <c r="AE318" i="12" s="1"/>
  <c r="Q321" i="12"/>
  <c r="R321" i="12" s="1"/>
  <c r="E321" i="12"/>
  <c r="AD321" i="12"/>
  <c r="AE321" i="12" s="1"/>
  <c r="E326" i="12"/>
  <c r="Q326" i="12"/>
  <c r="R326" i="12" s="1"/>
  <c r="AD326" i="12"/>
  <c r="AE326" i="12" s="1"/>
  <c r="Q329" i="12"/>
  <c r="R329" i="12" s="1"/>
  <c r="E329" i="12"/>
  <c r="AD329" i="12"/>
  <c r="AE329" i="12" s="1"/>
  <c r="E334" i="12"/>
  <c r="Q334" i="12"/>
  <c r="R334" i="12" s="1"/>
  <c r="AD334" i="12"/>
  <c r="AE334" i="12" s="1"/>
  <c r="Q337" i="12"/>
  <c r="R337" i="12" s="1"/>
  <c r="E337" i="12"/>
  <c r="AD337" i="12"/>
  <c r="AE337" i="12" s="1"/>
  <c r="Q313" i="13"/>
  <c r="R313" i="13" s="1"/>
  <c r="E313" i="13"/>
  <c r="AD313" i="13"/>
  <c r="AE313" i="13" s="1"/>
  <c r="E316" i="13"/>
  <c r="AD316" i="13"/>
  <c r="AE316" i="13" s="1"/>
  <c r="Q316" i="13"/>
  <c r="R316" i="13" s="1"/>
  <c r="Q321" i="13"/>
  <c r="R321" i="13" s="1"/>
  <c r="E321" i="13"/>
  <c r="AD321" i="13"/>
  <c r="AE321" i="13" s="1"/>
  <c r="Q325" i="13"/>
  <c r="R325" i="13" s="1"/>
  <c r="E325" i="13"/>
  <c r="AD325" i="13"/>
  <c r="AE325" i="13" s="1"/>
  <c r="Q329" i="13"/>
  <c r="R329" i="13" s="1"/>
  <c r="E329" i="13"/>
  <c r="AD329" i="13"/>
  <c r="AE329" i="13" s="1"/>
  <c r="Q333" i="13"/>
  <c r="R333" i="13" s="1"/>
  <c r="E333" i="13"/>
  <c r="AD333" i="13"/>
  <c r="AE333" i="13" s="1"/>
  <c r="Q337" i="13"/>
  <c r="R337" i="13" s="1"/>
  <c r="AD337" i="13"/>
  <c r="AE337" i="13" s="1"/>
  <c r="E337" i="13"/>
  <c r="E311" i="12"/>
  <c r="Q311" i="12"/>
  <c r="R311" i="12" s="1"/>
  <c r="AD311" i="12"/>
  <c r="AE311" i="12" s="1"/>
  <c r="Q316" i="12"/>
  <c r="R316" i="12" s="1"/>
  <c r="AD316" i="12"/>
  <c r="AE316" i="12" s="1"/>
  <c r="E316" i="12"/>
  <c r="E319" i="12"/>
  <c r="Q319" i="12"/>
  <c r="R319" i="12" s="1"/>
  <c r="AD319" i="12"/>
  <c r="AE319" i="12" s="1"/>
  <c r="Q324" i="12"/>
  <c r="R324" i="12" s="1"/>
  <c r="AD324" i="12"/>
  <c r="AE324" i="12" s="1"/>
  <c r="E324" i="12"/>
  <c r="E327" i="12"/>
  <c r="Q327" i="12"/>
  <c r="R327" i="12" s="1"/>
  <c r="AD327" i="12"/>
  <c r="AE327" i="12" s="1"/>
  <c r="Q332" i="12"/>
  <c r="R332" i="12" s="1"/>
  <c r="AD332" i="12"/>
  <c r="AE332" i="12" s="1"/>
  <c r="E332" i="12"/>
  <c r="E335" i="12"/>
  <c r="Q335" i="12"/>
  <c r="R335" i="12" s="1"/>
  <c r="AD335" i="12"/>
  <c r="AE335" i="12" s="1"/>
  <c r="Q309" i="13"/>
  <c r="R309" i="13" s="1"/>
  <c r="E309" i="13"/>
  <c r="AD309" i="13"/>
  <c r="AE309" i="13" s="1"/>
  <c r="E312" i="13"/>
  <c r="AD312" i="13"/>
  <c r="AE312" i="13" s="1"/>
  <c r="Q312" i="13"/>
  <c r="R312" i="13" s="1"/>
  <c r="Q317" i="13"/>
  <c r="R317" i="13" s="1"/>
  <c r="E317" i="13"/>
  <c r="AD317" i="13"/>
  <c r="AE317" i="13" s="1"/>
  <c r="AD320" i="13"/>
  <c r="AE320" i="13" s="1"/>
  <c r="E320" i="13"/>
  <c r="Q320" i="13"/>
  <c r="R320" i="13" s="1"/>
  <c r="E324" i="13"/>
  <c r="AD324" i="13"/>
  <c r="AE324" i="13" s="1"/>
  <c r="Q324" i="13"/>
  <c r="R324" i="13" s="1"/>
  <c r="Q328" i="13"/>
  <c r="R328" i="13" s="1"/>
  <c r="E328" i="13"/>
  <c r="AD328" i="13"/>
  <c r="AE328" i="13" s="1"/>
  <c r="Q332" i="13"/>
  <c r="R332" i="13" s="1"/>
  <c r="E332" i="13"/>
  <c r="AD332" i="13"/>
  <c r="AE332" i="13" s="1"/>
  <c r="Q336" i="13"/>
  <c r="R336" i="13" s="1"/>
  <c r="E336" i="13"/>
  <c r="AD336" i="13"/>
  <c r="AE336" i="13" s="1"/>
  <c r="AD309" i="14"/>
  <c r="AE309" i="14" s="1"/>
  <c r="Q309" i="14"/>
  <c r="R309" i="14" s="1"/>
  <c r="E309" i="14"/>
  <c r="AD311" i="14"/>
  <c r="AE311" i="14" s="1"/>
  <c r="Q311" i="14"/>
  <c r="R311" i="14" s="1"/>
  <c r="E311" i="14"/>
  <c r="AD313" i="14"/>
  <c r="AE313" i="14" s="1"/>
  <c r="Q313" i="14"/>
  <c r="R313" i="14" s="1"/>
  <c r="E313" i="14"/>
  <c r="AD315" i="14"/>
  <c r="AE315" i="14" s="1"/>
  <c r="Q315" i="14"/>
  <c r="R315" i="14" s="1"/>
  <c r="E315" i="14"/>
  <c r="AD317" i="14"/>
  <c r="AE317" i="14" s="1"/>
  <c r="Q317" i="14"/>
  <c r="R317" i="14" s="1"/>
  <c r="E317" i="14"/>
  <c r="AD319" i="14"/>
  <c r="AE319" i="14" s="1"/>
  <c r="Q319" i="14"/>
  <c r="R319" i="14" s="1"/>
  <c r="E319" i="14"/>
  <c r="AD321" i="14"/>
  <c r="AE321" i="14" s="1"/>
  <c r="Q321" i="14"/>
  <c r="R321" i="14" s="1"/>
  <c r="E321" i="14"/>
  <c r="AD323" i="14"/>
  <c r="AE323" i="14" s="1"/>
  <c r="E323" i="14"/>
  <c r="Q323" i="14"/>
  <c r="R323" i="14" s="1"/>
  <c r="AD325" i="14"/>
  <c r="AE325" i="14" s="1"/>
  <c r="E325" i="14"/>
  <c r="Q325" i="14"/>
  <c r="R325" i="14" s="1"/>
  <c r="AD327" i="14"/>
  <c r="AE327" i="14" s="1"/>
  <c r="E327" i="14"/>
  <c r="Q327" i="14"/>
  <c r="R327" i="14" s="1"/>
  <c r="AD329" i="14"/>
  <c r="AE329" i="14" s="1"/>
  <c r="E329" i="14"/>
  <c r="Q329" i="14"/>
  <c r="R329" i="14" s="1"/>
  <c r="AD331" i="14"/>
  <c r="AE331" i="14" s="1"/>
  <c r="E331" i="14"/>
  <c r="Q331" i="14"/>
  <c r="R331" i="14" s="1"/>
  <c r="AD333" i="14"/>
  <c r="AE333" i="14" s="1"/>
  <c r="E333" i="14"/>
  <c r="Q333" i="14"/>
  <c r="R333" i="14" s="1"/>
  <c r="AD335" i="14"/>
  <c r="AE335" i="14" s="1"/>
  <c r="E335" i="14"/>
  <c r="Q335" i="14"/>
  <c r="R335" i="14" s="1"/>
  <c r="AD337" i="14"/>
  <c r="AE337" i="14" s="1"/>
  <c r="E337" i="14"/>
  <c r="Q337" i="14"/>
  <c r="R337" i="14" s="1"/>
  <c r="Q325" i="15"/>
  <c r="R325" i="15" s="1"/>
  <c r="E325" i="15"/>
  <c r="AD325" i="15"/>
  <c r="AE325" i="15" s="1"/>
  <c r="AD327" i="15"/>
  <c r="AE327" i="15" s="1"/>
  <c r="Q327" i="15"/>
  <c r="R327" i="15" s="1"/>
  <c r="E327" i="15"/>
  <c r="AD330" i="15"/>
  <c r="AE330" i="15" s="1"/>
  <c r="E330" i="15"/>
  <c r="Q330" i="15"/>
  <c r="R330" i="15" s="1"/>
  <c r="Q333" i="15"/>
  <c r="R333" i="15" s="1"/>
  <c r="E333" i="15"/>
  <c r="AD333" i="15"/>
  <c r="AE333" i="15" s="1"/>
  <c r="AD335" i="15"/>
  <c r="AE335" i="15" s="1"/>
  <c r="Q335" i="15"/>
  <c r="R335" i="15" s="1"/>
  <c r="E335" i="15"/>
  <c r="AD338" i="15"/>
  <c r="AE338" i="15" s="1"/>
  <c r="E338" i="15"/>
  <c r="Q338" i="15"/>
  <c r="R338" i="15" s="1"/>
  <c r="Q311" i="15"/>
  <c r="R311" i="15" s="1"/>
  <c r="AD311" i="15"/>
  <c r="AE311" i="15" s="1"/>
  <c r="E311" i="15"/>
  <c r="Q314" i="15"/>
  <c r="R314" i="15" s="1"/>
  <c r="E314" i="15"/>
  <c r="AD314" i="15"/>
  <c r="AE314" i="15" s="1"/>
  <c r="AD316" i="15"/>
  <c r="AE316" i="15" s="1"/>
  <c r="Q316" i="15"/>
  <c r="R316" i="15" s="1"/>
  <c r="E316" i="15"/>
  <c r="Q319" i="15"/>
  <c r="R319" i="15" s="1"/>
  <c r="AD319" i="15"/>
  <c r="AE319" i="15" s="1"/>
  <c r="E319" i="15"/>
  <c r="Q322" i="15"/>
  <c r="R322" i="15" s="1"/>
  <c r="E322" i="15"/>
  <c r="AD322" i="15"/>
  <c r="AE322" i="15" s="1"/>
  <c r="E324" i="15"/>
  <c r="AD324" i="15"/>
  <c r="AE324" i="15" s="1"/>
  <c r="Q324" i="15"/>
  <c r="R324" i="15" s="1"/>
  <c r="Q313" i="15"/>
  <c r="R313" i="15" s="1"/>
  <c r="AD313" i="15"/>
  <c r="AE313" i="15" s="1"/>
  <c r="E313" i="15"/>
  <c r="Q321" i="15"/>
  <c r="R321" i="15" s="1"/>
  <c r="E321" i="15"/>
  <c r="AD321" i="15"/>
  <c r="AE321" i="15" s="1"/>
  <c r="Q332" i="15"/>
  <c r="R332" i="15" s="1"/>
  <c r="E332" i="15"/>
  <c r="AD332" i="15"/>
  <c r="AE332" i="15" s="1"/>
  <c r="AI8" i="3"/>
  <c r="AI9" i="12"/>
  <c r="X11" i="14"/>
  <c r="AI10" i="15"/>
  <c r="AD248" i="3"/>
  <c r="AE248" i="3" s="1"/>
  <c r="AH248" i="3" s="1"/>
  <c r="AO248" i="3"/>
  <c r="AP248" i="3" s="1"/>
  <c r="AS248" i="3" s="1"/>
  <c r="E248" i="3"/>
  <c r="Q248" i="3"/>
  <c r="R248" i="3" s="1"/>
  <c r="W248" i="3" s="1"/>
  <c r="AD250" i="3"/>
  <c r="AE250" i="3" s="1"/>
  <c r="AH250" i="3" s="1"/>
  <c r="AO250" i="3"/>
  <c r="AP250" i="3" s="1"/>
  <c r="AS250" i="3" s="1"/>
  <c r="E250" i="3"/>
  <c r="Q250" i="3"/>
  <c r="R250" i="3" s="1"/>
  <c r="W250" i="3" s="1"/>
  <c r="AD252" i="3"/>
  <c r="AE252" i="3" s="1"/>
  <c r="AH252" i="3" s="1"/>
  <c r="AO252" i="3"/>
  <c r="AP252" i="3" s="1"/>
  <c r="AS252" i="3" s="1"/>
  <c r="E252" i="3"/>
  <c r="Q252" i="3"/>
  <c r="R252" i="3" s="1"/>
  <c r="W252" i="3" s="1"/>
  <c r="AD254" i="3"/>
  <c r="AE254" i="3" s="1"/>
  <c r="AH254" i="3" s="1"/>
  <c r="AO254" i="3"/>
  <c r="AP254" i="3" s="1"/>
  <c r="AS254" i="3" s="1"/>
  <c r="E254" i="3"/>
  <c r="Q254" i="3"/>
  <c r="R254" i="3" s="1"/>
  <c r="W254" i="3" s="1"/>
  <c r="AD256" i="3"/>
  <c r="AE256" i="3" s="1"/>
  <c r="AH256" i="3" s="1"/>
  <c r="AO256" i="3"/>
  <c r="AP256" i="3" s="1"/>
  <c r="AS256" i="3" s="1"/>
  <c r="E256" i="3"/>
  <c r="Q256" i="3"/>
  <c r="R256" i="3" s="1"/>
  <c r="W256" i="3" s="1"/>
  <c r="AD258" i="3"/>
  <c r="AE258" i="3" s="1"/>
  <c r="AH258" i="3" s="1"/>
  <c r="AO258" i="3"/>
  <c r="AP258" i="3" s="1"/>
  <c r="AS258" i="3" s="1"/>
  <c r="E258" i="3"/>
  <c r="Q258" i="3"/>
  <c r="R258" i="3" s="1"/>
  <c r="W258" i="3" s="1"/>
  <c r="AD260" i="3"/>
  <c r="AE260" i="3" s="1"/>
  <c r="AH260" i="3" s="1"/>
  <c r="AO260" i="3"/>
  <c r="AP260" i="3" s="1"/>
  <c r="AS260" i="3" s="1"/>
  <c r="E260" i="3"/>
  <c r="Q260" i="3"/>
  <c r="R260" i="3" s="1"/>
  <c r="W260" i="3" s="1"/>
  <c r="AD262" i="3"/>
  <c r="AE262" i="3" s="1"/>
  <c r="AH262" i="3" s="1"/>
  <c r="AO262" i="3"/>
  <c r="AP262" i="3" s="1"/>
  <c r="AS262" i="3" s="1"/>
  <c r="E262" i="3"/>
  <c r="Q262" i="3"/>
  <c r="R262" i="3" s="1"/>
  <c r="W262" i="3" s="1"/>
  <c r="AD264" i="3"/>
  <c r="AE264" i="3" s="1"/>
  <c r="AH264" i="3" s="1"/>
  <c r="AO264" i="3"/>
  <c r="AP264" i="3" s="1"/>
  <c r="AS264" i="3" s="1"/>
  <c r="E264" i="3"/>
  <c r="Q264" i="3"/>
  <c r="R264" i="3" s="1"/>
  <c r="W264" i="3" s="1"/>
  <c r="AD266" i="3"/>
  <c r="AE266" i="3" s="1"/>
  <c r="AH266" i="3" s="1"/>
  <c r="AO266" i="3"/>
  <c r="AP266" i="3" s="1"/>
  <c r="AS266" i="3" s="1"/>
  <c r="E266" i="3"/>
  <c r="Q266" i="3"/>
  <c r="R266" i="3" s="1"/>
  <c r="W266" i="3" s="1"/>
  <c r="AD268" i="3"/>
  <c r="AE268" i="3" s="1"/>
  <c r="AH268" i="3" s="1"/>
  <c r="AO268" i="3"/>
  <c r="AP268" i="3" s="1"/>
  <c r="AS268" i="3" s="1"/>
  <c r="E268" i="3"/>
  <c r="Q268" i="3"/>
  <c r="R268" i="3" s="1"/>
  <c r="W268" i="3" s="1"/>
  <c r="AD270" i="3"/>
  <c r="AE270" i="3" s="1"/>
  <c r="AH270" i="3" s="1"/>
  <c r="AO270" i="3"/>
  <c r="AP270" i="3" s="1"/>
  <c r="AS270" i="3" s="1"/>
  <c r="E270" i="3"/>
  <c r="Q270" i="3"/>
  <c r="R270" i="3" s="1"/>
  <c r="W270" i="3" s="1"/>
  <c r="AD272" i="3"/>
  <c r="AE272" i="3" s="1"/>
  <c r="AH272" i="3" s="1"/>
  <c r="AO272" i="3"/>
  <c r="AP272" i="3" s="1"/>
  <c r="AS272" i="3" s="1"/>
  <c r="E272" i="3"/>
  <c r="Q272" i="3"/>
  <c r="R272" i="3" s="1"/>
  <c r="W272" i="3" s="1"/>
  <c r="AD274" i="3"/>
  <c r="AE274" i="3" s="1"/>
  <c r="AH274" i="3" s="1"/>
  <c r="AO274" i="3"/>
  <c r="AP274" i="3" s="1"/>
  <c r="AS274" i="3" s="1"/>
  <c r="E274" i="3"/>
  <c r="Q274" i="3"/>
  <c r="R274" i="3" s="1"/>
  <c r="W274" i="3" s="1"/>
  <c r="AD276" i="3"/>
  <c r="AE276" i="3" s="1"/>
  <c r="AH276" i="3" s="1"/>
  <c r="AO276" i="3"/>
  <c r="AP276" i="3" s="1"/>
  <c r="AS276" i="3" s="1"/>
  <c r="E276" i="3"/>
  <c r="Q276" i="3"/>
  <c r="R276" i="3" s="1"/>
  <c r="W276" i="3" s="1"/>
  <c r="Q249" i="12"/>
  <c r="R249" i="12" s="1"/>
  <c r="AD249" i="12"/>
  <c r="AE249" i="12" s="1"/>
  <c r="E249" i="12"/>
  <c r="Q252" i="12"/>
  <c r="R252" i="12" s="1"/>
  <c r="E252" i="12"/>
  <c r="AD252" i="12"/>
  <c r="AE252" i="12" s="1"/>
  <c r="Q257" i="12"/>
  <c r="R257" i="12" s="1"/>
  <c r="AD257" i="12"/>
  <c r="AE257" i="12" s="1"/>
  <c r="E257" i="12"/>
  <c r="Q260" i="12"/>
  <c r="R260" i="12" s="1"/>
  <c r="E260" i="12"/>
  <c r="AD260" i="12"/>
  <c r="AE260" i="12" s="1"/>
  <c r="Q264" i="12"/>
  <c r="R264" i="12" s="1"/>
  <c r="E264" i="12"/>
  <c r="AD264" i="12"/>
  <c r="AE264" i="12" s="1"/>
  <c r="Q268" i="12"/>
  <c r="R268" i="12" s="1"/>
  <c r="E268" i="12"/>
  <c r="AD268" i="12"/>
  <c r="AE268" i="12" s="1"/>
  <c r="E272" i="12"/>
  <c r="AD272" i="12"/>
  <c r="AE272" i="12" s="1"/>
  <c r="Q272" i="12"/>
  <c r="R272" i="12" s="1"/>
  <c r="E276" i="12"/>
  <c r="AD276" i="12"/>
  <c r="AE276" i="12" s="1"/>
  <c r="Q276" i="12"/>
  <c r="R276" i="12" s="1"/>
  <c r="Q249" i="13"/>
  <c r="R249" i="13" s="1"/>
  <c r="AD249" i="13"/>
  <c r="AE249" i="13" s="1"/>
  <c r="E249" i="13"/>
  <c r="Q253" i="13"/>
  <c r="R253" i="13" s="1"/>
  <c r="AD253" i="13"/>
  <c r="AE253" i="13" s="1"/>
  <c r="E253" i="13"/>
  <c r="Q257" i="13"/>
  <c r="R257" i="13" s="1"/>
  <c r="AD257" i="13"/>
  <c r="AE257" i="13" s="1"/>
  <c r="E257" i="13"/>
  <c r="Q261" i="13"/>
  <c r="R261" i="13" s="1"/>
  <c r="E261" i="13"/>
  <c r="AD261" i="13"/>
  <c r="AE261" i="13" s="1"/>
  <c r="E265" i="13"/>
  <c r="AD265" i="13"/>
  <c r="AE265" i="13" s="1"/>
  <c r="Q265" i="13"/>
  <c r="R265" i="13" s="1"/>
  <c r="E269" i="13"/>
  <c r="AD269" i="13"/>
  <c r="AE269" i="13" s="1"/>
  <c r="Q269" i="13"/>
  <c r="R269" i="13" s="1"/>
  <c r="E273" i="13"/>
  <c r="Q273" i="13"/>
  <c r="R273" i="13" s="1"/>
  <c r="AD273" i="13"/>
  <c r="AE273" i="13" s="1"/>
  <c r="E277" i="13"/>
  <c r="Q277" i="13"/>
  <c r="R277" i="13" s="1"/>
  <c r="AD277" i="13"/>
  <c r="AE277" i="13" s="1"/>
  <c r="Q248" i="12"/>
  <c r="R248" i="12" s="1"/>
  <c r="E248" i="12"/>
  <c r="AD248" i="12"/>
  <c r="AE248" i="12" s="1"/>
  <c r="Q253" i="12"/>
  <c r="R253" i="12" s="1"/>
  <c r="AD253" i="12"/>
  <c r="AE253" i="12" s="1"/>
  <c r="E253" i="12"/>
  <c r="Q256" i="12"/>
  <c r="R256" i="12" s="1"/>
  <c r="E256" i="12"/>
  <c r="AD256" i="12"/>
  <c r="AE256" i="12" s="1"/>
  <c r="AD261" i="12"/>
  <c r="AE261" i="12" s="1"/>
  <c r="E261" i="12"/>
  <c r="Q261" i="12"/>
  <c r="R261" i="12" s="1"/>
  <c r="AD265" i="12"/>
  <c r="AE265" i="12" s="1"/>
  <c r="E265" i="12"/>
  <c r="Q265" i="12"/>
  <c r="R265" i="12" s="1"/>
  <c r="AD269" i="12"/>
  <c r="AE269" i="12" s="1"/>
  <c r="E269" i="12"/>
  <c r="Q269" i="12"/>
  <c r="R269" i="12" s="1"/>
  <c r="AD273" i="12"/>
  <c r="AE273" i="12" s="1"/>
  <c r="Q273" i="12"/>
  <c r="R273" i="12" s="1"/>
  <c r="E273" i="12"/>
  <c r="AD277" i="12"/>
  <c r="AE277" i="12" s="1"/>
  <c r="Q277" i="12"/>
  <c r="R277" i="12" s="1"/>
  <c r="E277" i="12"/>
  <c r="E250" i="13"/>
  <c r="AD250" i="13"/>
  <c r="AE250" i="13" s="1"/>
  <c r="Q250" i="13"/>
  <c r="R250" i="13" s="1"/>
  <c r="E254" i="13"/>
  <c r="AD254" i="13"/>
  <c r="AE254" i="13" s="1"/>
  <c r="Q254" i="13"/>
  <c r="R254" i="13" s="1"/>
  <c r="E258" i="13"/>
  <c r="AD258" i="13"/>
  <c r="AE258" i="13" s="1"/>
  <c r="Q258" i="13"/>
  <c r="R258" i="13" s="1"/>
  <c r="E262" i="13"/>
  <c r="Q262" i="13"/>
  <c r="R262" i="13" s="1"/>
  <c r="AD262" i="13"/>
  <c r="AE262" i="13" s="1"/>
  <c r="E266" i="13"/>
  <c r="AD266" i="13"/>
  <c r="AE266" i="13" s="1"/>
  <c r="Q266" i="13"/>
  <c r="R266" i="13" s="1"/>
  <c r="E270" i="13"/>
  <c r="AD270" i="13"/>
  <c r="AE270" i="13" s="1"/>
  <c r="Q270" i="13"/>
  <c r="R270" i="13" s="1"/>
  <c r="E274" i="13"/>
  <c r="AD274" i="13"/>
  <c r="AE274" i="13" s="1"/>
  <c r="Q274" i="13"/>
  <c r="R274" i="13" s="1"/>
  <c r="Q247" i="14"/>
  <c r="R247" i="14" s="1"/>
  <c r="E247" i="14"/>
  <c r="AD247" i="14"/>
  <c r="AE247" i="14" s="1"/>
  <c r="AD249" i="14"/>
  <c r="AE249" i="14" s="1"/>
  <c r="Q249" i="14"/>
  <c r="R249" i="14" s="1"/>
  <c r="E249" i="14"/>
  <c r="Q252" i="14"/>
  <c r="R252" i="14" s="1"/>
  <c r="AD252" i="14"/>
  <c r="AE252" i="14" s="1"/>
  <c r="E252" i="14"/>
  <c r="Q255" i="14"/>
  <c r="R255" i="14" s="1"/>
  <c r="E255" i="14"/>
  <c r="AD255" i="14"/>
  <c r="AE255" i="14" s="1"/>
  <c r="AD257" i="14"/>
  <c r="AE257" i="14" s="1"/>
  <c r="Q257" i="14"/>
  <c r="R257" i="14" s="1"/>
  <c r="E257" i="14"/>
  <c r="Q260" i="14"/>
  <c r="R260" i="14" s="1"/>
  <c r="AD260" i="14"/>
  <c r="AE260" i="14" s="1"/>
  <c r="E260" i="14"/>
  <c r="AD262" i="14"/>
  <c r="AE262" i="14" s="1"/>
  <c r="E262" i="14"/>
  <c r="Q262" i="14"/>
  <c r="R262" i="14" s="1"/>
  <c r="AD264" i="14"/>
  <c r="AE264" i="14" s="1"/>
  <c r="Q264" i="14"/>
  <c r="R264" i="14" s="1"/>
  <c r="E264" i="14"/>
  <c r="Q267" i="14"/>
  <c r="R267" i="14" s="1"/>
  <c r="AD267" i="14"/>
  <c r="AE267" i="14" s="1"/>
  <c r="E267" i="14"/>
  <c r="Q270" i="14"/>
  <c r="R270" i="14" s="1"/>
  <c r="E270" i="14"/>
  <c r="AD270" i="14"/>
  <c r="AE270" i="14" s="1"/>
  <c r="AD272" i="14"/>
  <c r="AE272" i="14" s="1"/>
  <c r="Q272" i="14"/>
  <c r="R272" i="14" s="1"/>
  <c r="E272" i="14"/>
  <c r="Q275" i="14"/>
  <c r="R275" i="14" s="1"/>
  <c r="AD275" i="14"/>
  <c r="AE275" i="14" s="1"/>
  <c r="E275" i="14"/>
  <c r="AD250" i="14"/>
  <c r="AE250" i="14" s="1"/>
  <c r="E250" i="14"/>
  <c r="Q250" i="14"/>
  <c r="R250" i="14" s="1"/>
  <c r="AD258" i="14"/>
  <c r="AE258" i="14" s="1"/>
  <c r="E258" i="14"/>
  <c r="Q258" i="14"/>
  <c r="R258" i="14" s="1"/>
  <c r="AD269" i="14"/>
  <c r="AE269" i="14" s="1"/>
  <c r="E269" i="14"/>
  <c r="Q269" i="14"/>
  <c r="R269" i="14" s="1"/>
  <c r="AD277" i="14"/>
  <c r="AE277" i="14" s="1"/>
  <c r="E277" i="14"/>
  <c r="Q277" i="14"/>
  <c r="R277" i="14" s="1"/>
  <c r="AD262" i="15"/>
  <c r="AE262" i="15" s="1"/>
  <c r="E262" i="15"/>
  <c r="Q262" i="15"/>
  <c r="R262" i="15" s="1"/>
  <c r="Q277" i="15"/>
  <c r="R277" i="15" s="1"/>
  <c r="E277" i="15"/>
  <c r="AD277" i="15"/>
  <c r="AE277" i="15" s="1"/>
  <c r="AD248" i="15"/>
  <c r="AE248" i="15" s="1"/>
  <c r="Q248" i="15"/>
  <c r="R248" i="15" s="1"/>
  <c r="E248" i="15"/>
  <c r="AD250" i="15"/>
  <c r="AE250" i="15" s="1"/>
  <c r="Q250" i="15"/>
  <c r="R250" i="15" s="1"/>
  <c r="E250" i="15"/>
  <c r="AD252" i="15"/>
  <c r="AE252" i="15" s="1"/>
  <c r="Q252" i="15"/>
  <c r="R252" i="15" s="1"/>
  <c r="E252" i="15"/>
  <c r="AD254" i="15"/>
  <c r="AE254" i="15" s="1"/>
  <c r="Q254" i="15"/>
  <c r="R254" i="15" s="1"/>
  <c r="E254" i="15"/>
  <c r="AD256" i="15"/>
  <c r="AE256" i="15" s="1"/>
  <c r="Q256" i="15"/>
  <c r="R256" i="15" s="1"/>
  <c r="E256" i="15"/>
  <c r="AD259" i="15"/>
  <c r="AE259" i="15" s="1"/>
  <c r="Q259" i="15"/>
  <c r="R259" i="15" s="1"/>
  <c r="E259" i="15"/>
  <c r="AD261" i="15"/>
  <c r="AE261" i="15" s="1"/>
  <c r="Q261" i="15"/>
  <c r="R261" i="15" s="1"/>
  <c r="E261" i="15"/>
  <c r="AD264" i="15"/>
  <c r="AE264" i="15" s="1"/>
  <c r="E264" i="15"/>
  <c r="Q264" i="15"/>
  <c r="R264" i="15" s="1"/>
  <c r="AD267" i="15"/>
  <c r="AE267" i="15" s="1"/>
  <c r="Q267" i="15"/>
  <c r="R267" i="15" s="1"/>
  <c r="E267" i="15"/>
  <c r="AD269" i="15"/>
  <c r="AE269" i="15" s="1"/>
  <c r="Q269" i="15"/>
  <c r="R269" i="15" s="1"/>
  <c r="E269" i="15"/>
  <c r="AD271" i="15"/>
  <c r="AE271" i="15" s="1"/>
  <c r="Q271" i="15"/>
  <c r="R271" i="15" s="1"/>
  <c r="E271" i="15"/>
  <c r="AD273" i="15"/>
  <c r="AE273" i="15" s="1"/>
  <c r="Q273" i="15"/>
  <c r="R273" i="15" s="1"/>
  <c r="E273" i="15"/>
  <c r="Q275" i="15"/>
  <c r="R275" i="15" s="1"/>
  <c r="E275" i="15"/>
  <c r="AD275" i="15"/>
  <c r="AE275" i="15" s="1"/>
  <c r="X8" i="3"/>
  <c r="AK7" i="3"/>
  <c r="AV7" i="3"/>
  <c r="Y7" i="3"/>
  <c r="P20" i="4"/>
  <c r="U14" i="4" s="1"/>
  <c r="U16" i="4" s="1"/>
  <c r="Y12" i="15" l="1"/>
  <c r="Y13" i="15" s="1"/>
  <c r="X9" i="3"/>
  <c r="AV8" i="3"/>
  <c r="AK8" i="3"/>
  <c r="Y8" i="3"/>
  <c r="AJ10" i="15"/>
  <c r="AI11" i="15"/>
  <c r="AJ9" i="12"/>
  <c r="AI10" i="12"/>
  <c r="X12" i="13"/>
  <c r="X13" i="13" s="1"/>
  <c r="Y11" i="13"/>
  <c r="Y12" i="13" s="1"/>
  <c r="AJ9" i="13"/>
  <c r="AI10" i="13"/>
  <c r="AT10" i="3"/>
  <c r="AU9" i="3"/>
  <c r="AD188" i="3"/>
  <c r="AE188" i="3" s="1"/>
  <c r="AH188" i="3" s="1"/>
  <c r="E188" i="3"/>
  <c r="J188" i="3" s="1"/>
  <c r="AO188" i="3"/>
  <c r="AP188" i="3" s="1"/>
  <c r="AS188" i="3" s="1"/>
  <c r="Q188" i="3"/>
  <c r="R188" i="3" s="1"/>
  <c r="W188" i="3" s="1"/>
  <c r="AD192" i="3"/>
  <c r="AE192" i="3" s="1"/>
  <c r="AH192" i="3" s="1"/>
  <c r="Q192" i="3"/>
  <c r="R192" i="3" s="1"/>
  <c r="W192" i="3" s="1"/>
  <c r="AO192" i="3"/>
  <c r="AP192" i="3" s="1"/>
  <c r="AS192" i="3" s="1"/>
  <c r="E192" i="3"/>
  <c r="J192" i="3" s="1"/>
  <c r="AD196" i="3"/>
  <c r="AE196" i="3" s="1"/>
  <c r="AH196" i="3" s="1"/>
  <c r="Q196" i="3"/>
  <c r="R196" i="3" s="1"/>
  <c r="W196" i="3" s="1"/>
  <c r="AO196" i="3"/>
  <c r="AP196" i="3" s="1"/>
  <c r="AS196" i="3" s="1"/>
  <c r="E196" i="3"/>
  <c r="J196" i="3" s="1"/>
  <c r="AO200" i="3"/>
  <c r="AP200" i="3" s="1"/>
  <c r="AS200" i="3" s="1"/>
  <c r="E200" i="3"/>
  <c r="J200" i="3" s="1"/>
  <c r="AD200" i="3"/>
  <c r="AE200" i="3" s="1"/>
  <c r="AH200" i="3" s="1"/>
  <c r="Q200" i="3"/>
  <c r="R200" i="3" s="1"/>
  <c r="W200" i="3" s="1"/>
  <c r="AD203" i="3"/>
  <c r="AE203" i="3" s="1"/>
  <c r="AH203" i="3" s="1"/>
  <c r="Q203" i="3"/>
  <c r="R203" i="3" s="1"/>
  <c r="W203" i="3" s="1"/>
  <c r="AO203" i="3"/>
  <c r="AP203" i="3" s="1"/>
  <c r="AS203" i="3" s="1"/>
  <c r="E203" i="3"/>
  <c r="AD205" i="3"/>
  <c r="AE205" i="3" s="1"/>
  <c r="AH205" i="3" s="1"/>
  <c r="Q205" i="3"/>
  <c r="R205" i="3" s="1"/>
  <c r="W205" i="3" s="1"/>
  <c r="AO205" i="3"/>
  <c r="AP205" i="3" s="1"/>
  <c r="AS205" i="3" s="1"/>
  <c r="E205" i="3"/>
  <c r="AD207" i="3"/>
  <c r="AE207" i="3" s="1"/>
  <c r="AH207" i="3" s="1"/>
  <c r="Q207" i="3"/>
  <c r="R207" i="3" s="1"/>
  <c r="W207" i="3" s="1"/>
  <c r="AO207" i="3"/>
  <c r="AP207" i="3" s="1"/>
  <c r="AS207" i="3" s="1"/>
  <c r="E207" i="3"/>
  <c r="AD209" i="3"/>
  <c r="AE209" i="3" s="1"/>
  <c r="AH209" i="3" s="1"/>
  <c r="Q209" i="3"/>
  <c r="R209" i="3" s="1"/>
  <c r="W209" i="3" s="1"/>
  <c r="AO209" i="3"/>
  <c r="AP209" i="3" s="1"/>
  <c r="AS209" i="3" s="1"/>
  <c r="E209" i="3"/>
  <c r="AD211" i="3"/>
  <c r="AE211" i="3" s="1"/>
  <c r="AH211" i="3" s="1"/>
  <c r="Q211" i="3"/>
  <c r="R211" i="3" s="1"/>
  <c r="W211" i="3" s="1"/>
  <c r="AO211" i="3"/>
  <c r="AP211" i="3" s="1"/>
  <c r="AS211" i="3" s="1"/>
  <c r="E211" i="3"/>
  <c r="AD213" i="3"/>
  <c r="AE213" i="3" s="1"/>
  <c r="AH213" i="3" s="1"/>
  <c r="Q213" i="3"/>
  <c r="R213" i="3" s="1"/>
  <c r="W213" i="3" s="1"/>
  <c r="AO213" i="3"/>
  <c r="AP213" i="3" s="1"/>
  <c r="AS213" i="3" s="1"/>
  <c r="E213" i="3"/>
  <c r="AD215" i="3"/>
  <c r="AE215" i="3" s="1"/>
  <c r="AH215" i="3" s="1"/>
  <c r="Q215" i="3"/>
  <c r="R215" i="3" s="1"/>
  <c r="W215" i="3" s="1"/>
  <c r="AO215" i="3"/>
  <c r="AP215" i="3" s="1"/>
  <c r="AS215" i="3" s="1"/>
  <c r="E215" i="3"/>
  <c r="AO187" i="3"/>
  <c r="AP187" i="3" s="1"/>
  <c r="AS187" i="3" s="1"/>
  <c r="E187" i="3"/>
  <c r="J187" i="3" s="1"/>
  <c r="AD187" i="3"/>
  <c r="AE187" i="3" s="1"/>
  <c r="AH187" i="3" s="1"/>
  <c r="Q187" i="3"/>
  <c r="R187" i="3" s="1"/>
  <c r="W187" i="3" s="1"/>
  <c r="AO191" i="3"/>
  <c r="AP191" i="3" s="1"/>
  <c r="AS191" i="3" s="1"/>
  <c r="E191" i="3"/>
  <c r="J191" i="3" s="1"/>
  <c r="AD191" i="3"/>
  <c r="AE191" i="3" s="1"/>
  <c r="AH191" i="3" s="1"/>
  <c r="Q191" i="3"/>
  <c r="R191" i="3" s="1"/>
  <c r="W191" i="3" s="1"/>
  <c r="AO195" i="3"/>
  <c r="AP195" i="3" s="1"/>
  <c r="AS195" i="3" s="1"/>
  <c r="E195" i="3"/>
  <c r="J195" i="3" s="1"/>
  <c r="AD195" i="3"/>
  <c r="AE195" i="3" s="1"/>
  <c r="AH195" i="3" s="1"/>
  <c r="Q195" i="3"/>
  <c r="R195" i="3" s="1"/>
  <c r="W195" i="3" s="1"/>
  <c r="E199" i="3"/>
  <c r="J199" i="3" s="1"/>
  <c r="AO199" i="3"/>
  <c r="AP199" i="3" s="1"/>
  <c r="AS199" i="3" s="1"/>
  <c r="Q199" i="3"/>
  <c r="R199" i="3" s="1"/>
  <c r="W199" i="3" s="1"/>
  <c r="AD199" i="3"/>
  <c r="AE199" i="3" s="1"/>
  <c r="AH199" i="3" s="1"/>
  <c r="Q187" i="12"/>
  <c r="R187" i="12" s="1"/>
  <c r="AD187" i="12"/>
  <c r="AE187" i="12" s="1"/>
  <c r="E187" i="12"/>
  <c r="J187" i="12" s="1"/>
  <c r="E190" i="12"/>
  <c r="J190" i="12" s="1"/>
  <c r="Q190" i="12"/>
  <c r="R190" i="12" s="1"/>
  <c r="AD190" i="12"/>
  <c r="AE190" i="12" s="1"/>
  <c r="Q193" i="12"/>
  <c r="R193" i="12" s="1"/>
  <c r="E193" i="12"/>
  <c r="J193" i="12" s="1"/>
  <c r="AD193" i="12"/>
  <c r="AE193" i="12" s="1"/>
  <c r="Q196" i="12"/>
  <c r="R196" i="12" s="1"/>
  <c r="E196" i="12"/>
  <c r="J196" i="12" s="1"/>
  <c r="AD196" i="12"/>
  <c r="AE196" i="12" s="1"/>
  <c r="Q203" i="12"/>
  <c r="R203" i="12" s="1"/>
  <c r="AD203" i="12"/>
  <c r="AE203" i="12" s="1"/>
  <c r="E203" i="12"/>
  <c r="E206" i="12"/>
  <c r="Q206" i="12"/>
  <c r="R206" i="12" s="1"/>
  <c r="AD206" i="12"/>
  <c r="AE206" i="12" s="1"/>
  <c r="Q211" i="12"/>
  <c r="R211" i="12" s="1"/>
  <c r="AD211" i="12"/>
  <c r="AE211" i="12" s="1"/>
  <c r="E211" i="12"/>
  <c r="E214" i="12"/>
  <c r="Q214" i="12"/>
  <c r="R214" i="12" s="1"/>
  <c r="AD214" i="12"/>
  <c r="AE214" i="12" s="1"/>
  <c r="E190" i="13"/>
  <c r="J190" i="13" s="1"/>
  <c r="AD190" i="13"/>
  <c r="AE190" i="13" s="1"/>
  <c r="Q190" i="13"/>
  <c r="R190" i="13" s="1"/>
  <c r="Q192" i="13"/>
  <c r="R192" i="13" s="1"/>
  <c r="AD192" i="13"/>
  <c r="AE192" i="13" s="1"/>
  <c r="E192" i="13"/>
  <c r="J192" i="13" s="1"/>
  <c r="AD194" i="13"/>
  <c r="AE194" i="13" s="1"/>
  <c r="E194" i="13"/>
  <c r="J194" i="13" s="1"/>
  <c r="Q194" i="13"/>
  <c r="R194" i="13" s="1"/>
  <c r="AD196" i="13"/>
  <c r="AE196" i="13" s="1"/>
  <c r="E196" i="13"/>
  <c r="J196" i="13" s="1"/>
  <c r="Q196" i="13"/>
  <c r="R196" i="13" s="1"/>
  <c r="Q201" i="13"/>
  <c r="R201" i="13" s="1"/>
  <c r="AD201" i="13"/>
  <c r="AE201" i="13" s="1"/>
  <c r="E201" i="13"/>
  <c r="J201" i="13" s="1"/>
  <c r="AD204" i="13"/>
  <c r="AE204" i="13" s="1"/>
  <c r="E204" i="13"/>
  <c r="Q204" i="13"/>
  <c r="R204" i="13" s="1"/>
  <c r="Q209" i="13"/>
  <c r="R209" i="13" s="1"/>
  <c r="AD209" i="13"/>
  <c r="AE209" i="13" s="1"/>
  <c r="E209" i="13"/>
  <c r="E212" i="13"/>
  <c r="AD212" i="13"/>
  <c r="AE212" i="13" s="1"/>
  <c r="Q212" i="13"/>
  <c r="R212" i="13" s="1"/>
  <c r="E186" i="12"/>
  <c r="J186" i="12" s="1"/>
  <c r="Q186" i="12"/>
  <c r="R186" i="12" s="1"/>
  <c r="AD186" i="12"/>
  <c r="AE186" i="12" s="1"/>
  <c r="Q192" i="12"/>
  <c r="R192" i="12" s="1"/>
  <c r="E192" i="12"/>
  <c r="J192" i="12" s="1"/>
  <c r="AD192" i="12"/>
  <c r="AE192" i="12" s="1"/>
  <c r="Q197" i="12"/>
  <c r="R197" i="12" s="1"/>
  <c r="E197" i="12"/>
  <c r="J197" i="12" s="1"/>
  <c r="AD197" i="12"/>
  <c r="AE197" i="12" s="1"/>
  <c r="Q199" i="12"/>
  <c r="R199" i="12" s="1"/>
  <c r="AD199" i="12"/>
  <c r="AE199" i="12" s="1"/>
  <c r="E199" i="12"/>
  <c r="J199" i="12" s="1"/>
  <c r="E202" i="12"/>
  <c r="Q202" i="12"/>
  <c r="R202" i="12" s="1"/>
  <c r="AD202" i="12"/>
  <c r="AE202" i="12" s="1"/>
  <c r="Q207" i="12"/>
  <c r="R207" i="12" s="1"/>
  <c r="AD207" i="12"/>
  <c r="AE207" i="12" s="1"/>
  <c r="E207" i="12"/>
  <c r="E210" i="12"/>
  <c r="Q210" i="12"/>
  <c r="R210" i="12" s="1"/>
  <c r="AD210" i="12"/>
  <c r="AE210" i="12" s="1"/>
  <c r="Q215" i="12"/>
  <c r="R215" i="12" s="1"/>
  <c r="AD215" i="12"/>
  <c r="AE215" i="12" s="1"/>
  <c r="E215" i="12"/>
  <c r="Q186" i="13"/>
  <c r="R186" i="13" s="1"/>
  <c r="AD186" i="13"/>
  <c r="AE186" i="13" s="1"/>
  <c r="E186" i="13"/>
  <c r="J186" i="13" s="1"/>
  <c r="E188" i="13"/>
  <c r="J188" i="13" s="1"/>
  <c r="AD188" i="13"/>
  <c r="AE188" i="13" s="1"/>
  <c r="Q188" i="13"/>
  <c r="R188" i="13" s="1"/>
  <c r="Q199" i="13"/>
  <c r="R199" i="13" s="1"/>
  <c r="E199" i="13"/>
  <c r="J199" i="13" s="1"/>
  <c r="AD199" i="13"/>
  <c r="AE199" i="13" s="1"/>
  <c r="AD202" i="13"/>
  <c r="AE202" i="13" s="1"/>
  <c r="E202" i="13"/>
  <c r="Q202" i="13"/>
  <c r="R202" i="13" s="1"/>
  <c r="Q207" i="13"/>
  <c r="R207" i="13" s="1"/>
  <c r="E207" i="13"/>
  <c r="AD207" i="13"/>
  <c r="AE207" i="13" s="1"/>
  <c r="E210" i="13"/>
  <c r="AD210" i="13"/>
  <c r="AE210" i="13" s="1"/>
  <c r="Q210" i="13"/>
  <c r="R210" i="13" s="1"/>
  <c r="Q215" i="13"/>
  <c r="R215" i="13" s="1"/>
  <c r="E215" i="13"/>
  <c r="AD215" i="13"/>
  <c r="AE215" i="13" s="1"/>
  <c r="AD187" i="14"/>
  <c r="AE187" i="14" s="1"/>
  <c r="Q187" i="14"/>
  <c r="R187" i="14" s="1"/>
  <c r="E187" i="14"/>
  <c r="J187" i="14" s="1"/>
  <c r="AD191" i="14"/>
  <c r="AE191" i="14" s="1"/>
  <c r="Q191" i="14"/>
  <c r="R191" i="14" s="1"/>
  <c r="E191" i="14"/>
  <c r="J191" i="14" s="1"/>
  <c r="AD195" i="14"/>
  <c r="AE195" i="14" s="1"/>
  <c r="Q195" i="14"/>
  <c r="R195" i="14" s="1"/>
  <c r="E195" i="14"/>
  <c r="J195" i="14" s="1"/>
  <c r="AD199" i="14"/>
  <c r="AE199" i="14" s="1"/>
  <c r="Q199" i="14"/>
  <c r="R199" i="14" s="1"/>
  <c r="E199" i="14"/>
  <c r="J199" i="14" s="1"/>
  <c r="AD214" i="14"/>
  <c r="AE214" i="14" s="1"/>
  <c r="E214" i="14"/>
  <c r="Q214" i="14"/>
  <c r="R214" i="14" s="1"/>
  <c r="Q188" i="14"/>
  <c r="R188" i="14" s="1"/>
  <c r="AD188" i="14"/>
  <c r="AE188" i="14" s="1"/>
  <c r="E188" i="14"/>
  <c r="J188" i="14" s="1"/>
  <c r="Q192" i="14"/>
  <c r="R192" i="14" s="1"/>
  <c r="AD192" i="14"/>
  <c r="AE192" i="14" s="1"/>
  <c r="E192" i="14"/>
  <c r="J192" i="14" s="1"/>
  <c r="Q196" i="14"/>
  <c r="R196" i="14" s="1"/>
  <c r="AD196" i="14"/>
  <c r="AE196" i="14" s="1"/>
  <c r="E196" i="14"/>
  <c r="J196" i="14" s="1"/>
  <c r="Q200" i="14"/>
  <c r="R200" i="14" s="1"/>
  <c r="AD200" i="14"/>
  <c r="AE200" i="14" s="1"/>
  <c r="E200" i="14"/>
  <c r="J200" i="14" s="1"/>
  <c r="AD203" i="14"/>
  <c r="AE203" i="14" s="1"/>
  <c r="Q203" i="14"/>
  <c r="R203" i="14" s="1"/>
  <c r="E203" i="14"/>
  <c r="AD205" i="14"/>
  <c r="AE205" i="14" s="1"/>
  <c r="Q205" i="14"/>
  <c r="R205" i="14" s="1"/>
  <c r="E205" i="14"/>
  <c r="AD207" i="14"/>
  <c r="AE207" i="14" s="1"/>
  <c r="Q207" i="14"/>
  <c r="R207" i="14" s="1"/>
  <c r="E207" i="14"/>
  <c r="AD209" i="14"/>
  <c r="AE209" i="14" s="1"/>
  <c r="Q209" i="14"/>
  <c r="R209" i="14" s="1"/>
  <c r="E209" i="14"/>
  <c r="AD211" i="14"/>
  <c r="AE211" i="14" s="1"/>
  <c r="Q211" i="14"/>
  <c r="R211" i="14" s="1"/>
  <c r="E211" i="14"/>
  <c r="AD213" i="14"/>
  <c r="AE213" i="14" s="1"/>
  <c r="Q213" i="14"/>
  <c r="R213" i="14" s="1"/>
  <c r="E213" i="14"/>
  <c r="AD216" i="14"/>
  <c r="AE216" i="14" s="1"/>
  <c r="E216" i="14"/>
  <c r="Q216" i="14"/>
  <c r="R216" i="14" s="1"/>
  <c r="AD189" i="15"/>
  <c r="AE189" i="15" s="1"/>
  <c r="Q189" i="15"/>
  <c r="R189" i="15" s="1"/>
  <c r="E189" i="15"/>
  <c r="J189" i="15" s="1"/>
  <c r="AD193" i="15"/>
  <c r="AE193" i="15" s="1"/>
  <c r="Q193" i="15"/>
  <c r="R193" i="15" s="1"/>
  <c r="E193" i="15"/>
  <c r="J193" i="15" s="1"/>
  <c r="AD197" i="15"/>
  <c r="AE197" i="15" s="1"/>
  <c r="Q197" i="15"/>
  <c r="R197" i="15" s="1"/>
  <c r="E197" i="15"/>
  <c r="J197" i="15" s="1"/>
  <c r="AD201" i="15"/>
  <c r="AE201" i="15" s="1"/>
  <c r="Q201" i="15"/>
  <c r="R201" i="15" s="1"/>
  <c r="E201" i="15"/>
  <c r="J201" i="15" s="1"/>
  <c r="Q188" i="15"/>
  <c r="R188" i="15" s="1"/>
  <c r="E188" i="15"/>
  <c r="J188" i="15" s="1"/>
  <c r="AD188" i="15"/>
  <c r="AE188" i="15" s="1"/>
  <c r="Q192" i="15"/>
  <c r="R192" i="15" s="1"/>
  <c r="E192" i="15"/>
  <c r="J192" i="15" s="1"/>
  <c r="AD192" i="15"/>
  <c r="AE192" i="15" s="1"/>
  <c r="Q196" i="15"/>
  <c r="R196" i="15" s="1"/>
  <c r="E196" i="15"/>
  <c r="J196" i="15" s="1"/>
  <c r="AD196" i="15"/>
  <c r="AE196" i="15" s="1"/>
  <c r="Q200" i="15"/>
  <c r="R200" i="15" s="1"/>
  <c r="E200" i="15"/>
  <c r="J200" i="15" s="1"/>
  <c r="AD200" i="15"/>
  <c r="AE200" i="15" s="1"/>
  <c r="AD203" i="15"/>
  <c r="AE203" i="15" s="1"/>
  <c r="Q203" i="15"/>
  <c r="R203" i="15" s="1"/>
  <c r="E203" i="15"/>
  <c r="AD205" i="15"/>
  <c r="AE205" i="15" s="1"/>
  <c r="Q205" i="15"/>
  <c r="R205" i="15" s="1"/>
  <c r="E205" i="15"/>
  <c r="AD207" i="15"/>
  <c r="AE207" i="15" s="1"/>
  <c r="Q207" i="15"/>
  <c r="R207" i="15" s="1"/>
  <c r="E207" i="15"/>
  <c r="AD209" i="15"/>
  <c r="AE209" i="15" s="1"/>
  <c r="Q209" i="15"/>
  <c r="R209" i="15" s="1"/>
  <c r="E209" i="15"/>
  <c r="AD211" i="15"/>
  <c r="AE211" i="15" s="1"/>
  <c r="Q211" i="15"/>
  <c r="R211" i="15" s="1"/>
  <c r="E211" i="15"/>
  <c r="AD213" i="15"/>
  <c r="AE213" i="15" s="1"/>
  <c r="Q213" i="15"/>
  <c r="R213" i="15" s="1"/>
  <c r="E213" i="15"/>
  <c r="AD215" i="15"/>
  <c r="AE215" i="15" s="1"/>
  <c r="Q215" i="15"/>
  <c r="R215" i="15" s="1"/>
  <c r="E215" i="15"/>
  <c r="L10" i="13"/>
  <c r="K11" i="13"/>
  <c r="X14" i="15"/>
  <c r="L13" i="14"/>
  <c r="K14" i="14"/>
  <c r="L11" i="12"/>
  <c r="K12" i="12"/>
  <c r="Y11" i="14"/>
  <c r="X12" i="14"/>
  <c r="X13" i="14" s="1"/>
  <c r="AJ8" i="3"/>
  <c r="AI9" i="3"/>
  <c r="L8" i="15"/>
  <c r="K9" i="15"/>
  <c r="L10" i="3"/>
  <c r="K11" i="3"/>
  <c r="AD186" i="3"/>
  <c r="AE186" i="3" s="1"/>
  <c r="AH186" i="3" s="1"/>
  <c r="E186" i="3"/>
  <c r="J186" i="3" s="1"/>
  <c r="AO186" i="3"/>
  <c r="AP186" i="3" s="1"/>
  <c r="AS186" i="3" s="1"/>
  <c r="Q186" i="3"/>
  <c r="R186" i="3" s="1"/>
  <c r="W186" i="3" s="1"/>
  <c r="AD190" i="3"/>
  <c r="AE190" i="3" s="1"/>
  <c r="AH190" i="3" s="1"/>
  <c r="Q190" i="3"/>
  <c r="R190" i="3" s="1"/>
  <c r="W190" i="3" s="1"/>
  <c r="AO190" i="3"/>
  <c r="AP190" i="3" s="1"/>
  <c r="AS190" i="3" s="1"/>
  <c r="E190" i="3"/>
  <c r="J190" i="3" s="1"/>
  <c r="AD194" i="3"/>
  <c r="AE194" i="3" s="1"/>
  <c r="AH194" i="3" s="1"/>
  <c r="Q194" i="3"/>
  <c r="R194" i="3" s="1"/>
  <c r="W194" i="3" s="1"/>
  <c r="AO194" i="3"/>
  <c r="AP194" i="3" s="1"/>
  <c r="AS194" i="3" s="1"/>
  <c r="E194" i="3"/>
  <c r="J194" i="3" s="1"/>
  <c r="AD198" i="3"/>
  <c r="AE198" i="3" s="1"/>
  <c r="AH198" i="3" s="1"/>
  <c r="E198" i="3"/>
  <c r="J198" i="3" s="1"/>
  <c r="AO198" i="3"/>
  <c r="AP198" i="3" s="1"/>
  <c r="AS198" i="3" s="1"/>
  <c r="Q198" i="3"/>
  <c r="R198" i="3" s="1"/>
  <c r="W198" i="3" s="1"/>
  <c r="AD202" i="3"/>
  <c r="AE202" i="3" s="1"/>
  <c r="AH202" i="3" s="1"/>
  <c r="AO202" i="3"/>
  <c r="AP202" i="3" s="1"/>
  <c r="AS202" i="3" s="1"/>
  <c r="E202" i="3"/>
  <c r="Q202" i="3"/>
  <c r="R202" i="3" s="1"/>
  <c r="W202" i="3" s="1"/>
  <c r="AD204" i="3"/>
  <c r="AE204" i="3" s="1"/>
  <c r="AH204" i="3" s="1"/>
  <c r="AO204" i="3"/>
  <c r="AP204" i="3" s="1"/>
  <c r="AS204" i="3" s="1"/>
  <c r="E204" i="3"/>
  <c r="Q204" i="3"/>
  <c r="R204" i="3" s="1"/>
  <c r="W204" i="3" s="1"/>
  <c r="AD206" i="3"/>
  <c r="AE206" i="3" s="1"/>
  <c r="AH206" i="3" s="1"/>
  <c r="AO206" i="3"/>
  <c r="AP206" i="3" s="1"/>
  <c r="AS206" i="3" s="1"/>
  <c r="E206" i="3"/>
  <c r="Q206" i="3"/>
  <c r="R206" i="3" s="1"/>
  <c r="W206" i="3" s="1"/>
  <c r="AD208" i="3"/>
  <c r="AE208" i="3" s="1"/>
  <c r="AH208" i="3" s="1"/>
  <c r="AO208" i="3"/>
  <c r="AP208" i="3" s="1"/>
  <c r="AS208" i="3" s="1"/>
  <c r="E208" i="3"/>
  <c r="Q208" i="3"/>
  <c r="R208" i="3" s="1"/>
  <c r="W208" i="3" s="1"/>
  <c r="AD210" i="3"/>
  <c r="AE210" i="3" s="1"/>
  <c r="AH210" i="3" s="1"/>
  <c r="AO210" i="3"/>
  <c r="AP210" i="3" s="1"/>
  <c r="AS210" i="3" s="1"/>
  <c r="E210" i="3"/>
  <c r="Q210" i="3"/>
  <c r="R210" i="3" s="1"/>
  <c r="W210" i="3" s="1"/>
  <c r="AD212" i="3"/>
  <c r="AE212" i="3" s="1"/>
  <c r="AH212" i="3" s="1"/>
  <c r="AO212" i="3"/>
  <c r="AP212" i="3" s="1"/>
  <c r="AS212" i="3" s="1"/>
  <c r="E212" i="3"/>
  <c r="Q212" i="3"/>
  <c r="R212" i="3" s="1"/>
  <c r="W212" i="3" s="1"/>
  <c r="AD214" i="3"/>
  <c r="AE214" i="3" s="1"/>
  <c r="AH214" i="3" s="1"/>
  <c r="AO214" i="3"/>
  <c r="AP214" i="3" s="1"/>
  <c r="AS214" i="3" s="1"/>
  <c r="E214" i="3"/>
  <c r="Q214" i="3"/>
  <c r="R214" i="3" s="1"/>
  <c r="W214" i="3" s="1"/>
  <c r="AD216" i="3"/>
  <c r="AE216" i="3" s="1"/>
  <c r="AH216" i="3" s="1"/>
  <c r="AO216" i="3"/>
  <c r="AP216" i="3" s="1"/>
  <c r="AS216" i="3" s="1"/>
  <c r="E216" i="3"/>
  <c r="Q216" i="3"/>
  <c r="R216" i="3" s="1"/>
  <c r="W216" i="3" s="1"/>
  <c r="AO189" i="3"/>
  <c r="AP189" i="3" s="1"/>
  <c r="AS189" i="3" s="1"/>
  <c r="E189" i="3"/>
  <c r="J189" i="3" s="1"/>
  <c r="AD189" i="3"/>
  <c r="AE189" i="3" s="1"/>
  <c r="AH189" i="3" s="1"/>
  <c r="Q189" i="3"/>
  <c r="R189" i="3" s="1"/>
  <c r="W189" i="3" s="1"/>
  <c r="AO193" i="3"/>
  <c r="AP193" i="3" s="1"/>
  <c r="AS193" i="3" s="1"/>
  <c r="E193" i="3"/>
  <c r="J193" i="3" s="1"/>
  <c r="AD193" i="3"/>
  <c r="AE193" i="3" s="1"/>
  <c r="AH193" i="3" s="1"/>
  <c r="Q193" i="3"/>
  <c r="R193" i="3" s="1"/>
  <c r="W193" i="3" s="1"/>
  <c r="AO197" i="3"/>
  <c r="AP197" i="3" s="1"/>
  <c r="AS197" i="3" s="1"/>
  <c r="E197" i="3"/>
  <c r="J197" i="3" s="1"/>
  <c r="AD197" i="3"/>
  <c r="AE197" i="3" s="1"/>
  <c r="AH197" i="3" s="1"/>
  <c r="Q197" i="3"/>
  <c r="R197" i="3" s="1"/>
  <c r="W197" i="3" s="1"/>
  <c r="AD201" i="3"/>
  <c r="AE201" i="3" s="1"/>
  <c r="AH201" i="3" s="1"/>
  <c r="E201" i="3"/>
  <c r="J201" i="3" s="1"/>
  <c r="Q201" i="3"/>
  <c r="R201" i="3" s="1"/>
  <c r="W201" i="3" s="1"/>
  <c r="AO201" i="3"/>
  <c r="AP201" i="3" s="1"/>
  <c r="AS201" i="3" s="1"/>
  <c r="Q189" i="12"/>
  <c r="R189" i="12" s="1"/>
  <c r="E189" i="12"/>
  <c r="J189" i="12" s="1"/>
  <c r="AD189" i="12"/>
  <c r="AE189" i="12" s="1"/>
  <c r="Q191" i="12"/>
  <c r="R191" i="12" s="1"/>
  <c r="AD191" i="12"/>
  <c r="AE191" i="12" s="1"/>
  <c r="E191" i="12"/>
  <c r="J191" i="12" s="1"/>
  <c r="E194" i="12"/>
  <c r="J194" i="12" s="1"/>
  <c r="Q194" i="12"/>
  <c r="R194" i="12" s="1"/>
  <c r="AD194" i="12"/>
  <c r="AE194" i="12" s="1"/>
  <c r="Q200" i="12"/>
  <c r="R200" i="12" s="1"/>
  <c r="E200" i="12"/>
  <c r="J200" i="12" s="1"/>
  <c r="AD200" i="12"/>
  <c r="AE200" i="12" s="1"/>
  <c r="Q204" i="12"/>
  <c r="R204" i="12" s="1"/>
  <c r="E204" i="12"/>
  <c r="AD204" i="12"/>
  <c r="AE204" i="12" s="1"/>
  <c r="Q209" i="12"/>
  <c r="R209" i="12" s="1"/>
  <c r="E209" i="12"/>
  <c r="AD209" i="12"/>
  <c r="AE209" i="12" s="1"/>
  <c r="Q212" i="12"/>
  <c r="R212" i="12" s="1"/>
  <c r="E212" i="12"/>
  <c r="AD212" i="12"/>
  <c r="AE212" i="12" s="1"/>
  <c r="E189" i="13"/>
  <c r="J189" i="13" s="1"/>
  <c r="AD189" i="13"/>
  <c r="AE189" i="13" s="1"/>
  <c r="Q189" i="13"/>
  <c r="R189" i="13" s="1"/>
  <c r="E191" i="13"/>
  <c r="J191" i="13" s="1"/>
  <c r="AD191" i="13"/>
  <c r="AE191" i="13" s="1"/>
  <c r="Q191" i="13"/>
  <c r="R191" i="13" s="1"/>
  <c r="E193" i="13"/>
  <c r="J193" i="13" s="1"/>
  <c r="AD193" i="13"/>
  <c r="AE193" i="13" s="1"/>
  <c r="Q193" i="13"/>
  <c r="R193" i="13" s="1"/>
  <c r="E195" i="13"/>
  <c r="J195" i="13" s="1"/>
  <c r="AD195" i="13"/>
  <c r="AE195" i="13" s="1"/>
  <c r="Q195" i="13"/>
  <c r="R195" i="13" s="1"/>
  <c r="E197" i="13"/>
  <c r="J197" i="13" s="1"/>
  <c r="AD197" i="13"/>
  <c r="AE197" i="13" s="1"/>
  <c r="Q197" i="13"/>
  <c r="R197" i="13" s="1"/>
  <c r="Q203" i="13"/>
  <c r="R203" i="13" s="1"/>
  <c r="E203" i="13"/>
  <c r="AD203" i="13"/>
  <c r="AE203" i="13" s="1"/>
  <c r="AD206" i="13"/>
  <c r="AE206" i="13" s="1"/>
  <c r="E206" i="13"/>
  <c r="Q206" i="13"/>
  <c r="R206" i="13" s="1"/>
  <c r="Q211" i="13"/>
  <c r="R211" i="13" s="1"/>
  <c r="E211" i="13"/>
  <c r="AD211" i="13"/>
  <c r="AE211" i="13" s="1"/>
  <c r="E214" i="13"/>
  <c r="AD214" i="13"/>
  <c r="AE214" i="13" s="1"/>
  <c r="Q214" i="13"/>
  <c r="R214" i="13" s="1"/>
  <c r="Q188" i="12"/>
  <c r="R188" i="12" s="1"/>
  <c r="E188" i="12"/>
  <c r="J188" i="12" s="1"/>
  <c r="AD188" i="12"/>
  <c r="AE188" i="12" s="1"/>
  <c r="Q195" i="12"/>
  <c r="R195" i="12" s="1"/>
  <c r="AD195" i="12"/>
  <c r="AE195" i="12" s="1"/>
  <c r="E195" i="12"/>
  <c r="J195" i="12" s="1"/>
  <c r="E198" i="12"/>
  <c r="J198" i="12" s="1"/>
  <c r="Q198" i="12"/>
  <c r="R198" i="12" s="1"/>
  <c r="AD198" i="12"/>
  <c r="AE198" i="12" s="1"/>
  <c r="Q201" i="12"/>
  <c r="R201" i="12" s="1"/>
  <c r="E201" i="12"/>
  <c r="J201" i="12" s="1"/>
  <c r="AD201" i="12"/>
  <c r="AE201" i="12" s="1"/>
  <c r="Q205" i="12"/>
  <c r="R205" i="12" s="1"/>
  <c r="E205" i="12"/>
  <c r="AD205" i="12"/>
  <c r="AE205" i="12" s="1"/>
  <c r="Q208" i="12"/>
  <c r="R208" i="12" s="1"/>
  <c r="E208" i="12"/>
  <c r="AD208" i="12"/>
  <c r="AE208" i="12" s="1"/>
  <c r="Q213" i="12"/>
  <c r="R213" i="12" s="1"/>
  <c r="E213" i="12"/>
  <c r="AD213" i="12"/>
  <c r="AE213" i="12" s="1"/>
  <c r="Q216" i="12"/>
  <c r="R216" i="12" s="1"/>
  <c r="E216" i="12"/>
  <c r="AD216" i="12"/>
  <c r="AE216" i="12" s="1"/>
  <c r="AD187" i="13"/>
  <c r="AE187" i="13" s="1"/>
  <c r="E187" i="13"/>
  <c r="J187" i="13" s="1"/>
  <c r="Q187" i="13"/>
  <c r="R187" i="13" s="1"/>
  <c r="E198" i="13"/>
  <c r="J198" i="13" s="1"/>
  <c r="AD198" i="13"/>
  <c r="AE198" i="13" s="1"/>
  <c r="Q198" i="13"/>
  <c r="R198" i="13" s="1"/>
  <c r="AD200" i="13"/>
  <c r="AE200" i="13" s="1"/>
  <c r="E200" i="13"/>
  <c r="J200" i="13" s="1"/>
  <c r="Q200" i="13"/>
  <c r="R200" i="13" s="1"/>
  <c r="AD205" i="13"/>
  <c r="AE205" i="13" s="1"/>
  <c r="E205" i="13"/>
  <c r="Q205" i="13"/>
  <c r="R205" i="13" s="1"/>
  <c r="E208" i="13"/>
  <c r="AD208" i="13"/>
  <c r="AE208" i="13" s="1"/>
  <c r="Q208" i="13"/>
  <c r="R208" i="13" s="1"/>
  <c r="Q213" i="13"/>
  <c r="R213" i="13" s="1"/>
  <c r="AD213" i="13"/>
  <c r="AE213" i="13" s="1"/>
  <c r="E213" i="13"/>
  <c r="E216" i="13"/>
  <c r="AD216" i="13"/>
  <c r="AE216" i="13" s="1"/>
  <c r="Q216" i="13"/>
  <c r="R216" i="13" s="1"/>
  <c r="AD189" i="14"/>
  <c r="AE189" i="14" s="1"/>
  <c r="Q189" i="14"/>
  <c r="R189" i="14" s="1"/>
  <c r="E189" i="14"/>
  <c r="J189" i="14" s="1"/>
  <c r="AD193" i="14"/>
  <c r="AE193" i="14" s="1"/>
  <c r="Q193" i="14"/>
  <c r="R193" i="14" s="1"/>
  <c r="E193" i="14"/>
  <c r="J193" i="14" s="1"/>
  <c r="AD197" i="14"/>
  <c r="AE197" i="14" s="1"/>
  <c r="Q197" i="14"/>
  <c r="R197" i="14" s="1"/>
  <c r="E197" i="14"/>
  <c r="J197" i="14" s="1"/>
  <c r="AD201" i="14"/>
  <c r="AE201" i="14" s="1"/>
  <c r="Q201" i="14"/>
  <c r="R201" i="14" s="1"/>
  <c r="E201" i="14"/>
  <c r="J201" i="14" s="1"/>
  <c r="Q186" i="14"/>
  <c r="R186" i="14" s="1"/>
  <c r="AD186" i="14"/>
  <c r="AE186" i="14" s="1"/>
  <c r="E186" i="14"/>
  <c r="J186" i="14" s="1"/>
  <c r="Q190" i="14"/>
  <c r="R190" i="14" s="1"/>
  <c r="AD190" i="14"/>
  <c r="AE190" i="14" s="1"/>
  <c r="E190" i="14"/>
  <c r="J190" i="14" s="1"/>
  <c r="Q194" i="14"/>
  <c r="R194" i="14" s="1"/>
  <c r="AD194" i="14"/>
  <c r="AE194" i="14" s="1"/>
  <c r="E194" i="14"/>
  <c r="J194" i="14" s="1"/>
  <c r="Q198" i="14"/>
  <c r="R198" i="14" s="1"/>
  <c r="AD198" i="14"/>
  <c r="AE198" i="14" s="1"/>
  <c r="E198" i="14"/>
  <c r="J198" i="14" s="1"/>
  <c r="AD202" i="14"/>
  <c r="AE202" i="14" s="1"/>
  <c r="Q202" i="14"/>
  <c r="R202" i="14" s="1"/>
  <c r="E202" i="14"/>
  <c r="AD204" i="14"/>
  <c r="AE204" i="14" s="1"/>
  <c r="Q204" i="14"/>
  <c r="R204" i="14" s="1"/>
  <c r="E204" i="14"/>
  <c r="AD206" i="14"/>
  <c r="AE206" i="14" s="1"/>
  <c r="Q206" i="14"/>
  <c r="R206" i="14" s="1"/>
  <c r="E206" i="14"/>
  <c r="AD208" i="14"/>
  <c r="AE208" i="14" s="1"/>
  <c r="Q208" i="14"/>
  <c r="R208" i="14" s="1"/>
  <c r="E208" i="14"/>
  <c r="AD210" i="14"/>
  <c r="AE210" i="14" s="1"/>
  <c r="Q210" i="14"/>
  <c r="R210" i="14" s="1"/>
  <c r="E210" i="14"/>
  <c r="Q212" i="14"/>
  <c r="R212" i="14" s="1"/>
  <c r="AD212" i="14"/>
  <c r="AE212" i="14" s="1"/>
  <c r="E212" i="14"/>
  <c r="AD215" i="14"/>
  <c r="AE215" i="14" s="1"/>
  <c r="Q215" i="14"/>
  <c r="R215" i="14" s="1"/>
  <c r="E215" i="14"/>
  <c r="AD187" i="15"/>
  <c r="AE187" i="15" s="1"/>
  <c r="Q187" i="15"/>
  <c r="R187" i="15" s="1"/>
  <c r="E187" i="15"/>
  <c r="J187" i="15" s="1"/>
  <c r="AD191" i="15"/>
  <c r="AE191" i="15" s="1"/>
  <c r="Q191" i="15"/>
  <c r="R191" i="15" s="1"/>
  <c r="E191" i="15"/>
  <c r="J191" i="15" s="1"/>
  <c r="AD195" i="15"/>
  <c r="AE195" i="15" s="1"/>
  <c r="Q195" i="15"/>
  <c r="R195" i="15" s="1"/>
  <c r="E195" i="15"/>
  <c r="J195" i="15" s="1"/>
  <c r="AD199" i="15"/>
  <c r="AE199" i="15" s="1"/>
  <c r="Q199" i="15"/>
  <c r="R199" i="15" s="1"/>
  <c r="E199" i="15"/>
  <c r="J199" i="15" s="1"/>
  <c r="Q186" i="15"/>
  <c r="R186" i="15" s="1"/>
  <c r="E186" i="15"/>
  <c r="J186" i="15" s="1"/>
  <c r="AD186" i="15"/>
  <c r="AE186" i="15" s="1"/>
  <c r="Q190" i="15"/>
  <c r="R190" i="15" s="1"/>
  <c r="E190" i="15"/>
  <c r="J190" i="15" s="1"/>
  <c r="AD190" i="15"/>
  <c r="AE190" i="15" s="1"/>
  <c r="Q194" i="15"/>
  <c r="R194" i="15" s="1"/>
  <c r="E194" i="15"/>
  <c r="J194" i="15" s="1"/>
  <c r="AD194" i="15"/>
  <c r="AE194" i="15" s="1"/>
  <c r="Q198" i="15"/>
  <c r="R198" i="15" s="1"/>
  <c r="E198" i="15"/>
  <c r="J198" i="15" s="1"/>
  <c r="AD198" i="15"/>
  <c r="AE198" i="15" s="1"/>
  <c r="AD202" i="15"/>
  <c r="AE202" i="15" s="1"/>
  <c r="Q202" i="15"/>
  <c r="R202" i="15" s="1"/>
  <c r="E202" i="15"/>
  <c r="AD204" i="15"/>
  <c r="AE204" i="15" s="1"/>
  <c r="Q204" i="15"/>
  <c r="R204" i="15" s="1"/>
  <c r="E204" i="15"/>
  <c r="AD206" i="15"/>
  <c r="AE206" i="15" s="1"/>
  <c r="Q206" i="15"/>
  <c r="R206" i="15" s="1"/>
  <c r="E206" i="15"/>
  <c r="AD208" i="15"/>
  <c r="AE208" i="15" s="1"/>
  <c r="Q208" i="15"/>
  <c r="R208" i="15" s="1"/>
  <c r="E208" i="15"/>
  <c r="AD210" i="15"/>
  <c r="AE210" i="15" s="1"/>
  <c r="Q210" i="15"/>
  <c r="R210" i="15" s="1"/>
  <c r="E210" i="15"/>
  <c r="AD212" i="15"/>
  <c r="AE212" i="15" s="1"/>
  <c r="Q212" i="15"/>
  <c r="R212" i="15" s="1"/>
  <c r="E212" i="15"/>
  <c r="AD214" i="15"/>
  <c r="AE214" i="15" s="1"/>
  <c r="Q214" i="15"/>
  <c r="R214" i="15" s="1"/>
  <c r="E214" i="15"/>
  <c r="AD216" i="15"/>
  <c r="AE216" i="15" s="1"/>
  <c r="Q216" i="15"/>
  <c r="R216" i="15" s="1"/>
  <c r="E216" i="15"/>
  <c r="AJ10" i="14"/>
  <c r="AI11" i="14"/>
  <c r="Y11" i="12"/>
  <c r="X12" i="12"/>
  <c r="AJ9" i="3" l="1"/>
  <c r="AI10" i="3"/>
  <c r="X14" i="14"/>
  <c r="AJ10" i="13"/>
  <c r="AI11" i="13"/>
  <c r="X13" i="12"/>
  <c r="X14" i="12" s="1"/>
  <c r="Y12" i="12"/>
  <c r="AJ11" i="14"/>
  <c r="AI12" i="14"/>
  <c r="L11" i="3"/>
  <c r="K12" i="3"/>
  <c r="L9" i="15"/>
  <c r="K10" i="15"/>
  <c r="Y12" i="14"/>
  <c r="Y13" i="14" s="1"/>
  <c r="L12" i="12"/>
  <c r="K13" i="12"/>
  <c r="L14" i="14"/>
  <c r="K15" i="14"/>
  <c r="Y14" i="15"/>
  <c r="X15" i="15"/>
  <c r="L11" i="13"/>
  <c r="K12" i="13"/>
  <c r="AT11" i="3"/>
  <c r="AU10" i="3"/>
  <c r="Y13" i="13"/>
  <c r="X14" i="13"/>
  <c r="AJ10" i="12"/>
  <c r="AI11" i="12"/>
  <c r="AJ11" i="15"/>
  <c r="AI12" i="15"/>
  <c r="AK9" i="3"/>
  <c r="AV9" i="3"/>
  <c r="Y9" i="3"/>
  <c r="X10" i="3"/>
  <c r="Y13" i="12" l="1"/>
  <c r="Y14" i="12" s="1"/>
  <c r="AV10" i="3"/>
  <c r="Y10" i="3"/>
  <c r="AK10" i="3"/>
  <c r="X11" i="3"/>
  <c r="AJ12" i="15"/>
  <c r="AI13" i="15"/>
  <c r="AJ11" i="12"/>
  <c r="AI12" i="12"/>
  <c r="Y14" i="13"/>
  <c r="X15" i="13"/>
  <c r="L10" i="15"/>
  <c r="K11" i="15"/>
  <c r="L12" i="3"/>
  <c r="K13" i="3"/>
  <c r="AJ12" i="14"/>
  <c r="AI13" i="14"/>
  <c r="AJ11" i="13"/>
  <c r="AI12" i="13"/>
  <c r="AT12" i="3"/>
  <c r="AU11" i="3"/>
  <c r="L12" i="13"/>
  <c r="K13" i="13"/>
  <c r="Y15" i="15"/>
  <c r="X16" i="15"/>
  <c r="L15" i="14"/>
  <c r="K16" i="14"/>
  <c r="L13" i="12"/>
  <c r="K14" i="12"/>
  <c r="X15" i="12"/>
  <c r="Y14" i="14"/>
  <c r="X15" i="14"/>
  <c r="AJ10" i="3"/>
  <c r="AI11" i="3"/>
  <c r="AJ11" i="3" l="1"/>
  <c r="AI12" i="3"/>
  <c r="Y15" i="14"/>
  <c r="X16" i="14"/>
  <c r="Y15" i="12"/>
  <c r="X16" i="12"/>
  <c r="L14" i="12"/>
  <c r="K15" i="12"/>
  <c r="L16" i="14"/>
  <c r="K17" i="14"/>
  <c r="Y16" i="15"/>
  <c r="X17" i="15"/>
  <c r="L13" i="13"/>
  <c r="K14" i="13"/>
  <c r="AJ12" i="13"/>
  <c r="AI13" i="13"/>
  <c r="AJ13" i="14"/>
  <c r="AI14" i="14"/>
  <c r="L13" i="3"/>
  <c r="K14" i="3"/>
  <c r="L11" i="15"/>
  <c r="K12" i="15"/>
  <c r="Y15" i="13"/>
  <c r="X16" i="13"/>
  <c r="AJ12" i="12"/>
  <c r="AI13" i="12"/>
  <c r="AJ13" i="15"/>
  <c r="AI14" i="15"/>
  <c r="AV11" i="3"/>
  <c r="Y11" i="3"/>
  <c r="AK11" i="3"/>
  <c r="X12" i="3"/>
  <c r="AT13" i="3"/>
  <c r="AU12" i="3"/>
  <c r="AV12" i="3" l="1"/>
  <c r="Y12" i="3"/>
  <c r="AK12" i="3"/>
  <c r="X13" i="3"/>
  <c r="AJ14" i="15"/>
  <c r="AI15" i="15"/>
  <c r="AJ13" i="12"/>
  <c r="AI14" i="12"/>
  <c r="Y16" i="13"/>
  <c r="X17" i="13"/>
  <c r="L12" i="15"/>
  <c r="K13" i="15"/>
  <c r="L14" i="3"/>
  <c r="K15" i="3"/>
  <c r="AJ14" i="14"/>
  <c r="AI15" i="14"/>
  <c r="AJ13" i="13"/>
  <c r="AI14" i="13"/>
  <c r="L14" i="13"/>
  <c r="K15" i="13"/>
  <c r="Y17" i="15"/>
  <c r="X18" i="15"/>
  <c r="L17" i="14"/>
  <c r="K18" i="14"/>
  <c r="L15" i="12"/>
  <c r="K16" i="12"/>
  <c r="Y16" i="12"/>
  <c r="X17" i="12"/>
  <c r="Y16" i="14"/>
  <c r="X17" i="14"/>
  <c r="AJ12" i="3"/>
  <c r="AI13" i="3"/>
  <c r="AT14" i="3"/>
  <c r="AU13" i="3"/>
  <c r="AJ13" i="3" l="1"/>
  <c r="AI14" i="3"/>
  <c r="Y17" i="14"/>
  <c r="X18" i="14"/>
  <c r="Y17" i="12"/>
  <c r="X18" i="12"/>
  <c r="L16" i="12"/>
  <c r="K17" i="12"/>
  <c r="L18" i="14"/>
  <c r="K19" i="14"/>
  <c r="Y18" i="15"/>
  <c r="X19" i="15"/>
  <c r="L15" i="13"/>
  <c r="K16" i="13"/>
  <c r="AJ14" i="13"/>
  <c r="AI15" i="13"/>
  <c r="AJ15" i="14"/>
  <c r="AI16" i="14"/>
  <c r="L15" i="3"/>
  <c r="K16" i="3"/>
  <c r="L13" i="15"/>
  <c r="K14" i="15"/>
  <c r="Y17" i="13"/>
  <c r="X18" i="13"/>
  <c r="AJ14" i="12"/>
  <c r="AI15" i="12"/>
  <c r="AJ15" i="15"/>
  <c r="AI16" i="15"/>
  <c r="AV13" i="3"/>
  <c r="Y13" i="3"/>
  <c r="AK13" i="3"/>
  <c r="X14" i="3"/>
  <c r="AT15" i="3"/>
  <c r="AU14" i="3"/>
  <c r="AV14" i="3" l="1"/>
  <c r="Y14" i="3"/>
  <c r="AK14" i="3"/>
  <c r="X15" i="3"/>
  <c r="AJ16" i="15"/>
  <c r="AI17" i="15"/>
  <c r="AJ15" i="12"/>
  <c r="AI16" i="12"/>
  <c r="Y18" i="13"/>
  <c r="X19" i="13"/>
  <c r="L14" i="15"/>
  <c r="K15" i="15"/>
  <c r="L16" i="3"/>
  <c r="K17" i="3"/>
  <c r="AJ16" i="14"/>
  <c r="AI17" i="14"/>
  <c r="AJ15" i="13"/>
  <c r="AI16" i="13"/>
  <c r="L16" i="13"/>
  <c r="K17" i="13"/>
  <c r="Y19" i="15"/>
  <c r="X20" i="15"/>
  <c r="L19" i="14"/>
  <c r="K20" i="14"/>
  <c r="L17" i="12"/>
  <c r="K18" i="12"/>
  <c r="Y18" i="12"/>
  <c r="X19" i="12"/>
  <c r="Y18" i="14"/>
  <c r="X19" i="14"/>
  <c r="AJ14" i="3"/>
  <c r="AI15" i="3"/>
  <c r="AT16" i="3"/>
  <c r="AU15" i="3"/>
  <c r="AJ15" i="3" l="1"/>
  <c r="AI16" i="3"/>
  <c r="Y19" i="14"/>
  <c r="X20" i="14"/>
  <c r="Y19" i="12"/>
  <c r="X20" i="12"/>
  <c r="L18" i="12"/>
  <c r="K19" i="12"/>
  <c r="L20" i="14"/>
  <c r="K21" i="14"/>
  <c r="Y20" i="15"/>
  <c r="X21" i="15"/>
  <c r="L17" i="13"/>
  <c r="K18" i="13"/>
  <c r="AJ16" i="13"/>
  <c r="AI17" i="13"/>
  <c r="AJ17" i="14"/>
  <c r="AI18" i="14"/>
  <c r="L17" i="3"/>
  <c r="K18" i="3"/>
  <c r="L15" i="15"/>
  <c r="K16" i="15"/>
  <c r="Y19" i="13"/>
  <c r="X20" i="13"/>
  <c r="AJ16" i="12"/>
  <c r="AI17" i="12"/>
  <c r="AJ17" i="15"/>
  <c r="AI18" i="15"/>
  <c r="AV15" i="3"/>
  <c r="Y15" i="3"/>
  <c r="AK15" i="3"/>
  <c r="X16" i="3"/>
  <c r="AT17" i="3"/>
  <c r="AU16" i="3"/>
  <c r="AV16" i="3" l="1"/>
  <c r="Y16" i="3"/>
  <c r="AK16" i="3"/>
  <c r="X17" i="3"/>
  <c r="AJ18" i="15"/>
  <c r="AI19" i="15"/>
  <c r="AJ17" i="12"/>
  <c r="AI18" i="12"/>
  <c r="Y20" i="13"/>
  <c r="X21" i="13"/>
  <c r="L16" i="15"/>
  <c r="K17" i="15"/>
  <c r="L18" i="3"/>
  <c r="K19" i="3"/>
  <c r="AJ18" i="14"/>
  <c r="AI19" i="14"/>
  <c r="AJ17" i="13"/>
  <c r="AI18" i="13"/>
  <c r="L18" i="13"/>
  <c r="K19" i="13"/>
  <c r="Y21" i="15"/>
  <c r="X22" i="15"/>
  <c r="L21" i="14"/>
  <c r="K22" i="14"/>
  <c r="L19" i="12"/>
  <c r="K20" i="12"/>
  <c r="Y20" i="12"/>
  <c r="X21" i="12"/>
  <c r="Y20" i="14"/>
  <c r="X21" i="14"/>
  <c r="AJ16" i="3"/>
  <c r="AI17" i="3"/>
  <c r="AT18" i="3"/>
  <c r="AU17" i="3"/>
  <c r="Y21" i="14" l="1"/>
  <c r="X22" i="14"/>
  <c r="Y21" i="12"/>
  <c r="X22" i="12"/>
  <c r="L20" i="12"/>
  <c r="K21" i="12"/>
  <c r="L22" i="14"/>
  <c r="K23" i="14"/>
  <c r="Y22" i="15"/>
  <c r="X23" i="15"/>
  <c r="L19" i="13"/>
  <c r="K20" i="13"/>
  <c r="AJ18" i="13"/>
  <c r="AI19" i="13"/>
  <c r="AJ19" i="14"/>
  <c r="AI20" i="14"/>
  <c r="L19" i="3"/>
  <c r="K20" i="3"/>
  <c r="L17" i="15"/>
  <c r="K18" i="15"/>
  <c r="Y21" i="13"/>
  <c r="X22" i="13"/>
  <c r="AJ18" i="12"/>
  <c r="AI19" i="12"/>
  <c r="AJ19" i="15"/>
  <c r="AI20" i="15"/>
  <c r="AV17" i="3"/>
  <c r="Y17" i="3"/>
  <c r="AK17" i="3"/>
  <c r="X18" i="3"/>
  <c r="AJ17" i="3"/>
  <c r="AI18" i="3"/>
  <c r="AT19" i="3"/>
  <c r="AU18" i="3"/>
  <c r="AJ18" i="3" l="1"/>
  <c r="AI19" i="3"/>
  <c r="AJ20" i="15"/>
  <c r="AI21" i="15"/>
  <c r="AJ19" i="12"/>
  <c r="AI20" i="12"/>
  <c r="Y22" i="13"/>
  <c r="X23" i="13"/>
  <c r="L18" i="15"/>
  <c r="K19" i="15"/>
  <c r="L20" i="3"/>
  <c r="K21" i="3"/>
  <c r="AJ20" i="14"/>
  <c r="AI21" i="14"/>
  <c r="AJ19" i="13"/>
  <c r="AI20" i="13"/>
  <c r="L20" i="13"/>
  <c r="K21" i="13"/>
  <c r="Y23" i="15"/>
  <c r="X24" i="15"/>
  <c r="L23" i="14"/>
  <c r="K24" i="14"/>
  <c r="L21" i="12"/>
  <c r="K22" i="12"/>
  <c r="Y22" i="12"/>
  <c r="X23" i="12"/>
  <c r="Y22" i="14"/>
  <c r="X23" i="14"/>
  <c r="AV18" i="3"/>
  <c r="Y18" i="3"/>
  <c r="AK18" i="3"/>
  <c r="X19" i="3"/>
  <c r="AT20" i="3"/>
  <c r="AU19" i="3"/>
  <c r="Y23" i="14" l="1"/>
  <c r="X24" i="14"/>
  <c r="Y23" i="12"/>
  <c r="X24" i="12"/>
  <c r="L22" i="12"/>
  <c r="K23" i="12"/>
  <c r="L24" i="14"/>
  <c r="K25" i="14"/>
  <c r="Y24" i="15"/>
  <c r="X25" i="15"/>
  <c r="L21" i="13"/>
  <c r="K22" i="13"/>
  <c r="AJ20" i="13"/>
  <c r="AI21" i="13"/>
  <c r="AJ21" i="14"/>
  <c r="AI22" i="14"/>
  <c r="L21" i="3"/>
  <c r="K22" i="3"/>
  <c r="L19" i="15"/>
  <c r="K20" i="15"/>
  <c r="Y23" i="13"/>
  <c r="X24" i="13"/>
  <c r="AJ20" i="12"/>
  <c r="AI21" i="12"/>
  <c r="AJ21" i="15"/>
  <c r="AI22" i="15"/>
  <c r="AJ19" i="3"/>
  <c r="AI20" i="3"/>
  <c r="AV19" i="3"/>
  <c r="Y19" i="3"/>
  <c r="AK19" i="3"/>
  <c r="X20" i="3"/>
  <c r="AT21" i="3"/>
  <c r="AU20" i="3"/>
  <c r="AV20" i="3" l="1"/>
  <c r="Y20" i="3"/>
  <c r="AK20" i="3"/>
  <c r="X21" i="3"/>
  <c r="AJ20" i="3"/>
  <c r="AI21" i="3"/>
  <c r="AJ22" i="15"/>
  <c r="AI23" i="15"/>
  <c r="AJ21" i="12"/>
  <c r="AI22" i="12"/>
  <c r="Y24" i="13"/>
  <c r="X25" i="13"/>
  <c r="L20" i="15"/>
  <c r="K21" i="15"/>
  <c r="L22" i="3"/>
  <c r="K23" i="3"/>
  <c r="AJ22" i="14"/>
  <c r="AI23" i="14"/>
  <c r="AJ21" i="13"/>
  <c r="AI22" i="13"/>
  <c r="L22" i="13"/>
  <c r="K23" i="13"/>
  <c r="Y25" i="15"/>
  <c r="X26" i="15"/>
  <c r="L25" i="14"/>
  <c r="K26" i="14"/>
  <c r="L23" i="12"/>
  <c r="K24" i="12"/>
  <c r="Y24" i="12"/>
  <c r="X25" i="12"/>
  <c r="Y24" i="14"/>
  <c r="X25" i="14"/>
  <c r="AT22" i="3"/>
  <c r="AU21" i="3"/>
  <c r="Y25" i="12" l="1"/>
  <c r="X26" i="12"/>
  <c r="L24" i="12"/>
  <c r="K25" i="12"/>
  <c r="L26" i="14"/>
  <c r="K27" i="14"/>
  <c r="Y26" i="15"/>
  <c r="X27" i="15"/>
  <c r="L23" i="13"/>
  <c r="K24" i="13"/>
  <c r="AJ22" i="13"/>
  <c r="AI23" i="13"/>
  <c r="AJ23" i="14"/>
  <c r="AI24" i="14"/>
  <c r="L23" i="3"/>
  <c r="K24" i="3"/>
  <c r="L21" i="15"/>
  <c r="K22" i="15"/>
  <c r="Y25" i="13"/>
  <c r="X26" i="13"/>
  <c r="AJ22" i="12"/>
  <c r="AI23" i="12"/>
  <c r="AJ23" i="15"/>
  <c r="AI24" i="15"/>
  <c r="AJ21" i="3"/>
  <c r="AI22" i="3"/>
  <c r="AV21" i="3"/>
  <c r="Y21" i="3"/>
  <c r="AK21" i="3"/>
  <c r="X22" i="3"/>
  <c r="Y25" i="14"/>
  <c r="X26" i="14"/>
  <c r="AT23" i="3"/>
  <c r="AU22" i="3"/>
  <c r="Y26" i="14" l="1"/>
  <c r="X27" i="14"/>
  <c r="AJ22" i="3"/>
  <c r="AI23" i="3"/>
  <c r="AJ24" i="15"/>
  <c r="AI25" i="15"/>
  <c r="AJ23" i="12"/>
  <c r="AI24" i="12"/>
  <c r="Y26" i="13"/>
  <c r="X27" i="13"/>
  <c r="L22" i="15"/>
  <c r="K23" i="15"/>
  <c r="L24" i="3"/>
  <c r="K25" i="3"/>
  <c r="AJ24" i="14"/>
  <c r="AI25" i="14"/>
  <c r="AJ23" i="13"/>
  <c r="AI24" i="13"/>
  <c r="L24" i="13"/>
  <c r="K25" i="13"/>
  <c r="Y27" i="15"/>
  <c r="X28" i="15"/>
  <c r="L27" i="14"/>
  <c r="K28" i="14"/>
  <c r="L25" i="12"/>
  <c r="K26" i="12"/>
  <c r="Y26" i="12"/>
  <c r="X27" i="12"/>
  <c r="AV22" i="3"/>
  <c r="Y22" i="3"/>
  <c r="AK22" i="3"/>
  <c r="X23" i="3"/>
  <c r="AT24" i="3"/>
  <c r="AU23" i="3"/>
  <c r="Y27" i="12" l="1"/>
  <c r="X28" i="12"/>
  <c r="L26" i="12"/>
  <c r="K27" i="12"/>
  <c r="L28" i="14"/>
  <c r="K29" i="14"/>
  <c r="Y28" i="15"/>
  <c r="X29" i="15"/>
  <c r="L25" i="13"/>
  <c r="K26" i="13"/>
  <c r="AJ24" i="13"/>
  <c r="AI25" i="13"/>
  <c r="AJ25" i="14"/>
  <c r="AI26" i="14"/>
  <c r="L25" i="3"/>
  <c r="K26" i="3"/>
  <c r="L23" i="15"/>
  <c r="K24" i="15"/>
  <c r="Y27" i="13"/>
  <c r="X28" i="13"/>
  <c r="AJ24" i="12"/>
  <c r="AI25" i="12"/>
  <c r="AJ25" i="15"/>
  <c r="AI26" i="15"/>
  <c r="AJ23" i="3"/>
  <c r="AI24" i="3"/>
  <c r="Y27" i="14"/>
  <c r="X28" i="14"/>
  <c r="AV23" i="3"/>
  <c r="Y23" i="3"/>
  <c r="AK23" i="3"/>
  <c r="X24" i="3"/>
  <c r="AT25" i="3"/>
  <c r="AU24" i="3"/>
  <c r="AV24" i="3" l="1"/>
  <c r="Y24" i="3"/>
  <c r="AK24" i="3"/>
  <c r="X25" i="3"/>
  <c r="Y28" i="14"/>
  <c r="X29" i="14"/>
  <c r="AJ24" i="3"/>
  <c r="AI25" i="3"/>
  <c r="AJ26" i="15"/>
  <c r="AI27" i="15"/>
  <c r="AJ25" i="12"/>
  <c r="AI26" i="12"/>
  <c r="Y28" i="13"/>
  <c r="X29" i="13"/>
  <c r="L24" i="15"/>
  <c r="K25" i="15"/>
  <c r="L26" i="3"/>
  <c r="K27" i="3"/>
  <c r="AJ26" i="14"/>
  <c r="AI27" i="14"/>
  <c r="AJ25" i="13"/>
  <c r="AI26" i="13"/>
  <c r="L26" i="13"/>
  <c r="K27" i="13"/>
  <c r="Y29" i="15"/>
  <c r="X30" i="15"/>
  <c r="L29" i="14"/>
  <c r="K30" i="14"/>
  <c r="L27" i="12"/>
  <c r="K28" i="12"/>
  <c r="Y28" i="12"/>
  <c r="X29" i="12"/>
  <c r="AT26" i="3"/>
  <c r="AU25" i="3"/>
  <c r="Y29" i="12" l="1"/>
  <c r="X30" i="12"/>
  <c r="L30" i="14"/>
  <c r="K31" i="14"/>
  <c r="Y30" i="15"/>
  <c r="X31" i="15"/>
  <c r="L27" i="13"/>
  <c r="K28" i="13"/>
  <c r="AJ26" i="13"/>
  <c r="AI27" i="13"/>
  <c r="AJ27" i="14"/>
  <c r="AI28" i="14"/>
  <c r="L27" i="3"/>
  <c r="K28" i="3"/>
  <c r="L25" i="15"/>
  <c r="K26" i="15"/>
  <c r="Y29" i="13"/>
  <c r="X30" i="13"/>
  <c r="AJ26" i="12"/>
  <c r="AI27" i="12"/>
  <c r="AJ27" i="15"/>
  <c r="AI28" i="15"/>
  <c r="AJ25" i="3"/>
  <c r="AI26" i="3"/>
  <c r="Y29" i="14"/>
  <c r="X30" i="14"/>
  <c r="AV25" i="3"/>
  <c r="Y25" i="3"/>
  <c r="AK25" i="3"/>
  <c r="X26" i="3"/>
  <c r="L28" i="12"/>
  <c r="K29" i="12"/>
  <c r="AT27" i="3"/>
  <c r="AU26" i="3"/>
  <c r="AV26" i="3" l="1"/>
  <c r="Y26" i="3"/>
  <c r="AK26" i="3"/>
  <c r="X27" i="3"/>
  <c r="Y30" i="14"/>
  <c r="X31" i="14"/>
  <c r="AJ26" i="3"/>
  <c r="AI27" i="3"/>
  <c r="AJ28" i="15"/>
  <c r="AI29" i="15"/>
  <c r="AJ27" i="12"/>
  <c r="AI28" i="12"/>
  <c r="Y30" i="13"/>
  <c r="X31" i="13"/>
  <c r="L26" i="15"/>
  <c r="K27" i="15"/>
  <c r="L28" i="3"/>
  <c r="K29" i="3"/>
  <c r="AJ28" i="14"/>
  <c r="AI29" i="14"/>
  <c r="AJ27" i="13"/>
  <c r="AI28" i="13"/>
  <c r="L28" i="13"/>
  <c r="K29" i="13"/>
  <c r="Y31" i="15"/>
  <c r="X32" i="15"/>
  <c r="L31" i="14"/>
  <c r="K32" i="14"/>
  <c r="Y30" i="12"/>
  <c r="X31" i="12"/>
  <c r="L29" i="12"/>
  <c r="K30" i="12"/>
  <c r="AT28" i="3"/>
  <c r="AU27" i="3"/>
  <c r="Y31" i="12" l="1"/>
  <c r="X32" i="12"/>
  <c r="L32" i="14"/>
  <c r="K33" i="14"/>
  <c r="Y32" i="15"/>
  <c r="X33" i="15"/>
  <c r="L29" i="13"/>
  <c r="K30" i="13"/>
  <c r="AJ28" i="13"/>
  <c r="AI29" i="13"/>
  <c r="AJ29" i="14"/>
  <c r="AI30" i="14"/>
  <c r="L29" i="3"/>
  <c r="K30" i="3"/>
  <c r="L27" i="15"/>
  <c r="K28" i="15"/>
  <c r="Y31" i="13"/>
  <c r="X32" i="13"/>
  <c r="AJ28" i="12"/>
  <c r="AI29" i="12"/>
  <c r="AJ29" i="15"/>
  <c r="AI30" i="15"/>
  <c r="AJ27" i="3"/>
  <c r="AI28" i="3"/>
  <c r="Y31" i="14"/>
  <c r="X32" i="14"/>
  <c r="AV27" i="3"/>
  <c r="Y27" i="3"/>
  <c r="AK27" i="3"/>
  <c r="X28" i="3"/>
  <c r="L30" i="12"/>
  <c r="K31" i="12"/>
  <c r="AT29" i="3"/>
  <c r="AU28" i="3"/>
  <c r="L31" i="12" l="1"/>
  <c r="K32" i="12"/>
  <c r="Y32" i="14"/>
  <c r="X33" i="14"/>
  <c r="AJ28" i="3"/>
  <c r="AI29" i="3"/>
  <c r="AJ30" i="15"/>
  <c r="AI31" i="15"/>
  <c r="AJ29" i="12"/>
  <c r="AI30" i="12"/>
  <c r="Y32" i="13"/>
  <c r="X33" i="13"/>
  <c r="L28" i="15"/>
  <c r="K29" i="15"/>
  <c r="L30" i="3"/>
  <c r="K31" i="3"/>
  <c r="AJ30" i="14"/>
  <c r="AI31" i="14"/>
  <c r="AJ29" i="13"/>
  <c r="AI30" i="13"/>
  <c r="L30" i="13"/>
  <c r="K31" i="13"/>
  <c r="Y33" i="15"/>
  <c r="X34" i="15"/>
  <c r="L33" i="14"/>
  <c r="K34" i="14"/>
  <c r="Y32" i="12"/>
  <c r="X33" i="12"/>
  <c r="AV28" i="3"/>
  <c r="Y28" i="3"/>
  <c r="AK28" i="3"/>
  <c r="X29" i="3"/>
  <c r="AT30" i="3"/>
  <c r="AU29" i="3"/>
  <c r="Y33" i="12" l="1"/>
  <c r="X34" i="12"/>
  <c r="L34" i="14"/>
  <c r="K35" i="14"/>
  <c r="Y34" i="15"/>
  <c r="X35" i="15"/>
  <c r="L31" i="13"/>
  <c r="K32" i="13"/>
  <c r="AJ30" i="13"/>
  <c r="AI31" i="13"/>
  <c r="AJ31" i="14"/>
  <c r="AI32" i="14"/>
  <c r="L31" i="3"/>
  <c r="K32" i="3"/>
  <c r="L29" i="15"/>
  <c r="K30" i="15"/>
  <c r="Y33" i="13"/>
  <c r="X34" i="13"/>
  <c r="AJ30" i="12"/>
  <c r="AI31" i="12"/>
  <c r="AJ31" i="15"/>
  <c r="AI32" i="15"/>
  <c r="AJ29" i="3"/>
  <c r="AI30" i="3"/>
  <c r="Y33" i="14"/>
  <c r="X34" i="14"/>
  <c r="L32" i="12"/>
  <c r="K33" i="12"/>
  <c r="AV29" i="3"/>
  <c r="Y29" i="3"/>
  <c r="AK29" i="3"/>
  <c r="X30" i="3"/>
  <c r="AT31" i="3"/>
  <c r="AU30" i="3"/>
  <c r="L33" i="12" l="1"/>
  <c r="K34" i="12"/>
  <c r="Y34" i="14"/>
  <c r="X35" i="14"/>
  <c r="AJ30" i="3"/>
  <c r="AI31" i="3"/>
  <c r="AJ32" i="15"/>
  <c r="AI33" i="15"/>
  <c r="AJ31" i="12"/>
  <c r="AI32" i="12"/>
  <c r="Y34" i="13"/>
  <c r="X35" i="13"/>
  <c r="L30" i="15"/>
  <c r="K31" i="15"/>
  <c r="L32" i="3"/>
  <c r="K33" i="3"/>
  <c r="AJ32" i="14"/>
  <c r="AI33" i="14"/>
  <c r="AJ31" i="13"/>
  <c r="AI32" i="13"/>
  <c r="L32" i="13"/>
  <c r="K33" i="13"/>
  <c r="Y35" i="15"/>
  <c r="X36" i="15"/>
  <c r="L35" i="14"/>
  <c r="K36" i="14"/>
  <c r="Y34" i="12"/>
  <c r="X35" i="12"/>
  <c r="AV30" i="3"/>
  <c r="Y30" i="3"/>
  <c r="AK30" i="3"/>
  <c r="X31" i="3"/>
  <c r="AT32" i="3"/>
  <c r="AU31" i="3"/>
  <c r="AV31" i="3" l="1"/>
  <c r="Y31" i="3"/>
  <c r="AK31" i="3"/>
  <c r="X32" i="3"/>
  <c r="Y35" i="12"/>
  <c r="X36" i="12"/>
  <c r="L36" i="14"/>
  <c r="K37" i="14"/>
  <c r="Y36" i="15"/>
  <c r="X37" i="15"/>
  <c r="L33" i="13"/>
  <c r="K34" i="13"/>
  <c r="AJ32" i="13"/>
  <c r="AI33" i="13"/>
  <c r="AJ33" i="14"/>
  <c r="AI34" i="14"/>
  <c r="L33" i="3"/>
  <c r="K34" i="3"/>
  <c r="L31" i="15"/>
  <c r="K32" i="15"/>
  <c r="Y35" i="13"/>
  <c r="X36" i="13"/>
  <c r="AJ32" i="12"/>
  <c r="AI33" i="12"/>
  <c r="AJ33" i="15"/>
  <c r="AI34" i="15"/>
  <c r="AJ31" i="3"/>
  <c r="AI32" i="3"/>
  <c r="Y35" i="14"/>
  <c r="X36" i="14"/>
  <c r="L34" i="12"/>
  <c r="K35" i="12"/>
  <c r="AT33" i="3"/>
  <c r="AU32" i="3"/>
  <c r="L35" i="12" l="1"/>
  <c r="K36" i="12"/>
  <c r="Y36" i="14"/>
  <c r="X37" i="14"/>
  <c r="AJ32" i="3"/>
  <c r="AI33" i="3"/>
  <c r="AJ34" i="15"/>
  <c r="AI35" i="15"/>
  <c r="AJ33" i="12"/>
  <c r="AI34" i="12"/>
  <c r="Y36" i="13"/>
  <c r="X37" i="13"/>
  <c r="L32" i="15"/>
  <c r="K33" i="15"/>
  <c r="L34" i="3"/>
  <c r="K35" i="3"/>
  <c r="AJ34" i="14"/>
  <c r="AI35" i="14"/>
  <c r="AJ33" i="13"/>
  <c r="AI34" i="13"/>
  <c r="L34" i="13"/>
  <c r="K35" i="13"/>
  <c r="Y37" i="15"/>
  <c r="X38" i="15"/>
  <c r="L37" i="14"/>
  <c r="K38" i="14"/>
  <c r="Y36" i="12"/>
  <c r="X37" i="12"/>
  <c r="AV32" i="3"/>
  <c r="Y32" i="3"/>
  <c r="AK32" i="3"/>
  <c r="X33" i="3"/>
  <c r="AT34" i="3"/>
  <c r="AU33" i="3"/>
  <c r="AV33" i="3" l="1"/>
  <c r="Y33" i="3"/>
  <c r="AK33" i="3"/>
  <c r="X34" i="3"/>
  <c r="Y37" i="12"/>
  <c r="X38" i="12"/>
  <c r="L38" i="14"/>
  <c r="K39" i="14"/>
  <c r="Y38" i="15"/>
  <c r="X39" i="15"/>
  <c r="L35" i="13"/>
  <c r="K36" i="13"/>
  <c r="AJ34" i="13"/>
  <c r="AI35" i="13"/>
  <c r="AJ35" i="14"/>
  <c r="AI36" i="14"/>
  <c r="L35" i="3"/>
  <c r="K36" i="3"/>
  <c r="L33" i="15"/>
  <c r="K34" i="15"/>
  <c r="Y37" i="13"/>
  <c r="X38" i="13"/>
  <c r="AJ34" i="12"/>
  <c r="AI35" i="12"/>
  <c r="AJ35" i="15"/>
  <c r="AI36" i="15"/>
  <c r="AJ33" i="3"/>
  <c r="AI34" i="3"/>
  <c r="Y37" i="14"/>
  <c r="X38" i="14"/>
  <c r="L36" i="12"/>
  <c r="K37" i="12"/>
  <c r="AT35" i="3"/>
  <c r="AU34" i="3"/>
  <c r="L37" i="12" l="1"/>
  <c r="K38" i="12"/>
  <c r="Y38" i="14"/>
  <c r="X39" i="14"/>
  <c r="AJ34" i="3"/>
  <c r="AI35" i="3"/>
  <c r="AJ36" i="15"/>
  <c r="AI37" i="15"/>
  <c r="AJ35" i="12"/>
  <c r="AI36" i="12"/>
  <c r="Y38" i="13"/>
  <c r="X39" i="13"/>
  <c r="L34" i="15"/>
  <c r="K35" i="15"/>
  <c r="L36" i="3"/>
  <c r="K37" i="3"/>
  <c r="AJ36" i="14"/>
  <c r="AI37" i="14"/>
  <c r="AJ35" i="13"/>
  <c r="AI36" i="13"/>
  <c r="L36" i="13"/>
  <c r="K37" i="13"/>
  <c r="Y39" i="15"/>
  <c r="X40" i="15"/>
  <c r="L39" i="14"/>
  <c r="K40" i="14"/>
  <c r="Y38" i="12"/>
  <c r="X39" i="12"/>
  <c r="AV34" i="3"/>
  <c r="Y34" i="3"/>
  <c r="AK34" i="3"/>
  <c r="X35" i="3"/>
  <c r="AT36" i="3"/>
  <c r="AU35" i="3"/>
  <c r="AV35" i="3" l="1"/>
  <c r="Y35" i="3"/>
  <c r="AK35" i="3"/>
  <c r="X36" i="3"/>
  <c r="Y39" i="12"/>
  <c r="X40" i="12"/>
  <c r="L40" i="14"/>
  <c r="K41" i="14"/>
  <c r="Y40" i="15"/>
  <c r="X41" i="15"/>
  <c r="L37" i="13"/>
  <c r="K38" i="13"/>
  <c r="AJ36" i="13"/>
  <c r="AI37" i="13"/>
  <c r="AJ37" i="14"/>
  <c r="AI38" i="14"/>
  <c r="L37" i="3"/>
  <c r="K38" i="3"/>
  <c r="L35" i="15"/>
  <c r="K36" i="15"/>
  <c r="Y39" i="13"/>
  <c r="X40" i="13"/>
  <c r="AJ36" i="12"/>
  <c r="AI37" i="12"/>
  <c r="AJ37" i="15"/>
  <c r="AI38" i="15"/>
  <c r="AJ35" i="3"/>
  <c r="AI36" i="3"/>
  <c r="Y39" i="14"/>
  <c r="X40" i="14"/>
  <c r="L38" i="12"/>
  <c r="K39" i="12"/>
  <c r="AT37" i="3"/>
  <c r="AU36" i="3"/>
  <c r="Y40" i="14" l="1"/>
  <c r="X41" i="14"/>
  <c r="AJ36" i="3"/>
  <c r="AI37" i="3"/>
  <c r="AJ38" i="15"/>
  <c r="AI39" i="15"/>
  <c r="AJ37" i="12"/>
  <c r="AI38" i="12"/>
  <c r="Y40" i="13"/>
  <c r="X41" i="13"/>
  <c r="L36" i="15"/>
  <c r="K37" i="15"/>
  <c r="L38" i="3"/>
  <c r="K39" i="3"/>
  <c r="AJ38" i="14"/>
  <c r="AI39" i="14"/>
  <c r="AJ37" i="13"/>
  <c r="AI38" i="13"/>
  <c r="L38" i="13"/>
  <c r="K39" i="13"/>
  <c r="Y41" i="15"/>
  <c r="X42" i="15"/>
  <c r="L41" i="14"/>
  <c r="K42" i="14"/>
  <c r="Y40" i="12"/>
  <c r="X41" i="12"/>
  <c r="AV36" i="3"/>
  <c r="Y36" i="3"/>
  <c r="AK36" i="3"/>
  <c r="X37" i="3"/>
  <c r="L39" i="12"/>
  <c r="K40" i="12"/>
  <c r="AT38" i="3"/>
  <c r="AU37" i="3"/>
  <c r="AV37" i="3" l="1"/>
  <c r="Y37" i="3"/>
  <c r="AK37" i="3"/>
  <c r="X38" i="3"/>
  <c r="Y41" i="12"/>
  <c r="X42" i="12"/>
  <c r="L42" i="14"/>
  <c r="K43" i="14"/>
  <c r="Y42" i="15"/>
  <c r="X43" i="15"/>
  <c r="L39" i="13"/>
  <c r="K40" i="13"/>
  <c r="AJ38" i="13"/>
  <c r="AI39" i="13"/>
  <c r="AJ39" i="14"/>
  <c r="AI40" i="14"/>
  <c r="L39" i="3"/>
  <c r="K40" i="3"/>
  <c r="L37" i="15"/>
  <c r="K38" i="15"/>
  <c r="Y41" i="13"/>
  <c r="X42" i="13"/>
  <c r="AJ38" i="12"/>
  <c r="AI39" i="12"/>
  <c r="AJ39" i="15"/>
  <c r="AI40" i="15"/>
  <c r="AJ37" i="3"/>
  <c r="AI38" i="3"/>
  <c r="Y41" i="14"/>
  <c r="X42" i="14"/>
  <c r="L40" i="12"/>
  <c r="K41" i="12"/>
  <c r="AT39" i="3"/>
  <c r="AU38" i="3"/>
  <c r="L41" i="12" l="1"/>
  <c r="K42" i="12"/>
  <c r="Y42" i="14"/>
  <c r="X43" i="14"/>
  <c r="AJ38" i="3"/>
  <c r="AI39" i="3"/>
  <c r="AJ40" i="15"/>
  <c r="AI41" i="15"/>
  <c r="AJ39" i="12"/>
  <c r="AI40" i="12"/>
  <c r="Y42" i="13"/>
  <c r="X43" i="13"/>
  <c r="L38" i="15"/>
  <c r="K39" i="15"/>
  <c r="L40" i="3"/>
  <c r="K41" i="3"/>
  <c r="AJ40" i="14"/>
  <c r="AI41" i="14"/>
  <c r="AJ39" i="13"/>
  <c r="AI40" i="13"/>
  <c r="L40" i="13"/>
  <c r="K41" i="13"/>
  <c r="Y43" i="15"/>
  <c r="X44" i="15"/>
  <c r="L43" i="14"/>
  <c r="K44" i="14"/>
  <c r="Y42" i="12"/>
  <c r="X43" i="12"/>
  <c r="AV38" i="3"/>
  <c r="Y38" i="3"/>
  <c r="AK38" i="3"/>
  <c r="X39" i="3"/>
  <c r="AT40" i="3"/>
  <c r="AU39" i="3"/>
  <c r="AV39" i="3" l="1"/>
  <c r="Y39" i="3"/>
  <c r="AK39" i="3"/>
  <c r="X40" i="3"/>
  <c r="Y43" i="12"/>
  <c r="X44" i="12"/>
  <c r="L44" i="14"/>
  <c r="K45" i="14"/>
  <c r="Y44" i="15"/>
  <c r="X45" i="15"/>
  <c r="L41" i="13"/>
  <c r="K42" i="13"/>
  <c r="AJ40" i="13"/>
  <c r="AI41" i="13"/>
  <c r="AJ41" i="14"/>
  <c r="AI42" i="14"/>
  <c r="L41" i="3"/>
  <c r="K42" i="3"/>
  <c r="L39" i="15"/>
  <c r="K40" i="15"/>
  <c r="Y43" i="13"/>
  <c r="X44" i="13"/>
  <c r="AJ40" i="12"/>
  <c r="AI41" i="12"/>
  <c r="AJ41" i="15"/>
  <c r="AI42" i="15"/>
  <c r="AJ39" i="3"/>
  <c r="AI40" i="3"/>
  <c r="Y43" i="14"/>
  <c r="X44" i="14"/>
  <c r="L42" i="12"/>
  <c r="K43" i="12"/>
  <c r="AT41" i="3"/>
  <c r="AU40" i="3"/>
  <c r="L43" i="12" l="1"/>
  <c r="K44" i="12"/>
  <c r="Y44" i="14"/>
  <c r="X45" i="14"/>
  <c r="AJ40" i="3"/>
  <c r="AI41" i="3"/>
  <c r="AJ42" i="15"/>
  <c r="AI43" i="15"/>
  <c r="AJ41" i="12"/>
  <c r="AI42" i="12"/>
  <c r="Y44" i="13"/>
  <c r="X45" i="13"/>
  <c r="L40" i="15"/>
  <c r="K41" i="15"/>
  <c r="L42" i="3"/>
  <c r="K43" i="3"/>
  <c r="AJ42" i="14"/>
  <c r="AI43" i="14"/>
  <c r="AJ41" i="13"/>
  <c r="AI42" i="13"/>
  <c r="L42" i="13"/>
  <c r="K43" i="13"/>
  <c r="Y45" i="15"/>
  <c r="X46" i="15"/>
  <c r="L45" i="14"/>
  <c r="K46" i="14"/>
  <c r="Y44" i="12"/>
  <c r="X45" i="12"/>
  <c r="AV40" i="3"/>
  <c r="Y40" i="3"/>
  <c r="AK40" i="3"/>
  <c r="X41" i="3"/>
  <c r="AT42" i="3"/>
  <c r="AU41" i="3"/>
  <c r="AV41" i="3" l="1"/>
  <c r="Y41" i="3"/>
  <c r="AK41" i="3"/>
  <c r="X42" i="3"/>
  <c r="Y45" i="12"/>
  <c r="X46" i="12"/>
  <c r="L46" i="14"/>
  <c r="K47" i="14"/>
  <c r="Y46" i="15"/>
  <c r="X47" i="15"/>
  <c r="L43" i="13"/>
  <c r="K44" i="13"/>
  <c r="AJ42" i="13"/>
  <c r="AI43" i="13"/>
  <c r="AJ43" i="14"/>
  <c r="AI44" i="14"/>
  <c r="L43" i="3"/>
  <c r="K44" i="3"/>
  <c r="L41" i="15"/>
  <c r="K42" i="15"/>
  <c r="Y45" i="13"/>
  <c r="X46" i="13"/>
  <c r="AJ42" i="12"/>
  <c r="AI43" i="12"/>
  <c r="AJ43" i="15"/>
  <c r="AI44" i="15"/>
  <c r="AJ41" i="3"/>
  <c r="AI42" i="3"/>
  <c r="Y45" i="14"/>
  <c r="X46" i="14"/>
  <c r="L44" i="12"/>
  <c r="K45" i="12"/>
  <c r="AT43" i="3"/>
  <c r="AU42" i="3"/>
  <c r="L45" i="12" l="1"/>
  <c r="K46" i="12"/>
  <c r="Y46" i="14"/>
  <c r="X47" i="14"/>
  <c r="AJ42" i="3"/>
  <c r="AI43" i="3"/>
  <c r="AJ44" i="15"/>
  <c r="AI45" i="15"/>
  <c r="AJ43" i="12"/>
  <c r="AI44" i="12"/>
  <c r="Y46" i="13"/>
  <c r="X47" i="13"/>
  <c r="L42" i="15"/>
  <c r="K43" i="15"/>
  <c r="L44" i="3"/>
  <c r="K45" i="3"/>
  <c r="AJ44" i="14"/>
  <c r="AI45" i="14"/>
  <c r="AJ43" i="13"/>
  <c r="AI44" i="13"/>
  <c r="L44" i="13"/>
  <c r="K45" i="13"/>
  <c r="Y47" i="15"/>
  <c r="X48" i="15"/>
  <c r="L47" i="14"/>
  <c r="K48" i="14"/>
  <c r="Y46" i="12"/>
  <c r="X47" i="12"/>
  <c r="AV42" i="3"/>
  <c r="Y42" i="3"/>
  <c r="AK42" i="3"/>
  <c r="X43" i="3"/>
  <c r="AT44" i="3"/>
  <c r="AU43" i="3"/>
  <c r="AV43" i="3" l="1"/>
  <c r="Y43" i="3"/>
  <c r="AK43" i="3"/>
  <c r="X44" i="3"/>
  <c r="Y47" i="12"/>
  <c r="X48" i="12"/>
  <c r="L48" i="14"/>
  <c r="K49" i="14"/>
  <c r="Y48" i="15"/>
  <c r="X49" i="15"/>
  <c r="L45" i="13"/>
  <c r="K46" i="13"/>
  <c r="AJ44" i="13"/>
  <c r="AI45" i="13"/>
  <c r="AJ45" i="14"/>
  <c r="AI46" i="14"/>
  <c r="L45" i="3"/>
  <c r="K46" i="3"/>
  <c r="L43" i="15"/>
  <c r="K44" i="15"/>
  <c r="Y47" i="13"/>
  <c r="X48" i="13"/>
  <c r="AJ44" i="12"/>
  <c r="AI45" i="12"/>
  <c r="AJ45" i="15"/>
  <c r="AI46" i="15"/>
  <c r="AJ43" i="3"/>
  <c r="AI44" i="3"/>
  <c r="Y47" i="14"/>
  <c r="X48" i="14"/>
  <c r="L46" i="12"/>
  <c r="K47" i="12"/>
  <c r="AT45" i="3"/>
  <c r="AU44" i="3"/>
  <c r="L47" i="12" l="1"/>
  <c r="K48" i="12"/>
  <c r="Y48" i="14"/>
  <c r="X49" i="14"/>
  <c r="AJ44" i="3"/>
  <c r="AI45" i="3"/>
  <c r="AJ46" i="15"/>
  <c r="AI47" i="15"/>
  <c r="AJ45" i="12"/>
  <c r="AI46" i="12"/>
  <c r="Y48" i="13"/>
  <c r="X49" i="13"/>
  <c r="L44" i="15"/>
  <c r="K45" i="15"/>
  <c r="L46" i="3"/>
  <c r="K47" i="3"/>
  <c r="AJ46" i="14"/>
  <c r="AI47" i="14"/>
  <c r="AJ45" i="13"/>
  <c r="AI46" i="13"/>
  <c r="L46" i="13"/>
  <c r="K47" i="13"/>
  <c r="Y49" i="15"/>
  <c r="X50" i="15"/>
  <c r="L49" i="14"/>
  <c r="K50" i="14"/>
  <c r="Y48" i="12"/>
  <c r="X49" i="12"/>
  <c r="AV44" i="3"/>
  <c r="Y44" i="3"/>
  <c r="AK44" i="3"/>
  <c r="X45" i="3"/>
  <c r="AT46" i="3"/>
  <c r="AU45" i="3"/>
  <c r="AV45" i="3" l="1"/>
  <c r="Y45" i="3"/>
  <c r="AK45" i="3"/>
  <c r="X46" i="3"/>
  <c r="Y49" i="12"/>
  <c r="X50" i="12"/>
  <c r="L50" i="14"/>
  <c r="K51" i="14"/>
  <c r="Y50" i="15"/>
  <c r="X51" i="15"/>
  <c r="L47" i="13"/>
  <c r="K48" i="13"/>
  <c r="AJ46" i="13"/>
  <c r="AI47" i="13"/>
  <c r="AJ47" i="14"/>
  <c r="AI48" i="14"/>
  <c r="L47" i="3"/>
  <c r="K48" i="3"/>
  <c r="L45" i="15"/>
  <c r="K46" i="15"/>
  <c r="Y49" i="13"/>
  <c r="X50" i="13"/>
  <c r="AJ46" i="12"/>
  <c r="AI47" i="12"/>
  <c r="AJ47" i="15"/>
  <c r="AI48" i="15"/>
  <c r="AJ45" i="3"/>
  <c r="AI46" i="3"/>
  <c r="Y49" i="14"/>
  <c r="X50" i="14"/>
  <c r="L48" i="12"/>
  <c r="K49" i="12"/>
  <c r="AT47" i="3"/>
  <c r="AU46" i="3"/>
  <c r="Y50" i="14" l="1"/>
  <c r="X51" i="14"/>
  <c r="AJ46" i="3"/>
  <c r="AI47" i="3"/>
  <c r="AJ48" i="15"/>
  <c r="AI49" i="15"/>
  <c r="AJ47" i="12"/>
  <c r="AI48" i="12"/>
  <c r="Y50" i="13"/>
  <c r="X51" i="13"/>
  <c r="L46" i="15"/>
  <c r="K47" i="15"/>
  <c r="L48" i="3"/>
  <c r="K49" i="3"/>
  <c r="AJ48" i="14"/>
  <c r="AI49" i="14"/>
  <c r="AJ47" i="13"/>
  <c r="AI48" i="13"/>
  <c r="L48" i="13"/>
  <c r="K49" i="13"/>
  <c r="Y51" i="15"/>
  <c r="X52" i="15"/>
  <c r="L51" i="14"/>
  <c r="K52" i="14"/>
  <c r="Y50" i="12"/>
  <c r="X51" i="12"/>
  <c r="AV46" i="3"/>
  <c r="Y46" i="3"/>
  <c r="AK46" i="3"/>
  <c r="X47" i="3"/>
  <c r="L49" i="12"/>
  <c r="K50" i="12"/>
  <c r="AT48" i="3"/>
  <c r="AU47" i="3"/>
  <c r="AV47" i="3" l="1"/>
  <c r="Y47" i="3"/>
  <c r="AK47" i="3"/>
  <c r="X48" i="3"/>
  <c r="Y51" i="12"/>
  <c r="X52" i="12"/>
  <c r="L52" i="14"/>
  <c r="K53" i="14"/>
  <c r="Y52" i="15"/>
  <c r="X53" i="15"/>
  <c r="L49" i="13"/>
  <c r="K50" i="13"/>
  <c r="AJ48" i="13"/>
  <c r="AI49" i="13"/>
  <c r="AJ49" i="14"/>
  <c r="AI50" i="14"/>
  <c r="L49" i="3"/>
  <c r="K50" i="3"/>
  <c r="L47" i="15"/>
  <c r="K48" i="15"/>
  <c r="Y51" i="13"/>
  <c r="X52" i="13"/>
  <c r="AJ48" i="12"/>
  <c r="AI49" i="12"/>
  <c r="AJ49" i="15"/>
  <c r="AI50" i="15"/>
  <c r="AJ47" i="3"/>
  <c r="AI48" i="3"/>
  <c r="Y51" i="14"/>
  <c r="X52" i="14"/>
  <c r="L50" i="12"/>
  <c r="K51" i="12"/>
  <c r="AT49" i="3"/>
  <c r="AU48" i="3"/>
  <c r="Y52" i="14" l="1"/>
  <c r="X53" i="14"/>
  <c r="AJ48" i="3"/>
  <c r="AI49" i="3"/>
  <c r="AJ50" i="15"/>
  <c r="AI51" i="15"/>
  <c r="AJ49" i="12"/>
  <c r="AI50" i="12"/>
  <c r="Y52" i="13"/>
  <c r="X53" i="13"/>
  <c r="L48" i="15"/>
  <c r="K49" i="15"/>
  <c r="L50" i="3"/>
  <c r="K51" i="3"/>
  <c r="AJ50" i="14"/>
  <c r="AI51" i="14"/>
  <c r="AJ49" i="13"/>
  <c r="AI50" i="13"/>
  <c r="L50" i="13"/>
  <c r="K51" i="13"/>
  <c r="Y53" i="15"/>
  <c r="X54" i="15"/>
  <c r="L53" i="14"/>
  <c r="K54" i="14"/>
  <c r="Y52" i="12"/>
  <c r="X53" i="12"/>
  <c r="AV48" i="3"/>
  <c r="Y48" i="3"/>
  <c r="AK48" i="3"/>
  <c r="X49" i="3"/>
  <c r="L51" i="12"/>
  <c r="K52" i="12"/>
  <c r="AT50" i="3"/>
  <c r="AU49" i="3"/>
  <c r="AV49" i="3" l="1"/>
  <c r="Y49" i="3"/>
  <c r="AK49" i="3"/>
  <c r="X50" i="3"/>
  <c r="Y53" i="12"/>
  <c r="X54" i="12"/>
  <c r="L54" i="14"/>
  <c r="K55" i="14"/>
  <c r="Y54" i="15"/>
  <c r="X55" i="15"/>
  <c r="L51" i="13"/>
  <c r="K52" i="13"/>
  <c r="AJ50" i="13"/>
  <c r="AI51" i="13"/>
  <c r="AJ51" i="14"/>
  <c r="AI52" i="14"/>
  <c r="L51" i="3"/>
  <c r="K52" i="3"/>
  <c r="L49" i="15"/>
  <c r="K50" i="15"/>
  <c r="Y53" i="13"/>
  <c r="X54" i="13"/>
  <c r="AJ50" i="12"/>
  <c r="AI51" i="12"/>
  <c r="AJ51" i="15"/>
  <c r="AI52" i="15"/>
  <c r="AJ49" i="3"/>
  <c r="AI50" i="3"/>
  <c r="Y53" i="14"/>
  <c r="X54" i="14"/>
  <c r="L52" i="12"/>
  <c r="K53" i="12"/>
  <c r="AT51" i="3"/>
  <c r="AU50" i="3"/>
  <c r="Y54" i="14" l="1"/>
  <c r="X55" i="14"/>
  <c r="AJ50" i="3"/>
  <c r="AI51" i="3"/>
  <c r="AJ52" i="15"/>
  <c r="AI53" i="15"/>
  <c r="AJ51" i="12"/>
  <c r="AI52" i="12"/>
  <c r="Y54" i="13"/>
  <c r="X55" i="13"/>
  <c r="L50" i="15"/>
  <c r="K51" i="15"/>
  <c r="L52" i="3"/>
  <c r="K53" i="3"/>
  <c r="AJ52" i="14"/>
  <c r="AI53" i="14"/>
  <c r="AJ51" i="13"/>
  <c r="AI52" i="13"/>
  <c r="L52" i="13"/>
  <c r="K53" i="13"/>
  <c r="Y55" i="15"/>
  <c r="X56" i="15"/>
  <c r="L55" i="14"/>
  <c r="K56" i="14"/>
  <c r="Y54" i="12"/>
  <c r="X55" i="12"/>
  <c r="AV50" i="3"/>
  <c r="Y50" i="3"/>
  <c r="AK50" i="3"/>
  <c r="X51" i="3"/>
  <c r="L53" i="12"/>
  <c r="K54" i="12"/>
  <c r="AT52" i="3"/>
  <c r="AU51" i="3"/>
  <c r="AV51" i="3" l="1"/>
  <c r="Y51" i="3"/>
  <c r="AK51" i="3"/>
  <c r="X52" i="3"/>
  <c r="Y55" i="12"/>
  <c r="X56" i="12"/>
  <c r="L56" i="14"/>
  <c r="K57" i="14"/>
  <c r="Y56" i="15"/>
  <c r="X57" i="15"/>
  <c r="L53" i="13"/>
  <c r="K54" i="13"/>
  <c r="AJ52" i="13"/>
  <c r="AI53" i="13"/>
  <c r="AJ53" i="14"/>
  <c r="AI54" i="14"/>
  <c r="L53" i="3"/>
  <c r="K54" i="3"/>
  <c r="L51" i="15"/>
  <c r="K52" i="15"/>
  <c r="Y55" i="13"/>
  <c r="X56" i="13"/>
  <c r="AJ52" i="12"/>
  <c r="AI53" i="12"/>
  <c r="AJ53" i="15"/>
  <c r="AI54" i="15"/>
  <c r="AJ51" i="3"/>
  <c r="AI52" i="3"/>
  <c r="Y55" i="14"/>
  <c r="X56" i="14"/>
  <c r="L54" i="12"/>
  <c r="K55" i="12"/>
  <c r="AT53" i="3"/>
  <c r="AU52" i="3"/>
  <c r="L55" i="12" l="1"/>
  <c r="K56" i="12"/>
  <c r="AJ52" i="3"/>
  <c r="AI53" i="3"/>
  <c r="AJ54" i="15"/>
  <c r="AI55" i="15"/>
  <c r="AJ53" i="12"/>
  <c r="AI54" i="12"/>
  <c r="Y56" i="13"/>
  <c r="X57" i="13"/>
  <c r="L52" i="15"/>
  <c r="K53" i="15"/>
  <c r="L54" i="3"/>
  <c r="K55" i="3"/>
  <c r="AJ54" i="14"/>
  <c r="AI55" i="14"/>
  <c r="AJ53" i="13"/>
  <c r="AI54" i="13"/>
  <c r="L54" i="13"/>
  <c r="K55" i="13"/>
  <c r="Y57" i="15"/>
  <c r="X58" i="15"/>
  <c r="L57" i="14"/>
  <c r="K58" i="14"/>
  <c r="Y56" i="12"/>
  <c r="X57" i="12"/>
  <c r="AV52" i="3"/>
  <c r="Y52" i="3"/>
  <c r="AK52" i="3"/>
  <c r="X53" i="3"/>
  <c r="Y56" i="14"/>
  <c r="X57" i="14"/>
  <c r="AT54" i="3"/>
  <c r="AU53" i="3"/>
  <c r="AV53" i="3" l="1"/>
  <c r="Y53" i="3"/>
  <c r="AK53" i="3"/>
  <c r="X54" i="3"/>
  <c r="Y57" i="12"/>
  <c r="X58" i="12"/>
  <c r="L58" i="14"/>
  <c r="K59" i="14"/>
  <c r="Y58" i="15"/>
  <c r="X59" i="15"/>
  <c r="L55" i="13"/>
  <c r="K56" i="13"/>
  <c r="AJ54" i="13"/>
  <c r="AI55" i="13"/>
  <c r="AJ55" i="14"/>
  <c r="AI56" i="14"/>
  <c r="L55" i="3"/>
  <c r="K56" i="3"/>
  <c r="L53" i="15"/>
  <c r="K54" i="15"/>
  <c r="Y57" i="13"/>
  <c r="X58" i="13"/>
  <c r="AJ54" i="12"/>
  <c r="AI55" i="12"/>
  <c r="AJ55" i="15"/>
  <c r="AI56" i="15"/>
  <c r="AJ53" i="3"/>
  <c r="AI54" i="3"/>
  <c r="L56" i="12"/>
  <c r="K57" i="12"/>
  <c r="Y57" i="14"/>
  <c r="X58" i="14"/>
  <c r="AT55" i="3"/>
  <c r="AU54" i="3"/>
  <c r="L57" i="12" l="1"/>
  <c r="K58" i="12"/>
  <c r="AJ54" i="3"/>
  <c r="AI55" i="3"/>
  <c r="AJ56" i="15"/>
  <c r="AI57" i="15"/>
  <c r="AJ55" i="12"/>
  <c r="AI56" i="12"/>
  <c r="Y58" i="13"/>
  <c r="X59" i="13"/>
  <c r="L54" i="15"/>
  <c r="K55" i="15"/>
  <c r="L56" i="3"/>
  <c r="K57" i="3"/>
  <c r="AJ56" i="14"/>
  <c r="AI57" i="14"/>
  <c r="AJ55" i="13"/>
  <c r="AI56" i="13"/>
  <c r="L56" i="13"/>
  <c r="K57" i="13"/>
  <c r="Y59" i="15"/>
  <c r="X60" i="15"/>
  <c r="L59" i="14"/>
  <c r="K60" i="14"/>
  <c r="Y58" i="12"/>
  <c r="X59" i="12"/>
  <c r="AV54" i="3"/>
  <c r="Y54" i="3"/>
  <c r="AK54" i="3"/>
  <c r="X55" i="3"/>
  <c r="Y58" i="14"/>
  <c r="X59" i="14"/>
  <c r="AT56" i="3"/>
  <c r="AU55" i="3"/>
  <c r="Y59" i="14" l="1"/>
  <c r="X60" i="14"/>
  <c r="Y59" i="12"/>
  <c r="X60" i="12"/>
  <c r="L60" i="14"/>
  <c r="K61" i="14"/>
  <c r="Y60" i="15"/>
  <c r="X61" i="15"/>
  <c r="L57" i="13"/>
  <c r="K58" i="13"/>
  <c r="AJ56" i="13"/>
  <c r="AI57" i="13"/>
  <c r="AJ57" i="14"/>
  <c r="AI58" i="14"/>
  <c r="L57" i="3"/>
  <c r="K58" i="3"/>
  <c r="L55" i="15"/>
  <c r="K56" i="15"/>
  <c r="Y59" i="13"/>
  <c r="X60" i="13"/>
  <c r="AJ56" i="12"/>
  <c r="AI57" i="12"/>
  <c r="AJ57" i="15"/>
  <c r="AI58" i="15"/>
  <c r="AJ55" i="3"/>
  <c r="AI56" i="3"/>
  <c r="L58" i="12"/>
  <c r="K59" i="12"/>
  <c r="AV55" i="3"/>
  <c r="Y55" i="3"/>
  <c r="AK55" i="3"/>
  <c r="X56" i="3"/>
  <c r="AT57" i="3"/>
  <c r="AU56" i="3"/>
  <c r="AV56" i="3" l="1"/>
  <c r="Y56" i="3"/>
  <c r="AK56" i="3"/>
  <c r="X57" i="3"/>
  <c r="L59" i="12"/>
  <c r="K60" i="12"/>
  <c r="AJ56" i="3"/>
  <c r="AI57" i="3"/>
  <c r="AJ58" i="15"/>
  <c r="AI59" i="15"/>
  <c r="AJ57" i="12"/>
  <c r="AI58" i="12"/>
  <c r="Y60" i="13"/>
  <c r="X61" i="13"/>
  <c r="L56" i="15"/>
  <c r="K57" i="15"/>
  <c r="L58" i="3"/>
  <c r="K59" i="3"/>
  <c r="AJ58" i="14"/>
  <c r="AI59" i="14"/>
  <c r="AJ57" i="13"/>
  <c r="AI58" i="13"/>
  <c r="L58" i="13"/>
  <c r="K59" i="13"/>
  <c r="Y61" i="15"/>
  <c r="X62" i="15"/>
  <c r="L61" i="14"/>
  <c r="K62" i="14"/>
  <c r="Y60" i="12"/>
  <c r="X61" i="12"/>
  <c r="Y60" i="14"/>
  <c r="X61" i="14"/>
  <c r="AT58" i="3"/>
  <c r="AU57" i="3"/>
  <c r="Y61" i="14" l="1"/>
  <c r="X62" i="14"/>
  <c r="L62" i="14"/>
  <c r="K63" i="14"/>
  <c r="Y62" i="15"/>
  <c r="X63" i="15"/>
  <c r="L59" i="13"/>
  <c r="K60" i="13"/>
  <c r="AJ58" i="13"/>
  <c r="AI59" i="13"/>
  <c r="AJ59" i="14"/>
  <c r="AI60" i="14"/>
  <c r="L59" i="3"/>
  <c r="K60" i="3"/>
  <c r="L57" i="15"/>
  <c r="K58" i="15"/>
  <c r="Y61" i="13"/>
  <c r="X62" i="13"/>
  <c r="AJ58" i="12"/>
  <c r="AI59" i="12"/>
  <c r="AJ59" i="15"/>
  <c r="AI60" i="15"/>
  <c r="AJ57" i="3"/>
  <c r="AI58" i="3"/>
  <c r="L60" i="12"/>
  <c r="K61" i="12"/>
  <c r="AV57" i="3"/>
  <c r="Y57" i="3"/>
  <c r="AK57" i="3"/>
  <c r="X58" i="3"/>
  <c r="Y61" i="12"/>
  <c r="X62" i="12"/>
  <c r="AT59" i="3"/>
  <c r="AU58" i="3"/>
  <c r="Y62" i="12" l="1"/>
  <c r="X63" i="12"/>
  <c r="L61" i="12"/>
  <c r="K62" i="12"/>
  <c r="AJ58" i="3"/>
  <c r="AI59" i="3"/>
  <c r="AJ60" i="15"/>
  <c r="AI61" i="15"/>
  <c r="AJ59" i="12"/>
  <c r="AI60" i="12"/>
  <c r="Y62" i="13"/>
  <c r="X63" i="13"/>
  <c r="L58" i="15"/>
  <c r="K59" i="15"/>
  <c r="L60" i="3"/>
  <c r="K61" i="3"/>
  <c r="AJ60" i="14"/>
  <c r="AI61" i="14"/>
  <c r="AJ59" i="13"/>
  <c r="AI60" i="13"/>
  <c r="L60" i="13"/>
  <c r="K61" i="13"/>
  <c r="Y63" i="15"/>
  <c r="X64" i="15"/>
  <c r="L63" i="14"/>
  <c r="K64" i="14"/>
  <c r="Y62" i="14"/>
  <c r="X63" i="14"/>
  <c r="AV58" i="3"/>
  <c r="Y58" i="3"/>
  <c r="AK58" i="3"/>
  <c r="X59" i="3"/>
  <c r="AT60" i="3"/>
  <c r="AU59" i="3"/>
  <c r="Y63" i="14" l="1"/>
  <c r="X64" i="14"/>
  <c r="L64" i="14"/>
  <c r="K65" i="14"/>
  <c r="Y64" i="15"/>
  <c r="X65" i="15"/>
  <c r="L61" i="13"/>
  <c r="K62" i="13"/>
  <c r="AJ60" i="13"/>
  <c r="AI61" i="13"/>
  <c r="AJ61" i="14"/>
  <c r="AI62" i="14"/>
  <c r="L61" i="3"/>
  <c r="K62" i="3"/>
  <c r="L59" i="15"/>
  <c r="K60" i="15"/>
  <c r="Y63" i="13"/>
  <c r="X64" i="13"/>
  <c r="AJ60" i="12"/>
  <c r="AI61" i="12"/>
  <c r="AJ61" i="15"/>
  <c r="AI62" i="15"/>
  <c r="AJ59" i="3"/>
  <c r="AI60" i="3"/>
  <c r="L62" i="12"/>
  <c r="K63" i="12"/>
  <c r="Y63" i="12"/>
  <c r="X64" i="12"/>
  <c r="AV59" i="3"/>
  <c r="Y59" i="3"/>
  <c r="AK59" i="3"/>
  <c r="X60" i="3"/>
  <c r="AT61" i="3"/>
  <c r="AU60" i="3"/>
  <c r="AV60" i="3" l="1"/>
  <c r="Y60" i="3"/>
  <c r="AK60" i="3"/>
  <c r="X61" i="3"/>
  <c r="Y64" i="12"/>
  <c r="X65" i="12"/>
  <c r="L63" i="12"/>
  <c r="K64" i="12"/>
  <c r="AJ60" i="3"/>
  <c r="AI61" i="3"/>
  <c r="AJ62" i="15"/>
  <c r="AI63" i="15"/>
  <c r="AJ61" i="12"/>
  <c r="AI62" i="12"/>
  <c r="Y64" i="13"/>
  <c r="X65" i="13"/>
  <c r="L60" i="15"/>
  <c r="K61" i="15"/>
  <c r="L62" i="3"/>
  <c r="K63" i="3"/>
  <c r="AJ62" i="14"/>
  <c r="AI63" i="14"/>
  <c r="AJ61" i="13"/>
  <c r="AI62" i="13"/>
  <c r="L62" i="13"/>
  <c r="K63" i="13"/>
  <c r="Y65" i="15"/>
  <c r="X66" i="15"/>
  <c r="L65" i="14"/>
  <c r="K66" i="14"/>
  <c r="Y64" i="14"/>
  <c r="X65" i="14"/>
  <c r="AT62" i="3"/>
  <c r="AU61" i="3"/>
  <c r="L66" i="14" l="1"/>
  <c r="K67" i="14"/>
  <c r="Y66" i="15"/>
  <c r="X67" i="15"/>
  <c r="L63" i="13"/>
  <c r="K64" i="13"/>
  <c r="AJ62" i="13"/>
  <c r="AI63" i="13"/>
  <c r="AJ63" i="14"/>
  <c r="AI64" i="14"/>
  <c r="L63" i="3"/>
  <c r="K64" i="3"/>
  <c r="L61" i="15"/>
  <c r="K62" i="15"/>
  <c r="Y65" i="13"/>
  <c r="X66" i="13"/>
  <c r="AJ62" i="12"/>
  <c r="AI63" i="12"/>
  <c r="AJ63" i="15"/>
  <c r="AI64" i="15"/>
  <c r="AJ61" i="3"/>
  <c r="AI62" i="3"/>
  <c r="L64" i="12"/>
  <c r="K65" i="12"/>
  <c r="Y65" i="12"/>
  <c r="X66" i="12"/>
  <c r="AV61" i="3"/>
  <c r="Y61" i="3"/>
  <c r="AK61" i="3"/>
  <c r="X62" i="3"/>
  <c r="Y65" i="14"/>
  <c r="X66" i="14"/>
  <c r="AT63" i="3"/>
  <c r="AU62" i="3"/>
  <c r="AV62" i="3" l="1"/>
  <c r="Y62" i="3"/>
  <c r="AK62" i="3"/>
  <c r="X63" i="3"/>
  <c r="Y66" i="12"/>
  <c r="X67" i="12"/>
  <c r="L65" i="12"/>
  <c r="K66" i="12"/>
  <c r="AJ62" i="3"/>
  <c r="AI63" i="3"/>
  <c r="AJ64" i="15"/>
  <c r="AI65" i="15"/>
  <c r="AJ63" i="12"/>
  <c r="AI64" i="12"/>
  <c r="Y66" i="13"/>
  <c r="X67" i="13"/>
  <c r="L62" i="15"/>
  <c r="K63" i="15"/>
  <c r="L64" i="3"/>
  <c r="K65" i="3"/>
  <c r="AJ64" i="14"/>
  <c r="AI65" i="14"/>
  <c r="AJ63" i="13"/>
  <c r="AI64" i="13"/>
  <c r="L64" i="13"/>
  <c r="K65" i="13"/>
  <c r="Y67" i="15"/>
  <c r="X68" i="15"/>
  <c r="L67" i="14"/>
  <c r="K68" i="14"/>
  <c r="Y66" i="14"/>
  <c r="X67" i="14"/>
  <c r="AT64" i="3"/>
  <c r="AU63" i="3"/>
  <c r="Y67" i="14" l="1"/>
  <c r="X68" i="14"/>
  <c r="Y68" i="15"/>
  <c r="X69" i="15"/>
  <c r="L65" i="13"/>
  <c r="K66" i="13"/>
  <c r="AJ64" i="13"/>
  <c r="AI65" i="13"/>
  <c r="AJ65" i="14"/>
  <c r="AI66" i="14"/>
  <c r="L65" i="3"/>
  <c r="K66" i="3"/>
  <c r="L63" i="15"/>
  <c r="K64" i="15"/>
  <c r="Y67" i="13"/>
  <c r="X68" i="13"/>
  <c r="AJ64" i="12"/>
  <c r="AI65" i="12"/>
  <c r="AJ65" i="15"/>
  <c r="AI66" i="15"/>
  <c r="AJ63" i="3"/>
  <c r="AI64" i="3"/>
  <c r="L66" i="12"/>
  <c r="K67" i="12"/>
  <c r="Y67" i="12"/>
  <c r="X68" i="12"/>
  <c r="AV63" i="3"/>
  <c r="Y63" i="3"/>
  <c r="AK63" i="3"/>
  <c r="X64" i="3"/>
  <c r="L68" i="14"/>
  <c r="K69" i="14"/>
  <c r="AT65" i="3"/>
  <c r="AU64" i="3"/>
  <c r="AV64" i="3" l="1"/>
  <c r="Y64" i="3"/>
  <c r="AK64" i="3"/>
  <c r="X65" i="3"/>
  <c r="Y68" i="12"/>
  <c r="X69" i="12"/>
  <c r="L67" i="12"/>
  <c r="K68" i="12"/>
  <c r="AJ64" i="3"/>
  <c r="AI65" i="3"/>
  <c r="AJ66" i="15"/>
  <c r="AI67" i="15"/>
  <c r="AJ65" i="12"/>
  <c r="AI66" i="12"/>
  <c r="Y68" i="13"/>
  <c r="X69" i="13"/>
  <c r="L64" i="15"/>
  <c r="K65" i="15"/>
  <c r="L66" i="3"/>
  <c r="K67" i="3"/>
  <c r="AJ66" i="14"/>
  <c r="AI67" i="14"/>
  <c r="AJ65" i="13"/>
  <c r="AI66" i="13"/>
  <c r="L66" i="13"/>
  <c r="K67" i="13"/>
  <c r="Y69" i="15"/>
  <c r="X70" i="15"/>
  <c r="Y68" i="14"/>
  <c r="X69" i="14"/>
  <c r="L69" i="14"/>
  <c r="K70" i="14"/>
  <c r="AT66" i="3"/>
  <c r="AU65" i="3"/>
  <c r="L70" i="14" l="1"/>
  <c r="K71" i="14"/>
  <c r="Y69" i="14"/>
  <c r="X70" i="14"/>
  <c r="L67" i="13"/>
  <c r="K68" i="13"/>
  <c r="AJ66" i="13"/>
  <c r="AI67" i="13"/>
  <c r="AJ67" i="14"/>
  <c r="AI68" i="14"/>
  <c r="L67" i="3"/>
  <c r="K68" i="3"/>
  <c r="L65" i="15"/>
  <c r="K66" i="15"/>
  <c r="Y69" i="13"/>
  <c r="X70" i="13"/>
  <c r="AJ66" i="12"/>
  <c r="AI67" i="12"/>
  <c r="AJ67" i="15"/>
  <c r="AI68" i="15"/>
  <c r="AJ65" i="3"/>
  <c r="AI66" i="3"/>
  <c r="L68" i="12"/>
  <c r="K69" i="12"/>
  <c r="Y69" i="12"/>
  <c r="X70" i="12"/>
  <c r="AV65" i="3"/>
  <c r="Y65" i="3"/>
  <c r="AK65" i="3"/>
  <c r="X66" i="3"/>
  <c r="Y70" i="15"/>
  <c r="X71" i="15"/>
  <c r="AT67" i="3"/>
  <c r="AU66" i="3"/>
  <c r="Y71" i="15" l="1"/>
  <c r="X72" i="15"/>
  <c r="Y70" i="12"/>
  <c r="X71" i="12"/>
  <c r="L69" i="12"/>
  <c r="K70" i="12"/>
  <c r="AJ66" i="3"/>
  <c r="AI67" i="3"/>
  <c r="AJ68" i="15"/>
  <c r="AI69" i="15"/>
  <c r="AJ67" i="12"/>
  <c r="AI68" i="12"/>
  <c r="Y70" i="13"/>
  <c r="X71" i="13"/>
  <c r="L66" i="15"/>
  <c r="K67" i="15"/>
  <c r="L68" i="3"/>
  <c r="K69" i="3"/>
  <c r="AJ68" i="14"/>
  <c r="AI69" i="14"/>
  <c r="AJ67" i="13"/>
  <c r="AI68" i="13"/>
  <c r="L68" i="13"/>
  <c r="K69" i="13"/>
  <c r="Y70" i="14"/>
  <c r="X71" i="14"/>
  <c r="L71" i="14"/>
  <c r="K72" i="14"/>
  <c r="AV66" i="3"/>
  <c r="Y66" i="3"/>
  <c r="AK66" i="3"/>
  <c r="X67" i="3"/>
  <c r="AT68" i="3"/>
  <c r="AU67" i="3"/>
  <c r="AV67" i="3" l="1"/>
  <c r="Y67" i="3"/>
  <c r="AK67" i="3"/>
  <c r="X68" i="3"/>
  <c r="L72" i="14"/>
  <c r="K73" i="14"/>
  <c r="Y71" i="14"/>
  <c r="X72" i="14"/>
  <c r="L69" i="13"/>
  <c r="K70" i="13"/>
  <c r="AJ68" i="13"/>
  <c r="AI69" i="13"/>
  <c r="AJ69" i="14"/>
  <c r="AI70" i="14"/>
  <c r="L69" i="3"/>
  <c r="K70" i="3"/>
  <c r="L67" i="15"/>
  <c r="K68" i="15"/>
  <c r="Y71" i="13"/>
  <c r="X72" i="13"/>
  <c r="AJ68" i="12"/>
  <c r="AI69" i="12"/>
  <c r="AJ69" i="15"/>
  <c r="AI70" i="15"/>
  <c r="AJ67" i="3"/>
  <c r="AI68" i="3"/>
  <c r="L70" i="12"/>
  <c r="K71" i="12"/>
  <c r="Y71" i="12"/>
  <c r="X72" i="12"/>
  <c r="Y72" i="15"/>
  <c r="X73" i="15"/>
  <c r="AT69" i="3"/>
  <c r="AU68" i="3"/>
  <c r="Y73" i="15" l="1"/>
  <c r="X74" i="15"/>
  <c r="L71" i="12"/>
  <c r="K72" i="12"/>
  <c r="AJ68" i="3"/>
  <c r="AI69" i="3"/>
  <c r="AJ70" i="15"/>
  <c r="AI71" i="15"/>
  <c r="AJ69" i="12"/>
  <c r="AI70" i="12"/>
  <c r="Y72" i="13"/>
  <c r="X73" i="13"/>
  <c r="L68" i="15"/>
  <c r="K69" i="15"/>
  <c r="L70" i="3"/>
  <c r="K71" i="3"/>
  <c r="AJ70" i="14"/>
  <c r="AI71" i="14"/>
  <c r="AJ69" i="13"/>
  <c r="AI70" i="13"/>
  <c r="L70" i="13"/>
  <c r="K71" i="13"/>
  <c r="Y72" i="14"/>
  <c r="X73" i="14"/>
  <c r="L73" i="14"/>
  <c r="K74" i="14"/>
  <c r="AV68" i="3"/>
  <c r="Y68" i="3"/>
  <c r="AK68" i="3"/>
  <c r="X69" i="3"/>
  <c r="Y72" i="12"/>
  <c r="X73" i="12"/>
  <c r="AT70" i="3"/>
  <c r="AU69" i="3"/>
  <c r="Y73" i="12" l="1"/>
  <c r="X74" i="12"/>
  <c r="L74" i="14"/>
  <c r="K75" i="14"/>
  <c r="Y73" i="14"/>
  <c r="X74" i="14"/>
  <c r="L71" i="13"/>
  <c r="K72" i="13"/>
  <c r="AJ70" i="13"/>
  <c r="AI71" i="13"/>
  <c r="AJ71" i="14"/>
  <c r="AI72" i="14"/>
  <c r="L71" i="3"/>
  <c r="K72" i="3"/>
  <c r="L69" i="15"/>
  <c r="K70" i="15"/>
  <c r="Y73" i="13"/>
  <c r="X74" i="13"/>
  <c r="AJ70" i="12"/>
  <c r="AI71" i="12"/>
  <c r="AJ71" i="15"/>
  <c r="AI72" i="15"/>
  <c r="AJ69" i="3"/>
  <c r="AI70" i="3"/>
  <c r="L72" i="12"/>
  <c r="K73" i="12"/>
  <c r="Y74" i="15"/>
  <c r="X75" i="15"/>
  <c r="AV69" i="3"/>
  <c r="Y69" i="3"/>
  <c r="AK69" i="3"/>
  <c r="X70" i="3"/>
  <c r="AT71" i="3"/>
  <c r="AU70" i="3"/>
  <c r="AK70" i="3" l="1"/>
  <c r="AV70" i="3"/>
  <c r="Y70" i="3"/>
  <c r="X71" i="3"/>
  <c r="Y75" i="15"/>
  <c r="X76" i="15"/>
  <c r="L73" i="12"/>
  <c r="K74" i="12"/>
  <c r="AJ70" i="3"/>
  <c r="AI71" i="3"/>
  <c r="AJ72" i="15"/>
  <c r="AI73" i="15"/>
  <c r="AJ71" i="12"/>
  <c r="AI72" i="12"/>
  <c r="Y74" i="13"/>
  <c r="X75" i="13"/>
  <c r="L70" i="15"/>
  <c r="K71" i="15"/>
  <c r="L72" i="3"/>
  <c r="K73" i="3"/>
  <c r="AJ72" i="14"/>
  <c r="AI73" i="14"/>
  <c r="AJ71" i="13"/>
  <c r="AI72" i="13"/>
  <c r="L72" i="13"/>
  <c r="K73" i="13"/>
  <c r="Y74" i="14"/>
  <c r="X75" i="14"/>
  <c r="L75" i="14"/>
  <c r="K76" i="14"/>
  <c r="Y74" i="12"/>
  <c r="X75" i="12"/>
  <c r="AT72" i="3"/>
  <c r="AU71" i="3"/>
  <c r="Y75" i="12" l="1"/>
  <c r="X76" i="12"/>
  <c r="L76" i="14"/>
  <c r="K77" i="14"/>
  <c r="Y75" i="14"/>
  <c r="X76" i="14"/>
  <c r="L73" i="13"/>
  <c r="K74" i="13"/>
  <c r="AJ72" i="13"/>
  <c r="AI73" i="13"/>
  <c r="AJ73" i="14"/>
  <c r="AI74" i="14"/>
  <c r="L73" i="3"/>
  <c r="K74" i="3"/>
  <c r="L71" i="15"/>
  <c r="K72" i="15"/>
  <c r="Y75" i="13"/>
  <c r="X76" i="13"/>
  <c r="AJ72" i="12"/>
  <c r="AI73" i="12"/>
  <c r="AJ73" i="15"/>
  <c r="AI74" i="15"/>
  <c r="AJ71" i="3"/>
  <c r="AI72" i="3"/>
  <c r="L74" i="12"/>
  <c r="K75" i="12"/>
  <c r="Y76" i="15"/>
  <c r="X77" i="15"/>
  <c r="AK71" i="3"/>
  <c r="AV71" i="3"/>
  <c r="Y71" i="3"/>
  <c r="X72" i="3"/>
  <c r="AT73" i="3"/>
  <c r="AU72" i="3"/>
  <c r="AK72" i="3" l="1"/>
  <c r="AV72" i="3"/>
  <c r="Y72" i="3"/>
  <c r="X73" i="3"/>
  <c r="Y77" i="15"/>
  <c r="X78" i="15"/>
  <c r="L75" i="12"/>
  <c r="K76" i="12"/>
  <c r="AJ72" i="3"/>
  <c r="AI73" i="3"/>
  <c r="AJ74" i="15"/>
  <c r="AI75" i="15"/>
  <c r="AJ73" i="12"/>
  <c r="AI74" i="12"/>
  <c r="Y76" i="13"/>
  <c r="X77" i="13"/>
  <c r="L72" i="15"/>
  <c r="K73" i="15"/>
  <c r="L74" i="3"/>
  <c r="K75" i="3"/>
  <c r="AJ74" i="14"/>
  <c r="AI75" i="14"/>
  <c r="AJ73" i="13"/>
  <c r="AI74" i="13"/>
  <c r="L74" i="13"/>
  <c r="K75" i="13"/>
  <c r="Y76" i="14"/>
  <c r="X77" i="14"/>
  <c r="L77" i="14"/>
  <c r="K78" i="14"/>
  <c r="Y76" i="12"/>
  <c r="X77" i="12"/>
  <c r="AT74" i="3"/>
  <c r="AU73" i="3"/>
  <c r="Y77" i="12" l="1"/>
  <c r="X78" i="12"/>
  <c r="L78" i="14"/>
  <c r="K79" i="14"/>
  <c r="Y77" i="14"/>
  <c r="X78" i="14"/>
  <c r="L75" i="13"/>
  <c r="K76" i="13"/>
  <c r="AJ74" i="13"/>
  <c r="AI75" i="13"/>
  <c r="AJ75" i="14"/>
  <c r="AI76" i="14"/>
  <c r="L75" i="3"/>
  <c r="K76" i="3"/>
  <c r="L73" i="15"/>
  <c r="K74" i="15"/>
  <c r="Y77" i="13"/>
  <c r="X78" i="13"/>
  <c r="AJ74" i="12"/>
  <c r="AI75" i="12"/>
  <c r="AJ75" i="15"/>
  <c r="AI76" i="15"/>
  <c r="AJ73" i="3"/>
  <c r="AI74" i="3"/>
  <c r="L76" i="12"/>
  <c r="K77" i="12"/>
  <c r="Y78" i="15"/>
  <c r="X79" i="15"/>
  <c r="AK73" i="3"/>
  <c r="AV73" i="3"/>
  <c r="Y73" i="3"/>
  <c r="X74" i="3"/>
  <c r="AT75" i="3"/>
  <c r="AU74" i="3"/>
  <c r="AK74" i="3" l="1"/>
  <c r="AV74" i="3"/>
  <c r="Y74" i="3"/>
  <c r="X75" i="3"/>
  <c r="Y79" i="15"/>
  <c r="X80" i="15"/>
  <c r="L77" i="12"/>
  <c r="K78" i="12"/>
  <c r="AJ74" i="3"/>
  <c r="AI75" i="3"/>
  <c r="AJ76" i="15"/>
  <c r="AI77" i="15"/>
  <c r="AJ75" i="12"/>
  <c r="AI76" i="12"/>
  <c r="Y78" i="13"/>
  <c r="X79" i="13"/>
  <c r="L74" i="15"/>
  <c r="K75" i="15"/>
  <c r="L76" i="3"/>
  <c r="K77" i="3"/>
  <c r="AJ76" i="14"/>
  <c r="AI77" i="14"/>
  <c r="AJ75" i="13"/>
  <c r="AI76" i="13"/>
  <c r="L76" i="13"/>
  <c r="K77" i="13"/>
  <c r="Y78" i="14"/>
  <c r="X79" i="14"/>
  <c r="L79" i="14"/>
  <c r="K80" i="14"/>
  <c r="Y78" i="12"/>
  <c r="X79" i="12"/>
  <c r="AT76" i="3"/>
  <c r="AU75" i="3"/>
  <c r="Y79" i="12" l="1"/>
  <c r="X80" i="12"/>
  <c r="L80" i="14"/>
  <c r="K81" i="14"/>
  <c r="Y79" i="14"/>
  <c r="X80" i="14"/>
  <c r="L77" i="13"/>
  <c r="K78" i="13"/>
  <c r="AJ76" i="13"/>
  <c r="AI77" i="13"/>
  <c r="AJ77" i="14"/>
  <c r="AI78" i="14"/>
  <c r="L77" i="3"/>
  <c r="K78" i="3"/>
  <c r="L75" i="15"/>
  <c r="K76" i="15"/>
  <c r="Y79" i="13"/>
  <c r="X80" i="13"/>
  <c r="AJ76" i="12"/>
  <c r="AI77" i="12"/>
  <c r="AJ77" i="15"/>
  <c r="AI78" i="15"/>
  <c r="AJ75" i="3"/>
  <c r="AI76" i="3"/>
  <c r="L78" i="12"/>
  <c r="K79" i="12"/>
  <c r="Y80" i="15"/>
  <c r="X81" i="15"/>
  <c r="AK75" i="3"/>
  <c r="AV75" i="3"/>
  <c r="Y75" i="3"/>
  <c r="X76" i="3"/>
  <c r="AT77" i="3"/>
  <c r="AU76" i="3"/>
  <c r="AK76" i="3" l="1"/>
  <c r="AV76" i="3"/>
  <c r="Y76" i="3"/>
  <c r="X77" i="3"/>
  <c r="Y81" i="15"/>
  <c r="X82" i="15"/>
  <c r="L79" i="12"/>
  <c r="K80" i="12"/>
  <c r="AJ76" i="3"/>
  <c r="AI77" i="3"/>
  <c r="AJ78" i="15"/>
  <c r="AI79" i="15"/>
  <c r="AJ77" i="12"/>
  <c r="AI78" i="12"/>
  <c r="Y80" i="13"/>
  <c r="X81" i="13"/>
  <c r="L76" i="15"/>
  <c r="K77" i="15"/>
  <c r="L78" i="3"/>
  <c r="K79" i="3"/>
  <c r="AJ78" i="14"/>
  <c r="AI79" i="14"/>
  <c r="AJ77" i="13"/>
  <c r="AI78" i="13"/>
  <c r="L78" i="13"/>
  <c r="K79" i="13"/>
  <c r="Y80" i="14"/>
  <c r="X81" i="14"/>
  <c r="L81" i="14"/>
  <c r="K82" i="14"/>
  <c r="Y80" i="12"/>
  <c r="X81" i="12"/>
  <c r="AT78" i="3"/>
  <c r="AU77" i="3"/>
  <c r="Y81" i="12" l="1"/>
  <c r="X82" i="12"/>
  <c r="L82" i="14"/>
  <c r="K83" i="14"/>
  <c r="Y81" i="14"/>
  <c r="X82" i="14"/>
  <c r="L79" i="13"/>
  <c r="K80" i="13"/>
  <c r="AJ78" i="13"/>
  <c r="AI79" i="13"/>
  <c r="AJ79" i="14"/>
  <c r="AI80" i="14"/>
  <c r="L79" i="3"/>
  <c r="K80" i="3"/>
  <c r="L77" i="15"/>
  <c r="K78" i="15"/>
  <c r="Y81" i="13"/>
  <c r="X82" i="13"/>
  <c r="AJ78" i="12"/>
  <c r="AI79" i="12"/>
  <c r="AJ79" i="15"/>
  <c r="AI80" i="15"/>
  <c r="AJ77" i="3"/>
  <c r="AI78" i="3"/>
  <c r="L80" i="12"/>
  <c r="K81" i="12"/>
  <c r="Y82" i="15"/>
  <c r="X83" i="15"/>
  <c r="AK77" i="3"/>
  <c r="AV77" i="3"/>
  <c r="Y77" i="3"/>
  <c r="X78" i="3"/>
  <c r="AT79" i="3"/>
  <c r="AU78" i="3"/>
  <c r="AK78" i="3" l="1"/>
  <c r="AV78" i="3"/>
  <c r="Y78" i="3"/>
  <c r="X79" i="3"/>
  <c r="Y83" i="15"/>
  <c r="X84" i="15"/>
  <c r="L81" i="12"/>
  <c r="K82" i="12"/>
  <c r="AJ78" i="3"/>
  <c r="AI79" i="3"/>
  <c r="AJ80" i="15"/>
  <c r="AI81" i="15"/>
  <c r="AJ79" i="12"/>
  <c r="AI80" i="12"/>
  <c r="Y82" i="13"/>
  <c r="X83" i="13"/>
  <c r="L78" i="15"/>
  <c r="K79" i="15"/>
  <c r="L80" i="3"/>
  <c r="K81" i="3"/>
  <c r="AJ80" i="14"/>
  <c r="AI81" i="14"/>
  <c r="AJ79" i="13"/>
  <c r="AI80" i="13"/>
  <c r="L80" i="13"/>
  <c r="K81" i="13"/>
  <c r="Y82" i="14"/>
  <c r="X83" i="14"/>
  <c r="L83" i="14"/>
  <c r="K84" i="14"/>
  <c r="Y82" i="12"/>
  <c r="X83" i="12"/>
  <c r="AT80" i="3"/>
  <c r="AU79" i="3"/>
  <c r="L84" i="14" l="1"/>
  <c r="K85" i="14"/>
  <c r="Y83" i="14"/>
  <c r="X84" i="14"/>
  <c r="L81" i="13"/>
  <c r="K82" i="13"/>
  <c r="AJ80" i="13"/>
  <c r="AI81" i="13"/>
  <c r="AJ81" i="14"/>
  <c r="AI82" i="14"/>
  <c r="L81" i="3"/>
  <c r="K82" i="3"/>
  <c r="L79" i="15"/>
  <c r="K80" i="15"/>
  <c r="Y83" i="13"/>
  <c r="X84" i="13"/>
  <c r="AJ80" i="12"/>
  <c r="AI81" i="12"/>
  <c r="AJ81" i="15"/>
  <c r="AI82" i="15"/>
  <c r="AJ79" i="3"/>
  <c r="AI80" i="3"/>
  <c r="L82" i="12"/>
  <c r="K83" i="12"/>
  <c r="Y84" i="15"/>
  <c r="X85" i="15"/>
  <c r="AK79" i="3"/>
  <c r="AV79" i="3"/>
  <c r="Y79" i="3"/>
  <c r="X80" i="3"/>
  <c r="Y83" i="12"/>
  <c r="X84" i="12"/>
  <c r="AT81" i="3"/>
  <c r="AU80" i="3"/>
  <c r="Y84" i="12" l="1"/>
  <c r="X85" i="12"/>
  <c r="AK80" i="3"/>
  <c r="AV80" i="3"/>
  <c r="Y80" i="3"/>
  <c r="X81" i="3"/>
  <c r="Y85" i="15"/>
  <c r="X86" i="15"/>
  <c r="L83" i="12"/>
  <c r="K84" i="12"/>
  <c r="AJ80" i="3"/>
  <c r="AI81" i="3"/>
  <c r="AJ82" i="15"/>
  <c r="AI83" i="15"/>
  <c r="AJ81" i="12"/>
  <c r="AI82" i="12"/>
  <c r="Y84" i="13"/>
  <c r="X85" i="13"/>
  <c r="L80" i="15"/>
  <c r="K81" i="15"/>
  <c r="L82" i="3"/>
  <c r="K83" i="3"/>
  <c r="AJ82" i="14"/>
  <c r="AI83" i="14"/>
  <c r="AJ81" i="13"/>
  <c r="AI82" i="13"/>
  <c r="L82" i="13"/>
  <c r="K83" i="13"/>
  <c r="Y84" i="14"/>
  <c r="X85" i="14"/>
  <c r="L85" i="14"/>
  <c r="K86" i="14"/>
  <c r="AT82" i="3"/>
  <c r="AU81" i="3"/>
  <c r="L86" i="14" l="1"/>
  <c r="K87" i="14"/>
  <c r="Y85" i="14"/>
  <c r="X86" i="14"/>
  <c r="L83" i="13"/>
  <c r="K84" i="13"/>
  <c r="AJ82" i="13"/>
  <c r="AI83" i="13"/>
  <c r="AJ83" i="14"/>
  <c r="AI84" i="14"/>
  <c r="L83" i="3"/>
  <c r="K84" i="3"/>
  <c r="L81" i="15"/>
  <c r="K82" i="15"/>
  <c r="Y85" i="13"/>
  <c r="X86" i="13"/>
  <c r="AJ82" i="12"/>
  <c r="AI83" i="12"/>
  <c r="AJ83" i="15"/>
  <c r="AI84" i="15"/>
  <c r="AJ81" i="3"/>
  <c r="AI82" i="3"/>
  <c r="L84" i="12"/>
  <c r="K85" i="12"/>
  <c r="Y86" i="15"/>
  <c r="X87" i="15"/>
  <c r="AK81" i="3"/>
  <c r="AV81" i="3"/>
  <c r="Y81" i="3"/>
  <c r="X82" i="3"/>
  <c r="Y85" i="12"/>
  <c r="X86" i="12"/>
  <c r="AT83" i="3"/>
  <c r="AU82" i="3"/>
  <c r="Y86" i="12" l="1"/>
  <c r="X87" i="12"/>
  <c r="AK82" i="3"/>
  <c r="AV82" i="3"/>
  <c r="Y82" i="3"/>
  <c r="X83" i="3"/>
  <c r="Y87" i="15"/>
  <c r="X88" i="15"/>
  <c r="L85" i="12"/>
  <c r="K86" i="12"/>
  <c r="AJ82" i="3"/>
  <c r="AI83" i="3"/>
  <c r="AJ84" i="15"/>
  <c r="AI85" i="15"/>
  <c r="AJ83" i="12"/>
  <c r="AI84" i="12"/>
  <c r="Y86" i="13"/>
  <c r="X87" i="13"/>
  <c r="L82" i="15"/>
  <c r="K83" i="15"/>
  <c r="L84" i="3"/>
  <c r="K85" i="3"/>
  <c r="AJ84" i="14"/>
  <c r="AI85" i="14"/>
  <c r="AJ83" i="13"/>
  <c r="AI84" i="13"/>
  <c r="L84" i="13"/>
  <c r="K85" i="13"/>
  <c r="Y86" i="14"/>
  <c r="X87" i="14"/>
  <c r="L87" i="14"/>
  <c r="K88" i="14"/>
  <c r="AT84" i="3"/>
  <c r="AU83" i="3"/>
  <c r="L88" i="14" l="1"/>
  <c r="K89" i="14"/>
  <c r="Y87" i="14"/>
  <c r="X88" i="14"/>
  <c r="L85" i="13"/>
  <c r="K86" i="13"/>
  <c r="AJ84" i="13"/>
  <c r="AI85" i="13"/>
  <c r="AJ85" i="14"/>
  <c r="AI86" i="14"/>
  <c r="L85" i="3"/>
  <c r="K86" i="3"/>
  <c r="L83" i="15"/>
  <c r="K84" i="15"/>
  <c r="Y87" i="13"/>
  <c r="X88" i="13"/>
  <c r="AJ84" i="12"/>
  <c r="AI85" i="12"/>
  <c r="AJ85" i="15"/>
  <c r="AI86" i="15"/>
  <c r="AJ83" i="3"/>
  <c r="AI84" i="3"/>
  <c r="L86" i="12"/>
  <c r="K87" i="12"/>
  <c r="Y88" i="15"/>
  <c r="X89" i="15"/>
  <c r="AK83" i="3"/>
  <c r="AV83" i="3"/>
  <c r="Y83" i="3"/>
  <c r="X84" i="3"/>
  <c r="Y87" i="12"/>
  <c r="X88" i="12"/>
  <c r="AT85" i="3"/>
  <c r="AU84" i="3"/>
  <c r="Y88" i="12" l="1"/>
  <c r="X89" i="12"/>
  <c r="AK84" i="3"/>
  <c r="AV84" i="3"/>
  <c r="Y84" i="3"/>
  <c r="X85" i="3"/>
  <c r="Y89" i="15"/>
  <c r="X90" i="15"/>
  <c r="L87" i="12"/>
  <c r="K88" i="12"/>
  <c r="AJ84" i="3"/>
  <c r="AI85" i="3"/>
  <c r="AJ86" i="15"/>
  <c r="AI87" i="15"/>
  <c r="AJ85" i="12"/>
  <c r="AI86" i="12"/>
  <c r="Y88" i="13"/>
  <c r="X89" i="13"/>
  <c r="L84" i="15"/>
  <c r="K85" i="15"/>
  <c r="L86" i="3"/>
  <c r="K87" i="3"/>
  <c r="AJ86" i="14"/>
  <c r="AI87" i="14"/>
  <c r="AJ85" i="13"/>
  <c r="AI86" i="13"/>
  <c r="L86" i="13"/>
  <c r="K87" i="13"/>
  <c r="Y88" i="14"/>
  <c r="X89" i="14"/>
  <c r="L89" i="14"/>
  <c r="K90" i="14"/>
  <c r="AT86" i="3"/>
  <c r="AU85" i="3"/>
  <c r="L90" i="14" l="1"/>
  <c r="K91" i="14"/>
  <c r="Y89" i="14"/>
  <c r="X90" i="14"/>
  <c r="L87" i="13"/>
  <c r="K88" i="13"/>
  <c r="AJ86" i="13"/>
  <c r="AI87" i="13"/>
  <c r="AJ87" i="14"/>
  <c r="AI88" i="14"/>
  <c r="L87" i="3"/>
  <c r="K88" i="3"/>
  <c r="L85" i="15"/>
  <c r="K86" i="15"/>
  <c r="Y89" i="13"/>
  <c r="X90" i="13"/>
  <c r="AJ86" i="12"/>
  <c r="AI87" i="12"/>
  <c r="AJ87" i="15"/>
  <c r="AI88" i="15"/>
  <c r="AJ85" i="3"/>
  <c r="AI86" i="3"/>
  <c r="L88" i="12"/>
  <c r="K89" i="12"/>
  <c r="Y90" i="15"/>
  <c r="X91" i="15"/>
  <c r="AK85" i="3"/>
  <c r="AV85" i="3"/>
  <c r="Y85" i="3"/>
  <c r="X86" i="3"/>
  <c r="Y89" i="12"/>
  <c r="X90" i="12"/>
  <c r="AT87" i="3"/>
  <c r="AU86" i="3"/>
  <c r="Y90" i="12" l="1"/>
  <c r="X91" i="12"/>
  <c r="AK86" i="3"/>
  <c r="AV86" i="3"/>
  <c r="Y86" i="3"/>
  <c r="X87" i="3"/>
  <c r="Y91" i="15"/>
  <c r="X92" i="15"/>
  <c r="L89" i="12"/>
  <c r="K90" i="12"/>
  <c r="AJ86" i="3"/>
  <c r="AI87" i="3"/>
  <c r="AJ88" i="15"/>
  <c r="AI89" i="15"/>
  <c r="AJ87" i="12"/>
  <c r="AI88" i="12"/>
  <c r="Y90" i="13"/>
  <c r="X91" i="13"/>
  <c r="L86" i="15"/>
  <c r="K87" i="15"/>
  <c r="L88" i="3"/>
  <c r="K89" i="3"/>
  <c r="AJ88" i="14"/>
  <c r="AI89" i="14"/>
  <c r="AJ87" i="13"/>
  <c r="AI88" i="13"/>
  <c r="L88" i="13"/>
  <c r="K89" i="13"/>
  <c r="Y90" i="14"/>
  <c r="X91" i="14"/>
  <c r="L91" i="14"/>
  <c r="K92" i="14"/>
  <c r="AT88" i="3"/>
  <c r="AU87" i="3"/>
  <c r="L92" i="14" l="1"/>
  <c r="K93" i="14"/>
  <c r="Y91" i="14"/>
  <c r="X92" i="14"/>
  <c r="L89" i="13"/>
  <c r="K90" i="13"/>
  <c r="AJ88" i="13"/>
  <c r="AI89" i="13"/>
  <c r="AJ89" i="14"/>
  <c r="AI90" i="14"/>
  <c r="L89" i="3"/>
  <c r="K90" i="3"/>
  <c r="L87" i="15"/>
  <c r="K88" i="15"/>
  <c r="Y91" i="13"/>
  <c r="X92" i="13"/>
  <c r="AJ88" i="12"/>
  <c r="AI89" i="12"/>
  <c r="AJ89" i="15"/>
  <c r="AI90" i="15"/>
  <c r="AJ87" i="3"/>
  <c r="AI88" i="3"/>
  <c r="L90" i="12"/>
  <c r="K91" i="12"/>
  <c r="Y92" i="15"/>
  <c r="X93" i="15"/>
  <c r="AK87" i="3"/>
  <c r="AV87" i="3"/>
  <c r="Y87" i="3"/>
  <c r="X88" i="3"/>
  <c r="Y91" i="12"/>
  <c r="X92" i="12"/>
  <c r="AT89" i="3"/>
  <c r="AU88" i="3"/>
  <c r="Y92" i="12" l="1"/>
  <c r="X93" i="12"/>
  <c r="AK88" i="3"/>
  <c r="AV88" i="3"/>
  <c r="Y88" i="3"/>
  <c r="X89" i="3"/>
  <c r="Y93" i="15"/>
  <c r="X94" i="15"/>
  <c r="L91" i="12"/>
  <c r="K92" i="12"/>
  <c r="AJ88" i="3"/>
  <c r="AI89" i="3"/>
  <c r="AJ90" i="15"/>
  <c r="AI91" i="15"/>
  <c r="AJ89" i="12"/>
  <c r="AI90" i="12"/>
  <c r="Y92" i="13"/>
  <c r="X93" i="13"/>
  <c r="L88" i="15"/>
  <c r="K89" i="15"/>
  <c r="L90" i="3"/>
  <c r="K91" i="3"/>
  <c r="AJ90" i="14"/>
  <c r="AI91" i="14"/>
  <c r="AJ89" i="13"/>
  <c r="AI90" i="13"/>
  <c r="L90" i="13"/>
  <c r="K91" i="13"/>
  <c r="Y92" i="14"/>
  <c r="X93" i="14"/>
  <c r="L93" i="14"/>
  <c r="K94" i="14"/>
  <c r="AT90" i="3"/>
  <c r="AU89" i="3"/>
  <c r="Y93" i="14" l="1"/>
  <c r="X94" i="14"/>
  <c r="L91" i="13"/>
  <c r="K92" i="13"/>
  <c r="AJ90" i="13"/>
  <c r="AI91" i="13"/>
  <c r="AJ91" i="14"/>
  <c r="AI92" i="14"/>
  <c r="L91" i="3"/>
  <c r="K92" i="3"/>
  <c r="L89" i="15"/>
  <c r="K90" i="15"/>
  <c r="Y93" i="13"/>
  <c r="X94" i="13"/>
  <c r="AJ90" i="12"/>
  <c r="AI91" i="12"/>
  <c r="AJ91" i="15"/>
  <c r="AI92" i="15"/>
  <c r="AJ89" i="3"/>
  <c r="AI90" i="3"/>
  <c r="L92" i="12"/>
  <c r="K93" i="12"/>
  <c r="Y94" i="15"/>
  <c r="X95" i="15"/>
  <c r="AK89" i="3"/>
  <c r="AV89" i="3"/>
  <c r="Y89" i="3"/>
  <c r="X90" i="3"/>
  <c r="Y93" i="12"/>
  <c r="X94" i="12"/>
  <c r="L94" i="14"/>
  <c r="K95" i="14"/>
  <c r="AT91" i="3"/>
  <c r="AU90" i="3"/>
  <c r="Y94" i="12" l="1"/>
  <c r="X95" i="12"/>
  <c r="AK90" i="3"/>
  <c r="AV90" i="3"/>
  <c r="Y90" i="3"/>
  <c r="X91" i="3"/>
  <c r="Y95" i="15"/>
  <c r="X96" i="15"/>
  <c r="L93" i="12"/>
  <c r="K94" i="12"/>
  <c r="AJ90" i="3"/>
  <c r="AI91" i="3"/>
  <c r="AJ92" i="15"/>
  <c r="AI93" i="15"/>
  <c r="AJ91" i="12"/>
  <c r="AI92" i="12"/>
  <c r="Y94" i="13"/>
  <c r="X95" i="13"/>
  <c r="L90" i="15"/>
  <c r="K91" i="15"/>
  <c r="L92" i="3"/>
  <c r="K93" i="3"/>
  <c r="AJ92" i="14"/>
  <c r="AI93" i="14"/>
  <c r="AJ91" i="13"/>
  <c r="AI92" i="13"/>
  <c r="L92" i="13"/>
  <c r="K93" i="13"/>
  <c r="Y94" i="14"/>
  <c r="X95" i="14"/>
  <c r="L95" i="14"/>
  <c r="K96" i="14"/>
  <c r="AT92" i="3"/>
  <c r="AU91" i="3"/>
  <c r="L96" i="14" l="1"/>
  <c r="K97" i="14"/>
  <c r="Y95" i="14"/>
  <c r="X96" i="14"/>
  <c r="L93" i="13"/>
  <c r="K94" i="13"/>
  <c r="AJ92" i="13"/>
  <c r="AI93" i="13"/>
  <c r="AJ93" i="14"/>
  <c r="AI94" i="14"/>
  <c r="L93" i="3"/>
  <c r="K94" i="3"/>
  <c r="L91" i="15"/>
  <c r="K92" i="15"/>
  <c r="Y95" i="13"/>
  <c r="X96" i="13"/>
  <c r="AJ92" i="12"/>
  <c r="AI93" i="12"/>
  <c r="AJ93" i="15"/>
  <c r="AI94" i="15"/>
  <c r="AJ91" i="3"/>
  <c r="AI92" i="3"/>
  <c r="L94" i="12"/>
  <c r="K95" i="12"/>
  <c r="Y96" i="15"/>
  <c r="X97" i="15"/>
  <c r="AK91" i="3"/>
  <c r="AV91" i="3"/>
  <c r="Y91" i="3"/>
  <c r="X92" i="3"/>
  <c r="Y95" i="12"/>
  <c r="X96" i="12"/>
  <c r="AT93" i="3"/>
  <c r="AU92" i="3"/>
  <c r="Y96" i="12" l="1"/>
  <c r="X97" i="12"/>
  <c r="AK92" i="3"/>
  <c r="AV92" i="3"/>
  <c r="Y92" i="3"/>
  <c r="X93" i="3"/>
  <c r="Y97" i="15"/>
  <c r="X98" i="15"/>
  <c r="L95" i="12"/>
  <c r="K96" i="12"/>
  <c r="AJ92" i="3"/>
  <c r="AI93" i="3"/>
  <c r="AJ94" i="15"/>
  <c r="AI95" i="15"/>
  <c r="AJ93" i="12"/>
  <c r="AI94" i="12"/>
  <c r="Y96" i="13"/>
  <c r="X97" i="13"/>
  <c r="L92" i="15"/>
  <c r="K93" i="15"/>
  <c r="L94" i="3"/>
  <c r="K95" i="3"/>
  <c r="AJ94" i="14"/>
  <c r="AI95" i="14"/>
  <c r="AJ93" i="13"/>
  <c r="AI94" i="13"/>
  <c r="L94" i="13"/>
  <c r="K95" i="13"/>
  <c r="Y96" i="14"/>
  <c r="X97" i="14"/>
  <c r="L97" i="14"/>
  <c r="K98" i="14"/>
  <c r="AT94" i="3"/>
  <c r="AU93" i="3"/>
  <c r="L98" i="14" l="1"/>
  <c r="K99" i="14"/>
  <c r="Y97" i="14"/>
  <c r="X98" i="14"/>
  <c r="L95" i="13"/>
  <c r="K96" i="13"/>
  <c r="AJ94" i="13"/>
  <c r="AI95" i="13"/>
  <c r="AJ95" i="14"/>
  <c r="AI96" i="14"/>
  <c r="L95" i="3"/>
  <c r="K96" i="3"/>
  <c r="L93" i="15"/>
  <c r="K94" i="15"/>
  <c r="Y97" i="13"/>
  <c r="X98" i="13"/>
  <c r="AJ94" i="12"/>
  <c r="AI95" i="12"/>
  <c r="AJ95" i="15"/>
  <c r="AI96" i="15"/>
  <c r="AJ93" i="3"/>
  <c r="AI94" i="3"/>
  <c r="L96" i="12"/>
  <c r="K97" i="12"/>
  <c r="Y98" i="15"/>
  <c r="X99" i="15"/>
  <c r="AK93" i="3"/>
  <c r="AV93" i="3"/>
  <c r="Y93" i="3"/>
  <c r="X94" i="3"/>
  <c r="Y97" i="12"/>
  <c r="X98" i="12"/>
  <c r="AT95" i="3"/>
  <c r="AU94" i="3"/>
  <c r="Y98" i="12" l="1"/>
  <c r="X99" i="12"/>
  <c r="AK94" i="3"/>
  <c r="AV94" i="3"/>
  <c r="Y94" i="3"/>
  <c r="X95" i="3"/>
  <c r="Y99" i="15"/>
  <c r="X100" i="15"/>
  <c r="L97" i="12"/>
  <c r="K98" i="12"/>
  <c r="AJ94" i="3"/>
  <c r="AI95" i="3"/>
  <c r="AJ96" i="15"/>
  <c r="AI97" i="15"/>
  <c r="AJ95" i="12"/>
  <c r="AI96" i="12"/>
  <c r="Y98" i="13"/>
  <c r="X99" i="13"/>
  <c r="L94" i="15"/>
  <c r="K95" i="15"/>
  <c r="L96" i="3"/>
  <c r="K97" i="3"/>
  <c r="AJ96" i="14"/>
  <c r="AI97" i="14"/>
  <c r="AJ95" i="13"/>
  <c r="AI96" i="13"/>
  <c r="L96" i="13"/>
  <c r="K97" i="13"/>
  <c r="Y98" i="14"/>
  <c r="X99" i="14"/>
  <c r="L99" i="14"/>
  <c r="K100" i="14"/>
  <c r="AT96" i="3"/>
  <c r="AU95" i="3"/>
  <c r="L100" i="14" l="1"/>
  <c r="K101" i="14"/>
  <c r="Y99" i="14"/>
  <c r="X100" i="14"/>
  <c r="L97" i="13"/>
  <c r="K98" i="13"/>
  <c r="AJ96" i="13"/>
  <c r="AI97" i="13"/>
  <c r="AJ97" i="14"/>
  <c r="AI98" i="14"/>
  <c r="L97" i="3"/>
  <c r="K98" i="3"/>
  <c r="L95" i="15"/>
  <c r="K96" i="15"/>
  <c r="Y99" i="13"/>
  <c r="X100" i="13"/>
  <c r="AJ96" i="12"/>
  <c r="AI97" i="12"/>
  <c r="AJ97" i="15"/>
  <c r="AI98" i="15"/>
  <c r="AJ95" i="3"/>
  <c r="AI96" i="3"/>
  <c r="L98" i="12"/>
  <c r="K99" i="12"/>
  <c r="Y100" i="15"/>
  <c r="X101" i="15"/>
  <c r="AK95" i="3"/>
  <c r="AV95" i="3"/>
  <c r="Y95" i="3"/>
  <c r="X96" i="3"/>
  <c r="Y99" i="12"/>
  <c r="X100" i="12"/>
  <c r="AT97" i="3"/>
  <c r="AU96" i="3"/>
  <c r="Y100" i="12" l="1"/>
  <c r="X101" i="12"/>
  <c r="AK96" i="3"/>
  <c r="AV96" i="3"/>
  <c r="Y96" i="3"/>
  <c r="X97" i="3"/>
  <c r="Y101" i="15"/>
  <c r="X102" i="15"/>
  <c r="L99" i="12"/>
  <c r="K100" i="12"/>
  <c r="AJ96" i="3"/>
  <c r="AI97" i="3"/>
  <c r="AJ98" i="15"/>
  <c r="AI99" i="15"/>
  <c r="AJ97" i="12"/>
  <c r="AI98" i="12"/>
  <c r="Y100" i="13"/>
  <c r="X101" i="13"/>
  <c r="L96" i="15"/>
  <c r="K97" i="15"/>
  <c r="L98" i="3"/>
  <c r="K99" i="3"/>
  <c r="AJ98" i="14"/>
  <c r="AI99" i="14"/>
  <c r="AJ97" i="13"/>
  <c r="AI98" i="13"/>
  <c r="L98" i="13"/>
  <c r="K99" i="13"/>
  <c r="Y100" i="14"/>
  <c r="X101" i="14"/>
  <c r="L101" i="14"/>
  <c r="K102" i="14"/>
  <c r="AT98" i="3"/>
  <c r="AU97" i="3"/>
  <c r="Y101" i="14" l="1"/>
  <c r="X102" i="14"/>
  <c r="L99" i="13"/>
  <c r="K100" i="13"/>
  <c r="AJ98" i="13"/>
  <c r="AI99" i="13"/>
  <c r="AJ99" i="14"/>
  <c r="AI100" i="14"/>
  <c r="L99" i="3"/>
  <c r="K100" i="3"/>
  <c r="L97" i="15"/>
  <c r="K98" i="15"/>
  <c r="Y101" i="13"/>
  <c r="X102" i="13"/>
  <c r="AJ98" i="12"/>
  <c r="AI99" i="12"/>
  <c r="AJ99" i="15"/>
  <c r="AI100" i="15"/>
  <c r="AJ97" i="3"/>
  <c r="AI98" i="3"/>
  <c r="L100" i="12"/>
  <c r="K101" i="12"/>
  <c r="Y102" i="15"/>
  <c r="X103" i="15"/>
  <c r="AK97" i="3"/>
  <c r="AV97" i="3"/>
  <c r="Y97" i="3"/>
  <c r="X98" i="3"/>
  <c r="Y101" i="12"/>
  <c r="X102" i="12"/>
  <c r="L102" i="14"/>
  <c r="K103" i="14"/>
  <c r="AT99" i="3"/>
  <c r="AU98" i="3"/>
  <c r="L103" i="14" l="1"/>
  <c r="K104" i="14"/>
  <c r="Y102" i="12"/>
  <c r="X103" i="12"/>
  <c r="AK98" i="3"/>
  <c r="AV98" i="3"/>
  <c r="Y98" i="3"/>
  <c r="X99" i="3"/>
  <c r="Y103" i="15"/>
  <c r="X104" i="15"/>
  <c r="L101" i="12"/>
  <c r="K102" i="12"/>
  <c r="AJ98" i="3"/>
  <c r="AI99" i="3"/>
  <c r="AJ100" i="15"/>
  <c r="AI101" i="15"/>
  <c r="AJ99" i="12"/>
  <c r="AI100" i="12"/>
  <c r="Y102" i="13"/>
  <c r="X103" i="13"/>
  <c r="L98" i="15"/>
  <c r="K99" i="15"/>
  <c r="L100" i="3"/>
  <c r="K101" i="3"/>
  <c r="AJ100" i="14"/>
  <c r="AI101" i="14"/>
  <c r="AJ99" i="13"/>
  <c r="AI100" i="13"/>
  <c r="L100" i="13"/>
  <c r="K101" i="13"/>
  <c r="Y102" i="14"/>
  <c r="X103" i="14"/>
  <c r="AT100" i="3"/>
  <c r="AU99" i="3"/>
  <c r="Y103" i="14" l="1"/>
  <c r="X104" i="14"/>
  <c r="L101" i="13"/>
  <c r="K102" i="13"/>
  <c r="AJ100" i="13"/>
  <c r="AI101" i="13"/>
  <c r="AJ101" i="14"/>
  <c r="AI102" i="14"/>
  <c r="L101" i="3"/>
  <c r="K102" i="3"/>
  <c r="L99" i="15"/>
  <c r="K100" i="15"/>
  <c r="Y103" i="13"/>
  <c r="X104" i="13"/>
  <c r="AJ100" i="12"/>
  <c r="AI101" i="12"/>
  <c r="AJ101" i="15"/>
  <c r="AI102" i="15"/>
  <c r="AJ99" i="3"/>
  <c r="AI100" i="3"/>
  <c r="L102" i="12"/>
  <c r="K103" i="12"/>
  <c r="Y104" i="15"/>
  <c r="X105" i="15"/>
  <c r="AK99" i="3"/>
  <c r="AV99" i="3"/>
  <c r="Y99" i="3"/>
  <c r="X100" i="3"/>
  <c r="Y103" i="12"/>
  <c r="X104" i="12"/>
  <c r="L104" i="14"/>
  <c r="K105" i="14"/>
  <c r="AT101" i="3"/>
  <c r="AU100" i="3"/>
  <c r="L105" i="14" l="1"/>
  <c r="K106" i="14"/>
  <c r="Y104" i="12"/>
  <c r="X105" i="12"/>
  <c r="AK100" i="3"/>
  <c r="AV100" i="3"/>
  <c r="Y100" i="3"/>
  <c r="X101" i="3"/>
  <c r="Y105" i="15"/>
  <c r="X106" i="15"/>
  <c r="L103" i="12"/>
  <c r="K104" i="12"/>
  <c r="AJ100" i="3"/>
  <c r="AI101" i="3"/>
  <c r="AJ102" i="15"/>
  <c r="AI103" i="15"/>
  <c r="AJ101" i="12"/>
  <c r="AI102" i="12"/>
  <c r="Y104" i="13"/>
  <c r="X105" i="13"/>
  <c r="L100" i="15"/>
  <c r="K101" i="15"/>
  <c r="L102" i="3"/>
  <c r="K103" i="3"/>
  <c r="AJ102" i="14"/>
  <c r="AI103" i="14"/>
  <c r="AJ101" i="13"/>
  <c r="AI102" i="13"/>
  <c r="L102" i="13"/>
  <c r="K103" i="13"/>
  <c r="Y104" i="14"/>
  <c r="X105" i="14"/>
  <c r="AT102" i="3"/>
  <c r="AU101" i="3"/>
  <c r="Y105" i="14" l="1"/>
  <c r="X106" i="14"/>
  <c r="L103" i="13"/>
  <c r="K104" i="13"/>
  <c r="AJ102" i="13"/>
  <c r="AI103" i="13"/>
  <c r="AJ103" i="14"/>
  <c r="AI104" i="14"/>
  <c r="L103" i="3"/>
  <c r="K104" i="3"/>
  <c r="L101" i="15"/>
  <c r="K102" i="15"/>
  <c r="Y105" i="13"/>
  <c r="X106" i="13"/>
  <c r="AJ102" i="12"/>
  <c r="AI103" i="12"/>
  <c r="AJ103" i="15"/>
  <c r="AI104" i="15"/>
  <c r="AJ101" i="3"/>
  <c r="AI102" i="3"/>
  <c r="L104" i="12"/>
  <c r="K105" i="12"/>
  <c r="Y106" i="15"/>
  <c r="X107" i="15"/>
  <c r="AK101" i="3"/>
  <c r="AV101" i="3"/>
  <c r="Y101" i="3"/>
  <c r="X102" i="3"/>
  <c r="Y105" i="12"/>
  <c r="X106" i="12"/>
  <c r="L106" i="14"/>
  <c r="K107" i="14"/>
  <c r="AT103" i="3"/>
  <c r="AU102" i="3"/>
  <c r="L107" i="14" l="1"/>
  <c r="K108" i="14"/>
  <c r="Y106" i="12"/>
  <c r="X107" i="12"/>
  <c r="AK102" i="3"/>
  <c r="AV102" i="3"/>
  <c r="Y102" i="3"/>
  <c r="X103" i="3"/>
  <c r="Y107" i="15"/>
  <c r="X108" i="15"/>
  <c r="L105" i="12"/>
  <c r="K106" i="12"/>
  <c r="AJ102" i="3"/>
  <c r="AI103" i="3"/>
  <c r="AJ104" i="15"/>
  <c r="AI105" i="15"/>
  <c r="AJ103" i="12"/>
  <c r="AI104" i="12"/>
  <c r="Y106" i="13"/>
  <c r="X107" i="13"/>
  <c r="L102" i="15"/>
  <c r="K103" i="15"/>
  <c r="L104" i="3"/>
  <c r="K105" i="3"/>
  <c r="AJ104" i="14"/>
  <c r="AI105" i="14"/>
  <c r="AJ103" i="13"/>
  <c r="AI104" i="13"/>
  <c r="L104" i="13"/>
  <c r="K105" i="13"/>
  <c r="Y106" i="14"/>
  <c r="X107" i="14"/>
  <c r="AT104" i="3"/>
  <c r="AU103" i="3"/>
  <c r="Y107" i="14" l="1"/>
  <c r="X108" i="14"/>
  <c r="L105" i="13"/>
  <c r="K106" i="13"/>
  <c r="AJ104" i="13"/>
  <c r="AI105" i="13"/>
  <c r="AJ105" i="14"/>
  <c r="AI106" i="14"/>
  <c r="L105" i="3"/>
  <c r="K106" i="3"/>
  <c r="L103" i="15"/>
  <c r="K104" i="15"/>
  <c r="Y107" i="13"/>
  <c r="X108" i="13"/>
  <c r="AJ104" i="12"/>
  <c r="AI105" i="12"/>
  <c r="AJ105" i="15"/>
  <c r="AI106" i="15"/>
  <c r="AJ103" i="3"/>
  <c r="AI104" i="3"/>
  <c r="L106" i="12"/>
  <c r="K107" i="12"/>
  <c r="Y108" i="15"/>
  <c r="X109" i="15"/>
  <c r="AK103" i="3"/>
  <c r="AV103" i="3"/>
  <c r="Y103" i="3"/>
  <c r="X104" i="3"/>
  <c r="Y107" i="12"/>
  <c r="X108" i="12"/>
  <c r="L108" i="14"/>
  <c r="K109" i="14"/>
  <c r="AT105" i="3"/>
  <c r="AU104" i="3"/>
  <c r="L109" i="14" l="1"/>
  <c r="K110" i="14"/>
  <c r="Y108" i="12"/>
  <c r="X109" i="12"/>
  <c r="AK104" i="3"/>
  <c r="AV104" i="3"/>
  <c r="Y104" i="3"/>
  <c r="X105" i="3"/>
  <c r="Y109" i="15"/>
  <c r="X110" i="15"/>
  <c r="L107" i="12"/>
  <c r="K108" i="12"/>
  <c r="AJ104" i="3"/>
  <c r="AI105" i="3"/>
  <c r="AJ106" i="15"/>
  <c r="AI107" i="15"/>
  <c r="AJ105" i="12"/>
  <c r="AI106" i="12"/>
  <c r="Y108" i="13"/>
  <c r="X109" i="13"/>
  <c r="L104" i="15"/>
  <c r="K105" i="15"/>
  <c r="L106" i="3"/>
  <c r="K107" i="3"/>
  <c r="AJ106" i="14"/>
  <c r="AI107" i="14"/>
  <c r="AJ105" i="13"/>
  <c r="AI106" i="13"/>
  <c r="L106" i="13"/>
  <c r="K107" i="13"/>
  <c r="Y108" i="14"/>
  <c r="X109" i="14"/>
  <c r="AT106" i="3"/>
  <c r="AU105" i="3"/>
  <c r="AT107" i="3" l="1"/>
  <c r="AU106" i="3"/>
  <c r="Y109" i="14"/>
  <c r="X110" i="14"/>
  <c r="L107" i="13"/>
  <c r="K108" i="13"/>
  <c r="AJ106" i="13"/>
  <c r="AI107" i="13"/>
  <c r="AJ107" i="14"/>
  <c r="AI108" i="14"/>
  <c r="L107" i="3"/>
  <c r="K108" i="3"/>
  <c r="L105" i="15"/>
  <c r="K106" i="15"/>
  <c r="Y109" i="13"/>
  <c r="X110" i="13"/>
  <c r="AJ106" i="12"/>
  <c r="AI107" i="12"/>
  <c r="AJ107" i="15"/>
  <c r="AI108" i="15"/>
  <c r="AJ105" i="3"/>
  <c r="AI106" i="3"/>
  <c r="L108" i="12"/>
  <c r="K109" i="12"/>
  <c r="Y110" i="15"/>
  <c r="X111" i="15"/>
  <c r="AK105" i="3"/>
  <c r="AV105" i="3"/>
  <c r="Y105" i="3"/>
  <c r="X106" i="3"/>
  <c r="Y109" i="12"/>
  <c r="X110" i="12"/>
  <c r="L110" i="14"/>
  <c r="K111" i="14"/>
  <c r="AT108" i="3" l="1"/>
  <c r="AU107" i="3"/>
  <c r="L111" i="14"/>
  <c r="K112" i="14"/>
  <c r="Y110" i="12"/>
  <c r="X111" i="12"/>
  <c r="AK106" i="3"/>
  <c r="AV106" i="3"/>
  <c r="Y106" i="3"/>
  <c r="X107" i="3"/>
  <c r="Y111" i="15"/>
  <c r="X112" i="15"/>
  <c r="L109" i="12"/>
  <c r="K110" i="12"/>
  <c r="AJ106" i="3"/>
  <c r="AI107" i="3"/>
  <c r="AJ108" i="15"/>
  <c r="AI109" i="15"/>
  <c r="AJ107" i="12"/>
  <c r="AI108" i="12"/>
  <c r="Y110" i="13"/>
  <c r="X111" i="13"/>
  <c r="L106" i="15"/>
  <c r="K107" i="15"/>
  <c r="L108" i="3"/>
  <c r="K109" i="3"/>
  <c r="AJ108" i="14"/>
  <c r="AI109" i="14"/>
  <c r="AJ107" i="13"/>
  <c r="AI108" i="13"/>
  <c r="L108" i="13"/>
  <c r="K109" i="13"/>
  <c r="Y110" i="14"/>
  <c r="X111" i="14"/>
  <c r="AT109" i="3" l="1"/>
  <c r="AU108" i="3"/>
  <c r="Y111" i="14"/>
  <c r="X112" i="14"/>
  <c r="L109" i="13"/>
  <c r="K110" i="13"/>
  <c r="AJ108" i="13"/>
  <c r="AI109" i="13"/>
  <c r="AJ109" i="14"/>
  <c r="AI110" i="14"/>
  <c r="L109" i="3"/>
  <c r="K110" i="3"/>
  <c r="L107" i="15"/>
  <c r="K108" i="15"/>
  <c r="Y111" i="13"/>
  <c r="X112" i="13"/>
  <c r="AJ108" i="12"/>
  <c r="AI109" i="12"/>
  <c r="AJ109" i="15"/>
  <c r="AI110" i="15"/>
  <c r="AJ107" i="3"/>
  <c r="AI108" i="3"/>
  <c r="L110" i="12"/>
  <c r="K111" i="12"/>
  <c r="Y112" i="15"/>
  <c r="X113" i="15"/>
  <c r="AK107" i="3"/>
  <c r="AV107" i="3"/>
  <c r="Y107" i="3"/>
  <c r="X108" i="3"/>
  <c r="Y111" i="12"/>
  <c r="X112" i="12"/>
  <c r="L112" i="14"/>
  <c r="K113" i="14"/>
  <c r="AT110" i="3" l="1"/>
  <c r="AU109" i="3"/>
  <c r="L113" i="14"/>
  <c r="K114" i="14"/>
  <c r="Y112" i="12"/>
  <c r="X113" i="12"/>
  <c r="AK108" i="3"/>
  <c r="AV108" i="3"/>
  <c r="Y108" i="3"/>
  <c r="X109" i="3"/>
  <c r="Y113" i="15"/>
  <c r="X114" i="15"/>
  <c r="L111" i="12"/>
  <c r="K112" i="12"/>
  <c r="AJ108" i="3"/>
  <c r="AI109" i="3"/>
  <c r="AJ110" i="15"/>
  <c r="AI111" i="15"/>
  <c r="AJ109" i="12"/>
  <c r="AI110" i="12"/>
  <c r="Y112" i="13"/>
  <c r="X113" i="13"/>
  <c r="L108" i="15"/>
  <c r="K109" i="15"/>
  <c r="L110" i="3"/>
  <c r="K111" i="3"/>
  <c r="AJ110" i="14"/>
  <c r="AI111" i="14"/>
  <c r="AJ109" i="13"/>
  <c r="AI110" i="13"/>
  <c r="L110" i="13"/>
  <c r="K111" i="13"/>
  <c r="Y112" i="14"/>
  <c r="X113" i="14"/>
  <c r="AT111" i="3" l="1"/>
  <c r="AU110" i="3"/>
  <c r="Y113" i="14"/>
  <c r="X114" i="14"/>
  <c r="L111" i="13"/>
  <c r="K112" i="13"/>
  <c r="AJ110" i="13"/>
  <c r="AI111" i="13"/>
  <c r="AJ111" i="14"/>
  <c r="AI112" i="14"/>
  <c r="L111" i="3"/>
  <c r="K112" i="3"/>
  <c r="L109" i="15"/>
  <c r="K110" i="15"/>
  <c r="Y113" i="13"/>
  <c r="X114" i="13"/>
  <c r="AJ110" i="12"/>
  <c r="AI111" i="12"/>
  <c r="AJ111" i="15"/>
  <c r="AI112" i="15"/>
  <c r="AJ109" i="3"/>
  <c r="AI110" i="3"/>
  <c r="L112" i="12"/>
  <c r="K113" i="12"/>
  <c r="Y114" i="15"/>
  <c r="X115" i="15"/>
  <c r="AK109" i="3"/>
  <c r="AV109" i="3"/>
  <c r="Y109" i="3"/>
  <c r="X110" i="3"/>
  <c r="Y113" i="12"/>
  <c r="X114" i="12"/>
  <c r="L114" i="14"/>
  <c r="K115" i="14"/>
  <c r="AT112" i="3" l="1"/>
  <c r="AU111" i="3"/>
  <c r="L115" i="14"/>
  <c r="K116" i="14"/>
  <c r="Y114" i="12"/>
  <c r="X115" i="12"/>
  <c r="AK110" i="3"/>
  <c r="AV110" i="3"/>
  <c r="Y110" i="3"/>
  <c r="X111" i="3"/>
  <c r="Y115" i="15"/>
  <c r="X116" i="15"/>
  <c r="L113" i="12"/>
  <c r="K114" i="12"/>
  <c r="AJ110" i="3"/>
  <c r="AI111" i="3"/>
  <c r="AJ112" i="15"/>
  <c r="AI113" i="15"/>
  <c r="AJ111" i="12"/>
  <c r="AI112" i="12"/>
  <c r="Y114" i="13"/>
  <c r="X115" i="13"/>
  <c r="L110" i="15"/>
  <c r="K111" i="15"/>
  <c r="L112" i="3"/>
  <c r="K113" i="3"/>
  <c r="AJ112" i="14"/>
  <c r="AI113" i="14"/>
  <c r="AJ111" i="13"/>
  <c r="AI112" i="13"/>
  <c r="L112" i="13"/>
  <c r="K113" i="13"/>
  <c r="Y114" i="14"/>
  <c r="X115" i="14"/>
  <c r="AT113" i="3" l="1"/>
  <c r="AU112" i="3"/>
  <c r="Y115" i="14"/>
  <c r="X116" i="14"/>
  <c r="L113" i="13"/>
  <c r="K114" i="13"/>
  <c r="AJ112" i="13"/>
  <c r="AI113" i="13"/>
  <c r="AJ113" i="14"/>
  <c r="AI114" i="14"/>
  <c r="L113" i="3"/>
  <c r="K114" i="3"/>
  <c r="L111" i="15"/>
  <c r="K112" i="15"/>
  <c r="Y115" i="13"/>
  <c r="X116" i="13"/>
  <c r="AJ112" i="12"/>
  <c r="AI113" i="12"/>
  <c r="AJ113" i="15"/>
  <c r="AI114" i="15"/>
  <c r="AJ111" i="3"/>
  <c r="AI112" i="3"/>
  <c r="L114" i="12"/>
  <c r="K115" i="12"/>
  <c r="Y116" i="15"/>
  <c r="X117" i="15"/>
  <c r="AK111" i="3"/>
  <c r="AV111" i="3"/>
  <c r="Y111" i="3"/>
  <c r="X112" i="3"/>
  <c r="Y115" i="12"/>
  <c r="X116" i="12"/>
  <c r="L116" i="14"/>
  <c r="K117" i="14"/>
  <c r="AT114" i="3" l="1"/>
  <c r="AU113" i="3"/>
  <c r="L117" i="14"/>
  <c r="K118" i="14"/>
  <c r="Y116" i="12"/>
  <c r="X117" i="12"/>
  <c r="AK112" i="3"/>
  <c r="AV112" i="3"/>
  <c r="Y112" i="3"/>
  <c r="X113" i="3"/>
  <c r="Y117" i="15"/>
  <c r="X118" i="15"/>
  <c r="L115" i="12"/>
  <c r="K116" i="12"/>
  <c r="AJ112" i="3"/>
  <c r="AI113" i="3"/>
  <c r="AJ114" i="15"/>
  <c r="AI115" i="15"/>
  <c r="AJ113" i="12"/>
  <c r="AI114" i="12"/>
  <c r="Y116" i="13"/>
  <c r="X117" i="13"/>
  <c r="L112" i="15"/>
  <c r="K113" i="15"/>
  <c r="L114" i="3"/>
  <c r="K115" i="3"/>
  <c r="AJ114" i="14"/>
  <c r="AI115" i="14"/>
  <c r="AJ113" i="13"/>
  <c r="AI114" i="13"/>
  <c r="L114" i="13"/>
  <c r="K115" i="13"/>
  <c r="Y116" i="14"/>
  <c r="X117" i="14"/>
  <c r="AT115" i="3" l="1"/>
  <c r="AU114" i="3"/>
  <c r="Y117" i="14"/>
  <c r="X118" i="14"/>
  <c r="L115" i="13"/>
  <c r="K116" i="13"/>
  <c r="AJ114" i="13"/>
  <c r="AI115" i="13"/>
  <c r="AJ115" i="14"/>
  <c r="AI116" i="14"/>
  <c r="L115" i="3"/>
  <c r="K116" i="3"/>
  <c r="L113" i="15"/>
  <c r="K114" i="15"/>
  <c r="Y117" i="13"/>
  <c r="X118" i="13"/>
  <c r="AJ114" i="12"/>
  <c r="AI115" i="12"/>
  <c r="AJ115" i="15"/>
  <c r="AI116" i="15"/>
  <c r="AJ113" i="3"/>
  <c r="AI114" i="3"/>
  <c r="L116" i="12"/>
  <c r="K117" i="12"/>
  <c r="Y118" i="15"/>
  <c r="X119" i="15"/>
  <c r="AK113" i="3"/>
  <c r="AV113" i="3"/>
  <c r="Y113" i="3"/>
  <c r="X114" i="3"/>
  <c r="Y117" i="12"/>
  <c r="X118" i="12"/>
  <c r="L118" i="14"/>
  <c r="K119" i="14"/>
  <c r="AT116" i="3" l="1"/>
  <c r="AU115" i="3"/>
  <c r="L119" i="14"/>
  <c r="K120" i="14"/>
  <c r="Y118" i="12"/>
  <c r="X119" i="12"/>
  <c r="AK114" i="3"/>
  <c r="AV114" i="3"/>
  <c r="Y114" i="3"/>
  <c r="X115" i="3"/>
  <c r="Y119" i="15"/>
  <c r="X120" i="15"/>
  <c r="L117" i="12"/>
  <c r="K118" i="12"/>
  <c r="AJ114" i="3"/>
  <c r="AI115" i="3"/>
  <c r="AJ116" i="15"/>
  <c r="AI117" i="15"/>
  <c r="AJ115" i="12"/>
  <c r="AI116" i="12"/>
  <c r="Y118" i="13"/>
  <c r="X119" i="13"/>
  <c r="L114" i="15"/>
  <c r="K115" i="15"/>
  <c r="L116" i="3"/>
  <c r="K117" i="3"/>
  <c r="AJ116" i="14"/>
  <c r="AI117" i="14"/>
  <c r="AJ115" i="13"/>
  <c r="AI116" i="13"/>
  <c r="L116" i="13"/>
  <c r="K117" i="13"/>
  <c r="Y118" i="14"/>
  <c r="X119" i="14"/>
  <c r="AT117" i="3" l="1"/>
  <c r="AU116" i="3"/>
  <c r="Y119" i="14"/>
  <c r="X120" i="14"/>
  <c r="L117" i="13"/>
  <c r="K118" i="13"/>
  <c r="AJ116" i="13"/>
  <c r="AI117" i="13"/>
  <c r="AJ117" i="14"/>
  <c r="AI118" i="14"/>
  <c r="L117" i="3"/>
  <c r="K118" i="3"/>
  <c r="L115" i="15"/>
  <c r="K116" i="15"/>
  <c r="Y119" i="13"/>
  <c r="X120" i="13"/>
  <c r="AJ116" i="12"/>
  <c r="AI117" i="12"/>
  <c r="AJ117" i="15"/>
  <c r="AI118" i="15"/>
  <c r="AJ115" i="3"/>
  <c r="AI116" i="3"/>
  <c r="L118" i="12"/>
  <c r="K119" i="12"/>
  <c r="Y120" i="15"/>
  <c r="X121" i="15"/>
  <c r="AK115" i="3"/>
  <c r="AV115" i="3"/>
  <c r="Y115" i="3"/>
  <c r="X116" i="3"/>
  <c r="Y119" i="12"/>
  <c r="X120" i="12"/>
  <c r="L120" i="14"/>
  <c r="K121" i="14"/>
  <c r="AT118" i="3" l="1"/>
  <c r="AU117" i="3"/>
  <c r="L121" i="14"/>
  <c r="K122" i="14"/>
  <c r="Y120" i="12"/>
  <c r="X121" i="12"/>
  <c r="AK116" i="3"/>
  <c r="AV116" i="3"/>
  <c r="Y116" i="3"/>
  <c r="X117" i="3"/>
  <c r="Y121" i="15"/>
  <c r="X122" i="15"/>
  <c r="L119" i="12"/>
  <c r="K120" i="12"/>
  <c r="AJ116" i="3"/>
  <c r="AI117" i="3"/>
  <c r="AJ118" i="15"/>
  <c r="AI119" i="15"/>
  <c r="AJ117" i="12"/>
  <c r="AI118" i="12"/>
  <c r="Y120" i="13"/>
  <c r="X121" i="13"/>
  <c r="L116" i="15"/>
  <c r="K117" i="15"/>
  <c r="L118" i="3"/>
  <c r="K119" i="3"/>
  <c r="AJ118" i="14"/>
  <c r="AI119" i="14"/>
  <c r="AJ117" i="13"/>
  <c r="AI118" i="13"/>
  <c r="L118" i="13"/>
  <c r="K119" i="13"/>
  <c r="Y120" i="14"/>
  <c r="X121" i="14"/>
  <c r="AT119" i="3" l="1"/>
  <c r="AU118" i="3"/>
  <c r="Y121" i="14"/>
  <c r="X122" i="14"/>
  <c r="L119" i="13"/>
  <c r="K120" i="13"/>
  <c r="AJ118" i="13"/>
  <c r="AI119" i="13"/>
  <c r="AJ119" i="14"/>
  <c r="AI120" i="14"/>
  <c r="L119" i="3"/>
  <c r="K120" i="3"/>
  <c r="L117" i="15"/>
  <c r="K118" i="15"/>
  <c r="Y121" i="13"/>
  <c r="X122" i="13"/>
  <c r="AJ118" i="12"/>
  <c r="AI119" i="12"/>
  <c r="AJ119" i="15"/>
  <c r="AI120" i="15"/>
  <c r="AJ117" i="3"/>
  <c r="AI118" i="3"/>
  <c r="L120" i="12"/>
  <c r="K121" i="12"/>
  <c r="Y122" i="15"/>
  <c r="X123" i="15"/>
  <c r="AK117" i="3"/>
  <c r="AV117" i="3"/>
  <c r="Y117" i="3"/>
  <c r="X118" i="3"/>
  <c r="Y121" i="12"/>
  <c r="X122" i="12"/>
  <c r="L122" i="14"/>
  <c r="K123" i="14"/>
  <c r="AT120" i="3" l="1"/>
  <c r="AU119" i="3"/>
  <c r="L123" i="14"/>
  <c r="K124" i="14"/>
  <c r="Y122" i="12"/>
  <c r="X123" i="12"/>
  <c r="AK118" i="3"/>
  <c r="AV118" i="3"/>
  <c r="Y118" i="3"/>
  <c r="X119" i="3"/>
  <c r="Y123" i="15"/>
  <c r="X124" i="15"/>
  <c r="L121" i="12"/>
  <c r="K122" i="12"/>
  <c r="AJ118" i="3"/>
  <c r="AI119" i="3"/>
  <c r="AJ120" i="15"/>
  <c r="AI121" i="15"/>
  <c r="AJ119" i="12"/>
  <c r="AI120" i="12"/>
  <c r="Y122" i="13"/>
  <c r="X123" i="13"/>
  <c r="L118" i="15"/>
  <c r="K119" i="15"/>
  <c r="L120" i="3"/>
  <c r="K121" i="3"/>
  <c r="AJ120" i="14"/>
  <c r="AI121" i="14"/>
  <c r="AJ119" i="13"/>
  <c r="AI120" i="13"/>
  <c r="L120" i="13"/>
  <c r="K121" i="13"/>
  <c r="Y122" i="14"/>
  <c r="X123" i="14"/>
  <c r="AT121" i="3" l="1"/>
  <c r="AU120" i="3"/>
  <c r="Y123" i="14"/>
  <c r="X124" i="14"/>
  <c r="L121" i="13"/>
  <c r="K122" i="13"/>
  <c r="AJ120" i="13"/>
  <c r="AI121" i="13"/>
  <c r="AJ121" i="14"/>
  <c r="AI122" i="14"/>
  <c r="L121" i="3"/>
  <c r="K122" i="3"/>
  <c r="L119" i="15"/>
  <c r="K120" i="15"/>
  <c r="Y123" i="13"/>
  <c r="X124" i="13"/>
  <c r="AJ120" i="12"/>
  <c r="AI121" i="12"/>
  <c r="AJ121" i="15"/>
  <c r="AI122" i="15"/>
  <c r="AJ119" i="3"/>
  <c r="AI120" i="3"/>
  <c r="L122" i="12"/>
  <c r="K123" i="12"/>
  <c r="Y124" i="15"/>
  <c r="X125" i="15"/>
  <c r="AK119" i="3"/>
  <c r="AV119" i="3"/>
  <c r="Y119" i="3"/>
  <c r="X120" i="3"/>
  <c r="Y123" i="12"/>
  <c r="X124" i="12"/>
  <c r="L124" i="14"/>
  <c r="K125" i="14"/>
  <c r="AT122" i="3" l="1"/>
  <c r="AU121" i="3"/>
  <c r="L125" i="14"/>
  <c r="K126" i="14"/>
  <c r="Y124" i="12"/>
  <c r="X125" i="12"/>
  <c r="AK120" i="3"/>
  <c r="AV120" i="3"/>
  <c r="Y120" i="3"/>
  <c r="X121" i="3"/>
  <c r="Y125" i="15"/>
  <c r="X126" i="15"/>
  <c r="L123" i="12"/>
  <c r="K124" i="12"/>
  <c r="AJ120" i="3"/>
  <c r="AI121" i="3"/>
  <c r="AJ122" i="15"/>
  <c r="AI123" i="15"/>
  <c r="AJ121" i="12"/>
  <c r="AI122" i="12"/>
  <c r="Y124" i="13"/>
  <c r="X125" i="13"/>
  <c r="L120" i="15"/>
  <c r="K121" i="15"/>
  <c r="L122" i="3"/>
  <c r="K123" i="3"/>
  <c r="AJ122" i="14"/>
  <c r="AI123" i="14"/>
  <c r="AJ121" i="13"/>
  <c r="AI122" i="13"/>
  <c r="L122" i="13"/>
  <c r="K123" i="13"/>
  <c r="Y124" i="14"/>
  <c r="X125" i="14"/>
  <c r="AT123" i="3" l="1"/>
  <c r="AU122" i="3"/>
  <c r="Y125" i="14"/>
  <c r="X126" i="14"/>
  <c r="L123" i="13"/>
  <c r="K124" i="13"/>
  <c r="AJ122" i="13"/>
  <c r="AI123" i="13"/>
  <c r="AJ123" i="14"/>
  <c r="AI124" i="14"/>
  <c r="L123" i="3"/>
  <c r="K124" i="3"/>
  <c r="L121" i="15"/>
  <c r="K122" i="15"/>
  <c r="Y125" i="13"/>
  <c r="X126" i="13"/>
  <c r="AJ122" i="12"/>
  <c r="AI123" i="12"/>
  <c r="AJ123" i="15"/>
  <c r="AI124" i="15"/>
  <c r="AJ121" i="3"/>
  <c r="AI122" i="3"/>
  <c r="L124" i="12"/>
  <c r="K125" i="12"/>
  <c r="Y126" i="15"/>
  <c r="X127" i="15"/>
  <c r="AK121" i="3"/>
  <c r="AV121" i="3"/>
  <c r="Y121" i="3"/>
  <c r="X122" i="3"/>
  <c r="Y125" i="12"/>
  <c r="X126" i="12"/>
  <c r="L126" i="14"/>
  <c r="K127" i="14"/>
  <c r="AT124" i="3" l="1"/>
  <c r="AU123" i="3"/>
  <c r="L127" i="14"/>
  <c r="K128" i="14"/>
  <c r="Y126" i="12"/>
  <c r="X127" i="12"/>
  <c r="AK122" i="3"/>
  <c r="AV122" i="3"/>
  <c r="Y122" i="3"/>
  <c r="X123" i="3"/>
  <c r="Y127" i="15"/>
  <c r="X128" i="15"/>
  <c r="L125" i="12"/>
  <c r="K126" i="12"/>
  <c r="AJ122" i="3"/>
  <c r="AI123" i="3"/>
  <c r="AJ124" i="15"/>
  <c r="AI125" i="15"/>
  <c r="AJ123" i="12"/>
  <c r="AI124" i="12"/>
  <c r="Y126" i="13"/>
  <c r="X127" i="13"/>
  <c r="L122" i="15"/>
  <c r="K123" i="15"/>
  <c r="L124" i="3"/>
  <c r="K125" i="3"/>
  <c r="AJ124" i="14"/>
  <c r="AI125" i="14"/>
  <c r="AJ123" i="13"/>
  <c r="AI124" i="13"/>
  <c r="L124" i="13"/>
  <c r="K125" i="13"/>
  <c r="Y126" i="14"/>
  <c r="X127" i="14"/>
  <c r="Y127" i="14" l="1"/>
  <c r="X128" i="14"/>
  <c r="L125" i="13"/>
  <c r="K126" i="13"/>
  <c r="AJ124" i="13"/>
  <c r="AI125" i="13"/>
  <c r="AJ125" i="14"/>
  <c r="AI126" i="14"/>
  <c r="L125" i="3"/>
  <c r="K126" i="3"/>
  <c r="L123" i="15"/>
  <c r="K124" i="15"/>
  <c r="Y127" i="13"/>
  <c r="X128" i="13"/>
  <c r="AJ124" i="12"/>
  <c r="AI125" i="12"/>
  <c r="AJ125" i="15"/>
  <c r="AI126" i="15"/>
  <c r="AJ123" i="3"/>
  <c r="AI124" i="3"/>
  <c r="L126" i="12"/>
  <c r="K127" i="12"/>
  <c r="Y128" i="15"/>
  <c r="X129" i="15"/>
  <c r="AK123" i="3"/>
  <c r="AV123" i="3"/>
  <c r="Y123" i="3"/>
  <c r="X124" i="3"/>
  <c r="Y127" i="12"/>
  <c r="X128" i="12"/>
  <c r="L128" i="14"/>
  <c r="K129" i="14"/>
  <c r="AT125" i="3"/>
  <c r="AU124" i="3"/>
  <c r="L129" i="14" l="1"/>
  <c r="K130" i="14"/>
  <c r="Y128" i="12"/>
  <c r="X129" i="12"/>
  <c r="AK124" i="3"/>
  <c r="AV124" i="3"/>
  <c r="Y124" i="3"/>
  <c r="X125" i="3"/>
  <c r="Y129" i="15"/>
  <c r="X130" i="15"/>
  <c r="L127" i="12"/>
  <c r="K128" i="12"/>
  <c r="AJ124" i="3"/>
  <c r="AI125" i="3"/>
  <c r="AJ126" i="15"/>
  <c r="AI127" i="15"/>
  <c r="AJ125" i="12"/>
  <c r="AI126" i="12"/>
  <c r="Y128" i="13"/>
  <c r="X129" i="13"/>
  <c r="L124" i="15"/>
  <c r="K125" i="15"/>
  <c r="L126" i="3"/>
  <c r="K127" i="3"/>
  <c r="AJ126" i="14"/>
  <c r="AI127" i="14"/>
  <c r="AJ125" i="13"/>
  <c r="AI126" i="13"/>
  <c r="L126" i="13"/>
  <c r="K127" i="13"/>
  <c r="Y128" i="14"/>
  <c r="X129" i="14"/>
  <c r="AT126" i="3"/>
  <c r="AU125" i="3"/>
  <c r="Y129" i="14" l="1"/>
  <c r="X130" i="14"/>
  <c r="L127" i="13"/>
  <c r="K128" i="13"/>
  <c r="AJ126" i="13"/>
  <c r="AI127" i="13"/>
  <c r="AJ127" i="14"/>
  <c r="AI128" i="14"/>
  <c r="L127" i="3"/>
  <c r="K128" i="3"/>
  <c r="L125" i="15"/>
  <c r="K126" i="15"/>
  <c r="Y129" i="13"/>
  <c r="X130" i="13"/>
  <c r="AJ126" i="12"/>
  <c r="AI127" i="12"/>
  <c r="AJ127" i="15"/>
  <c r="AI128" i="15"/>
  <c r="AJ125" i="3"/>
  <c r="AI126" i="3"/>
  <c r="L128" i="12"/>
  <c r="K129" i="12"/>
  <c r="Y130" i="15"/>
  <c r="X131" i="15"/>
  <c r="AK125" i="3"/>
  <c r="AV125" i="3"/>
  <c r="Y125" i="3"/>
  <c r="X126" i="3"/>
  <c r="Y129" i="12"/>
  <c r="X130" i="12"/>
  <c r="L130" i="14"/>
  <c r="K131" i="14"/>
  <c r="AT127" i="3"/>
  <c r="AU126" i="3"/>
  <c r="L131" i="14" l="1"/>
  <c r="K132" i="14"/>
  <c r="AK126" i="3"/>
  <c r="AV126" i="3"/>
  <c r="Y126" i="3"/>
  <c r="X127" i="3"/>
  <c r="Y131" i="15"/>
  <c r="X132" i="15"/>
  <c r="L129" i="12"/>
  <c r="K130" i="12"/>
  <c r="AJ126" i="3"/>
  <c r="AI127" i="3"/>
  <c r="AJ128" i="15"/>
  <c r="AI129" i="15"/>
  <c r="AJ127" i="12"/>
  <c r="AI128" i="12"/>
  <c r="Y130" i="13"/>
  <c r="X131" i="13"/>
  <c r="L126" i="15"/>
  <c r="K127" i="15"/>
  <c r="L128" i="3"/>
  <c r="K129" i="3"/>
  <c r="AJ128" i="14"/>
  <c r="AI129" i="14"/>
  <c r="AJ127" i="13"/>
  <c r="AI128" i="13"/>
  <c r="L128" i="13"/>
  <c r="K129" i="13"/>
  <c r="Y130" i="14"/>
  <c r="X131" i="14"/>
  <c r="Y130" i="12"/>
  <c r="X131" i="12"/>
  <c r="AT128" i="3"/>
  <c r="AU127" i="3"/>
  <c r="Y131" i="12" l="1"/>
  <c r="X132" i="12"/>
  <c r="Y131" i="14"/>
  <c r="X132" i="14"/>
  <c r="L129" i="13"/>
  <c r="K130" i="13"/>
  <c r="AJ128" i="13"/>
  <c r="AI129" i="13"/>
  <c r="AJ129" i="14"/>
  <c r="AI130" i="14"/>
  <c r="L129" i="3"/>
  <c r="K130" i="3"/>
  <c r="L127" i="15"/>
  <c r="K128" i="15"/>
  <c r="Y131" i="13"/>
  <c r="X132" i="13"/>
  <c r="AJ128" i="12"/>
  <c r="AI129" i="12"/>
  <c r="AJ129" i="15"/>
  <c r="AI130" i="15"/>
  <c r="AJ127" i="3"/>
  <c r="AI128" i="3"/>
  <c r="L130" i="12"/>
  <c r="K131" i="12"/>
  <c r="Y132" i="15"/>
  <c r="X133" i="15"/>
  <c r="AK127" i="3"/>
  <c r="AV127" i="3"/>
  <c r="Y127" i="3"/>
  <c r="X128" i="3"/>
  <c r="L132" i="14"/>
  <c r="K133" i="14"/>
  <c r="AT129" i="3"/>
  <c r="AU128" i="3"/>
  <c r="L133" i="14" l="1"/>
  <c r="K134" i="14"/>
  <c r="AK128" i="3"/>
  <c r="AV128" i="3"/>
  <c r="Y128" i="3"/>
  <c r="X129" i="3"/>
  <c r="Y133" i="15"/>
  <c r="X134" i="15"/>
  <c r="L131" i="12"/>
  <c r="K132" i="12"/>
  <c r="AJ128" i="3"/>
  <c r="AI129" i="3"/>
  <c r="AJ130" i="15"/>
  <c r="AI131" i="15"/>
  <c r="AJ129" i="12"/>
  <c r="AI130" i="12"/>
  <c r="Y132" i="13"/>
  <c r="X133" i="13"/>
  <c r="L128" i="15"/>
  <c r="K129" i="15"/>
  <c r="L130" i="3"/>
  <c r="K131" i="3"/>
  <c r="AJ130" i="14"/>
  <c r="AI131" i="14"/>
  <c r="AJ129" i="13"/>
  <c r="AI130" i="13"/>
  <c r="L130" i="13"/>
  <c r="K131" i="13"/>
  <c r="Y132" i="14"/>
  <c r="X133" i="14"/>
  <c r="Y132" i="12"/>
  <c r="X133" i="12"/>
  <c r="AT130" i="3"/>
  <c r="AU129" i="3"/>
  <c r="Y133" i="14" l="1"/>
  <c r="X134" i="14"/>
  <c r="L131" i="13"/>
  <c r="K132" i="13"/>
  <c r="AJ130" i="13"/>
  <c r="AI131" i="13"/>
  <c r="AJ131" i="14"/>
  <c r="AI132" i="14"/>
  <c r="L131" i="3"/>
  <c r="K132" i="3"/>
  <c r="L129" i="15"/>
  <c r="K130" i="15"/>
  <c r="Y133" i="13"/>
  <c r="X134" i="13"/>
  <c r="AJ130" i="12"/>
  <c r="AI131" i="12"/>
  <c r="AJ131" i="15"/>
  <c r="AI132" i="15"/>
  <c r="AJ129" i="3"/>
  <c r="AI130" i="3"/>
  <c r="L132" i="12"/>
  <c r="K133" i="12"/>
  <c r="Y134" i="15"/>
  <c r="X135" i="15"/>
  <c r="AK129" i="3"/>
  <c r="AV129" i="3"/>
  <c r="Y129" i="3"/>
  <c r="X130" i="3"/>
  <c r="L134" i="14"/>
  <c r="K135" i="14"/>
  <c r="Y133" i="12"/>
  <c r="X134" i="12"/>
  <c r="AT131" i="3"/>
  <c r="AU130" i="3"/>
  <c r="L135" i="14" l="1"/>
  <c r="K136" i="14"/>
  <c r="AK130" i="3"/>
  <c r="AV130" i="3"/>
  <c r="Y130" i="3"/>
  <c r="X131" i="3"/>
  <c r="Y135" i="15"/>
  <c r="X136" i="15"/>
  <c r="L133" i="12"/>
  <c r="K134" i="12"/>
  <c r="AJ130" i="3"/>
  <c r="AI131" i="3"/>
  <c r="AJ132" i="15"/>
  <c r="AI133" i="15"/>
  <c r="AJ131" i="12"/>
  <c r="AI132" i="12"/>
  <c r="Y134" i="13"/>
  <c r="X135" i="13"/>
  <c r="L130" i="15"/>
  <c r="K131" i="15"/>
  <c r="L132" i="3"/>
  <c r="K133" i="3"/>
  <c r="AJ132" i="14"/>
  <c r="AI133" i="14"/>
  <c r="AJ131" i="13"/>
  <c r="AI132" i="13"/>
  <c r="L132" i="13"/>
  <c r="K133" i="13"/>
  <c r="Y134" i="14"/>
  <c r="X135" i="14"/>
  <c r="Y134" i="12"/>
  <c r="X135" i="12"/>
  <c r="AT132" i="3"/>
  <c r="AU131" i="3"/>
  <c r="AJ132" i="12" l="1"/>
  <c r="AI133" i="12"/>
  <c r="AJ133" i="15"/>
  <c r="AI134" i="15"/>
  <c r="AJ131" i="3"/>
  <c r="AI132" i="3"/>
  <c r="L134" i="12"/>
  <c r="K135" i="12"/>
  <c r="Y136" i="15"/>
  <c r="X137" i="15"/>
  <c r="AK131" i="3"/>
  <c r="AV131" i="3"/>
  <c r="Y131" i="3"/>
  <c r="X132" i="3"/>
  <c r="L136" i="14"/>
  <c r="K137" i="14"/>
  <c r="Y135" i="12"/>
  <c r="X136" i="12"/>
  <c r="Y135" i="14"/>
  <c r="X136" i="14"/>
  <c r="L133" i="13"/>
  <c r="K134" i="13"/>
  <c r="AJ132" i="13"/>
  <c r="AI133" i="13"/>
  <c r="AJ133" i="14"/>
  <c r="AI134" i="14"/>
  <c r="L133" i="3"/>
  <c r="K134" i="3"/>
  <c r="L131" i="15"/>
  <c r="K132" i="15"/>
  <c r="Y135" i="13"/>
  <c r="X136" i="13"/>
  <c r="AT133" i="3"/>
  <c r="AU132" i="3"/>
  <c r="AT134" i="3" l="1"/>
  <c r="AU133" i="3"/>
  <c r="Y136" i="13"/>
  <c r="X137" i="13"/>
  <c r="L132" i="15"/>
  <c r="K133" i="15"/>
  <c r="L134" i="3"/>
  <c r="K135" i="3"/>
  <c r="AJ134" i="14"/>
  <c r="AI135" i="14"/>
  <c r="AJ133" i="13"/>
  <c r="AI134" i="13"/>
  <c r="L134" i="13"/>
  <c r="K135" i="13"/>
  <c r="Y136" i="14"/>
  <c r="X137" i="14"/>
  <c r="Y136" i="12"/>
  <c r="X137" i="12"/>
  <c r="L137" i="14"/>
  <c r="K138" i="14"/>
  <c r="AK132" i="3"/>
  <c r="AV132" i="3"/>
  <c r="Y132" i="3"/>
  <c r="X133" i="3"/>
  <c r="Y137" i="15"/>
  <c r="X138" i="15"/>
  <c r="L135" i="12"/>
  <c r="K136" i="12"/>
  <c r="AJ132" i="3"/>
  <c r="AI133" i="3"/>
  <c r="AJ134" i="15"/>
  <c r="AI135" i="15"/>
  <c r="AJ133" i="12"/>
  <c r="AI134" i="12"/>
  <c r="AT135" i="3" l="1"/>
  <c r="AU134" i="3"/>
  <c r="AJ134" i="12"/>
  <c r="AI135" i="12"/>
  <c r="AJ135" i="15"/>
  <c r="AI136" i="15"/>
  <c r="AJ133" i="3"/>
  <c r="AI134" i="3"/>
  <c r="L136" i="12"/>
  <c r="K137" i="12"/>
  <c r="Y138" i="15"/>
  <c r="X139" i="15"/>
  <c r="AK133" i="3"/>
  <c r="AV133" i="3"/>
  <c r="Y133" i="3"/>
  <c r="X134" i="3"/>
  <c r="L138" i="14"/>
  <c r="K139" i="14"/>
  <c r="Y137" i="12"/>
  <c r="X138" i="12"/>
  <c r="Y137" i="14"/>
  <c r="X138" i="14"/>
  <c r="L135" i="13"/>
  <c r="K136" i="13"/>
  <c r="AJ134" i="13"/>
  <c r="AI135" i="13"/>
  <c r="AJ135" i="14"/>
  <c r="AI136" i="14"/>
  <c r="L135" i="3"/>
  <c r="K136" i="3"/>
  <c r="L133" i="15"/>
  <c r="K134" i="15"/>
  <c r="Y137" i="13"/>
  <c r="X138" i="13"/>
  <c r="AT136" i="3" l="1"/>
  <c r="AU135" i="3"/>
  <c r="Y138" i="13"/>
  <c r="X139" i="13"/>
  <c r="L134" i="15"/>
  <c r="K135" i="15"/>
  <c r="L136" i="3"/>
  <c r="K137" i="3"/>
  <c r="AJ136" i="14"/>
  <c r="AI137" i="14"/>
  <c r="AJ135" i="13"/>
  <c r="AI136" i="13"/>
  <c r="L136" i="13"/>
  <c r="K137" i="13"/>
  <c r="Y138" i="14"/>
  <c r="X139" i="14"/>
  <c r="Y138" i="12"/>
  <c r="X139" i="12"/>
  <c r="L139" i="14"/>
  <c r="K140" i="14"/>
  <c r="AK134" i="3"/>
  <c r="AV134" i="3"/>
  <c r="Y134" i="3"/>
  <c r="X135" i="3"/>
  <c r="Y139" i="15"/>
  <c r="X140" i="15"/>
  <c r="L137" i="12"/>
  <c r="K138" i="12"/>
  <c r="AJ134" i="3"/>
  <c r="AI135" i="3"/>
  <c r="AJ136" i="15"/>
  <c r="AI137" i="15"/>
  <c r="AJ135" i="12"/>
  <c r="AI136" i="12"/>
  <c r="AT137" i="3" l="1"/>
  <c r="AU136" i="3"/>
  <c r="AJ136" i="12"/>
  <c r="AI137" i="12"/>
  <c r="AJ137" i="15"/>
  <c r="AI138" i="15"/>
  <c r="AJ135" i="3"/>
  <c r="AI136" i="3"/>
  <c r="L138" i="12"/>
  <c r="K139" i="12"/>
  <c r="Y140" i="15"/>
  <c r="X141" i="15"/>
  <c r="AK135" i="3"/>
  <c r="AV135" i="3"/>
  <c r="Y135" i="3"/>
  <c r="X136" i="3"/>
  <c r="L140" i="14"/>
  <c r="K141" i="14"/>
  <c r="Y139" i="12"/>
  <c r="X140" i="12"/>
  <c r="Y139" i="14"/>
  <c r="X140" i="14"/>
  <c r="L137" i="13"/>
  <c r="K138" i="13"/>
  <c r="AJ136" i="13"/>
  <c r="AI137" i="13"/>
  <c r="AJ137" i="14"/>
  <c r="AI138" i="14"/>
  <c r="L137" i="3"/>
  <c r="K138" i="3"/>
  <c r="L135" i="15"/>
  <c r="K136" i="15"/>
  <c r="Y139" i="13"/>
  <c r="X140" i="13"/>
  <c r="AT138" i="3" l="1"/>
  <c r="AU137" i="3"/>
  <c r="Y140" i="13"/>
  <c r="X141" i="13"/>
  <c r="L136" i="15"/>
  <c r="K137" i="15"/>
  <c r="L138" i="3"/>
  <c r="K139" i="3"/>
  <c r="AJ138" i="14"/>
  <c r="AI139" i="14"/>
  <c r="AJ137" i="13"/>
  <c r="AI138" i="13"/>
  <c r="L138" i="13"/>
  <c r="K139" i="13"/>
  <c r="Y140" i="14"/>
  <c r="X141" i="14"/>
  <c r="Y140" i="12"/>
  <c r="X141" i="12"/>
  <c r="L141" i="14"/>
  <c r="K142" i="14"/>
  <c r="AK136" i="3"/>
  <c r="AV136" i="3"/>
  <c r="Y136" i="3"/>
  <c r="X137" i="3"/>
  <c r="Y141" i="15"/>
  <c r="X142" i="15"/>
  <c r="L139" i="12"/>
  <c r="K140" i="12"/>
  <c r="AJ136" i="3"/>
  <c r="AI137" i="3"/>
  <c r="AJ138" i="15"/>
  <c r="AI139" i="15"/>
  <c r="AJ137" i="12"/>
  <c r="AI138" i="12"/>
  <c r="AT139" i="3" l="1"/>
  <c r="AU138" i="3"/>
  <c r="AJ138" i="12"/>
  <c r="AI139" i="12"/>
  <c r="AJ139" i="15"/>
  <c r="AI140" i="15"/>
  <c r="AJ137" i="3"/>
  <c r="AI138" i="3"/>
  <c r="L140" i="12"/>
  <c r="K141" i="12"/>
  <c r="Y142" i="15"/>
  <c r="X143" i="15"/>
  <c r="AK137" i="3"/>
  <c r="AV137" i="3"/>
  <c r="Y137" i="3"/>
  <c r="X138" i="3"/>
  <c r="L142" i="14"/>
  <c r="K143" i="14"/>
  <c r="Y141" i="12"/>
  <c r="X142" i="12"/>
  <c r="Y141" i="14"/>
  <c r="X142" i="14"/>
  <c r="L139" i="13"/>
  <c r="K140" i="13"/>
  <c r="AJ138" i="13"/>
  <c r="AI139" i="13"/>
  <c r="AJ139" i="14"/>
  <c r="AI140" i="14"/>
  <c r="L139" i="3"/>
  <c r="K140" i="3"/>
  <c r="L137" i="15"/>
  <c r="K138" i="15"/>
  <c r="Y141" i="13"/>
  <c r="X142" i="13"/>
  <c r="AT140" i="3" l="1"/>
  <c r="AU139" i="3"/>
  <c r="Y142" i="13"/>
  <c r="X143" i="13"/>
  <c r="L138" i="15"/>
  <c r="K139" i="15"/>
  <c r="L140" i="3"/>
  <c r="K141" i="3"/>
  <c r="AJ140" i="14"/>
  <c r="AI141" i="14"/>
  <c r="AJ139" i="13"/>
  <c r="AI140" i="13"/>
  <c r="L140" i="13"/>
  <c r="K141" i="13"/>
  <c r="Y142" i="14"/>
  <c r="X143" i="14"/>
  <c r="Y142" i="12"/>
  <c r="X143" i="12"/>
  <c r="L143" i="14"/>
  <c r="K144" i="14"/>
  <c r="AK138" i="3"/>
  <c r="AV138" i="3"/>
  <c r="Y138" i="3"/>
  <c r="X139" i="3"/>
  <c r="Y143" i="15"/>
  <c r="X144" i="15"/>
  <c r="L141" i="12"/>
  <c r="K142" i="12"/>
  <c r="AJ138" i="3"/>
  <c r="AI139" i="3"/>
  <c r="AJ140" i="15"/>
  <c r="AI141" i="15"/>
  <c r="AJ139" i="12"/>
  <c r="AI140" i="12"/>
  <c r="AJ140" i="12" l="1"/>
  <c r="AI141" i="12"/>
  <c r="AJ141" i="15"/>
  <c r="AI142" i="15"/>
  <c r="AJ139" i="3"/>
  <c r="AI140" i="3"/>
  <c r="L142" i="12"/>
  <c r="K143" i="12"/>
  <c r="Y144" i="15"/>
  <c r="X145" i="15"/>
  <c r="AK139" i="3"/>
  <c r="AV139" i="3"/>
  <c r="Y139" i="3"/>
  <c r="X140" i="3"/>
  <c r="L144" i="14"/>
  <c r="K145" i="14"/>
  <c r="Y143" i="12"/>
  <c r="X144" i="12"/>
  <c r="Y143" i="14"/>
  <c r="X144" i="14"/>
  <c r="L141" i="13"/>
  <c r="K142" i="13"/>
  <c r="AJ140" i="13"/>
  <c r="AI141" i="13"/>
  <c r="AJ141" i="14"/>
  <c r="AI142" i="14"/>
  <c r="L141" i="3"/>
  <c r="K142" i="3"/>
  <c r="L139" i="15"/>
  <c r="K140" i="15"/>
  <c r="Y143" i="13"/>
  <c r="X144" i="13"/>
  <c r="AT141" i="3"/>
  <c r="AU140" i="3"/>
  <c r="L140" i="15" l="1"/>
  <c r="K141" i="15"/>
  <c r="L142" i="3"/>
  <c r="K143" i="3"/>
  <c r="AJ142" i="14"/>
  <c r="AI143" i="14"/>
  <c r="AJ141" i="13"/>
  <c r="AI142" i="13"/>
  <c r="L142" i="13"/>
  <c r="K143" i="13"/>
  <c r="Y144" i="14"/>
  <c r="X145" i="14"/>
  <c r="Y144" i="12"/>
  <c r="X145" i="12"/>
  <c r="L145" i="14"/>
  <c r="K146" i="14"/>
  <c r="AK140" i="3"/>
  <c r="AV140" i="3"/>
  <c r="Y140" i="3"/>
  <c r="X141" i="3"/>
  <c r="Y145" i="15"/>
  <c r="X146" i="15"/>
  <c r="L143" i="12"/>
  <c r="K144" i="12"/>
  <c r="AJ140" i="3"/>
  <c r="AI141" i="3"/>
  <c r="AJ142" i="15"/>
  <c r="AI143" i="15"/>
  <c r="AJ141" i="12"/>
  <c r="AI142" i="12"/>
  <c r="Y144" i="13"/>
  <c r="X145" i="13"/>
  <c r="AT142" i="3"/>
  <c r="AU141" i="3"/>
  <c r="Y145" i="13" l="1"/>
  <c r="X146" i="13"/>
  <c r="AJ142" i="12"/>
  <c r="AI143" i="12"/>
  <c r="AJ143" i="15"/>
  <c r="AI144" i="15"/>
  <c r="AJ141" i="3"/>
  <c r="AI142" i="3"/>
  <c r="L144" i="12"/>
  <c r="K145" i="12"/>
  <c r="Y146" i="15"/>
  <c r="X147" i="15"/>
  <c r="AK141" i="3"/>
  <c r="AV141" i="3"/>
  <c r="Y141" i="3"/>
  <c r="X142" i="3"/>
  <c r="L146" i="14"/>
  <c r="K147" i="14"/>
  <c r="Y145" i="12"/>
  <c r="X146" i="12"/>
  <c r="Y145" i="14"/>
  <c r="X146" i="14"/>
  <c r="L143" i="13"/>
  <c r="K144" i="13"/>
  <c r="AJ142" i="13"/>
  <c r="AI143" i="13"/>
  <c r="AJ143" i="14"/>
  <c r="AI144" i="14"/>
  <c r="L143" i="3"/>
  <c r="K144" i="3"/>
  <c r="L141" i="15"/>
  <c r="K142" i="15"/>
  <c r="AT143" i="3"/>
  <c r="AU142" i="3"/>
  <c r="L142" i="15" l="1"/>
  <c r="K143" i="15"/>
  <c r="L144" i="3"/>
  <c r="K145" i="3"/>
  <c r="AJ144" i="14"/>
  <c r="AI145" i="14"/>
  <c r="AJ143" i="13"/>
  <c r="AI144" i="13"/>
  <c r="L144" i="13"/>
  <c r="K145" i="13"/>
  <c r="Y146" i="14"/>
  <c r="X147" i="14"/>
  <c r="Y146" i="12"/>
  <c r="X147" i="12"/>
  <c r="L147" i="14"/>
  <c r="K148" i="14"/>
  <c r="AK142" i="3"/>
  <c r="AV142" i="3"/>
  <c r="Y142" i="3"/>
  <c r="X143" i="3"/>
  <c r="Y147" i="15"/>
  <c r="X148" i="15"/>
  <c r="L145" i="12"/>
  <c r="K146" i="12"/>
  <c r="AJ142" i="3"/>
  <c r="AI143" i="3"/>
  <c r="AJ144" i="15"/>
  <c r="AI145" i="15"/>
  <c r="AJ143" i="12"/>
  <c r="AI144" i="12"/>
  <c r="Y146" i="13"/>
  <c r="X147" i="13"/>
  <c r="AT144" i="3"/>
  <c r="AU143" i="3"/>
  <c r="Y147" i="13" l="1"/>
  <c r="X148" i="13"/>
  <c r="AJ144" i="12"/>
  <c r="AI145" i="12"/>
  <c r="AJ145" i="15"/>
  <c r="AI146" i="15"/>
  <c r="AJ143" i="3"/>
  <c r="AI144" i="3"/>
  <c r="L146" i="12"/>
  <c r="K147" i="12"/>
  <c r="Y148" i="15"/>
  <c r="X149" i="15"/>
  <c r="AK143" i="3"/>
  <c r="AV143" i="3"/>
  <c r="Y143" i="3"/>
  <c r="X144" i="3"/>
  <c r="L148" i="14"/>
  <c r="K149" i="14"/>
  <c r="Y147" i="12"/>
  <c r="X148" i="12"/>
  <c r="Y147" i="14"/>
  <c r="X148" i="14"/>
  <c r="L145" i="13"/>
  <c r="K146" i="13"/>
  <c r="AJ144" i="13"/>
  <c r="AI145" i="13"/>
  <c r="AJ145" i="14"/>
  <c r="AI146" i="14"/>
  <c r="L145" i="3"/>
  <c r="K146" i="3"/>
  <c r="L143" i="15"/>
  <c r="K144" i="15"/>
  <c r="AT145" i="3"/>
  <c r="AU144" i="3"/>
  <c r="L144" i="15" l="1"/>
  <c r="K145" i="15"/>
  <c r="L146" i="3"/>
  <c r="K147" i="3"/>
  <c r="AJ146" i="14"/>
  <c r="AI147" i="14"/>
  <c r="AJ145" i="13"/>
  <c r="AI146" i="13"/>
  <c r="L146" i="13"/>
  <c r="K147" i="13"/>
  <c r="Y148" i="14"/>
  <c r="X149" i="14"/>
  <c r="Y148" i="12"/>
  <c r="X149" i="12"/>
  <c r="L149" i="14"/>
  <c r="K150" i="14"/>
  <c r="AK144" i="3"/>
  <c r="AV144" i="3"/>
  <c r="Y144" i="3"/>
  <c r="X145" i="3"/>
  <c r="Y149" i="15"/>
  <c r="X150" i="15"/>
  <c r="L147" i="12"/>
  <c r="K148" i="12"/>
  <c r="AJ144" i="3"/>
  <c r="AI145" i="3"/>
  <c r="AJ146" i="15"/>
  <c r="AI147" i="15"/>
  <c r="AJ145" i="12"/>
  <c r="AI146" i="12"/>
  <c r="Y148" i="13"/>
  <c r="X149" i="13"/>
  <c r="AT146" i="3"/>
  <c r="AU145" i="3"/>
  <c r="AT147" i="3" l="1"/>
  <c r="AU146" i="3"/>
  <c r="Y149" i="13"/>
  <c r="X150" i="13"/>
  <c r="AJ146" i="12"/>
  <c r="AI147" i="12"/>
  <c r="AJ147" i="15"/>
  <c r="AI148" i="15"/>
  <c r="AJ145" i="3"/>
  <c r="AI146" i="3"/>
  <c r="L148" i="12"/>
  <c r="K149" i="12"/>
  <c r="Y150" i="15"/>
  <c r="X151" i="15"/>
  <c r="AK145" i="3"/>
  <c r="AV145" i="3"/>
  <c r="Y145" i="3"/>
  <c r="X146" i="3"/>
  <c r="L150" i="14"/>
  <c r="K151" i="14"/>
  <c r="Y149" i="12"/>
  <c r="X150" i="12"/>
  <c r="Y149" i="14"/>
  <c r="X150" i="14"/>
  <c r="L147" i="13"/>
  <c r="K148" i="13"/>
  <c r="AJ146" i="13"/>
  <c r="AI147" i="13"/>
  <c r="AJ147" i="14"/>
  <c r="AI148" i="14"/>
  <c r="L147" i="3"/>
  <c r="K148" i="3"/>
  <c r="L145" i="15"/>
  <c r="K146" i="15"/>
  <c r="AT148" i="3" l="1"/>
  <c r="AU147" i="3"/>
  <c r="L146" i="15"/>
  <c r="K147" i="15"/>
  <c r="L148" i="3"/>
  <c r="K149" i="3"/>
  <c r="AJ148" i="14"/>
  <c r="AI149" i="14"/>
  <c r="AJ147" i="13"/>
  <c r="AI148" i="13"/>
  <c r="L148" i="13"/>
  <c r="K149" i="13"/>
  <c r="Y150" i="14"/>
  <c r="X151" i="14"/>
  <c r="Y150" i="12"/>
  <c r="X151" i="12"/>
  <c r="L151" i="14"/>
  <c r="K152" i="14"/>
  <c r="AK146" i="3"/>
  <c r="AV146" i="3"/>
  <c r="Y146" i="3"/>
  <c r="X147" i="3"/>
  <c r="Y151" i="15"/>
  <c r="X152" i="15"/>
  <c r="L149" i="12"/>
  <c r="K150" i="12"/>
  <c r="AJ146" i="3"/>
  <c r="AI147" i="3"/>
  <c r="AJ148" i="15"/>
  <c r="AI149" i="15"/>
  <c r="AJ147" i="12"/>
  <c r="AI148" i="12"/>
  <c r="Y150" i="13"/>
  <c r="X151" i="13"/>
  <c r="AT149" i="3" l="1"/>
  <c r="AU148" i="3"/>
  <c r="Y151" i="13"/>
  <c r="X152" i="13"/>
  <c r="AJ148" i="12"/>
  <c r="AI149" i="12"/>
  <c r="AJ149" i="15"/>
  <c r="AI150" i="15"/>
  <c r="AJ147" i="3"/>
  <c r="AI148" i="3"/>
  <c r="L150" i="12"/>
  <c r="K151" i="12"/>
  <c r="Y152" i="15"/>
  <c r="X153" i="15"/>
  <c r="AK147" i="3"/>
  <c r="AV147" i="3"/>
  <c r="Y147" i="3"/>
  <c r="X148" i="3"/>
  <c r="L152" i="14"/>
  <c r="K153" i="14"/>
  <c r="Y151" i="12"/>
  <c r="X152" i="12"/>
  <c r="Y151" i="14"/>
  <c r="X152" i="14"/>
  <c r="L149" i="13"/>
  <c r="K150" i="13"/>
  <c r="AJ148" i="13"/>
  <c r="AI149" i="13"/>
  <c r="AJ149" i="14"/>
  <c r="AI150" i="14"/>
  <c r="L149" i="3"/>
  <c r="K150" i="3"/>
  <c r="L147" i="15"/>
  <c r="K148" i="15"/>
  <c r="AT150" i="3" l="1"/>
  <c r="AU149" i="3"/>
  <c r="L148" i="15"/>
  <c r="K149" i="15"/>
  <c r="L150" i="3"/>
  <c r="K151" i="3"/>
  <c r="AJ150" i="14"/>
  <c r="AI151" i="14"/>
  <c r="AJ149" i="13"/>
  <c r="AI150" i="13"/>
  <c r="L150" i="13"/>
  <c r="K151" i="13"/>
  <c r="Y152" i="14"/>
  <c r="X153" i="14"/>
  <c r="Y152" i="12"/>
  <c r="X153" i="12"/>
  <c r="L153" i="14"/>
  <c r="K154" i="14"/>
  <c r="AV148" i="3"/>
  <c r="Y148" i="3"/>
  <c r="AK148" i="3"/>
  <c r="X149" i="3"/>
  <c r="Y153" i="15"/>
  <c r="X154" i="15"/>
  <c r="L151" i="12"/>
  <c r="K152" i="12"/>
  <c r="AJ148" i="3"/>
  <c r="AI149" i="3"/>
  <c r="AJ150" i="15"/>
  <c r="AI151" i="15"/>
  <c r="AJ149" i="12"/>
  <c r="AI150" i="12"/>
  <c r="Y152" i="13"/>
  <c r="X153" i="13"/>
  <c r="Y153" i="13" l="1"/>
  <c r="X154" i="13"/>
  <c r="AJ150" i="12"/>
  <c r="AI151" i="12"/>
  <c r="AJ151" i="15"/>
  <c r="AI152" i="15"/>
  <c r="AJ149" i="3"/>
  <c r="AI150" i="3"/>
  <c r="L152" i="12"/>
  <c r="K153" i="12"/>
  <c r="Y154" i="15"/>
  <c r="X155" i="15"/>
  <c r="AK149" i="3"/>
  <c r="AV149" i="3"/>
  <c r="Y149" i="3"/>
  <c r="X150" i="3"/>
  <c r="L154" i="14"/>
  <c r="K155" i="14"/>
  <c r="Y153" i="12"/>
  <c r="X154" i="12"/>
  <c r="Y153" i="14"/>
  <c r="X154" i="14"/>
  <c r="L151" i="13"/>
  <c r="K152" i="13"/>
  <c r="AJ150" i="13"/>
  <c r="AI151" i="13"/>
  <c r="AJ151" i="14"/>
  <c r="AI152" i="14"/>
  <c r="L151" i="3"/>
  <c r="K152" i="3"/>
  <c r="L149" i="15"/>
  <c r="K150" i="15"/>
  <c r="AT151" i="3"/>
  <c r="AU150" i="3"/>
  <c r="L150" i="15" l="1"/>
  <c r="K151" i="15"/>
  <c r="L152" i="3"/>
  <c r="K153" i="3"/>
  <c r="AJ152" i="14"/>
  <c r="AI153" i="14"/>
  <c r="AJ151" i="13"/>
  <c r="AI152" i="13"/>
  <c r="L152" i="13"/>
  <c r="K153" i="13"/>
  <c r="Y154" i="14"/>
  <c r="X155" i="14"/>
  <c r="Y154" i="12"/>
  <c r="X155" i="12"/>
  <c r="L155" i="14"/>
  <c r="K156" i="14"/>
  <c r="AK150" i="3"/>
  <c r="Y150" i="3"/>
  <c r="AV150" i="3"/>
  <c r="X151" i="3"/>
  <c r="Y155" i="15"/>
  <c r="X156" i="15"/>
  <c r="L153" i="12"/>
  <c r="K154" i="12"/>
  <c r="AJ150" i="3"/>
  <c r="AI151" i="3"/>
  <c r="AJ152" i="15"/>
  <c r="AI153" i="15"/>
  <c r="AJ151" i="12"/>
  <c r="AI152" i="12"/>
  <c r="Y154" i="13"/>
  <c r="X155" i="13"/>
  <c r="AT152" i="3"/>
  <c r="AU151" i="3"/>
  <c r="AJ152" i="12" l="1"/>
  <c r="AI153" i="12"/>
  <c r="AJ153" i="15"/>
  <c r="AI154" i="15"/>
  <c r="AJ151" i="3"/>
  <c r="AI152" i="3"/>
  <c r="L154" i="12"/>
  <c r="K155" i="12"/>
  <c r="Y156" i="15"/>
  <c r="X157" i="15"/>
  <c r="AK151" i="3"/>
  <c r="Y151" i="3"/>
  <c r="AV151" i="3"/>
  <c r="X152" i="3"/>
  <c r="L156" i="14"/>
  <c r="K157" i="14"/>
  <c r="Y155" i="12"/>
  <c r="X156" i="12"/>
  <c r="Y155" i="14"/>
  <c r="X156" i="14"/>
  <c r="L153" i="13"/>
  <c r="K154" i="13"/>
  <c r="AJ152" i="13"/>
  <c r="AI153" i="13"/>
  <c r="AJ153" i="14"/>
  <c r="AI154" i="14"/>
  <c r="L153" i="3"/>
  <c r="K154" i="3"/>
  <c r="L151" i="15"/>
  <c r="K152" i="15"/>
  <c r="Y155" i="13"/>
  <c r="X156" i="13"/>
  <c r="AT153" i="3"/>
  <c r="AU152" i="3"/>
  <c r="Y156" i="13" l="1"/>
  <c r="X157" i="13"/>
  <c r="L154" i="3"/>
  <c r="K155" i="3"/>
  <c r="AJ154" i="14"/>
  <c r="AI155" i="14"/>
  <c r="AJ153" i="13"/>
  <c r="AI154" i="13"/>
  <c r="L154" i="13"/>
  <c r="K155" i="13"/>
  <c r="Y156" i="14"/>
  <c r="X157" i="14"/>
  <c r="Y156" i="12"/>
  <c r="X157" i="12"/>
  <c r="L157" i="14"/>
  <c r="K158" i="14"/>
  <c r="AK152" i="3"/>
  <c r="AV152" i="3"/>
  <c r="Y152" i="3"/>
  <c r="X153" i="3"/>
  <c r="Y157" i="15"/>
  <c r="X158" i="15"/>
  <c r="L155" i="12"/>
  <c r="K156" i="12"/>
  <c r="AJ152" i="3"/>
  <c r="AI153" i="3"/>
  <c r="AJ154" i="15"/>
  <c r="AI155" i="15"/>
  <c r="AJ153" i="12"/>
  <c r="AI154" i="12"/>
  <c r="L152" i="15"/>
  <c r="K153" i="15"/>
  <c r="AT154" i="3"/>
  <c r="AU153" i="3"/>
  <c r="L153" i="15" l="1"/>
  <c r="K154" i="15"/>
  <c r="AJ154" i="12"/>
  <c r="AI155" i="12"/>
  <c r="AJ155" i="15"/>
  <c r="AI156" i="15"/>
  <c r="AJ153" i="3"/>
  <c r="AI154" i="3"/>
  <c r="L156" i="12"/>
  <c r="K157" i="12"/>
  <c r="Y158" i="15"/>
  <c r="X159" i="15"/>
  <c r="AK153" i="3"/>
  <c r="AV153" i="3"/>
  <c r="Y153" i="3"/>
  <c r="X154" i="3"/>
  <c r="L158" i="14"/>
  <c r="K159" i="14"/>
  <c r="Y157" i="12"/>
  <c r="X158" i="12"/>
  <c r="Y157" i="14"/>
  <c r="X158" i="14"/>
  <c r="L155" i="13"/>
  <c r="K156" i="13"/>
  <c r="AJ154" i="13"/>
  <c r="AI155" i="13"/>
  <c r="AJ155" i="14"/>
  <c r="AI156" i="14"/>
  <c r="L155" i="3"/>
  <c r="K156" i="3"/>
  <c r="Y157" i="13"/>
  <c r="X158" i="13"/>
  <c r="AT155" i="3"/>
  <c r="AU154" i="3"/>
  <c r="AT156" i="3" l="1"/>
  <c r="AU155" i="3"/>
  <c r="Y158" i="13"/>
  <c r="X159" i="13"/>
  <c r="K157" i="3"/>
  <c r="L156" i="3"/>
  <c r="AJ156" i="14"/>
  <c r="AI157" i="14"/>
  <c r="AJ155" i="13"/>
  <c r="AI156" i="13"/>
  <c r="L156" i="13"/>
  <c r="K157" i="13"/>
  <c r="Y158" i="14"/>
  <c r="X159" i="14"/>
  <c r="Y158" i="12"/>
  <c r="X159" i="12"/>
  <c r="L159" i="14"/>
  <c r="K160" i="14"/>
  <c r="AK154" i="3"/>
  <c r="AV154" i="3"/>
  <c r="Y154" i="3"/>
  <c r="X155" i="3"/>
  <c r="Y159" i="15"/>
  <c r="X160" i="15"/>
  <c r="L157" i="12"/>
  <c r="K158" i="12"/>
  <c r="AJ154" i="3"/>
  <c r="AI155" i="3"/>
  <c r="AJ156" i="15"/>
  <c r="AI157" i="15"/>
  <c r="AJ155" i="12"/>
  <c r="AI156" i="12"/>
  <c r="L154" i="15"/>
  <c r="K155" i="15"/>
  <c r="L157" i="3" l="1"/>
  <c r="K158" i="3"/>
  <c r="AT157" i="3"/>
  <c r="AU156" i="3"/>
  <c r="L155" i="15"/>
  <c r="K156" i="15"/>
  <c r="AJ156" i="12"/>
  <c r="AI157" i="12"/>
  <c r="AJ157" i="15"/>
  <c r="AI158" i="15"/>
  <c r="AI156" i="3"/>
  <c r="AJ155" i="3"/>
  <c r="L158" i="12"/>
  <c r="K159" i="12"/>
  <c r="Y160" i="15"/>
  <c r="X161" i="15"/>
  <c r="AK155" i="3"/>
  <c r="Y155" i="3"/>
  <c r="AV155" i="3"/>
  <c r="X156" i="3"/>
  <c r="L160" i="14"/>
  <c r="K161" i="14"/>
  <c r="Y159" i="12"/>
  <c r="X160" i="12"/>
  <c r="Y159" i="14"/>
  <c r="X160" i="14"/>
  <c r="L157" i="13"/>
  <c r="K158" i="13"/>
  <c r="AJ156" i="13"/>
  <c r="AI157" i="13"/>
  <c r="AJ157" i="14"/>
  <c r="AI158" i="14"/>
  <c r="Y159" i="13"/>
  <c r="X160" i="13"/>
  <c r="AI157" i="3" l="1"/>
  <c r="AJ156" i="3"/>
  <c r="AT158" i="3"/>
  <c r="AU157" i="3"/>
  <c r="Y160" i="13"/>
  <c r="X161" i="13"/>
  <c r="AJ158" i="14"/>
  <c r="AI159" i="14"/>
  <c r="AJ157" i="13"/>
  <c r="AI158" i="13"/>
  <c r="L158" i="13"/>
  <c r="K159" i="13"/>
  <c r="Y160" i="14"/>
  <c r="X161" i="14"/>
  <c r="Y160" i="12"/>
  <c r="X161" i="12"/>
  <c r="L161" i="14"/>
  <c r="K162" i="14"/>
  <c r="AK156" i="3"/>
  <c r="Y156" i="3"/>
  <c r="AV156" i="3"/>
  <c r="X157" i="3"/>
  <c r="Y161" i="15"/>
  <c r="X162" i="15"/>
  <c r="L159" i="12"/>
  <c r="K160" i="12"/>
  <c r="AJ158" i="15"/>
  <c r="AI159" i="15"/>
  <c r="AJ157" i="12"/>
  <c r="AI158" i="12"/>
  <c r="L156" i="15"/>
  <c r="K157" i="15"/>
  <c r="K159" i="3"/>
  <c r="L158" i="3"/>
  <c r="L159" i="3" l="1"/>
  <c r="K160" i="3"/>
  <c r="AT159" i="3"/>
  <c r="AU158" i="3"/>
  <c r="AJ157" i="3"/>
  <c r="AI158" i="3"/>
  <c r="L157" i="15"/>
  <c r="K158" i="15"/>
  <c r="AJ158" i="12"/>
  <c r="AI159" i="12"/>
  <c r="AJ159" i="15"/>
  <c r="AI160" i="15"/>
  <c r="L160" i="12"/>
  <c r="K161" i="12"/>
  <c r="Y162" i="15"/>
  <c r="X163" i="15"/>
  <c r="AK157" i="3"/>
  <c r="X158" i="3"/>
  <c r="AV157" i="3"/>
  <c r="Y157" i="3"/>
  <c r="L162" i="14"/>
  <c r="K163" i="14"/>
  <c r="Y161" i="12"/>
  <c r="X162" i="12"/>
  <c r="Y161" i="14"/>
  <c r="X162" i="14"/>
  <c r="L159" i="13"/>
  <c r="K160" i="13"/>
  <c r="AJ158" i="13"/>
  <c r="AI159" i="13"/>
  <c r="AJ159" i="14"/>
  <c r="AI160" i="14"/>
  <c r="Y161" i="13"/>
  <c r="X162" i="13"/>
  <c r="AT160" i="3" l="1"/>
  <c r="AU159" i="3"/>
  <c r="Y162" i="13"/>
  <c r="X163" i="13"/>
  <c r="AJ160" i="14"/>
  <c r="AI161" i="14"/>
  <c r="AJ159" i="13"/>
  <c r="AI160" i="13"/>
  <c r="L160" i="13"/>
  <c r="K161" i="13"/>
  <c r="Y162" i="14"/>
  <c r="X163" i="14"/>
  <c r="Y162" i="12"/>
  <c r="X163" i="12"/>
  <c r="L163" i="14"/>
  <c r="K164" i="14"/>
  <c r="AK158" i="3"/>
  <c r="Y158" i="3"/>
  <c r="AV158" i="3"/>
  <c r="X159" i="3"/>
  <c r="Y163" i="15"/>
  <c r="X164" i="15"/>
  <c r="L161" i="12"/>
  <c r="K162" i="12"/>
  <c r="AJ160" i="15"/>
  <c r="AI161" i="15"/>
  <c r="AJ159" i="12"/>
  <c r="AI160" i="12"/>
  <c r="L158" i="15"/>
  <c r="K159" i="15"/>
  <c r="AI159" i="3"/>
  <c r="AJ158" i="3"/>
  <c r="K161" i="3"/>
  <c r="L160" i="3"/>
  <c r="L159" i="15" l="1"/>
  <c r="K160" i="15"/>
  <c r="AJ160" i="12"/>
  <c r="AI161" i="12"/>
  <c r="AJ161" i="15"/>
  <c r="AI162" i="15"/>
  <c r="L162" i="12"/>
  <c r="K163" i="12"/>
  <c r="Y164" i="15"/>
  <c r="X165" i="15"/>
  <c r="AK159" i="3"/>
  <c r="X160" i="3"/>
  <c r="AV159" i="3"/>
  <c r="Y159" i="3"/>
  <c r="L164" i="14"/>
  <c r="K165" i="14"/>
  <c r="Y163" i="12"/>
  <c r="X164" i="12"/>
  <c r="Y163" i="14"/>
  <c r="X164" i="14"/>
  <c r="L161" i="13"/>
  <c r="K162" i="13"/>
  <c r="AJ160" i="13"/>
  <c r="AI161" i="13"/>
  <c r="AJ161" i="14"/>
  <c r="AI162" i="14"/>
  <c r="Y163" i="13"/>
  <c r="X164" i="13"/>
  <c r="L161" i="3"/>
  <c r="K162" i="3"/>
  <c r="AJ159" i="3"/>
  <c r="AI160" i="3"/>
  <c r="AT161" i="3"/>
  <c r="AU160" i="3"/>
  <c r="AI161" i="3" l="1"/>
  <c r="AJ160" i="3"/>
  <c r="Y164" i="13"/>
  <c r="X165" i="13"/>
  <c r="AJ162" i="14"/>
  <c r="AI163" i="14"/>
  <c r="AJ161" i="13"/>
  <c r="AI162" i="13"/>
  <c r="K163" i="13"/>
  <c r="L162" i="13"/>
  <c r="Y164" i="14"/>
  <c r="X165" i="14"/>
  <c r="Y164" i="12"/>
  <c r="X165" i="12"/>
  <c r="L165" i="14"/>
  <c r="K166" i="14"/>
  <c r="AK160" i="3"/>
  <c r="Y160" i="3"/>
  <c r="AV160" i="3"/>
  <c r="X161" i="3"/>
  <c r="Y165" i="15"/>
  <c r="X166" i="15"/>
  <c r="L163" i="12"/>
  <c r="K164" i="12"/>
  <c r="AJ162" i="15"/>
  <c r="AI163" i="15"/>
  <c r="AJ161" i="12"/>
  <c r="AI162" i="12"/>
  <c r="L160" i="15"/>
  <c r="K161" i="15"/>
  <c r="K163" i="3"/>
  <c r="L162" i="3"/>
  <c r="AT162" i="3"/>
  <c r="AU161" i="3"/>
  <c r="L161" i="15" l="1"/>
  <c r="K162" i="15"/>
  <c r="AI163" i="12"/>
  <c r="AJ162" i="12"/>
  <c r="AJ163" i="15"/>
  <c r="AI164" i="15"/>
  <c r="K165" i="12"/>
  <c r="L164" i="12"/>
  <c r="Y166" i="15"/>
  <c r="X167" i="15"/>
  <c r="AK161" i="3"/>
  <c r="X162" i="3"/>
  <c r="AV161" i="3"/>
  <c r="Y161" i="3"/>
  <c r="L166" i="14"/>
  <c r="K167" i="14"/>
  <c r="Y165" i="12"/>
  <c r="X166" i="12"/>
  <c r="Y165" i="14"/>
  <c r="X166" i="14"/>
  <c r="AJ162" i="13"/>
  <c r="AI163" i="13"/>
  <c r="AJ163" i="14"/>
  <c r="AI164" i="14"/>
  <c r="Y165" i="13"/>
  <c r="X166" i="13"/>
  <c r="AT163" i="3"/>
  <c r="AU162" i="3"/>
  <c r="L163" i="3"/>
  <c r="K164" i="3"/>
  <c r="L163" i="13"/>
  <c r="K164" i="13"/>
  <c r="AJ161" i="3"/>
  <c r="AI162" i="3"/>
  <c r="AI163" i="3" l="1"/>
  <c r="AJ162" i="3"/>
  <c r="K165" i="3"/>
  <c r="L164" i="3"/>
  <c r="X167" i="13"/>
  <c r="Y166" i="13"/>
  <c r="AJ164" i="14"/>
  <c r="AI165" i="14"/>
  <c r="AI164" i="13"/>
  <c r="AJ163" i="13"/>
  <c r="Y166" i="14"/>
  <c r="X167" i="14"/>
  <c r="Y166" i="12"/>
  <c r="X167" i="12"/>
  <c r="L167" i="14"/>
  <c r="K168" i="14"/>
  <c r="AK162" i="3"/>
  <c r="Y162" i="3"/>
  <c r="AV162" i="3"/>
  <c r="X163" i="3"/>
  <c r="Y167" i="15"/>
  <c r="X168" i="15"/>
  <c r="AJ164" i="15"/>
  <c r="AI165" i="15"/>
  <c r="L162" i="15"/>
  <c r="K163" i="15"/>
  <c r="L164" i="13"/>
  <c r="K165" i="13"/>
  <c r="AT164" i="3"/>
  <c r="AU163" i="3"/>
  <c r="L165" i="12"/>
  <c r="K166" i="12"/>
  <c r="AJ163" i="12"/>
  <c r="AI164" i="12"/>
  <c r="AT165" i="3" l="1"/>
  <c r="AU164" i="3"/>
  <c r="AJ164" i="13"/>
  <c r="AI165" i="13"/>
  <c r="Y167" i="13"/>
  <c r="X168" i="13"/>
  <c r="L165" i="3"/>
  <c r="K166" i="3"/>
  <c r="AJ163" i="3"/>
  <c r="AI164" i="3"/>
  <c r="AJ164" i="12"/>
  <c r="AI165" i="12"/>
  <c r="L166" i="12"/>
  <c r="K167" i="12"/>
  <c r="K166" i="13"/>
  <c r="L165" i="13"/>
  <c r="L163" i="15"/>
  <c r="K164" i="15"/>
  <c r="AJ165" i="15"/>
  <c r="AI166" i="15"/>
  <c r="Y168" i="15"/>
  <c r="X169" i="15"/>
  <c r="AK163" i="3"/>
  <c r="X164" i="3"/>
  <c r="AV163" i="3"/>
  <c r="Y163" i="3"/>
  <c r="L168" i="14"/>
  <c r="K169" i="14"/>
  <c r="X168" i="12"/>
  <c r="Y167" i="12"/>
  <c r="Y167" i="14"/>
  <c r="X168" i="14"/>
  <c r="AI166" i="14"/>
  <c r="AJ165" i="14"/>
  <c r="AJ166" i="14" l="1"/>
  <c r="AI167" i="14"/>
  <c r="Y168" i="12"/>
  <c r="X169" i="12"/>
  <c r="L166" i="13"/>
  <c r="K167" i="13"/>
  <c r="AT166" i="3"/>
  <c r="AU165" i="3"/>
  <c r="Y168" i="14"/>
  <c r="X169" i="14"/>
  <c r="L169" i="14"/>
  <c r="K170" i="14"/>
  <c r="AK164" i="3"/>
  <c r="Y164" i="3"/>
  <c r="AV164" i="3"/>
  <c r="X165" i="3"/>
  <c r="Y169" i="15"/>
  <c r="AJ166" i="15"/>
  <c r="AI167" i="15"/>
  <c r="L164" i="15"/>
  <c r="K165" i="15"/>
  <c r="K168" i="12"/>
  <c r="L167" i="12"/>
  <c r="AI166" i="12"/>
  <c r="AJ165" i="12"/>
  <c r="AI165" i="3"/>
  <c r="AJ164" i="3"/>
  <c r="K167" i="3"/>
  <c r="L166" i="3"/>
  <c r="Y168" i="13"/>
  <c r="X169" i="13"/>
  <c r="AJ165" i="13"/>
  <c r="AI166" i="13"/>
  <c r="Y169" i="13" l="1"/>
  <c r="AI167" i="13"/>
  <c r="AJ166" i="13"/>
  <c r="L165" i="15"/>
  <c r="K166" i="15"/>
  <c r="AJ167" i="15"/>
  <c r="AI168" i="15"/>
  <c r="AT167" i="3"/>
  <c r="AU166" i="3"/>
  <c r="L167" i="3"/>
  <c r="K168" i="3"/>
  <c r="AJ165" i="3"/>
  <c r="AI166" i="3"/>
  <c r="AJ166" i="12"/>
  <c r="AI167" i="12"/>
  <c r="L168" i="12"/>
  <c r="K169" i="12"/>
  <c r="AK165" i="3"/>
  <c r="X166" i="3"/>
  <c r="AV165" i="3"/>
  <c r="Y165" i="3"/>
  <c r="L170" i="14"/>
  <c r="K171" i="14"/>
  <c r="Y169" i="14"/>
  <c r="L167" i="13"/>
  <c r="K168" i="13"/>
  <c r="Y169" i="12"/>
  <c r="AJ167" i="14"/>
  <c r="AI168" i="14"/>
  <c r="L168" i="13" l="1"/>
  <c r="K169" i="13"/>
  <c r="AT168" i="3"/>
  <c r="AU167" i="3"/>
  <c r="AJ167" i="13"/>
  <c r="AI168" i="13"/>
  <c r="AJ168" i="14"/>
  <c r="AI169" i="14"/>
  <c r="L171" i="14"/>
  <c r="K172" i="14"/>
  <c r="AK166" i="3"/>
  <c r="Y166" i="3"/>
  <c r="AV166" i="3"/>
  <c r="X167" i="3"/>
  <c r="L169" i="12"/>
  <c r="K170" i="12"/>
  <c r="AJ167" i="12"/>
  <c r="AI168" i="12"/>
  <c r="AI167" i="3"/>
  <c r="AJ166" i="3"/>
  <c r="K169" i="3"/>
  <c r="L168" i="3"/>
  <c r="AJ168" i="15"/>
  <c r="AI169" i="15"/>
  <c r="L166" i="15"/>
  <c r="K167" i="15"/>
  <c r="L167" i="15" l="1"/>
  <c r="K168" i="15"/>
  <c r="AG170" i="15"/>
  <c r="AJ169" i="15"/>
  <c r="AJ168" i="12"/>
  <c r="AI169" i="12"/>
  <c r="L170" i="12"/>
  <c r="K171" i="12"/>
  <c r="AK167" i="3"/>
  <c r="X168" i="3"/>
  <c r="AV167" i="3"/>
  <c r="Y167" i="3"/>
  <c r="L172" i="14"/>
  <c r="K173" i="14"/>
  <c r="AG170" i="14"/>
  <c r="AJ169" i="14"/>
  <c r="AJ168" i="13"/>
  <c r="AI169" i="13"/>
  <c r="L169" i="13"/>
  <c r="K170" i="13"/>
  <c r="L169" i="3"/>
  <c r="K170" i="3"/>
  <c r="AJ167" i="3"/>
  <c r="AI168" i="3"/>
  <c r="AT169" i="3"/>
  <c r="AU168" i="3"/>
  <c r="AI169" i="3" l="1"/>
  <c r="AJ168" i="3"/>
  <c r="K171" i="3"/>
  <c r="L170" i="3"/>
  <c r="L170" i="13"/>
  <c r="K171" i="13"/>
  <c r="AG170" i="13"/>
  <c r="AJ169" i="13"/>
  <c r="L173" i="14"/>
  <c r="K174" i="14"/>
  <c r="AK168" i="3"/>
  <c r="Y168" i="3"/>
  <c r="AV168" i="3"/>
  <c r="X169" i="3"/>
  <c r="L171" i="12"/>
  <c r="K172" i="12"/>
  <c r="AG170" i="12"/>
  <c r="AJ169" i="12"/>
  <c r="L168" i="15"/>
  <c r="K169" i="15"/>
  <c r="AT170" i="3"/>
  <c r="AU169" i="3"/>
  <c r="T170" i="14"/>
  <c r="W170" i="14" s="1"/>
  <c r="X170" i="14" s="1"/>
  <c r="Y170" i="14" s="1"/>
  <c r="AH170" i="14"/>
  <c r="AI170" i="14" s="1"/>
  <c r="T170" i="15"/>
  <c r="W170" i="15" s="1"/>
  <c r="X170" i="15" s="1"/>
  <c r="Y170" i="15" s="1"/>
  <c r="AH170" i="15"/>
  <c r="AI170" i="15" s="1"/>
  <c r="AG171" i="15" l="1"/>
  <c r="AJ170" i="15"/>
  <c r="AG171" i="14"/>
  <c r="AJ170" i="14"/>
  <c r="L169" i="15"/>
  <c r="K170" i="15"/>
  <c r="K173" i="12"/>
  <c r="L172" i="12"/>
  <c r="AK169" i="3"/>
  <c r="X170" i="3"/>
  <c r="AV169" i="3"/>
  <c r="Y169" i="3"/>
  <c r="L174" i="14"/>
  <c r="K175" i="14"/>
  <c r="L171" i="13"/>
  <c r="K172" i="13"/>
  <c r="AT171" i="3"/>
  <c r="AU170" i="3"/>
  <c r="T170" i="12"/>
  <c r="W170" i="12" s="1"/>
  <c r="X170" i="12" s="1"/>
  <c r="Y170" i="12" s="1"/>
  <c r="AH170" i="12"/>
  <c r="AI170" i="12" s="1"/>
  <c r="T170" i="13"/>
  <c r="W170" i="13" s="1"/>
  <c r="X170" i="13" s="1"/>
  <c r="Y170" i="13" s="1"/>
  <c r="AH170" i="13"/>
  <c r="AI170" i="13" s="1"/>
  <c r="L171" i="3"/>
  <c r="K172" i="3"/>
  <c r="AJ169" i="3"/>
  <c r="AI170" i="3"/>
  <c r="AI171" i="3" l="1"/>
  <c r="AJ170" i="3"/>
  <c r="K173" i="3"/>
  <c r="L172" i="3"/>
  <c r="AG171" i="13"/>
  <c r="AJ170" i="13"/>
  <c r="AG171" i="12"/>
  <c r="AJ170" i="12"/>
  <c r="L172" i="13"/>
  <c r="K173" i="13"/>
  <c r="L175" i="14"/>
  <c r="K176" i="14"/>
  <c r="AV170" i="3"/>
  <c r="Y170" i="3"/>
  <c r="AK170" i="3"/>
  <c r="X171" i="3"/>
  <c r="L170" i="15"/>
  <c r="K171" i="15"/>
  <c r="AT172" i="3"/>
  <c r="AU171" i="3"/>
  <c r="L173" i="12"/>
  <c r="K174" i="12"/>
  <c r="T171" i="14"/>
  <c r="W171" i="14" s="1"/>
  <c r="X171" i="14" s="1"/>
  <c r="Y171" i="14" s="1"/>
  <c r="AH171" i="14"/>
  <c r="AI171" i="14" s="1"/>
  <c r="T171" i="15"/>
  <c r="W171" i="15" s="1"/>
  <c r="X171" i="15" s="1"/>
  <c r="Y171" i="15" s="1"/>
  <c r="AH171" i="15"/>
  <c r="AI171" i="15" s="1"/>
  <c r="AG172" i="15" l="1"/>
  <c r="AJ171" i="15"/>
  <c r="AG172" i="14"/>
  <c r="AJ171" i="14"/>
  <c r="K175" i="12"/>
  <c r="L174" i="12"/>
  <c r="L171" i="15"/>
  <c r="K172" i="15"/>
  <c r="AV171" i="3"/>
  <c r="X172" i="3"/>
  <c r="AK171" i="3"/>
  <c r="Y171" i="3"/>
  <c r="L176" i="14"/>
  <c r="K177" i="14"/>
  <c r="L173" i="13"/>
  <c r="K174" i="13"/>
  <c r="AT173" i="3"/>
  <c r="AU172" i="3"/>
  <c r="AH171" i="12"/>
  <c r="AI171" i="12" s="1"/>
  <c r="T171" i="12"/>
  <c r="W171" i="12" s="1"/>
  <c r="X171" i="12" s="1"/>
  <c r="Y171" i="12" s="1"/>
  <c r="T171" i="13"/>
  <c r="W171" i="13" s="1"/>
  <c r="X171" i="13" s="1"/>
  <c r="Y171" i="13" s="1"/>
  <c r="AH171" i="13"/>
  <c r="AI171" i="13" s="1"/>
  <c r="L173" i="3"/>
  <c r="K174" i="3"/>
  <c r="AJ171" i="3"/>
  <c r="AI172" i="3"/>
  <c r="AG172" i="12" l="1"/>
  <c r="AJ171" i="12"/>
  <c r="AT174" i="3"/>
  <c r="AU173" i="3"/>
  <c r="L175" i="12"/>
  <c r="K176" i="12"/>
  <c r="T172" i="14"/>
  <c r="W172" i="14" s="1"/>
  <c r="X172" i="14" s="1"/>
  <c r="Y172" i="14" s="1"/>
  <c r="AH172" i="14"/>
  <c r="AI172" i="14" s="1"/>
  <c r="T172" i="15"/>
  <c r="W172" i="15" s="1"/>
  <c r="X172" i="15" s="1"/>
  <c r="Y172" i="15" s="1"/>
  <c r="AH172" i="15"/>
  <c r="AI172" i="15" s="1"/>
  <c r="AI173" i="3"/>
  <c r="AJ172" i="3"/>
  <c r="K175" i="3"/>
  <c r="L174" i="3"/>
  <c r="AG172" i="13"/>
  <c r="AJ171" i="13"/>
  <c r="L174" i="13"/>
  <c r="K175" i="13"/>
  <c r="L177" i="14"/>
  <c r="K178" i="14"/>
  <c r="AV172" i="3"/>
  <c r="Y172" i="3"/>
  <c r="AK172" i="3"/>
  <c r="X173" i="3"/>
  <c r="L172" i="15"/>
  <c r="K173" i="15"/>
  <c r="T172" i="13" l="1"/>
  <c r="W172" i="13" s="1"/>
  <c r="X172" i="13" s="1"/>
  <c r="Y172" i="13" s="1"/>
  <c r="AH172" i="13"/>
  <c r="AI172" i="13" s="1"/>
  <c r="L175" i="3"/>
  <c r="K176" i="3"/>
  <c r="AJ173" i="3"/>
  <c r="AI174" i="3"/>
  <c r="AT175" i="3"/>
  <c r="AU174" i="3"/>
  <c r="T172" i="12"/>
  <c r="W172" i="12" s="1"/>
  <c r="X172" i="12" s="1"/>
  <c r="Y172" i="12" s="1"/>
  <c r="AH172" i="12"/>
  <c r="AI172" i="12" s="1"/>
  <c r="L173" i="15"/>
  <c r="K174" i="15"/>
  <c r="AV173" i="3"/>
  <c r="X174" i="3"/>
  <c r="AK173" i="3"/>
  <c r="Y173" i="3"/>
  <c r="L178" i="14"/>
  <c r="K179" i="14"/>
  <c r="L175" i="13"/>
  <c r="K176" i="13"/>
  <c r="AG173" i="15"/>
  <c r="AJ172" i="15"/>
  <c r="AG173" i="14"/>
  <c r="AJ172" i="14"/>
  <c r="K177" i="12"/>
  <c r="L176" i="12"/>
  <c r="L177" i="12" l="1"/>
  <c r="K178" i="12"/>
  <c r="T173" i="14"/>
  <c r="W173" i="14" s="1"/>
  <c r="X173" i="14" s="1"/>
  <c r="Y173" i="14" s="1"/>
  <c r="AH173" i="14"/>
  <c r="AI173" i="14" s="1"/>
  <c r="T173" i="15"/>
  <c r="W173" i="15" s="1"/>
  <c r="X173" i="15" s="1"/>
  <c r="Y173" i="15" s="1"/>
  <c r="AH173" i="15"/>
  <c r="AI173" i="15" s="1"/>
  <c r="AT176" i="3"/>
  <c r="AU175" i="3"/>
  <c r="L176" i="13"/>
  <c r="K177" i="13"/>
  <c r="L179" i="14"/>
  <c r="K180" i="14"/>
  <c r="AV174" i="3"/>
  <c r="Y174" i="3"/>
  <c r="AK174" i="3"/>
  <c r="X175" i="3"/>
  <c r="L174" i="15"/>
  <c r="K175" i="15"/>
  <c r="AG173" i="12"/>
  <c r="AJ172" i="12"/>
  <c r="AI175" i="3"/>
  <c r="AJ174" i="3"/>
  <c r="K177" i="3"/>
  <c r="L176" i="3"/>
  <c r="AG173" i="13"/>
  <c r="AJ172" i="13"/>
  <c r="T173" i="13" l="1"/>
  <c r="W173" i="13" s="1"/>
  <c r="X173" i="13" s="1"/>
  <c r="Y173" i="13" s="1"/>
  <c r="AH173" i="13"/>
  <c r="AI173" i="13" s="1"/>
  <c r="L177" i="3"/>
  <c r="K178" i="3"/>
  <c r="AJ175" i="3"/>
  <c r="AI176" i="3"/>
  <c r="T173" i="12"/>
  <c r="W173" i="12" s="1"/>
  <c r="X173" i="12" s="1"/>
  <c r="Y173" i="12" s="1"/>
  <c r="AH173" i="12"/>
  <c r="AI173" i="12" s="1"/>
  <c r="AT177" i="3"/>
  <c r="AU176" i="3"/>
  <c r="L175" i="15"/>
  <c r="K176" i="15"/>
  <c r="AV175" i="3"/>
  <c r="X176" i="3"/>
  <c r="AK175" i="3"/>
  <c r="Y175" i="3"/>
  <c r="L180" i="14"/>
  <c r="K181" i="14"/>
  <c r="L177" i="13"/>
  <c r="K178" i="13"/>
  <c r="AG174" i="15"/>
  <c r="AJ173" i="15"/>
  <c r="AG174" i="14"/>
  <c r="AJ173" i="14"/>
  <c r="K179" i="12"/>
  <c r="L178" i="12"/>
  <c r="L179" i="12" l="1"/>
  <c r="K180" i="12"/>
  <c r="T174" i="14"/>
  <c r="W174" i="14" s="1"/>
  <c r="X174" i="14" s="1"/>
  <c r="Y174" i="14" s="1"/>
  <c r="AH174" i="14"/>
  <c r="AI174" i="14" s="1"/>
  <c r="T174" i="15"/>
  <c r="W174" i="15" s="1"/>
  <c r="X174" i="15" s="1"/>
  <c r="Y174" i="15" s="1"/>
  <c r="AH174" i="15"/>
  <c r="AI174" i="15" s="1"/>
  <c r="AT178" i="3"/>
  <c r="AU177" i="3"/>
  <c r="L178" i="13"/>
  <c r="K179" i="13"/>
  <c r="L181" i="14"/>
  <c r="K182" i="14"/>
  <c r="AV176" i="3"/>
  <c r="Y176" i="3"/>
  <c r="AK176" i="3"/>
  <c r="X177" i="3"/>
  <c r="L176" i="15"/>
  <c r="K177" i="15"/>
  <c r="AG174" i="12"/>
  <c r="AJ173" i="12"/>
  <c r="AI177" i="3"/>
  <c r="AJ176" i="3"/>
  <c r="K179" i="3"/>
  <c r="L178" i="3"/>
  <c r="AG174" i="13"/>
  <c r="AJ173" i="13"/>
  <c r="T174" i="13" l="1"/>
  <c r="W174" i="13" s="1"/>
  <c r="X174" i="13" s="1"/>
  <c r="Y174" i="13" s="1"/>
  <c r="AH174" i="13"/>
  <c r="AI174" i="13" s="1"/>
  <c r="L179" i="3"/>
  <c r="K180" i="3"/>
  <c r="AJ177" i="3"/>
  <c r="AI178" i="3"/>
  <c r="T174" i="12"/>
  <c r="W174" i="12" s="1"/>
  <c r="X174" i="12" s="1"/>
  <c r="Y174" i="12" s="1"/>
  <c r="AH174" i="12"/>
  <c r="AI174" i="12" s="1"/>
  <c r="AT179" i="3"/>
  <c r="AU178" i="3"/>
  <c r="L177" i="15"/>
  <c r="K178" i="15"/>
  <c r="AV177" i="3"/>
  <c r="X178" i="3"/>
  <c r="AK177" i="3"/>
  <c r="Y177" i="3"/>
  <c r="L182" i="14"/>
  <c r="K183" i="14"/>
  <c r="L179" i="13"/>
  <c r="K180" i="13"/>
  <c r="AG175" i="15"/>
  <c r="AJ174" i="15"/>
  <c r="AG175" i="14"/>
  <c r="AJ174" i="14"/>
  <c r="K181" i="12"/>
  <c r="L180" i="12"/>
  <c r="L181" i="12" l="1"/>
  <c r="K182" i="12"/>
  <c r="T175" i="14"/>
  <c r="W175" i="14" s="1"/>
  <c r="X175" i="14" s="1"/>
  <c r="Y175" i="14" s="1"/>
  <c r="AH175" i="14"/>
  <c r="AI175" i="14" s="1"/>
  <c r="T175" i="15"/>
  <c r="W175" i="15" s="1"/>
  <c r="X175" i="15" s="1"/>
  <c r="Y175" i="15" s="1"/>
  <c r="AH175" i="15"/>
  <c r="AI175" i="15" s="1"/>
  <c r="AT180" i="3"/>
  <c r="AU179" i="3"/>
  <c r="L180" i="13"/>
  <c r="K181" i="13"/>
  <c r="L183" i="14"/>
  <c r="K184" i="14"/>
  <c r="AV178" i="3"/>
  <c r="Y178" i="3"/>
  <c r="AK178" i="3"/>
  <c r="X179" i="3"/>
  <c r="L178" i="15"/>
  <c r="K179" i="15"/>
  <c r="AG175" i="12"/>
  <c r="AJ174" i="12"/>
  <c r="AI179" i="3"/>
  <c r="AJ178" i="3"/>
  <c r="K181" i="3"/>
  <c r="L180" i="3"/>
  <c r="AG175" i="13"/>
  <c r="AJ174" i="13"/>
  <c r="T175" i="13" l="1"/>
  <c r="W175" i="13" s="1"/>
  <c r="X175" i="13" s="1"/>
  <c r="Y175" i="13" s="1"/>
  <c r="AH175" i="13"/>
  <c r="AI175" i="13" s="1"/>
  <c r="L181" i="3"/>
  <c r="K182" i="3"/>
  <c r="AJ179" i="3"/>
  <c r="AI180" i="3"/>
  <c r="T175" i="12"/>
  <c r="W175" i="12" s="1"/>
  <c r="X175" i="12" s="1"/>
  <c r="Y175" i="12" s="1"/>
  <c r="AH175" i="12"/>
  <c r="AI175" i="12" s="1"/>
  <c r="AT181" i="3"/>
  <c r="AU180" i="3"/>
  <c r="L179" i="15"/>
  <c r="K180" i="15"/>
  <c r="AV179" i="3"/>
  <c r="X180" i="3"/>
  <c r="AK179" i="3"/>
  <c r="Y179" i="3"/>
  <c r="L184" i="14"/>
  <c r="K185" i="14"/>
  <c r="L181" i="13"/>
  <c r="K182" i="13"/>
  <c r="AG176" i="15"/>
  <c r="AJ175" i="15"/>
  <c r="AG176" i="14"/>
  <c r="AJ175" i="14"/>
  <c r="K183" i="12"/>
  <c r="L182" i="12"/>
  <c r="L183" i="12" l="1"/>
  <c r="K184" i="12"/>
  <c r="T176" i="14"/>
  <c r="W176" i="14" s="1"/>
  <c r="X176" i="14" s="1"/>
  <c r="Y176" i="14" s="1"/>
  <c r="AH176" i="14"/>
  <c r="AI176" i="14" s="1"/>
  <c r="T176" i="15"/>
  <c r="W176" i="15" s="1"/>
  <c r="X176" i="15" s="1"/>
  <c r="Y176" i="15" s="1"/>
  <c r="AH176" i="15"/>
  <c r="AI176" i="15" s="1"/>
  <c r="AT182" i="3"/>
  <c r="AU181" i="3"/>
  <c r="K183" i="13"/>
  <c r="L182" i="13"/>
  <c r="L185" i="14"/>
  <c r="K186" i="14"/>
  <c r="AV180" i="3"/>
  <c r="Y180" i="3"/>
  <c r="AK180" i="3"/>
  <c r="X181" i="3"/>
  <c r="L180" i="15"/>
  <c r="K181" i="15"/>
  <c r="AG176" i="12"/>
  <c r="AJ175" i="12"/>
  <c r="AI181" i="3"/>
  <c r="AJ180" i="3"/>
  <c r="K183" i="3"/>
  <c r="L182" i="3"/>
  <c r="AG176" i="13"/>
  <c r="AJ175" i="13"/>
  <c r="T176" i="13" l="1"/>
  <c r="W176" i="13" s="1"/>
  <c r="X176" i="13" s="1"/>
  <c r="Y176" i="13" s="1"/>
  <c r="AH176" i="13"/>
  <c r="AI176" i="13" s="1"/>
  <c r="L183" i="3"/>
  <c r="K184" i="3"/>
  <c r="AJ181" i="3"/>
  <c r="AI182" i="3"/>
  <c r="T176" i="12"/>
  <c r="W176" i="12" s="1"/>
  <c r="X176" i="12" s="1"/>
  <c r="Y176" i="12" s="1"/>
  <c r="AH176" i="12"/>
  <c r="AI176" i="12" s="1"/>
  <c r="L183" i="13"/>
  <c r="K184" i="13"/>
  <c r="AT183" i="3"/>
  <c r="AU182" i="3"/>
  <c r="L181" i="15"/>
  <c r="K182" i="15"/>
  <c r="AV181" i="3"/>
  <c r="X182" i="3"/>
  <c r="AK181" i="3"/>
  <c r="Y181" i="3"/>
  <c r="L186" i="14"/>
  <c r="K187" i="14"/>
  <c r="AG177" i="15"/>
  <c r="AJ176" i="15"/>
  <c r="AG177" i="14"/>
  <c r="AJ176" i="14"/>
  <c r="K185" i="12"/>
  <c r="L184" i="12"/>
  <c r="L185" i="12" l="1"/>
  <c r="K186" i="12"/>
  <c r="T177" i="14"/>
  <c r="W177" i="14" s="1"/>
  <c r="X177" i="14" s="1"/>
  <c r="Y177" i="14" s="1"/>
  <c r="AH177" i="14"/>
  <c r="AI177" i="14" s="1"/>
  <c r="T177" i="15"/>
  <c r="W177" i="15" s="1"/>
  <c r="X177" i="15" s="1"/>
  <c r="Y177" i="15" s="1"/>
  <c r="AH177" i="15"/>
  <c r="AI177" i="15" s="1"/>
  <c r="AT184" i="3"/>
  <c r="AU183" i="3"/>
  <c r="L187" i="14"/>
  <c r="K188" i="14"/>
  <c r="AV182" i="3"/>
  <c r="Y182" i="3"/>
  <c r="AK182" i="3"/>
  <c r="X183" i="3"/>
  <c r="L182" i="15"/>
  <c r="K183" i="15"/>
  <c r="L184" i="13"/>
  <c r="K185" i="13"/>
  <c r="AG177" i="12"/>
  <c r="AJ176" i="12"/>
  <c r="AI183" i="3"/>
  <c r="AJ182" i="3"/>
  <c r="K185" i="3"/>
  <c r="L184" i="3"/>
  <c r="AJ176" i="13"/>
  <c r="AG177" i="13"/>
  <c r="L185" i="3" l="1"/>
  <c r="K186" i="3"/>
  <c r="AJ183" i="3"/>
  <c r="AI184" i="3"/>
  <c r="T177" i="12"/>
  <c r="W177" i="12" s="1"/>
  <c r="X177" i="12" s="1"/>
  <c r="Y177" i="12" s="1"/>
  <c r="AH177" i="12"/>
  <c r="AI177" i="12" s="1"/>
  <c r="AT185" i="3"/>
  <c r="AU184" i="3"/>
  <c r="T177" i="13"/>
  <c r="W177" i="13" s="1"/>
  <c r="X177" i="13" s="1"/>
  <c r="Y177" i="13" s="1"/>
  <c r="AH177" i="13"/>
  <c r="AI177" i="13" s="1"/>
  <c r="L185" i="13"/>
  <c r="K186" i="13"/>
  <c r="L183" i="15"/>
  <c r="K184" i="15"/>
  <c r="AV183" i="3"/>
  <c r="X184" i="3"/>
  <c r="AK183" i="3"/>
  <c r="Y183" i="3"/>
  <c r="L188" i="14"/>
  <c r="K189" i="14"/>
  <c r="AG178" i="15"/>
  <c r="AJ177" i="15"/>
  <c r="AG178" i="14"/>
  <c r="AJ177" i="14"/>
  <c r="L186" i="12"/>
  <c r="K187" i="12"/>
  <c r="T178" i="14" l="1"/>
  <c r="W178" i="14" s="1"/>
  <c r="X178" i="14" s="1"/>
  <c r="Y178" i="14" s="1"/>
  <c r="AH178" i="14"/>
  <c r="AI178" i="14" s="1"/>
  <c r="T178" i="15"/>
  <c r="W178" i="15" s="1"/>
  <c r="X178" i="15" s="1"/>
  <c r="Y178" i="15" s="1"/>
  <c r="AH178" i="15"/>
  <c r="AI178" i="15" s="1"/>
  <c r="AT186" i="3"/>
  <c r="AU185" i="3"/>
  <c r="L187" i="12"/>
  <c r="K188" i="12"/>
  <c r="L189" i="14"/>
  <c r="K190" i="14"/>
  <c r="AV184" i="3"/>
  <c r="Y184" i="3"/>
  <c r="AK184" i="3"/>
  <c r="X185" i="3"/>
  <c r="L184" i="15"/>
  <c r="K185" i="15"/>
  <c r="L186" i="13"/>
  <c r="K187" i="13"/>
  <c r="AG178" i="13"/>
  <c r="AJ177" i="13"/>
  <c r="AG178" i="12"/>
  <c r="AJ177" i="12"/>
  <c r="AI185" i="3"/>
  <c r="AJ184" i="3"/>
  <c r="L186" i="3"/>
  <c r="K187" i="3"/>
  <c r="AJ185" i="3" l="1"/>
  <c r="AI186" i="3"/>
  <c r="T178" i="12"/>
  <c r="W178" i="12" s="1"/>
  <c r="X178" i="12" s="1"/>
  <c r="Y178" i="12" s="1"/>
  <c r="AH178" i="12"/>
  <c r="AI178" i="12" s="1"/>
  <c r="T178" i="13"/>
  <c r="W178" i="13" s="1"/>
  <c r="X178" i="13" s="1"/>
  <c r="Y178" i="13" s="1"/>
  <c r="AH178" i="13"/>
  <c r="AI178" i="13" s="1"/>
  <c r="AT187" i="3"/>
  <c r="AU186" i="3"/>
  <c r="L187" i="3"/>
  <c r="K188" i="3"/>
  <c r="L187" i="13"/>
  <c r="K188" i="13"/>
  <c r="L185" i="15"/>
  <c r="K186" i="15"/>
  <c r="AV185" i="3"/>
  <c r="AK185" i="3"/>
  <c r="Y185" i="3"/>
  <c r="X186" i="3"/>
  <c r="L190" i="14"/>
  <c r="K191" i="14"/>
  <c r="L188" i="12"/>
  <c r="K189" i="12"/>
  <c r="AG179" i="15"/>
  <c r="AJ178" i="15"/>
  <c r="AG179" i="14"/>
  <c r="AJ178" i="14"/>
  <c r="T179" i="14" l="1"/>
  <c r="W179" i="14" s="1"/>
  <c r="X179" i="14" s="1"/>
  <c r="Y179" i="14" s="1"/>
  <c r="AH179" i="14"/>
  <c r="AI179" i="14" s="1"/>
  <c r="T179" i="15"/>
  <c r="W179" i="15" s="1"/>
  <c r="X179" i="15" s="1"/>
  <c r="Y179" i="15" s="1"/>
  <c r="AH179" i="15"/>
  <c r="AI179" i="15" s="1"/>
  <c r="AT188" i="3"/>
  <c r="AU187" i="3"/>
  <c r="L189" i="12"/>
  <c r="K190" i="12"/>
  <c r="L191" i="14"/>
  <c r="K192" i="14"/>
  <c r="AV186" i="3"/>
  <c r="Y186" i="3"/>
  <c r="AK186" i="3"/>
  <c r="X187" i="3"/>
  <c r="L186" i="15"/>
  <c r="K187" i="15"/>
  <c r="L188" i="13"/>
  <c r="K189" i="13"/>
  <c r="L188" i="3"/>
  <c r="K189" i="3"/>
  <c r="AG179" i="13"/>
  <c r="AJ178" i="13"/>
  <c r="AG179" i="12"/>
  <c r="AJ178" i="12"/>
  <c r="AJ186" i="3"/>
  <c r="AI187" i="3"/>
  <c r="T179" i="12" l="1"/>
  <c r="W179" i="12" s="1"/>
  <c r="X179" i="12" s="1"/>
  <c r="Y179" i="12" s="1"/>
  <c r="AH179" i="12"/>
  <c r="AI179" i="12" s="1"/>
  <c r="T179" i="13"/>
  <c r="W179" i="13" s="1"/>
  <c r="X179" i="13" s="1"/>
  <c r="Y179" i="13" s="1"/>
  <c r="AH179" i="13"/>
  <c r="AI179" i="13" s="1"/>
  <c r="AT189" i="3"/>
  <c r="AU188" i="3"/>
  <c r="AJ187" i="3"/>
  <c r="AI188" i="3"/>
  <c r="L189" i="3"/>
  <c r="K190" i="3"/>
  <c r="L189" i="13"/>
  <c r="K190" i="13"/>
  <c r="L187" i="15"/>
  <c r="K188" i="15"/>
  <c r="AV187" i="3"/>
  <c r="AK187" i="3"/>
  <c r="Y187" i="3"/>
  <c r="X188" i="3"/>
  <c r="L192" i="14"/>
  <c r="K193" i="14"/>
  <c r="L190" i="12"/>
  <c r="K191" i="12"/>
  <c r="AG180" i="15"/>
  <c r="AJ179" i="15"/>
  <c r="AG180" i="14"/>
  <c r="AJ179" i="14"/>
  <c r="T180" i="14" l="1"/>
  <c r="W180" i="14" s="1"/>
  <c r="X180" i="14" s="1"/>
  <c r="Y180" i="14" s="1"/>
  <c r="AH180" i="14"/>
  <c r="AI180" i="14" s="1"/>
  <c r="T180" i="15"/>
  <c r="W180" i="15" s="1"/>
  <c r="X180" i="15" s="1"/>
  <c r="Y180" i="15" s="1"/>
  <c r="AH180" i="15"/>
  <c r="AI180" i="15" s="1"/>
  <c r="AT190" i="3"/>
  <c r="AU189" i="3"/>
  <c r="L191" i="12"/>
  <c r="K192" i="12"/>
  <c r="L193" i="14"/>
  <c r="K194" i="14"/>
  <c r="AV188" i="3"/>
  <c r="Y188" i="3"/>
  <c r="AK188" i="3"/>
  <c r="X189" i="3"/>
  <c r="L188" i="15"/>
  <c r="K189" i="15"/>
  <c r="L190" i="13"/>
  <c r="K191" i="13"/>
  <c r="L190" i="3"/>
  <c r="K191" i="3"/>
  <c r="AJ188" i="3"/>
  <c r="AI189" i="3"/>
  <c r="AG180" i="13"/>
  <c r="AJ179" i="13"/>
  <c r="AG180" i="12"/>
  <c r="AJ179" i="12"/>
  <c r="T180" i="12" l="1"/>
  <c r="W180" i="12" s="1"/>
  <c r="X180" i="12" s="1"/>
  <c r="Y180" i="12" s="1"/>
  <c r="AH180" i="12"/>
  <c r="AI180" i="12" s="1"/>
  <c r="T180" i="13"/>
  <c r="W180" i="13" s="1"/>
  <c r="X180" i="13" s="1"/>
  <c r="Y180" i="13" s="1"/>
  <c r="AH180" i="13"/>
  <c r="AI180" i="13" s="1"/>
  <c r="AT191" i="3"/>
  <c r="AU190" i="3"/>
  <c r="AJ189" i="3"/>
  <c r="AI190" i="3"/>
  <c r="L191" i="3"/>
  <c r="K192" i="3"/>
  <c r="L191" i="13"/>
  <c r="K192" i="13"/>
  <c r="L189" i="15"/>
  <c r="K190" i="15"/>
  <c r="AV189" i="3"/>
  <c r="AK189" i="3"/>
  <c r="Y189" i="3"/>
  <c r="X190" i="3"/>
  <c r="L194" i="14"/>
  <c r="K195" i="14"/>
  <c r="L192" i="12"/>
  <c r="K193" i="12"/>
  <c r="AG181" i="15"/>
  <c r="AJ180" i="15"/>
  <c r="AG181" i="14"/>
  <c r="AJ180" i="14"/>
  <c r="T181" i="14" l="1"/>
  <c r="W181" i="14" s="1"/>
  <c r="X181" i="14" s="1"/>
  <c r="Y181" i="14" s="1"/>
  <c r="AH181" i="14"/>
  <c r="AI181" i="14" s="1"/>
  <c r="T181" i="15"/>
  <c r="W181" i="15" s="1"/>
  <c r="X181" i="15" s="1"/>
  <c r="Y181" i="15" s="1"/>
  <c r="AH181" i="15"/>
  <c r="AI181" i="15" s="1"/>
  <c r="AT192" i="3"/>
  <c r="AU191" i="3"/>
  <c r="L193" i="12"/>
  <c r="K194" i="12"/>
  <c r="L195" i="14"/>
  <c r="K196" i="14"/>
  <c r="AV190" i="3"/>
  <c r="Y190" i="3"/>
  <c r="AK190" i="3"/>
  <c r="X191" i="3"/>
  <c r="L190" i="15"/>
  <c r="K191" i="15"/>
  <c r="L192" i="13"/>
  <c r="K193" i="13"/>
  <c r="L192" i="3"/>
  <c r="K193" i="3"/>
  <c r="AJ190" i="3"/>
  <c r="AI191" i="3"/>
  <c r="AG181" i="13"/>
  <c r="AJ180" i="13"/>
  <c r="AG181" i="12"/>
  <c r="AJ180" i="12"/>
  <c r="T181" i="12" l="1"/>
  <c r="W181" i="12" s="1"/>
  <c r="X181" i="12" s="1"/>
  <c r="Y181" i="12" s="1"/>
  <c r="AH181" i="12"/>
  <c r="AI181" i="12" s="1"/>
  <c r="T181" i="13"/>
  <c r="W181" i="13" s="1"/>
  <c r="X181" i="13" s="1"/>
  <c r="Y181" i="13" s="1"/>
  <c r="AH181" i="13"/>
  <c r="AI181" i="13" s="1"/>
  <c r="AT193" i="3"/>
  <c r="AU192" i="3"/>
  <c r="AJ191" i="3"/>
  <c r="AI192" i="3"/>
  <c r="L193" i="3"/>
  <c r="K194" i="3"/>
  <c r="L193" i="13"/>
  <c r="K194" i="13"/>
  <c r="L191" i="15"/>
  <c r="K192" i="15"/>
  <c r="AV191" i="3"/>
  <c r="AK191" i="3"/>
  <c r="Y191" i="3"/>
  <c r="X192" i="3"/>
  <c r="L196" i="14"/>
  <c r="K197" i="14"/>
  <c r="L194" i="12"/>
  <c r="K195" i="12"/>
  <c r="AG182" i="15"/>
  <c r="AJ181" i="15"/>
  <c r="AG182" i="14"/>
  <c r="AJ181" i="14"/>
  <c r="T182" i="14" l="1"/>
  <c r="W182" i="14" s="1"/>
  <c r="X182" i="14" s="1"/>
  <c r="Y182" i="14" s="1"/>
  <c r="AH182" i="14"/>
  <c r="AI182" i="14" s="1"/>
  <c r="T182" i="15"/>
  <c r="W182" i="15" s="1"/>
  <c r="X182" i="15" s="1"/>
  <c r="Y182" i="15" s="1"/>
  <c r="AH182" i="15"/>
  <c r="AI182" i="15" s="1"/>
  <c r="AT194" i="3"/>
  <c r="AU193" i="3"/>
  <c r="L195" i="12"/>
  <c r="K196" i="12"/>
  <c r="L197" i="14"/>
  <c r="K198" i="14"/>
  <c r="AV192" i="3"/>
  <c r="Y192" i="3"/>
  <c r="AK192" i="3"/>
  <c r="X193" i="3"/>
  <c r="L192" i="15"/>
  <c r="K193" i="15"/>
  <c r="L194" i="13"/>
  <c r="K195" i="13"/>
  <c r="L194" i="3"/>
  <c r="K195" i="3"/>
  <c r="AJ192" i="3"/>
  <c r="AI193" i="3"/>
  <c r="AG182" i="13"/>
  <c r="AJ181" i="13"/>
  <c r="AG182" i="12"/>
  <c r="AJ181" i="12"/>
  <c r="T182" i="12" l="1"/>
  <c r="W182" i="12" s="1"/>
  <c r="X182" i="12" s="1"/>
  <c r="Y182" i="12" s="1"/>
  <c r="AH182" i="12"/>
  <c r="AI182" i="12" s="1"/>
  <c r="T182" i="13"/>
  <c r="W182" i="13" s="1"/>
  <c r="X182" i="13" s="1"/>
  <c r="Y182" i="13" s="1"/>
  <c r="AH182" i="13"/>
  <c r="AI182" i="13" s="1"/>
  <c r="AT195" i="3"/>
  <c r="AU194" i="3"/>
  <c r="AJ193" i="3"/>
  <c r="AI194" i="3"/>
  <c r="L195" i="3"/>
  <c r="K196" i="3"/>
  <c r="L195" i="13"/>
  <c r="K196" i="13"/>
  <c r="L193" i="15"/>
  <c r="K194" i="15"/>
  <c r="AV193" i="3"/>
  <c r="AK193" i="3"/>
  <c r="Y193" i="3"/>
  <c r="X194" i="3"/>
  <c r="L198" i="14"/>
  <c r="K199" i="14"/>
  <c r="L196" i="12"/>
  <c r="K197" i="12"/>
  <c r="AG183" i="15"/>
  <c r="AJ182" i="15"/>
  <c r="AG183" i="14"/>
  <c r="AJ182" i="14"/>
  <c r="T183" i="14" l="1"/>
  <c r="W183" i="14" s="1"/>
  <c r="X183" i="14" s="1"/>
  <c r="Y183" i="14" s="1"/>
  <c r="AH183" i="14"/>
  <c r="AI183" i="14" s="1"/>
  <c r="T183" i="15"/>
  <c r="W183" i="15" s="1"/>
  <c r="X183" i="15" s="1"/>
  <c r="Y183" i="15" s="1"/>
  <c r="AH183" i="15"/>
  <c r="AI183" i="15" s="1"/>
  <c r="AT196" i="3"/>
  <c r="AU195" i="3"/>
  <c r="L197" i="12"/>
  <c r="K198" i="12"/>
  <c r="L199" i="14"/>
  <c r="K200" i="14"/>
  <c r="AV194" i="3"/>
  <c r="Y194" i="3"/>
  <c r="AK194" i="3"/>
  <c r="X195" i="3"/>
  <c r="L194" i="15"/>
  <c r="K195" i="15"/>
  <c r="L196" i="13"/>
  <c r="K197" i="13"/>
  <c r="L196" i="3"/>
  <c r="K197" i="3"/>
  <c r="AJ194" i="3"/>
  <c r="AI195" i="3"/>
  <c r="AG183" i="13"/>
  <c r="AJ182" i="13"/>
  <c r="AG183" i="12"/>
  <c r="AJ182" i="12"/>
  <c r="T183" i="12" l="1"/>
  <c r="W183" i="12" s="1"/>
  <c r="X183" i="12" s="1"/>
  <c r="Y183" i="12" s="1"/>
  <c r="AH183" i="12"/>
  <c r="AI183" i="12" s="1"/>
  <c r="T183" i="13"/>
  <c r="W183" i="13" s="1"/>
  <c r="X183" i="13" s="1"/>
  <c r="Y183" i="13" s="1"/>
  <c r="AH183" i="13"/>
  <c r="AI183" i="13" s="1"/>
  <c r="AT197" i="3"/>
  <c r="AU196" i="3"/>
  <c r="AJ195" i="3"/>
  <c r="AI196" i="3"/>
  <c r="L197" i="3"/>
  <c r="K198" i="3"/>
  <c r="L197" i="13"/>
  <c r="K198" i="13"/>
  <c r="L195" i="15"/>
  <c r="K196" i="15"/>
  <c r="AV195" i="3"/>
  <c r="AK195" i="3"/>
  <c r="Y195" i="3"/>
  <c r="X196" i="3"/>
  <c r="L200" i="14"/>
  <c r="K201" i="14"/>
  <c r="L198" i="12"/>
  <c r="K199" i="12"/>
  <c r="AG184" i="15"/>
  <c r="AJ183" i="15"/>
  <c r="AG184" i="14"/>
  <c r="AJ183" i="14"/>
  <c r="T184" i="14" l="1"/>
  <c r="W184" i="14" s="1"/>
  <c r="X184" i="14" s="1"/>
  <c r="Y184" i="14" s="1"/>
  <c r="AH184" i="14"/>
  <c r="AI184" i="14" s="1"/>
  <c r="T184" i="15"/>
  <c r="W184" i="15" s="1"/>
  <c r="X184" i="15" s="1"/>
  <c r="Y184" i="15" s="1"/>
  <c r="AH184" i="15"/>
  <c r="AI184" i="15" s="1"/>
  <c r="AT198" i="3"/>
  <c r="AU197" i="3"/>
  <c r="L199" i="12"/>
  <c r="K200" i="12"/>
  <c r="L201" i="14"/>
  <c r="F202" i="14"/>
  <c r="I202" i="14" s="1"/>
  <c r="J202" i="14" s="1"/>
  <c r="K202" i="14" s="1"/>
  <c r="AV196" i="3"/>
  <c r="Y196" i="3"/>
  <c r="AK196" i="3"/>
  <c r="X197" i="3"/>
  <c r="L196" i="15"/>
  <c r="K197" i="15"/>
  <c r="L198" i="13"/>
  <c r="K199" i="13"/>
  <c r="L198" i="3"/>
  <c r="K199" i="3"/>
  <c r="AJ196" i="3"/>
  <c r="AI197" i="3"/>
  <c r="AG184" i="13"/>
  <c r="AJ183" i="13"/>
  <c r="AG184" i="12"/>
  <c r="AJ183" i="12"/>
  <c r="T184" i="12" l="1"/>
  <c r="W184" i="12" s="1"/>
  <c r="X184" i="12" s="1"/>
  <c r="Y184" i="12" s="1"/>
  <c r="AH184" i="12"/>
  <c r="AI184" i="12" s="1"/>
  <c r="T184" i="13"/>
  <c r="W184" i="13" s="1"/>
  <c r="X184" i="13" s="1"/>
  <c r="Y184" i="13" s="1"/>
  <c r="AH184" i="13"/>
  <c r="AI184" i="13" s="1"/>
  <c r="AT199" i="3"/>
  <c r="AU198" i="3"/>
  <c r="AJ197" i="3"/>
  <c r="AI198" i="3"/>
  <c r="L199" i="3"/>
  <c r="K200" i="3"/>
  <c r="L199" i="13"/>
  <c r="K200" i="13"/>
  <c r="L197" i="15"/>
  <c r="K198" i="15"/>
  <c r="AV197" i="3"/>
  <c r="AK197" i="3"/>
  <c r="Y197" i="3"/>
  <c r="X198" i="3"/>
  <c r="F203" i="14"/>
  <c r="I203" i="14" s="1"/>
  <c r="J203" i="14" s="1"/>
  <c r="K203" i="14" s="1"/>
  <c r="L202" i="14"/>
  <c r="L200" i="12"/>
  <c r="K201" i="12"/>
  <c r="AG185" i="15"/>
  <c r="AJ184" i="15"/>
  <c r="AG185" i="14"/>
  <c r="AJ184" i="14"/>
  <c r="T185" i="14" l="1"/>
  <c r="W185" i="14" s="1"/>
  <c r="X185" i="14" s="1"/>
  <c r="Y185" i="14" s="1"/>
  <c r="AH185" i="14"/>
  <c r="AI185" i="14" s="1"/>
  <c r="T185" i="15"/>
  <c r="W185" i="15" s="1"/>
  <c r="X185" i="15" s="1"/>
  <c r="Y185" i="15" s="1"/>
  <c r="AH185" i="15"/>
  <c r="AI185" i="15" s="1"/>
  <c r="L203" i="14"/>
  <c r="F204" i="14"/>
  <c r="I204" i="14" s="1"/>
  <c r="J204" i="14" s="1"/>
  <c r="K204" i="14" s="1"/>
  <c r="AT200" i="3"/>
  <c r="AU199" i="3"/>
  <c r="F202" i="12"/>
  <c r="I202" i="12" s="1"/>
  <c r="J202" i="12" s="1"/>
  <c r="K202" i="12" s="1"/>
  <c r="L201" i="12"/>
  <c r="AV198" i="3"/>
  <c r="Y198" i="3"/>
  <c r="AK198" i="3"/>
  <c r="X199" i="3"/>
  <c r="L198" i="15"/>
  <c r="K199" i="15"/>
  <c r="L200" i="13"/>
  <c r="K201" i="13"/>
  <c r="L200" i="3"/>
  <c r="K201" i="3"/>
  <c r="AJ198" i="3"/>
  <c r="AI199" i="3"/>
  <c r="AG185" i="13"/>
  <c r="AJ184" i="13"/>
  <c r="AG185" i="12"/>
  <c r="AJ184" i="12"/>
  <c r="T185" i="12" l="1"/>
  <c r="W185" i="12" s="1"/>
  <c r="X185" i="12" s="1"/>
  <c r="Y185" i="12" s="1"/>
  <c r="AH185" i="12"/>
  <c r="AI185" i="12" s="1"/>
  <c r="T185" i="13"/>
  <c r="W185" i="13" s="1"/>
  <c r="X185" i="13" s="1"/>
  <c r="Y185" i="13" s="1"/>
  <c r="AH185" i="13"/>
  <c r="AI185" i="13" s="1"/>
  <c r="F203" i="12"/>
  <c r="I203" i="12" s="1"/>
  <c r="J203" i="12" s="1"/>
  <c r="K203" i="12" s="1"/>
  <c r="L202" i="12"/>
  <c r="AT201" i="3"/>
  <c r="AU200" i="3"/>
  <c r="AJ199" i="3"/>
  <c r="AI200" i="3"/>
  <c r="F202" i="3"/>
  <c r="I202" i="3" s="1"/>
  <c r="J202" i="3" s="1"/>
  <c r="K202" i="3" s="1"/>
  <c r="L201" i="3"/>
  <c r="F202" i="13"/>
  <c r="I202" i="13" s="1"/>
  <c r="J202" i="13" s="1"/>
  <c r="K202" i="13" s="1"/>
  <c r="L201" i="13"/>
  <c r="L199" i="15"/>
  <c r="K200" i="15"/>
  <c r="AV199" i="3"/>
  <c r="AK199" i="3"/>
  <c r="Y199" i="3"/>
  <c r="X200" i="3"/>
  <c r="F205" i="14"/>
  <c r="I205" i="14" s="1"/>
  <c r="J205" i="14" s="1"/>
  <c r="K205" i="14" s="1"/>
  <c r="L204" i="14"/>
  <c r="AG186" i="15"/>
  <c r="AJ185" i="15"/>
  <c r="AG186" i="14"/>
  <c r="AJ185" i="14"/>
  <c r="T186" i="14" l="1"/>
  <c r="W186" i="14" s="1"/>
  <c r="X186" i="14" s="1"/>
  <c r="Y186" i="14" s="1"/>
  <c r="AH186" i="14"/>
  <c r="AI186" i="14" s="1"/>
  <c r="T186" i="15"/>
  <c r="W186" i="15" s="1"/>
  <c r="X186" i="15" s="1"/>
  <c r="Y186" i="15" s="1"/>
  <c r="AH186" i="15"/>
  <c r="AI186" i="15" s="1"/>
  <c r="L205" i="14"/>
  <c r="F206" i="14"/>
  <c r="I206" i="14" s="1"/>
  <c r="J206" i="14" s="1"/>
  <c r="K206" i="14" s="1"/>
  <c r="F203" i="13"/>
  <c r="I203" i="13" s="1"/>
  <c r="J203" i="13" s="1"/>
  <c r="K203" i="13" s="1"/>
  <c r="L202" i="13"/>
  <c r="F203" i="3"/>
  <c r="I203" i="3" s="1"/>
  <c r="J203" i="3" s="1"/>
  <c r="K203" i="3" s="1"/>
  <c r="L202" i="3"/>
  <c r="AT202" i="3"/>
  <c r="AU201" i="3"/>
  <c r="F204" i="12"/>
  <c r="I204" i="12" s="1"/>
  <c r="J204" i="12" s="1"/>
  <c r="K204" i="12" s="1"/>
  <c r="L203" i="12"/>
  <c r="AV200" i="3"/>
  <c r="Y200" i="3"/>
  <c r="AK200" i="3"/>
  <c r="X201" i="3"/>
  <c r="L200" i="15"/>
  <c r="K201" i="15"/>
  <c r="AJ200" i="3"/>
  <c r="AI201" i="3"/>
  <c r="AG186" i="13"/>
  <c r="AJ185" i="13"/>
  <c r="AG186" i="12"/>
  <c r="AJ185" i="12"/>
  <c r="T186" i="12" l="1"/>
  <c r="W186" i="12" s="1"/>
  <c r="X186" i="12" s="1"/>
  <c r="Y186" i="12" s="1"/>
  <c r="AH186" i="12"/>
  <c r="AI186" i="12" s="1"/>
  <c r="T186" i="13"/>
  <c r="W186" i="13" s="1"/>
  <c r="X186" i="13" s="1"/>
  <c r="Y186" i="13" s="1"/>
  <c r="AH186" i="13"/>
  <c r="AI186" i="13" s="1"/>
  <c r="F205" i="12"/>
  <c r="I205" i="12" s="1"/>
  <c r="J205" i="12" s="1"/>
  <c r="K205" i="12" s="1"/>
  <c r="L204" i="12"/>
  <c r="AT203" i="3"/>
  <c r="AU202" i="3"/>
  <c r="F204" i="3"/>
  <c r="I204" i="3" s="1"/>
  <c r="J204" i="3" s="1"/>
  <c r="K204" i="3" s="1"/>
  <c r="L203" i="3"/>
  <c r="F204" i="13"/>
  <c r="I204" i="13" s="1"/>
  <c r="J204" i="13" s="1"/>
  <c r="K204" i="13" s="1"/>
  <c r="L203" i="13"/>
  <c r="AJ201" i="3"/>
  <c r="AI202" i="3"/>
  <c r="L201" i="15"/>
  <c r="F202" i="15"/>
  <c r="I202" i="15" s="1"/>
  <c r="J202" i="15" s="1"/>
  <c r="K202" i="15" s="1"/>
  <c r="AV201" i="3"/>
  <c r="AK201" i="3"/>
  <c r="Y201" i="3"/>
  <c r="X202" i="3"/>
  <c r="F207" i="14"/>
  <c r="I207" i="14" s="1"/>
  <c r="J207" i="14" s="1"/>
  <c r="K207" i="14" s="1"/>
  <c r="L206" i="14"/>
  <c r="AG187" i="15"/>
  <c r="AJ186" i="15"/>
  <c r="AG187" i="14"/>
  <c r="AJ186" i="14"/>
  <c r="T187" i="14" l="1"/>
  <c r="W187" i="14" s="1"/>
  <c r="X187" i="14" s="1"/>
  <c r="Y187" i="14" s="1"/>
  <c r="AH187" i="14"/>
  <c r="AI187" i="14" s="1"/>
  <c r="T187" i="15"/>
  <c r="W187" i="15" s="1"/>
  <c r="X187" i="15" s="1"/>
  <c r="Y187" i="15" s="1"/>
  <c r="AH187" i="15"/>
  <c r="AI187" i="15" s="1"/>
  <c r="L207" i="14"/>
  <c r="F208" i="14"/>
  <c r="I208" i="14" s="1"/>
  <c r="J208" i="14" s="1"/>
  <c r="K208" i="14" s="1"/>
  <c r="F205" i="13"/>
  <c r="I205" i="13" s="1"/>
  <c r="J205" i="13" s="1"/>
  <c r="K205" i="13" s="1"/>
  <c r="L204" i="13"/>
  <c r="F205" i="3"/>
  <c r="I205" i="3" s="1"/>
  <c r="J205" i="3" s="1"/>
  <c r="K205" i="3" s="1"/>
  <c r="L204" i="3"/>
  <c r="AT204" i="3"/>
  <c r="AU203" i="3"/>
  <c r="F206" i="12"/>
  <c r="I206" i="12" s="1"/>
  <c r="J206" i="12" s="1"/>
  <c r="K206" i="12" s="1"/>
  <c r="L205" i="12"/>
  <c r="AV202" i="3"/>
  <c r="Y202" i="3"/>
  <c r="AK202" i="3"/>
  <c r="X203" i="3"/>
  <c r="F203" i="15"/>
  <c r="I203" i="15" s="1"/>
  <c r="J203" i="15" s="1"/>
  <c r="K203" i="15" s="1"/>
  <c r="L202" i="15"/>
  <c r="AJ202" i="3"/>
  <c r="AI203" i="3"/>
  <c r="AG187" i="13"/>
  <c r="AJ186" i="13"/>
  <c r="AG187" i="12"/>
  <c r="AJ186" i="12"/>
  <c r="T187" i="12" l="1"/>
  <c r="W187" i="12" s="1"/>
  <c r="X187" i="12" s="1"/>
  <c r="Y187" i="12" s="1"/>
  <c r="AH187" i="12"/>
  <c r="AI187" i="12" s="1"/>
  <c r="T187" i="13"/>
  <c r="W187" i="13" s="1"/>
  <c r="X187" i="13" s="1"/>
  <c r="Y187" i="13" s="1"/>
  <c r="AH187" i="13"/>
  <c r="AI187" i="13" s="1"/>
  <c r="L203" i="15"/>
  <c r="F204" i="15"/>
  <c r="I204" i="15" s="1"/>
  <c r="J204" i="15" s="1"/>
  <c r="K204" i="15" s="1"/>
  <c r="F207" i="12"/>
  <c r="I207" i="12" s="1"/>
  <c r="J207" i="12" s="1"/>
  <c r="K207" i="12" s="1"/>
  <c r="L206" i="12"/>
  <c r="AT205" i="3"/>
  <c r="AU204" i="3"/>
  <c r="F206" i="3"/>
  <c r="I206" i="3" s="1"/>
  <c r="J206" i="3" s="1"/>
  <c r="K206" i="3" s="1"/>
  <c r="L205" i="3"/>
  <c r="F206" i="13"/>
  <c r="I206" i="13" s="1"/>
  <c r="J206" i="13" s="1"/>
  <c r="K206" i="13" s="1"/>
  <c r="L205" i="13"/>
  <c r="AJ203" i="3"/>
  <c r="AI204" i="3"/>
  <c r="AV203" i="3"/>
  <c r="AK203" i="3"/>
  <c r="Y203" i="3"/>
  <c r="X204" i="3"/>
  <c r="F209" i="14"/>
  <c r="I209" i="14" s="1"/>
  <c r="J209" i="14" s="1"/>
  <c r="K209" i="14" s="1"/>
  <c r="L208" i="14"/>
  <c r="AG188" i="15"/>
  <c r="AJ187" i="15"/>
  <c r="AG188" i="14"/>
  <c r="AJ187" i="14"/>
  <c r="T188" i="14" l="1"/>
  <c r="W188" i="14" s="1"/>
  <c r="X188" i="14" s="1"/>
  <c r="Y188" i="14" s="1"/>
  <c r="AH188" i="14"/>
  <c r="AI188" i="14" s="1"/>
  <c r="T188" i="15"/>
  <c r="W188" i="15" s="1"/>
  <c r="X188" i="15" s="1"/>
  <c r="Y188" i="15" s="1"/>
  <c r="AH188" i="15"/>
  <c r="AI188" i="15" s="1"/>
  <c r="L209" i="14"/>
  <c r="F210" i="14"/>
  <c r="I210" i="14" s="1"/>
  <c r="J210" i="14" s="1"/>
  <c r="K210" i="14" s="1"/>
  <c r="L206" i="13"/>
  <c r="F207" i="13"/>
  <c r="I207" i="13" s="1"/>
  <c r="J207" i="13" s="1"/>
  <c r="K207" i="13" s="1"/>
  <c r="F207" i="3"/>
  <c r="I207" i="3" s="1"/>
  <c r="J207" i="3" s="1"/>
  <c r="K207" i="3" s="1"/>
  <c r="L206" i="3"/>
  <c r="AT206" i="3"/>
  <c r="AU205" i="3"/>
  <c r="F208" i="12"/>
  <c r="I208" i="12" s="1"/>
  <c r="J208" i="12" s="1"/>
  <c r="K208" i="12" s="1"/>
  <c r="L207" i="12"/>
  <c r="AV204" i="3"/>
  <c r="Y204" i="3"/>
  <c r="AK204" i="3"/>
  <c r="X205" i="3"/>
  <c r="AJ204" i="3"/>
  <c r="AI205" i="3"/>
  <c r="F205" i="15"/>
  <c r="I205" i="15" s="1"/>
  <c r="J205" i="15" s="1"/>
  <c r="K205" i="15" s="1"/>
  <c r="L204" i="15"/>
  <c r="AG188" i="13"/>
  <c r="AJ187" i="13"/>
  <c r="AG188" i="12"/>
  <c r="AJ187" i="12"/>
  <c r="T188" i="12" l="1"/>
  <c r="W188" i="12" s="1"/>
  <c r="X188" i="12" s="1"/>
  <c r="Y188" i="12" s="1"/>
  <c r="AH188" i="12"/>
  <c r="AI188" i="12" s="1"/>
  <c r="T188" i="13"/>
  <c r="W188" i="13" s="1"/>
  <c r="X188" i="13" s="1"/>
  <c r="Y188" i="13" s="1"/>
  <c r="AH188" i="13"/>
  <c r="AI188" i="13" s="1"/>
  <c r="L205" i="15"/>
  <c r="F206" i="15"/>
  <c r="I206" i="15" s="1"/>
  <c r="J206" i="15" s="1"/>
  <c r="K206" i="15" s="1"/>
  <c r="F209" i="12"/>
  <c r="I209" i="12" s="1"/>
  <c r="J209" i="12" s="1"/>
  <c r="K209" i="12" s="1"/>
  <c r="L208" i="12"/>
  <c r="AT207" i="3"/>
  <c r="AU206" i="3"/>
  <c r="F208" i="3"/>
  <c r="I208" i="3" s="1"/>
  <c r="J208" i="3" s="1"/>
  <c r="K208" i="3" s="1"/>
  <c r="L207" i="3"/>
  <c r="AJ205" i="3"/>
  <c r="AI206" i="3"/>
  <c r="AV205" i="3"/>
  <c r="AK205" i="3"/>
  <c r="Y205" i="3"/>
  <c r="X206" i="3"/>
  <c r="F208" i="13"/>
  <c r="I208" i="13" s="1"/>
  <c r="J208" i="13" s="1"/>
  <c r="K208" i="13" s="1"/>
  <c r="L207" i="13"/>
  <c r="F211" i="14"/>
  <c r="I211" i="14" s="1"/>
  <c r="J211" i="14" s="1"/>
  <c r="K211" i="14" s="1"/>
  <c r="L210" i="14"/>
  <c r="AG189" i="15"/>
  <c r="AJ188" i="15"/>
  <c r="AG189" i="14"/>
  <c r="AJ188" i="14"/>
  <c r="T189" i="14" l="1"/>
  <c r="W189" i="14" s="1"/>
  <c r="X189" i="14" s="1"/>
  <c r="Y189" i="14" s="1"/>
  <c r="AH189" i="14"/>
  <c r="AI189" i="14" s="1"/>
  <c r="T189" i="15"/>
  <c r="W189" i="15" s="1"/>
  <c r="X189" i="15" s="1"/>
  <c r="Y189" i="15" s="1"/>
  <c r="AH189" i="15"/>
  <c r="AI189" i="15" s="1"/>
  <c r="L211" i="14"/>
  <c r="F212" i="14"/>
  <c r="I212" i="14" s="1"/>
  <c r="J212" i="14" s="1"/>
  <c r="K212" i="14" s="1"/>
  <c r="L208" i="13"/>
  <c r="F209" i="13"/>
  <c r="I209" i="13" s="1"/>
  <c r="J209" i="13" s="1"/>
  <c r="K209" i="13" s="1"/>
  <c r="F209" i="3"/>
  <c r="I209" i="3" s="1"/>
  <c r="J209" i="3" s="1"/>
  <c r="K209" i="3" s="1"/>
  <c r="L208" i="3"/>
  <c r="AT208" i="3"/>
  <c r="AU207" i="3"/>
  <c r="F210" i="12"/>
  <c r="I210" i="12" s="1"/>
  <c r="J210" i="12" s="1"/>
  <c r="K210" i="12" s="1"/>
  <c r="L209" i="12"/>
  <c r="AV206" i="3"/>
  <c r="Y206" i="3"/>
  <c r="AK206" i="3"/>
  <c r="X207" i="3"/>
  <c r="AJ206" i="3"/>
  <c r="AI207" i="3"/>
  <c r="F207" i="15"/>
  <c r="I207" i="15" s="1"/>
  <c r="J207" i="15" s="1"/>
  <c r="K207" i="15" s="1"/>
  <c r="L206" i="15"/>
  <c r="AG189" i="13"/>
  <c r="AJ188" i="13"/>
  <c r="AG189" i="12"/>
  <c r="AJ188" i="12"/>
  <c r="T189" i="12" l="1"/>
  <c r="W189" i="12" s="1"/>
  <c r="X189" i="12" s="1"/>
  <c r="Y189" i="12" s="1"/>
  <c r="AH189" i="12"/>
  <c r="AI189" i="12" s="1"/>
  <c r="T189" i="13"/>
  <c r="W189" i="13" s="1"/>
  <c r="X189" i="13" s="1"/>
  <c r="Y189" i="13" s="1"/>
  <c r="AH189" i="13"/>
  <c r="AI189" i="13" s="1"/>
  <c r="L207" i="15"/>
  <c r="F208" i="15"/>
  <c r="I208" i="15" s="1"/>
  <c r="J208" i="15" s="1"/>
  <c r="K208" i="15" s="1"/>
  <c r="F211" i="12"/>
  <c r="I211" i="12" s="1"/>
  <c r="J211" i="12" s="1"/>
  <c r="K211" i="12" s="1"/>
  <c r="L210" i="12"/>
  <c r="AT209" i="3"/>
  <c r="AU208" i="3"/>
  <c r="F210" i="3"/>
  <c r="I210" i="3" s="1"/>
  <c r="J210" i="3" s="1"/>
  <c r="K210" i="3" s="1"/>
  <c r="L209" i="3"/>
  <c r="AJ207" i="3"/>
  <c r="AI208" i="3"/>
  <c r="AV207" i="3"/>
  <c r="AK207" i="3"/>
  <c r="Y207" i="3"/>
  <c r="X208" i="3"/>
  <c r="F210" i="13"/>
  <c r="I210" i="13" s="1"/>
  <c r="J210" i="13" s="1"/>
  <c r="K210" i="13" s="1"/>
  <c r="L209" i="13"/>
  <c r="F213" i="14"/>
  <c r="I213" i="14" s="1"/>
  <c r="J213" i="14" s="1"/>
  <c r="K213" i="14" s="1"/>
  <c r="L212" i="14"/>
  <c r="AG190" i="15"/>
  <c r="AJ189" i="15"/>
  <c r="AG190" i="14"/>
  <c r="AJ189" i="14"/>
  <c r="T190" i="14" l="1"/>
  <c r="W190" i="14" s="1"/>
  <c r="X190" i="14" s="1"/>
  <c r="Y190" i="14" s="1"/>
  <c r="AH190" i="14"/>
  <c r="AI190" i="14" s="1"/>
  <c r="T190" i="15"/>
  <c r="W190" i="15" s="1"/>
  <c r="X190" i="15" s="1"/>
  <c r="Y190" i="15" s="1"/>
  <c r="AH190" i="15"/>
  <c r="AI190" i="15" s="1"/>
  <c r="L213" i="14"/>
  <c r="F214" i="14"/>
  <c r="I214" i="14" s="1"/>
  <c r="J214" i="14" s="1"/>
  <c r="K214" i="14" s="1"/>
  <c r="L210" i="13"/>
  <c r="F211" i="13"/>
  <c r="I211" i="13" s="1"/>
  <c r="J211" i="13" s="1"/>
  <c r="K211" i="13" s="1"/>
  <c r="F211" i="3"/>
  <c r="I211" i="3" s="1"/>
  <c r="J211" i="3" s="1"/>
  <c r="K211" i="3" s="1"/>
  <c r="L210" i="3"/>
  <c r="AT210" i="3"/>
  <c r="AU209" i="3"/>
  <c r="F212" i="12"/>
  <c r="I212" i="12" s="1"/>
  <c r="J212" i="12" s="1"/>
  <c r="K212" i="12" s="1"/>
  <c r="L211" i="12"/>
  <c r="AV208" i="3"/>
  <c r="Y208" i="3"/>
  <c r="AK208" i="3"/>
  <c r="X209" i="3"/>
  <c r="AJ208" i="3"/>
  <c r="AI209" i="3"/>
  <c r="F209" i="15"/>
  <c r="I209" i="15" s="1"/>
  <c r="J209" i="15" s="1"/>
  <c r="K209" i="15" s="1"/>
  <c r="L208" i="15"/>
  <c r="AJ189" i="13"/>
  <c r="AG190" i="13"/>
  <c r="AG190" i="12"/>
  <c r="AJ189" i="12"/>
  <c r="T190" i="12" l="1"/>
  <c r="W190" i="12" s="1"/>
  <c r="X190" i="12" s="1"/>
  <c r="Y190" i="12" s="1"/>
  <c r="AH190" i="12"/>
  <c r="AI190" i="12" s="1"/>
  <c r="L209" i="15"/>
  <c r="F210" i="15"/>
  <c r="I210" i="15" s="1"/>
  <c r="J210" i="15" s="1"/>
  <c r="K210" i="15" s="1"/>
  <c r="F213" i="12"/>
  <c r="I213" i="12" s="1"/>
  <c r="J213" i="12" s="1"/>
  <c r="K213" i="12" s="1"/>
  <c r="L212" i="12"/>
  <c r="AT211" i="3"/>
  <c r="AU210" i="3"/>
  <c r="F212" i="3"/>
  <c r="I212" i="3" s="1"/>
  <c r="J212" i="3" s="1"/>
  <c r="K212" i="3" s="1"/>
  <c r="L211" i="3"/>
  <c r="T190" i="13"/>
  <c r="W190" i="13" s="1"/>
  <c r="X190" i="13" s="1"/>
  <c r="Y190" i="13" s="1"/>
  <c r="AH190" i="13"/>
  <c r="AI190" i="13" s="1"/>
  <c r="AJ209" i="3"/>
  <c r="AI210" i="3"/>
  <c r="AV209" i="3"/>
  <c r="AK209" i="3"/>
  <c r="Y209" i="3"/>
  <c r="X210" i="3"/>
  <c r="F212" i="13"/>
  <c r="I212" i="13" s="1"/>
  <c r="J212" i="13" s="1"/>
  <c r="K212" i="13" s="1"/>
  <c r="L211" i="13"/>
  <c r="F215" i="14"/>
  <c r="I215" i="14" s="1"/>
  <c r="J215" i="14" s="1"/>
  <c r="K215" i="14" s="1"/>
  <c r="L214" i="14"/>
  <c r="AG191" i="15"/>
  <c r="AJ190" i="15"/>
  <c r="AG191" i="14"/>
  <c r="AJ190" i="14"/>
  <c r="T191" i="14" l="1"/>
  <c r="W191" i="14" s="1"/>
  <c r="X191" i="14" s="1"/>
  <c r="Y191" i="14" s="1"/>
  <c r="AH191" i="14"/>
  <c r="AI191" i="14" s="1"/>
  <c r="T191" i="15"/>
  <c r="W191" i="15" s="1"/>
  <c r="X191" i="15" s="1"/>
  <c r="Y191" i="15" s="1"/>
  <c r="AH191" i="15"/>
  <c r="AI191" i="15" s="1"/>
  <c r="L215" i="14"/>
  <c r="F216" i="14"/>
  <c r="I216" i="14" s="1"/>
  <c r="J216" i="14" s="1"/>
  <c r="K216" i="14" s="1"/>
  <c r="L212" i="13"/>
  <c r="F213" i="13"/>
  <c r="I213" i="13" s="1"/>
  <c r="J213" i="13" s="1"/>
  <c r="K213" i="13" s="1"/>
  <c r="F213" i="3"/>
  <c r="I213" i="3" s="1"/>
  <c r="J213" i="3" s="1"/>
  <c r="K213" i="3" s="1"/>
  <c r="L212" i="3"/>
  <c r="AT212" i="3"/>
  <c r="AU211" i="3"/>
  <c r="F214" i="12"/>
  <c r="I214" i="12" s="1"/>
  <c r="J214" i="12" s="1"/>
  <c r="K214" i="12" s="1"/>
  <c r="L213" i="12"/>
  <c r="AV210" i="3"/>
  <c r="Y210" i="3"/>
  <c r="AK210" i="3"/>
  <c r="X211" i="3"/>
  <c r="AJ210" i="3"/>
  <c r="AI211" i="3"/>
  <c r="AG191" i="13"/>
  <c r="AJ190" i="13"/>
  <c r="F211" i="15"/>
  <c r="I211" i="15" s="1"/>
  <c r="J211" i="15" s="1"/>
  <c r="K211" i="15" s="1"/>
  <c r="L210" i="15"/>
  <c r="AG191" i="12"/>
  <c r="AJ190" i="12"/>
  <c r="T191" i="12" l="1"/>
  <c r="W191" i="12" s="1"/>
  <c r="X191" i="12" s="1"/>
  <c r="Y191" i="12" s="1"/>
  <c r="AH191" i="12"/>
  <c r="AI191" i="12" s="1"/>
  <c r="L211" i="15"/>
  <c r="F212" i="15"/>
  <c r="I212" i="15" s="1"/>
  <c r="J212" i="15" s="1"/>
  <c r="K212" i="15" s="1"/>
  <c r="T191" i="13"/>
  <c r="W191" i="13" s="1"/>
  <c r="X191" i="13" s="1"/>
  <c r="Y191" i="13" s="1"/>
  <c r="AH191" i="13"/>
  <c r="AI191" i="13" s="1"/>
  <c r="F215" i="12"/>
  <c r="I215" i="12" s="1"/>
  <c r="J215" i="12" s="1"/>
  <c r="K215" i="12" s="1"/>
  <c r="L214" i="12"/>
  <c r="AT213" i="3"/>
  <c r="AU212" i="3"/>
  <c r="F214" i="3"/>
  <c r="I214" i="3" s="1"/>
  <c r="J214" i="3" s="1"/>
  <c r="K214" i="3" s="1"/>
  <c r="L213" i="3"/>
  <c r="AJ211" i="3"/>
  <c r="AI212" i="3"/>
  <c r="AV211" i="3"/>
  <c r="AK211" i="3"/>
  <c r="Y211" i="3"/>
  <c r="X212" i="3"/>
  <c r="F214" i="13"/>
  <c r="I214" i="13" s="1"/>
  <c r="J214" i="13" s="1"/>
  <c r="K214" i="13" s="1"/>
  <c r="L213" i="13"/>
  <c r="F217" i="14"/>
  <c r="I217" i="14" s="1"/>
  <c r="J217" i="14" s="1"/>
  <c r="K217" i="14" s="1"/>
  <c r="L216" i="14"/>
  <c r="AG192" i="15"/>
  <c r="AJ191" i="15"/>
  <c r="AG192" i="14"/>
  <c r="AJ191" i="14"/>
  <c r="T192" i="14" l="1"/>
  <c r="W192" i="14" s="1"/>
  <c r="X192" i="14" s="1"/>
  <c r="Y192" i="14" s="1"/>
  <c r="AH192" i="14"/>
  <c r="AI192" i="14" s="1"/>
  <c r="T192" i="15"/>
  <c r="W192" i="15" s="1"/>
  <c r="X192" i="15" s="1"/>
  <c r="Y192" i="15" s="1"/>
  <c r="AH192" i="15"/>
  <c r="AI192" i="15" s="1"/>
  <c r="L217" i="14"/>
  <c r="F218" i="14"/>
  <c r="I218" i="14" s="1"/>
  <c r="J218" i="14" s="1"/>
  <c r="K218" i="14" s="1"/>
  <c r="L214" i="13"/>
  <c r="F215" i="13"/>
  <c r="I215" i="13" s="1"/>
  <c r="J215" i="13" s="1"/>
  <c r="K215" i="13" s="1"/>
  <c r="F215" i="3"/>
  <c r="I215" i="3" s="1"/>
  <c r="J215" i="3" s="1"/>
  <c r="K215" i="3" s="1"/>
  <c r="L214" i="3"/>
  <c r="AT214" i="3"/>
  <c r="AU213" i="3"/>
  <c r="F216" i="12"/>
  <c r="I216" i="12" s="1"/>
  <c r="J216" i="12" s="1"/>
  <c r="K216" i="12" s="1"/>
  <c r="L215" i="12"/>
  <c r="AV212" i="3"/>
  <c r="Y212" i="3"/>
  <c r="AK212" i="3"/>
  <c r="X213" i="3"/>
  <c r="AJ212" i="3"/>
  <c r="AI213" i="3"/>
  <c r="AJ191" i="13"/>
  <c r="AG192" i="13"/>
  <c r="F213" i="15"/>
  <c r="I213" i="15" s="1"/>
  <c r="J213" i="15" s="1"/>
  <c r="K213" i="15" s="1"/>
  <c r="L212" i="15"/>
  <c r="AG192" i="12"/>
  <c r="AJ191" i="12"/>
  <c r="T192" i="12" l="1"/>
  <c r="W192" i="12" s="1"/>
  <c r="X192" i="12" s="1"/>
  <c r="Y192" i="12" s="1"/>
  <c r="AH192" i="12"/>
  <c r="AI192" i="12" s="1"/>
  <c r="L213" i="15"/>
  <c r="F214" i="15"/>
  <c r="I214" i="15" s="1"/>
  <c r="J214" i="15" s="1"/>
  <c r="K214" i="15" s="1"/>
  <c r="F217" i="12"/>
  <c r="I217" i="12" s="1"/>
  <c r="J217" i="12" s="1"/>
  <c r="K217" i="12" s="1"/>
  <c r="L216" i="12"/>
  <c r="AT215" i="3"/>
  <c r="AU214" i="3"/>
  <c r="F216" i="3"/>
  <c r="I216" i="3" s="1"/>
  <c r="J216" i="3" s="1"/>
  <c r="K216" i="3" s="1"/>
  <c r="L215" i="3"/>
  <c r="T192" i="13"/>
  <c r="W192" i="13" s="1"/>
  <c r="X192" i="13" s="1"/>
  <c r="Y192" i="13" s="1"/>
  <c r="AH192" i="13"/>
  <c r="AI192" i="13" s="1"/>
  <c r="AJ213" i="3"/>
  <c r="AI214" i="3"/>
  <c r="AV213" i="3"/>
  <c r="AK213" i="3"/>
  <c r="Y213" i="3"/>
  <c r="X214" i="3"/>
  <c r="F216" i="13"/>
  <c r="I216" i="13" s="1"/>
  <c r="J216" i="13" s="1"/>
  <c r="K216" i="13" s="1"/>
  <c r="L215" i="13"/>
  <c r="F219" i="14"/>
  <c r="I219" i="14" s="1"/>
  <c r="J219" i="14" s="1"/>
  <c r="K219" i="14" s="1"/>
  <c r="L218" i="14"/>
  <c r="AG193" i="15"/>
  <c r="AJ192" i="15"/>
  <c r="AG193" i="14"/>
  <c r="AJ192" i="14"/>
  <c r="T193" i="14" l="1"/>
  <c r="W193" i="14" s="1"/>
  <c r="X193" i="14" s="1"/>
  <c r="Y193" i="14" s="1"/>
  <c r="AH193" i="14"/>
  <c r="AI193" i="14" s="1"/>
  <c r="T193" i="15"/>
  <c r="W193" i="15" s="1"/>
  <c r="X193" i="15" s="1"/>
  <c r="Y193" i="15" s="1"/>
  <c r="AH193" i="15"/>
  <c r="AI193" i="15" s="1"/>
  <c r="L219" i="14"/>
  <c r="F220" i="14"/>
  <c r="I220" i="14" s="1"/>
  <c r="J220" i="14" s="1"/>
  <c r="K220" i="14" s="1"/>
  <c r="L216" i="13"/>
  <c r="F217" i="13"/>
  <c r="I217" i="13" s="1"/>
  <c r="J217" i="13" s="1"/>
  <c r="K217" i="13" s="1"/>
  <c r="F217" i="3"/>
  <c r="I217" i="3" s="1"/>
  <c r="J217" i="3" s="1"/>
  <c r="K217" i="3" s="1"/>
  <c r="L216" i="3"/>
  <c r="AT216" i="3"/>
  <c r="AU215" i="3"/>
  <c r="F218" i="12"/>
  <c r="I218" i="12" s="1"/>
  <c r="J218" i="12" s="1"/>
  <c r="K218" i="12" s="1"/>
  <c r="L217" i="12"/>
  <c r="AV214" i="3"/>
  <c r="Y214" i="3"/>
  <c r="AK214" i="3"/>
  <c r="X215" i="3"/>
  <c r="AJ214" i="3"/>
  <c r="AI215" i="3"/>
  <c r="AG193" i="13"/>
  <c r="AJ192" i="13"/>
  <c r="F215" i="15"/>
  <c r="I215" i="15" s="1"/>
  <c r="J215" i="15" s="1"/>
  <c r="K215" i="15" s="1"/>
  <c r="L214" i="15"/>
  <c r="AG193" i="12"/>
  <c r="AJ192" i="12"/>
  <c r="T193" i="12" l="1"/>
  <c r="W193" i="12" s="1"/>
  <c r="X193" i="12" s="1"/>
  <c r="Y193" i="12" s="1"/>
  <c r="AH193" i="12"/>
  <c r="AI193" i="12" s="1"/>
  <c r="L215" i="15"/>
  <c r="F216" i="15"/>
  <c r="I216" i="15" s="1"/>
  <c r="J216" i="15" s="1"/>
  <c r="K216" i="15" s="1"/>
  <c r="T193" i="13"/>
  <c r="W193" i="13" s="1"/>
  <c r="X193" i="13" s="1"/>
  <c r="Y193" i="13" s="1"/>
  <c r="AH193" i="13"/>
  <c r="AI193" i="13" s="1"/>
  <c r="F219" i="12"/>
  <c r="I219" i="12" s="1"/>
  <c r="J219" i="12" s="1"/>
  <c r="K219" i="12" s="1"/>
  <c r="L218" i="12"/>
  <c r="AT217" i="3"/>
  <c r="AU216" i="3"/>
  <c r="F218" i="3"/>
  <c r="I218" i="3" s="1"/>
  <c r="J218" i="3" s="1"/>
  <c r="K218" i="3" s="1"/>
  <c r="L217" i="3"/>
  <c r="AJ215" i="3"/>
  <c r="AI216" i="3"/>
  <c r="AV215" i="3"/>
  <c r="AK215" i="3"/>
  <c r="Y215" i="3"/>
  <c r="X216" i="3"/>
  <c r="F218" i="13"/>
  <c r="I218" i="13" s="1"/>
  <c r="J218" i="13" s="1"/>
  <c r="K218" i="13" s="1"/>
  <c r="L217" i="13"/>
  <c r="F221" i="14"/>
  <c r="I221" i="14" s="1"/>
  <c r="J221" i="14" s="1"/>
  <c r="K221" i="14" s="1"/>
  <c r="L220" i="14"/>
  <c r="AG194" i="15"/>
  <c r="AJ193" i="15"/>
  <c r="AG194" i="14"/>
  <c r="AJ193" i="14"/>
  <c r="T194" i="14" l="1"/>
  <c r="W194" i="14" s="1"/>
  <c r="X194" i="14" s="1"/>
  <c r="Y194" i="14" s="1"/>
  <c r="AH194" i="14"/>
  <c r="AI194" i="14" s="1"/>
  <c r="T194" i="15"/>
  <c r="W194" i="15" s="1"/>
  <c r="X194" i="15" s="1"/>
  <c r="Y194" i="15" s="1"/>
  <c r="AH194" i="15"/>
  <c r="AI194" i="15" s="1"/>
  <c r="L221" i="14"/>
  <c r="F222" i="14"/>
  <c r="I222" i="14" s="1"/>
  <c r="J222" i="14" s="1"/>
  <c r="K222" i="14" s="1"/>
  <c r="L218" i="13"/>
  <c r="F219" i="13"/>
  <c r="I219" i="13" s="1"/>
  <c r="J219" i="13" s="1"/>
  <c r="K219" i="13" s="1"/>
  <c r="F219" i="3"/>
  <c r="I219" i="3" s="1"/>
  <c r="J219" i="3" s="1"/>
  <c r="K219" i="3" s="1"/>
  <c r="L218" i="3"/>
  <c r="AT218" i="3"/>
  <c r="AU217" i="3"/>
  <c r="F220" i="12"/>
  <c r="I220" i="12" s="1"/>
  <c r="J220" i="12" s="1"/>
  <c r="K220" i="12" s="1"/>
  <c r="L219" i="12"/>
  <c r="AV216" i="3"/>
  <c r="Y216" i="3"/>
  <c r="AK216" i="3"/>
  <c r="X217" i="3"/>
  <c r="AJ216" i="3"/>
  <c r="AI217" i="3"/>
  <c r="AG194" i="13"/>
  <c r="AJ193" i="13"/>
  <c r="F217" i="15"/>
  <c r="I217" i="15" s="1"/>
  <c r="J217" i="15" s="1"/>
  <c r="K217" i="15" s="1"/>
  <c r="L216" i="15"/>
  <c r="AG194" i="12"/>
  <c r="AJ193" i="12"/>
  <c r="T194" i="12" l="1"/>
  <c r="W194" i="12" s="1"/>
  <c r="X194" i="12" s="1"/>
  <c r="Y194" i="12" s="1"/>
  <c r="AH194" i="12"/>
  <c r="AI194" i="12" s="1"/>
  <c r="L217" i="15"/>
  <c r="F218" i="15"/>
  <c r="I218" i="15" s="1"/>
  <c r="J218" i="15" s="1"/>
  <c r="K218" i="15" s="1"/>
  <c r="T194" i="13"/>
  <c r="W194" i="13" s="1"/>
  <c r="X194" i="13" s="1"/>
  <c r="Y194" i="13" s="1"/>
  <c r="AH194" i="13"/>
  <c r="AI194" i="13" s="1"/>
  <c r="F221" i="12"/>
  <c r="I221" i="12" s="1"/>
  <c r="J221" i="12" s="1"/>
  <c r="K221" i="12" s="1"/>
  <c r="L220" i="12"/>
  <c r="AT219" i="3"/>
  <c r="AU218" i="3"/>
  <c r="F220" i="3"/>
  <c r="I220" i="3" s="1"/>
  <c r="J220" i="3" s="1"/>
  <c r="K220" i="3" s="1"/>
  <c r="L219" i="3"/>
  <c r="AJ217" i="3"/>
  <c r="AI218" i="3"/>
  <c r="AV217" i="3"/>
  <c r="AK217" i="3"/>
  <c r="Y217" i="3"/>
  <c r="X218" i="3"/>
  <c r="F220" i="13"/>
  <c r="I220" i="13" s="1"/>
  <c r="J220" i="13" s="1"/>
  <c r="K220" i="13" s="1"/>
  <c r="L219" i="13"/>
  <c r="F223" i="14"/>
  <c r="I223" i="14" s="1"/>
  <c r="J223" i="14" s="1"/>
  <c r="K223" i="14" s="1"/>
  <c r="L222" i="14"/>
  <c r="AG195" i="15"/>
  <c r="AJ194" i="15"/>
  <c r="AG195" i="14"/>
  <c r="AJ194" i="14"/>
  <c r="T195" i="14" l="1"/>
  <c r="W195" i="14" s="1"/>
  <c r="X195" i="14" s="1"/>
  <c r="Y195" i="14" s="1"/>
  <c r="AH195" i="14"/>
  <c r="AI195" i="14" s="1"/>
  <c r="T195" i="15"/>
  <c r="W195" i="15" s="1"/>
  <c r="X195" i="15" s="1"/>
  <c r="Y195" i="15" s="1"/>
  <c r="AH195" i="15"/>
  <c r="AI195" i="15" s="1"/>
  <c r="L223" i="14"/>
  <c r="F224" i="14"/>
  <c r="I224" i="14" s="1"/>
  <c r="J224" i="14" s="1"/>
  <c r="K224" i="14" s="1"/>
  <c r="L220" i="13"/>
  <c r="F221" i="13"/>
  <c r="I221" i="13" s="1"/>
  <c r="J221" i="13" s="1"/>
  <c r="K221" i="13" s="1"/>
  <c r="F221" i="3"/>
  <c r="I221" i="3" s="1"/>
  <c r="J221" i="3" s="1"/>
  <c r="K221" i="3" s="1"/>
  <c r="L220" i="3"/>
  <c r="AT220" i="3"/>
  <c r="AU219" i="3"/>
  <c r="F222" i="12"/>
  <c r="I222" i="12" s="1"/>
  <c r="J222" i="12" s="1"/>
  <c r="K222" i="12" s="1"/>
  <c r="L221" i="12"/>
  <c r="AV218" i="3"/>
  <c r="Y218" i="3"/>
  <c r="AK218" i="3"/>
  <c r="X219" i="3"/>
  <c r="AJ218" i="3"/>
  <c r="AI219" i="3"/>
  <c r="AG195" i="13"/>
  <c r="AJ194" i="13"/>
  <c r="F219" i="15"/>
  <c r="I219" i="15" s="1"/>
  <c r="J219" i="15" s="1"/>
  <c r="K219" i="15" s="1"/>
  <c r="L218" i="15"/>
  <c r="AG195" i="12"/>
  <c r="AJ194" i="12"/>
  <c r="T195" i="12" l="1"/>
  <c r="W195" i="12" s="1"/>
  <c r="X195" i="12" s="1"/>
  <c r="Y195" i="12" s="1"/>
  <c r="AH195" i="12"/>
  <c r="AI195" i="12" s="1"/>
  <c r="L219" i="15"/>
  <c r="F220" i="15"/>
  <c r="I220" i="15" s="1"/>
  <c r="J220" i="15" s="1"/>
  <c r="K220" i="15" s="1"/>
  <c r="T195" i="13"/>
  <c r="W195" i="13" s="1"/>
  <c r="X195" i="13" s="1"/>
  <c r="Y195" i="13" s="1"/>
  <c r="AH195" i="13"/>
  <c r="AI195" i="13" s="1"/>
  <c r="F223" i="12"/>
  <c r="I223" i="12" s="1"/>
  <c r="J223" i="12" s="1"/>
  <c r="K223" i="12" s="1"/>
  <c r="L222" i="12"/>
  <c r="AT221" i="3"/>
  <c r="AU220" i="3"/>
  <c r="F222" i="3"/>
  <c r="I222" i="3" s="1"/>
  <c r="J222" i="3" s="1"/>
  <c r="K222" i="3" s="1"/>
  <c r="L221" i="3"/>
  <c r="AJ219" i="3"/>
  <c r="AI220" i="3"/>
  <c r="AV219" i="3"/>
  <c r="AK219" i="3"/>
  <c r="Y219" i="3"/>
  <c r="X220" i="3"/>
  <c r="F222" i="13"/>
  <c r="I222" i="13" s="1"/>
  <c r="J222" i="13" s="1"/>
  <c r="K222" i="13" s="1"/>
  <c r="L221" i="13"/>
  <c r="F225" i="14"/>
  <c r="I225" i="14" s="1"/>
  <c r="J225" i="14" s="1"/>
  <c r="K225" i="14" s="1"/>
  <c r="L224" i="14"/>
  <c r="AG196" i="15"/>
  <c r="AJ195" i="15"/>
  <c r="AG196" i="14"/>
  <c r="AJ195" i="14"/>
  <c r="T196" i="14" l="1"/>
  <c r="W196" i="14" s="1"/>
  <c r="X196" i="14" s="1"/>
  <c r="Y196" i="14" s="1"/>
  <c r="AH196" i="14"/>
  <c r="AI196" i="14" s="1"/>
  <c r="T196" i="15"/>
  <c r="W196" i="15" s="1"/>
  <c r="X196" i="15" s="1"/>
  <c r="Y196" i="15" s="1"/>
  <c r="AH196" i="15"/>
  <c r="AI196" i="15" s="1"/>
  <c r="L225" i="14"/>
  <c r="F226" i="14"/>
  <c r="I226" i="14" s="1"/>
  <c r="J226" i="14" s="1"/>
  <c r="K226" i="14" s="1"/>
  <c r="L222" i="13"/>
  <c r="F223" i="13"/>
  <c r="I223" i="13" s="1"/>
  <c r="J223" i="13" s="1"/>
  <c r="K223" i="13" s="1"/>
  <c r="F223" i="3"/>
  <c r="I223" i="3" s="1"/>
  <c r="J223" i="3" s="1"/>
  <c r="K223" i="3" s="1"/>
  <c r="L222" i="3"/>
  <c r="AT222" i="3"/>
  <c r="AU221" i="3"/>
  <c r="F224" i="12"/>
  <c r="I224" i="12" s="1"/>
  <c r="J224" i="12" s="1"/>
  <c r="K224" i="12" s="1"/>
  <c r="L223" i="12"/>
  <c r="AV220" i="3"/>
  <c r="Y220" i="3"/>
  <c r="AK220" i="3"/>
  <c r="X221" i="3"/>
  <c r="AJ220" i="3"/>
  <c r="AI221" i="3"/>
  <c r="AG196" i="13"/>
  <c r="AJ195" i="13"/>
  <c r="F221" i="15"/>
  <c r="I221" i="15" s="1"/>
  <c r="J221" i="15" s="1"/>
  <c r="K221" i="15" s="1"/>
  <c r="L220" i="15"/>
  <c r="AG196" i="12"/>
  <c r="AJ195" i="12"/>
  <c r="T196" i="12" l="1"/>
  <c r="W196" i="12" s="1"/>
  <c r="X196" i="12" s="1"/>
  <c r="Y196" i="12" s="1"/>
  <c r="AH196" i="12"/>
  <c r="AI196" i="12" s="1"/>
  <c r="L221" i="15"/>
  <c r="F222" i="15"/>
  <c r="I222" i="15" s="1"/>
  <c r="J222" i="15" s="1"/>
  <c r="K222" i="15" s="1"/>
  <c r="T196" i="13"/>
  <c r="W196" i="13" s="1"/>
  <c r="X196" i="13" s="1"/>
  <c r="Y196" i="13" s="1"/>
  <c r="AH196" i="13"/>
  <c r="AI196" i="13" s="1"/>
  <c r="F225" i="12"/>
  <c r="I225" i="12" s="1"/>
  <c r="J225" i="12" s="1"/>
  <c r="K225" i="12" s="1"/>
  <c r="L224" i="12"/>
  <c r="AT223" i="3"/>
  <c r="AU222" i="3"/>
  <c r="F224" i="3"/>
  <c r="I224" i="3" s="1"/>
  <c r="J224" i="3" s="1"/>
  <c r="K224" i="3" s="1"/>
  <c r="L223" i="3"/>
  <c r="AJ221" i="3"/>
  <c r="AI222" i="3"/>
  <c r="AV221" i="3"/>
  <c r="AK221" i="3"/>
  <c r="Y221" i="3"/>
  <c r="X222" i="3"/>
  <c r="F224" i="13"/>
  <c r="I224" i="13" s="1"/>
  <c r="J224" i="13" s="1"/>
  <c r="K224" i="13" s="1"/>
  <c r="L223" i="13"/>
  <c r="F227" i="14"/>
  <c r="I227" i="14" s="1"/>
  <c r="J227" i="14" s="1"/>
  <c r="K227" i="14" s="1"/>
  <c r="L226" i="14"/>
  <c r="AG197" i="15"/>
  <c r="AJ196" i="15"/>
  <c r="AG197" i="14"/>
  <c r="AJ196" i="14"/>
  <c r="T197" i="14" l="1"/>
  <c r="W197" i="14" s="1"/>
  <c r="X197" i="14" s="1"/>
  <c r="Y197" i="14" s="1"/>
  <c r="AH197" i="14"/>
  <c r="AI197" i="14" s="1"/>
  <c r="T197" i="15"/>
  <c r="W197" i="15" s="1"/>
  <c r="X197" i="15" s="1"/>
  <c r="Y197" i="15" s="1"/>
  <c r="AH197" i="15"/>
  <c r="AI197" i="15" s="1"/>
  <c r="L227" i="14"/>
  <c r="F228" i="14"/>
  <c r="I228" i="14" s="1"/>
  <c r="J228" i="14" s="1"/>
  <c r="K228" i="14" s="1"/>
  <c r="L224" i="13"/>
  <c r="F225" i="13"/>
  <c r="I225" i="13" s="1"/>
  <c r="J225" i="13" s="1"/>
  <c r="K225" i="13" s="1"/>
  <c r="F225" i="3"/>
  <c r="I225" i="3" s="1"/>
  <c r="J225" i="3" s="1"/>
  <c r="K225" i="3" s="1"/>
  <c r="L224" i="3"/>
  <c r="AT224" i="3"/>
  <c r="AU223" i="3"/>
  <c r="F226" i="12"/>
  <c r="I226" i="12" s="1"/>
  <c r="J226" i="12" s="1"/>
  <c r="K226" i="12" s="1"/>
  <c r="L225" i="12"/>
  <c r="AV222" i="3"/>
  <c r="Y222" i="3"/>
  <c r="AK222" i="3"/>
  <c r="X223" i="3"/>
  <c r="AJ222" i="3"/>
  <c r="AI223" i="3"/>
  <c r="AG197" i="13"/>
  <c r="AJ196" i="13"/>
  <c r="F223" i="15"/>
  <c r="I223" i="15" s="1"/>
  <c r="J223" i="15" s="1"/>
  <c r="K223" i="15" s="1"/>
  <c r="L222" i="15"/>
  <c r="AG197" i="12"/>
  <c r="AJ196" i="12"/>
  <c r="T197" i="12" l="1"/>
  <c r="W197" i="12" s="1"/>
  <c r="X197" i="12" s="1"/>
  <c r="Y197" i="12" s="1"/>
  <c r="AH197" i="12"/>
  <c r="AI197" i="12" s="1"/>
  <c r="L223" i="15"/>
  <c r="F224" i="15"/>
  <c r="I224" i="15" s="1"/>
  <c r="J224" i="15" s="1"/>
  <c r="K224" i="15" s="1"/>
  <c r="T197" i="13"/>
  <c r="W197" i="13" s="1"/>
  <c r="X197" i="13" s="1"/>
  <c r="Y197" i="13" s="1"/>
  <c r="AH197" i="13"/>
  <c r="AI197" i="13" s="1"/>
  <c r="F227" i="12"/>
  <c r="I227" i="12" s="1"/>
  <c r="J227" i="12" s="1"/>
  <c r="K227" i="12" s="1"/>
  <c r="L226" i="12"/>
  <c r="AT225" i="3"/>
  <c r="AU224" i="3"/>
  <c r="F226" i="3"/>
  <c r="I226" i="3" s="1"/>
  <c r="J226" i="3" s="1"/>
  <c r="K226" i="3" s="1"/>
  <c r="L225" i="3"/>
  <c r="AJ223" i="3"/>
  <c r="AI224" i="3"/>
  <c r="AV223" i="3"/>
  <c r="AK223" i="3"/>
  <c r="Y223" i="3"/>
  <c r="X224" i="3"/>
  <c r="F226" i="13"/>
  <c r="I226" i="13" s="1"/>
  <c r="J226" i="13" s="1"/>
  <c r="K226" i="13" s="1"/>
  <c r="L225" i="13"/>
  <c r="F229" i="14"/>
  <c r="I229" i="14" s="1"/>
  <c r="J229" i="14" s="1"/>
  <c r="K229" i="14" s="1"/>
  <c r="L228" i="14"/>
  <c r="AG198" i="15"/>
  <c r="AJ197" i="15"/>
  <c r="AG198" i="14"/>
  <c r="AJ197" i="14"/>
  <c r="T198" i="14" l="1"/>
  <c r="W198" i="14" s="1"/>
  <c r="X198" i="14" s="1"/>
  <c r="Y198" i="14" s="1"/>
  <c r="AH198" i="14"/>
  <c r="AI198" i="14" s="1"/>
  <c r="T198" i="15"/>
  <c r="W198" i="15" s="1"/>
  <c r="X198" i="15" s="1"/>
  <c r="Y198" i="15" s="1"/>
  <c r="AH198" i="15"/>
  <c r="AI198" i="15" s="1"/>
  <c r="L229" i="14"/>
  <c r="F230" i="14"/>
  <c r="I230" i="14" s="1"/>
  <c r="J230" i="14" s="1"/>
  <c r="K230" i="14" s="1"/>
  <c r="L226" i="13"/>
  <c r="F227" i="13"/>
  <c r="I227" i="13" s="1"/>
  <c r="J227" i="13" s="1"/>
  <c r="K227" i="13" s="1"/>
  <c r="F227" i="3"/>
  <c r="I227" i="3" s="1"/>
  <c r="J227" i="3" s="1"/>
  <c r="K227" i="3" s="1"/>
  <c r="L226" i="3"/>
  <c r="AT226" i="3"/>
  <c r="AU225" i="3"/>
  <c r="F228" i="12"/>
  <c r="I228" i="12" s="1"/>
  <c r="J228" i="12" s="1"/>
  <c r="K228" i="12" s="1"/>
  <c r="L227" i="12"/>
  <c r="AV224" i="3"/>
  <c r="Y224" i="3"/>
  <c r="AK224" i="3"/>
  <c r="X225" i="3"/>
  <c r="AJ224" i="3"/>
  <c r="AI225" i="3"/>
  <c r="AG198" i="13"/>
  <c r="AJ197" i="13"/>
  <c r="F225" i="15"/>
  <c r="I225" i="15" s="1"/>
  <c r="J225" i="15" s="1"/>
  <c r="K225" i="15" s="1"/>
  <c r="L224" i="15"/>
  <c r="AG198" i="12"/>
  <c r="AJ197" i="12"/>
  <c r="T198" i="12" l="1"/>
  <c r="W198" i="12" s="1"/>
  <c r="X198" i="12" s="1"/>
  <c r="Y198" i="12" s="1"/>
  <c r="AH198" i="12"/>
  <c r="AI198" i="12" s="1"/>
  <c r="L225" i="15"/>
  <c r="F226" i="15"/>
  <c r="I226" i="15" s="1"/>
  <c r="J226" i="15" s="1"/>
  <c r="K226" i="15" s="1"/>
  <c r="T198" i="13"/>
  <c r="W198" i="13" s="1"/>
  <c r="X198" i="13" s="1"/>
  <c r="Y198" i="13" s="1"/>
  <c r="AH198" i="13"/>
  <c r="AI198" i="13" s="1"/>
  <c r="F229" i="12"/>
  <c r="I229" i="12" s="1"/>
  <c r="J229" i="12" s="1"/>
  <c r="K229" i="12" s="1"/>
  <c r="L228" i="12"/>
  <c r="AT227" i="3"/>
  <c r="AU226" i="3"/>
  <c r="F228" i="3"/>
  <c r="I228" i="3" s="1"/>
  <c r="J228" i="3" s="1"/>
  <c r="K228" i="3" s="1"/>
  <c r="L227" i="3"/>
  <c r="AJ225" i="3"/>
  <c r="AI226" i="3"/>
  <c r="AV225" i="3"/>
  <c r="AK225" i="3"/>
  <c r="Y225" i="3"/>
  <c r="X226" i="3"/>
  <c r="F228" i="13"/>
  <c r="I228" i="13" s="1"/>
  <c r="J228" i="13" s="1"/>
  <c r="K228" i="13" s="1"/>
  <c r="L227" i="13"/>
  <c r="F231" i="14"/>
  <c r="I231" i="14" s="1"/>
  <c r="J231" i="14" s="1"/>
  <c r="K231" i="14" s="1"/>
  <c r="L230" i="14"/>
  <c r="AG199" i="15"/>
  <c r="AJ198" i="15"/>
  <c r="AG199" i="14"/>
  <c r="AJ198" i="14"/>
  <c r="T199" i="14" l="1"/>
  <c r="W199" i="14" s="1"/>
  <c r="X199" i="14" s="1"/>
  <c r="Y199" i="14" s="1"/>
  <c r="AH199" i="14"/>
  <c r="AI199" i="14" s="1"/>
  <c r="T199" i="15"/>
  <c r="W199" i="15" s="1"/>
  <c r="X199" i="15" s="1"/>
  <c r="Y199" i="15" s="1"/>
  <c r="AH199" i="15"/>
  <c r="AI199" i="15" s="1"/>
  <c r="L231" i="14"/>
  <c r="F232" i="14"/>
  <c r="I232" i="14" s="1"/>
  <c r="J232" i="14" s="1"/>
  <c r="K232" i="14" s="1"/>
  <c r="L228" i="13"/>
  <c r="F229" i="13"/>
  <c r="I229" i="13" s="1"/>
  <c r="J229" i="13" s="1"/>
  <c r="K229" i="13" s="1"/>
  <c r="F229" i="3"/>
  <c r="I229" i="3" s="1"/>
  <c r="J229" i="3" s="1"/>
  <c r="K229" i="3" s="1"/>
  <c r="L228" i="3"/>
  <c r="AT228" i="3"/>
  <c r="AU227" i="3"/>
  <c r="F230" i="12"/>
  <c r="I230" i="12" s="1"/>
  <c r="J230" i="12" s="1"/>
  <c r="K230" i="12" s="1"/>
  <c r="L229" i="12"/>
  <c r="AV226" i="3"/>
  <c r="Y226" i="3"/>
  <c r="AK226" i="3"/>
  <c r="X227" i="3"/>
  <c r="AJ226" i="3"/>
  <c r="AI227" i="3"/>
  <c r="AG199" i="13"/>
  <c r="AJ198" i="13"/>
  <c r="F227" i="15"/>
  <c r="I227" i="15" s="1"/>
  <c r="J227" i="15" s="1"/>
  <c r="K227" i="15" s="1"/>
  <c r="L226" i="15"/>
  <c r="AG199" i="12"/>
  <c r="AJ198" i="12"/>
  <c r="T199" i="12" l="1"/>
  <c r="W199" i="12" s="1"/>
  <c r="X199" i="12" s="1"/>
  <c r="Y199" i="12" s="1"/>
  <c r="AH199" i="12"/>
  <c r="AI199" i="12" s="1"/>
  <c r="L227" i="15"/>
  <c r="F228" i="15"/>
  <c r="I228" i="15" s="1"/>
  <c r="J228" i="15" s="1"/>
  <c r="K228" i="15" s="1"/>
  <c r="T199" i="13"/>
  <c r="W199" i="13" s="1"/>
  <c r="X199" i="13" s="1"/>
  <c r="Y199" i="13" s="1"/>
  <c r="AH199" i="13"/>
  <c r="AI199" i="13" s="1"/>
  <c r="F231" i="12"/>
  <c r="I231" i="12" s="1"/>
  <c r="J231" i="12" s="1"/>
  <c r="K231" i="12" s="1"/>
  <c r="L230" i="12"/>
  <c r="AT229" i="3"/>
  <c r="AU228" i="3"/>
  <c r="F230" i="3"/>
  <c r="I230" i="3" s="1"/>
  <c r="J230" i="3" s="1"/>
  <c r="K230" i="3" s="1"/>
  <c r="L229" i="3"/>
  <c r="AJ227" i="3"/>
  <c r="AI228" i="3"/>
  <c r="AV227" i="3"/>
  <c r="AK227" i="3"/>
  <c r="Y227" i="3"/>
  <c r="X228" i="3"/>
  <c r="F230" i="13"/>
  <c r="I230" i="13" s="1"/>
  <c r="J230" i="13" s="1"/>
  <c r="K230" i="13" s="1"/>
  <c r="L229" i="13"/>
  <c r="F233" i="14"/>
  <c r="I233" i="14" s="1"/>
  <c r="J233" i="14" s="1"/>
  <c r="K233" i="14" s="1"/>
  <c r="L232" i="14"/>
  <c r="AG200" i="15"/>
  <c r="AJ199" i="15"/>
  <c r="AG200" i="14"/>
  <c r="AJ199" i="14"/>
  <c r="T200" i="14" l="1"/>
  <c r="W200" i="14" s="1"/>
  <c r="X200" i="14" s="1"/>
  <c r="Y200" i="14" s="1"/>
  <c r="AH200" i="14"/>
  <c r="AI200" i="14" s="1"/>
  <c r="T200" i="15"/>
  <c r="W200" i="15" s="1"/>
  <c r="X200" i="15" s="1"/>
  <c r="Y200" i="15" s="1"/>
  <c r="AH200" i="15"/>
  <c r="AI200" i="15" s="1"/>
  <c r="L233" i="14"/>
  <c r="F234" i="14"/>
  <c r="I234" i="14" s="1"/>
  <c r="J234" i="14" s="1"/>
  <c r="K234" i="14" s="1"/>
  <c r="L230" i="13"/>
  <c r="F231" i="13"/>
  <c r="I231" i="13" s="1"/>
  <c r="J231" i="13" s="1"/>
  <c r="K231" i="13" s="1"/>
  <c r="F231" i="3"/>
  <c r="I231" i="3" s="1"/>
  <c r="J231" i="3" s="1"/>
  <c r="K231" i="3" s="1"/>
  <c r="L230" i="3"/>
  <c r="AT230" i="3"/>
  <c r="AU229" i="3"/>
  <c r="F232" i="12"/>
  <c r="I232" i="12" s="1"/>
  <c r="J232" i="12" s="1"/>
  <c r="K232" i="12" s="1"/>
  <c r="L231" i="12"/>
  <c r="AV228" i="3"/>
  <c r="Y228" i="3"/>
  <c r="AK228" i="3"/>
  <c r="X229" i="3"/>
  <c r="AJ228" i="3"/>
  <c r="AI229" i="3"/>
  <c r="AJ199" i="13"/>
  <c r="AG200" i="13"/>
  <c r="F229" i="15"/>
  <c r="I229" i="15" s="1"/>
  <c r="J229" i="15" s="1"/>
  <c r="K229" i="15" s="1"/>
  <c r="L228" i="15"/>
  <c r="AG200" i="12"/>
  <c r="AJ199" i="12"/>
  <c r="T200" i="12" l="1"/>
  <c r="W200" i="12" s="1"/>
  <c r="X200" i="12" s="1"/>
  <c r="Y200" i="12" s="1"/>
  <c r="AH200" i="12"/>
  <c r="AI200" i="12" s="1"/>
  <c r="L229" i="15"/>
  <c r="F230" i="15"/>
  <c r="I230" i="15" s="1"/>
  <c r="J230" i="15" s="1"/>
  <c r="K230" i="15" s="1"/>
  <c r="F233" i="12"/>
  <c r="I233" i="12" s="1"/>
  <c r="J233" i="12" s="1"/>
  <c r="K233" i="12" s="1"/>
  <c r="L232" i="12"/>
  <c r="AT231" i="3"/>
  <c r="AU230" i="3"/>
  <c r="F232" i="3"/>
  <c r="I232" i="3" s="1"/>
  <c r="J232" i="3" s="1"/>
  <c r="K232" i="3" s="1"/>
  <c r="L231" i="3"/>
  <c r="T200" i="13"/>
  <c r="W200" i="13" s="1"/>
  <c r="X200" i="13" s="1"/>
  <c r="Y200" i="13" s="1"/>
  <c r="AH200" i="13"/>
  <c r="AI200" i="13" s="1"/>
  <c r="AJ229" i="3"/>
  <c r="AI230" i="3"/>
  <c r="AV229" i="3"/>
  <c r="AK229" i="3"/>
  <c r="Y229" i="3"/>
  <c r="X230" i="3"/>
  <c r="F232" i="13"/>
  <c r="I232" i="13" s="1"/>
  <c r="J232" i="13" s="1"/>
  <c r="K232" i="13" s="1"/>
  <c r="L231" i="13"/>
  <c r="F235" i="14"/>
  <c r="I235" i="14" s="1"/>
  <c r="J235" i="14" s="1"/>
  <c r="K235" i="14" s="1"/>
  <c r="L234" i="14"/>
  <c r="AG201" i="15"/>
  <c r="AJ200" i="15"/>
  <c r="AG201" i="14"/>
  <c r="AJ200" i="14"/>
  <c r="T201" i="14" l="1"/>
  <c r="W201" i="14" s="1"/>
  <c r="X201" i="14" s="1"/>
  <c r="Y201" i="14" s="1"/>
  <c r="AH201" i="14"/>
  <c r="AI201" i="14" s="1"/>
  <c r="T201" i="15"/>
  <c r="W201" i="15" s="1"/>
  <c r="X201" i="15" s="1"/>
  <c r="Y201" i="15" s="1"/>
  <c r="AH201" i="15"/>
  <c r="AI201" i="15" s="1"/>
  <c r="L235" i="14"/>
  <c r="F236" i="14"/>
  <c r="I236" i="14" s="1"/>
  <c r="J236" i="14" s="1"/>
  <c r="K236" i="14" s="1"/>
  <c r="L232" i="13"/>
  <c r="F233" i="13"/>
  <c r="I233" i="13" s="1"/>
  <c r="J233" i="13" s="1"/>
  <c r="K233" i="13" s="1"/>
  <c r="F233" i="3"/>
  <c r="I233" i="3" s="1"/>
  <c r="J233" i="3" s="1"/>
  <c r="K233" i="3" s="1"/>
  <c r="L232" i="3"/>
  <c r="AT232" i="3"/>
  <c r="AU231" i="3"/>
  <c r="F234" i="12"/>
  <c r="I234" i="12" s="1"/>
  <c r="J234" i="12" s="1"/>
  <c r="K234" i="12" s="1"/>
  <c r="L233" i="12"/>
  <c r="AV230" i="3"/>
  <c r="Y230" i="3"/>
  <c r="AK230" i="3"/>
  <c r="X231" i="3"/>
  <c r="AJ230" i="3"/>
  <c r="AI231" i="3"/>
  <c r="AJ200" i="13"/>
  <c r="AG201" i="13"/>
  <c r="F231" i="15"/>
  <c r="I231" i="15" s="1"/>
  <c r="J231" i="15" s="1"/>
  <c r="K231" i="15" s="1"/>
  <c r="L230" i="15"/>
  <c r="AG201" i="12"/>
  <c r="AJ200" i="12"/>
  <c r="T201" i="12" l="1"/>
  <c r="W201" i="12" s="1"/>
  <c r="X201" i="12" s="1"/>
  <c r="Y201" i="12" s="1"/>
  <c r="AH201" i="12"/>
  <c r="AI201" i="12" s="1"/>
  <c r="L231" i="15"/>
  <c r="F232" i="15"/>
  <c r="I232" i="15" s="1"/>
  <c r="J232" i="15" s="1"/>
  <c r="K232" i="15" s="1"/>
  <c r="F235" i="12"/>
  <c r="I235" i="12" s="1"/>
  <c r="J235" i="12" s="1"/>
  <c r="K235" i="12" s="1"/>
  <c r="L234" i="12"/>
  <c r="AT233" i="3"/>
  <c r="AU232" i="3"/>
  <c r="F234" i="3"/>
  <c r="I234" i="3" s="1"/>
  <c r="J234" i="3" s="1"/>
  <c r="K234" i="3" s="1"/>
  <c r="L233" i="3"/>
  <c r="T201" i="13"/>
  <c r="W201" i="13" s="1"/>
  <c r="X201" i="13" s="1"/>
  <c r="Y201" i="13" s="1"/>
  <c r="AH201" i="13"/>
  <c r="AI201" i="13" s="1"/>
  <c r="AJ231" i="3"/>
  <c r="AI232" i="3"/>
  <c r="AV231" i="3"/>
  <c r="AK231" i="3"/>
  <c r="Y231" i="3"/>
  <c r="X232" i="3"/>
  <c r="F234" i="13"/>
  <c r="I234" i="13" s="1"/>
  <c r="J234" i="13" s="1"/>
  <c r="K234" i="13" s="1"/>
  <c r="L233" i="13"/>
  <c r="F237" i="14"/>
  <c r="I237" i="14" s="1"/>
  <c r="J237" i="14" s="1"/>
  <c r="K237" i="14" s="1"/>
  <c r="L236" i="14"/>
  <c r="AG202" i="15"/>
  <c r="AJ201" i="15"/>
  <c r="AG202" i="14"/>
  <c r="AJ201" i="14"/>
  <c r="T202" i="14" l="1"/>
  <c r="W202" i="14" s="1"/>
  <c r="X202" i="14" s="1"/>
  <c r="Y202" i="14" s="1"/>
  <c r="AH202" i="14"/>
  <c r="AI202" i="14" s="1"/>
  <c r="T202" i="15"/>
  <c r="W202" i="15" s="1"/>
  <c r="X202" i="15" s="1"/>
  <c r="Y202" i="15" s="1"/>
  <c r="AH202" i="15"/>
  <c r="AI202" i="15" s="1"/>
  <c r="L237" i="14"/>
  <c r="F238" i="14"/>
  <c r="I238" i="14" s="1"/>
  <c r="J238" i="14" s="1"/>
  <c r="K238" i="14" s="1"/>
  <c r="L234" i="13"/>
  <c r="F235" i="13"/>
  <c r="I235" i="13" s="1"/>
  <c r="J235" i="13" s="1"/>
  <c r="K235" i="13" s="1"/>
  <c r="F235" i="3"/>
  <c r="I235" i="3" s="1"/>
  <c r="J235" i="3" s="1"/>
  <c r="K235" i="3" s="1"/>
  <c r="L234" i="3"/>
  <c r="AT234" i="3"/>
  <c r="AU233" i="3"/>
  <c r="F236" i="12"/>
  <c r="I236" i="12" s="1"/>
  <c r="J236" i="12" s="1"/>
  <c r="K236" i="12" s="1"/>
  <c r="L235" i="12"/>
  <c r="AV232" i="3"/>
  <c r="Y232" i="3"/>
  <c r="AK232" i="3"/>
  <c r="X233" i="3"/>
  <c r="AJ232" i="3"/>
  <c r="AI233" i="3"/>
  <c r="AG202" i="13"/>
  <c r="AJ201" i="13"/>
  <c r="F233" i="15"/>
  <c r="I233" i="15" s="1"/>
  <c r="J233" i="15" s="1"/>
  <c r="K233" i="15" s="1"/>
  <c r="L232" i="15"/>
  <c r="AG202" i="12"/>
  <c r="AJ201" i="12"/>
  <c r="T202" i="12" l="1"/>
  <c r="W202" i="12" s="1"/>
  <c r="X202" i="12" s="1"/>
  <c r="Y202" i="12" s="1"/>
  <c r="AH202" i="12"/>
  <c r="AI202" i="12" s="1"/>
  <c r="L233" i="15"/>
  <c r="F234" i="15"/>
  <c r="I234" i="15" s="1"/>
  <c r="J234" i="15" s="1"/>
  <c r="K234" i="15" s="1"/>
  <c r="T202" i="13"/>
  <c r="W202" i="13" s="1"/>
  <c r="X202" i="13" s="1"/>
  <c r="Y202" i="13" s="1"/>
  <c r="AH202" i="13"/>
  <c r="AI202" i="13" s="1"/>
  <c r="F237" i="12"/>
  <c r="I237" i="12" s="1"/>
  <c r="J237" i="12" s="1"/>
  <c r="K237" i="12" s="1"/>
  <c r="L236" i="12"/>
  <c r="AT235" i="3"/>
  <c r="AU234" i="3"/>
  <c r="F236" i="3"/>
  <c r="I236" i="3" s="1"/>
  <c r="J236" i="3" s="1"/>
  <c r="K236" i="3" s="1"/>
  <c r="L235" i="3"/>
  <c r="AJ233" i="3"/>
  <c r="AI234" i="3"/>
  <c r="AV233" i="3"/>
  <c r="AK233" i="3"/>
  <c r="Y233" i="3"/>
  <c r="X234" i="3"/>
  <c r="F236" i="13"/>
  <c r="I236" i="13" s="1"/>
  <c r="J236" i="13" s="1"/>
  <c r="K236" i="13" s="1"/>
  <c r="L235" i="13"/>
  <c r="F239" i="14"/>
  <c r="I239" i="14" s="1"/>
  <c r="J239" i="14" s="1"/>
  <c r="K239" i="14" s="1"/>
  <c r="L238" i="14"/>
  <c r="AG203" i="15"/>
  <c r="AJ202" i="15"/>
  <c r="AG203" i="14"/>
  <c r="AJ202" i="14"/>
  <c r="T203" i="14" l="1"/>
  <c r="W203" i="14" s="1"/>
  <c r="X203" i="14" s="1"/>
  <c r="Y203" i="14" s="1"/>
  <c r="AH203" i="14"/>
  <c r="AI203" i="14" s="1"/>
  <c r="T203" i="15"/>
  <c r="W203" i="15" s="1"/>
  <c r="X203" i="15" s="1"/>
  <c r="Y203" i="15" s="1"/>
  <c r="AH203" i="15"/>
  <c r="AI203" i="15" s="1"/>
  <c r="L239" i="14"/>
  <c r="F240" i="14"/>
  <c r="I240" i="14" s="1"/>
  <c r="J240" i="14" s="1"/>
  <c r="K240" i="14" s="1"/>
  <c r="L236" i="13"/>
  <c r="F237" i="13"/>
  <c r="I237" i="13" s="1"/>
  <c r="J237" i="13" s="1"/>
  <c r="K237" i="13" s="1"/>
  <c r="F237" i="3"/>
  <c r="I237" i="3" s="1"/>
  <c r="J237" i="3" s="1"/>
  <c r="K237" i="3" s="1"/>
  <c r="L236" i="3"/>
  <c r="AT236" i="3"/>
  <c r="AU235" i="3"/>
  <c r="F238" i="12"/>
  <c r="I238" i="12" s="1"/>
  <c r="J238" i="12" s="1"/>
  <c r="K238" i="12" s="1"/>
  <c r="L237" i="12"/>
  <c r="AV234" i="3"/>
  <c r="Y234" i="3"/>
  <c r="AK234" i="3"/>
  <c r="X235" i="3"/>
  <c r="AJ234" i="3"/>
  <c r="AI235" i="3"/>
  <c r="AJ202" i="13"/>
  <c r="AG203" i="13"/>
  <c r="F235" i="15"/>
  <c r="I235" i="15" s="1"/>
  <c r="J235" i="15" s="1"/>
  <c r="K235" i="15" s="1"/>
  <c r="L234" i="15"/>
  <c r="AG203" i="12"/>
  <c r="AJ202" i="12"/>
  <c r="T203" i="12" l="1"/>
  <c r="W203" i="12" s="1"/>
  <c r="X203" i="12" s="1"/>
  <c r="Y203" i="12" s="1"/>
  <c r="AH203" i="12"/>
  <c r="AI203" i="12" s="1"/>
  <c r="L235" i="15"/>
  <c r="F236" i="15"/>
  <c r="I236" i="15" s="1"/>
  <c r="J236" i="15" s="1"/>
  <c r="K236" i="15" s="1"/>
  <c r="F239" i="12"/>
  <c r="I239" i="12" s="1"/>
  <c r="J239" i="12" s="1"/>
  <c r="K239" i="12" s="1"/>
  <c r="L238" i="12"/>
  <c r="AT237" i="3"/>
  <c r="AU236" i="3"/>
  <c r="F238" i="3"/>
  <c r="I238" i="3" s="1"/>
  <c r="J238" i="3" s="1"/>
  <c r="K238" i="3" s="1"/>
  <c r="L237" i="3"/>
  <c r="T203" i="13"/>
  <c r="W203" i="13" s="1"/>
  <c r="X203" i="13" s="1"/>
  <c r="Y203" i="13" s="1"/>
  <c r="AH203" i="13"/>
  <c r="AI203" i="13" s="1"/>
  <c r="AJ235" i="3"/>
  <c r="AI236" i="3"/>
  <c r="AV235" i="3"/>
  <c r="AK235" i="3"/>
  <c r="Y235" i="3"/>
  <c r="X236" i="3"/>
  <c r="F238" i="13"/>
  <c r="I238" i="13" s="1"/>
  <c r="J238" i="13" s="1"/>
  <c r="K238" i="13" s="1"/>
  <c r="L237" i="13"/>
  <c r="F241" i="14"/>
  <c r="I241" i="14" s="1"/>
  <c r="J241" i="14" s="1"/>
  <c r="K241" i="14" s="1"/>
  <c r="L240" i="14"/>
  <c r="AG204" i="15"/>
  <c r="AJ203" i="15"/>
  <c r="AG204" i="14"/>
  <c r="AJ203" i="14"/>
  <c r="T204" i="14" l="1"/>
  <c r="W204" i="14" s="1"/>
  <c r="X204" i="14" s="1"/>
  <c r="Y204" i="14" s="1"/>
  <c r="AH204" i="14"/>
  <c r="AI204" i="14" s="1"/>
  <c r="T204" i="15"/>
  <c r="W204" i="15" s="1"/>
  <c r="X204" i="15" s="1"/>
  <c r="Y204" i="15" s="1"/>
  <c r="AH204" i="15"/>
  <c r="AI204" i="15" s="1"/>
  <c r="L241" i="14"/>
  <c r="F242" i="14"/>
  <c r="I242" i="14" s="1"/>
  <c r="J242" i="14" s="1"/>
  <c r="K242" i="14" s="1"/>
  <c r="L238" i="13"/>
  <c r="F239" i="13"/>
  <c r="I239" i="13" s="1"/>
  <c r="J239" i="13" s="1"/>
  <c r="K239" i="13" s="1"/>
  <c r="F239" i="3"/>
  <c r="I239" i="3" s="1"/>
  <c r="J239" i="3" s="1"/>
  <c r="K239" i="3" s="1"/>
  <c r="L238" i="3"/>
  <c r="AT238" i="3"/>
  <c r="AU237" i="3"/>
  <c r="F240" i="12"/>
  <c r="I240" i="12" s="1"/>
  <c r="J240" i="12" s="1"/>
  <c r="K240" i="12" s="1"/>
  <c r="L239" i="12"/>
  <c r="AV236" i="3"/>
  <c r="Y236" i="3"/>
  <c r="AK236" i="3"/>
  <c r="X237" i="3"/>
  <c r="AJ236" i="3"/>
  <c r="AI237" i="3"/>
  <c r="AG204" i="13"/>
  <c r="AJ203" i="13"/>
  <c r="F237" i="15"/>
  <c r="I237" i="15" s="1"/>
  <c r="J237" i="15" s="1"/>
  <c r="K237" i="15" s="1"/>
  <c r="L236" i="15"/>
  <c r="AG204" i="12"/>
  <c r="AJ203" i="12"/>
  <c r="T204" i="12" l="1"/>
  <c r="W204" i="12" s="1"/>
  <c r="X204" i="12" s="1"/>
  <c r="Y204" i="12" s="1"/>
  <c r="AH204" i="12"/>
  <c r="AI204" i="12" s="1"/>
  <c r="L237" i="15"/>
  <c r="F238" i="15"/>
  <c r="I238" i="15" s="1"/>
  <c r="J238" i="15" s="1"/>
  <c r="K238" i="15" s="1"/>
  <c r="T204" i="13"/>
  <c r="W204" i="13" s="1"/>
  <c r="X204" i="13" s="1"/>
  <c r="Y204" i="13" s="1"/>
  <c r="AH204" i="13"/>
  <c r="AI204" i="13" s="1"/>
  <c r="F241" i="12"/>
  <c r="I241" i="12" s="1"/>
  <c r="J241" i="12" s="1"/>
  <c r="K241" i="12" s="1"/>
  <c r="L240" i="12"/>
  <c r="AT239" i="3"/>
  <c r="AU238" i="3"/>
  <c r="F240" i="3"/>
  <c r="I240" i="3" s="1"/>
  <c r="J240" i="3" s="1"/>
  <c r="K240" i="3" s="1"/>
  <c r="L239" i="3"/>
  <c r="AJ237" i="3"/>
  <c r="AI238" i="3"/>
  <c r="AV237" i="3"/>
  <c r="AK237" i="3"/>
  <c r="Y237" i="3"/>
  <c r="X238" i="3"/>
  <c r="F240" i="13"/>
  <c r="I240" i="13" s="1"/>
  <c r="J240" i="13" s="1"/>
  <c r="K240" i="13" s="1"/>
  <c r="L239" i="13"/>
  <c r="F243" i="14"/>
  <c r="I243" i="14" s="1"/>
  <c r="J243" i="14" s="1"/>
  <c r="K243" i="14" s="1"/>
  <c r="L242" i="14"/>
  <c r="AG205" i="15"/>
  <c r="AJ204" i="15"/>
  <c r="AG205" i="14"/>
  <c r="AJ204" i="14"/>
  <c r="T205" i="14" l="1"/>
  <c r="W205" i="14" s="1"/>
  <c r="X205" i="14" s="1"/>
  <c r="Y205" i="14" s="1"/>
  <c r="AH205" i="14"/>
  <c r="AI205" i="14" s="1"/>
  <c r="T205" i="15"/>
  <c r="W205" i="15" s="1"/>
  <c r="X205" i="15" s="1"/>
  <c r="Y205" i="15" s="1"/>
  <c r="AH205" i="15"/>
  <c r="AI205" i="15" s="1"/>
  <c r="L243" i="14"/>
  <c r="F244" i="14"/>
  <c r="I244" i="14" s="1"/>
  <c r="J244" i="14" s="1"/>
  <c r="K244" i="14" s="1"/>
  <c r="L240" i="13"/>
  <c r="F241" i="13"/>
  <c r="I241" i="13" s="1"/>
  <c r="J241" i="13" s="1"/>
  <c r="K241" i="13" s="1"/>
  <c r="F241" i="3"/>
  <c r="I241" i="3" s="1"/>
  <c r="J241" i="3" s="1"/>
  <c r="K241" i="3" s="1"/>
  <c r="L240" i="3"/>
  <c r="AT240" i="3"/>
  <c r="AU239" i="3"/>
  <c r="F242" i="12"/>
  <c r="I242" i="12" s="1"/>
  <c r="J242" i="12" s="1"/>
  <c r="K242" i="12" s="1"/>
  <c r="L241" i="12"/>
  <c r="AV238" i="3"/>
  <c r="Y238" i="3"/>
  <c r="AK238" i="3"/>
  <c r="X239" i="3"/>
  <c r="AJ238" i="3"/>
  <c r="AI239" i="3"/>
  <c r="AJ204" i="13"/>
  <c r="AG205" i="13"/>
  <c r="F239" i="15"/>
  <c r="I239" i="15" s="1"/>
  <c r="J239" i="15" s="1"/>
  <c r="K239" i="15" s="1"/>
  <c r="L238" i="15"/>
  <c r="AG205" i="12"/>
  <c r="AJ204" i="12"/>
  <c r="T205" i="12" l="1"/>
  <c r="W205" i="12" s="1"/>
  <c r="X205" i="12" s="1"/>
  <c r="Y205" i="12" s="1"/>
  <c r="AH205" i="12"/>
  <c r="AI205" i="12" s="1"/>
  <c r="L239" i="15"/>
  <c r="F240" i="15"/>
  <c r="I240" i="15" s="1"/>
  <c r="J240" i="15" s="1"/>
  <c r="K240" i="15" s="1"/>
  <c r="F243" i="12"/>
  <c r="I243" i="12" s="1"/>
  <c r="J243" i="12" s="1"/>
  <c r="K243" i="12" s="1"/>
  <c r="L242" i="12"/>
  <c r="AT241" i="3"/>
  <c r="AU240" i="3"/>
  <c r="F242" i="3"/>
  <c r="I242" i="3" s="1"/>
  <c r="J242" i="3" s="1"/>
  <c r="K242" i="3" s="1"/>
  <c r="L241" i="3"/>
  <c r="T205" i="13"/>
  <c r="W205" i="13" s="1"/>
  <c r="X205" i="13" s="1"/>
  <c r="Y205" i="13" s="1"/>
  <c r="AH205" i="13"/>
  <c r="AI205" i="13" s="1"/>
  <c r="AJ239" i="3"/>
  <c r="AI240" i="3"/>
  <c r="AV239" i="3"/>
  <c r="AK239" i="3"/>
  <c r="Y239" i="3"/>
  <c r="X240" i="3"/>
  <c r="F242" i="13"/>
  <c r="I242" i="13" s="1"/>
  <c r="J242" i="13" s="1"/>
  <c r="K242" i="13" s="1"/>
  <c r="L241" i="13"/>
  <c r="F245" i="14"/>
  <c r="I245" i="14" s="1"/>
  <c r="J245" i="14" s="1"/>
  <c r="K245" i="14" s="1"/>
  <c r="L244" i="14"/>
  <c r="AG206" i="15"/>
  <c r="AJ205" i="15"/>
  <c r="AG206" i="14"/>
  <c r="AJ205" i="14"/>
  <c r="T206" i="14" l="1"/>
  <c r="W206" i="14" s="1"/>
  <c r="X206" i="14" s="1"/>
  <c r="Y206" i="14" s="1"/>
  <c r="AH206" i="14"/>
  <c r="AI206" i="14" s="1"/>
  <c r="T206" i="15"/>
  <c r="W206" i="15" s="1"/>
  <c r="X206" i="15" s="1"/>
  <c r="Y206" i="15" s="1"/>
  <c r="AH206" i="15"/>
  <c r="AI206" i="15" s="1"/>
  <c r="L245" i="14"/>
  <c r="F246" i="14"/>
  <c r="I246" i="14" s="1"/>
  <c r="J246" i="14" s="1"/>
  <c r="K246" i="14" s="1"/>
  <c r="L242" i="13"/>
  <c r="F243" i="13"/>
  <c r="I243" i="13" s="1"/>
  <c r="J243" i="13" s="1"/>
  <c r="K243" i="13" s="1"/>
  <c r="F243" i="3"/>
  <c r="I243" i="3" s="1"/>
  <c r="J243" i="3" s="1"/>
  <c r="K243" i="3" s="1"/>
  <c r="L242" i="3"/>
  <c r="AT242" i="3"/>
  <c r="AU241" i="3"/>
  <c r="F244" i="12"/>
  <c r="I244" i="12" s="1"/>
  <c r="J244" i="12" s="1"/>
  <c r="K244" i="12" s="1"/>
  <c r="L243" i="12"/>
  <c r="AV240" i="3"/>
  <c r="Y240" i="3"/>
  <c r="AK240" i="3"/>
  <c r="X241" i="3"/>
  <c r="AJ240" i="3"/>
  <c r="AI241" i="3"/>
  <c r="AJ205" i="13"/>
  <c r="AG206" i="13"/>
  <c r="F241" i="15"/>
  <c r="I241" i="15" s="1"/>
  <c r="J241" i="15" s="1"/>
  <c r="K241" i="15" s="1"/>
  <c r="L240" i="15"/>
  <c r="AG206" i="12"/>
  <c r="AJ205" i="12"/>
  <c r="T206" i="12" l="1"/>
  <c r="W206" i="12" s="1"/>
  <c r="X206" i="12" s="1"/>
  <c r="Y206" i="12" s="1"/>
  <c r="AH206" i="12"/>
  <c r="AI206" i="12" s="1"/>
  <c r="L241" i="15"/>
  <c r="F242" i="15"/>
  <c r="I242" i="15" s="1"/>
  <c r="J242" i="15" s="1"/>
  <c r="K242" i="15" s="1"/>
  <c r="F245" i="12"/>
  <c r="I245" i="12" s="1"/>
  <c r="J245" i="12" s="1"/>
  <c r="K245" i="12" s="1"/>
  <c r="L244" i="12"/>
  <c r="AT243" i="3"/>
  <c r="AU242" i="3"/>
  <c r="F244" i="3"/>
  <c r="I244" i="3" s="1"/>
  <c r="J244" i="3" s="1"/>
  <c r="K244" i="3" s="1"/>
  <c r="L243" i="3"/>
  <c r="T206" i="13"/>
  <c r="W206" i="13" s="1"/>
  <c r="X206" i="13" s="1"/>
  <c r="Y206" i="13" s="1"/>
  <c r="AH206" i="13"/>
  <c r="AI206" i="13" s="1"/>
  <c r="AJ241" i="3"/>
  <c r="AI242" i="3"/>
  <c r="AV241" i="3"/>
  <c r="AK241" i="3"/>
  <c r="Y241" i="3"/>
  <c r="X242" i="3"/>
  <c r="F244" i="13"/>
  <c r="I244" i="13" s="1"/>
  <c r="J244" i="13" s="1"/>
  <c r="K244" i="13" s="1"/>
  <c r="L243" i="13"/>
  <c r="F247" i="14"/>
  <c r="I247" i="14" s="1"/>
  <c r="J247" i="14" s="1"/>
  <c r="K247" i="14" s="1"/>
  <c r="L246" i="14"/>
  <c r="AG207" i="15"/>
  <c r="AJ206" i="15"/>
  <c r="AG207" i="14"/>
  <c r="AJ206" i="14"/>
  <c r="T207" i="14" l="1"/>
  <c r="W207" i="14" s="1"/>
  <c r="X207" i="14" s="1"/>
  <c r="Y207" i="14" s="1"/>
  <c r="AH207" i="14"/>
  <c r="AI207" i="14" s="1"/>
  <c r="T207" i="15"/>
  <c r="W207" i="15" s="1"/>
  <c r="X207" i="15" s="1"/>
  <c r="Y207" i="15" s="1"/>
  <c r="AH207" i="15"/>
  <c r="AI207" i="15" s="1"/>
  <c r="L247" i="14"/>
  <c r="F248" i="14"/>
  <c r="I248" i="14" s="1"/>
  <c r="J248" i="14" s="1"/>
  <c r="K248" i="14" s="1"/>
  <c r="L244" i="13"/>
  <c r="F245" i="13"/>
  <c r="I245" i="13" s="1"/>
  <c r="J245" i="13" s="1"/>
  <c r="K245" i="13" s="1"/>
  <c r="F245" i="3"/>
  <c r="I245" i="3" s="1"/>
  <c r="J245" i="3" s="1"/>
  <c r="K245" i="3" s="1"/>
  <c r="L244" i="3"/>
  <c r="AT244" i="3"/>
  <c r="AU243" i="3"/>
  <c r="F246" i="12"/>
  <c r="I246" i="12" s="1"/>
  <c r="J246" i="12" s="1"/>
  <c r="K246" i="12" s="1"/>
  <c r="L245" i="12"/>
  <c r="AV242" i="3"/>
  <c r="Y242" i="3"/>
  <c r="AK242" i="3"/>
  <c r="X243" i="3"/>
  <c r="AJ242" i="3"/>
  <c r="AI243" i="3"/>
  <c r="AG207" i="13"/>
  <c r="AJ206" i="13"/>
  <c r="F243" i="15"/>
  <c r="I243" i="15" s="1"/>
  <c r="J243" i="15" s="1"/>
  <c r="K243" i="15" s="1"/>
  <c r="L242" i="15"/>
  <c r="AG207" i="12"/>
  <c r="AJ206" i="12"/>
  <c r="T207" i="12" l="1"/>
  <c r="W207" i="12" s="1"/>
  <c r="X207" i="12" s="1"/>
  <c r="Y207" i="12" s="1"/>
  <c r="AH207" i="12"/>
  <c r="AI207" i="12" s="1"/>
  <c r="L243" i="15"/>
  <c r="F244" i="15"/>
  <c r="I244" i="15" s="1"/>
  <c r="J244" i="15" s="1"/>
  <c r="K244" i="15" s="1"/>
  <c r="T207" i="13"/>
  <c r="W207" i="13" s="1"/>
  <c r="X207" i="13" s="1"/>
  <c r="Y207" i="13" s="1"/>
  <c r="AH207" i="13"/>
  <c r="AI207" i="13" s="1"/>
  <c r="F247" i="12"/>
  <c r="I247" i="12" s="1"/>
  <c r="J247" i="12" s="1"/>
  <c r="K247" i="12" s="1"/>
  <c r="L246" i="12"/>
  <c r="AT245" i="3"/>
  <c r="AU244" i="3"/>
  <c r="F246" i="3"/>
  <c r="I246" i="3" s="1"/>
  <c r="J246" i="3" s="1"/>
  <c r="K246" i="3" s="1"/>
  <c r="L245" i="3"/>
  <c r="AJ243" i="3"/>
  <c r="AI244" i="3"/>
  <c r="AV243" i="3"/>
  <c r="AK243" i="3"/>
  <c r="Y243" i="3"/>
  <c r="X244" i="3"/>
  <c r="F246" i="13"/>
  <c r="I246" i="13" s="1"/>
  <c r="J246" i="13" s="1"/>
  <c r="K246" i="13" s="1"/>
  <c r="L245" i="13"/>
  <c r="F249" i="14"/>
  <c r="I249" i="14" s="1"/>
  <c r="J249" i="14" s="1"/>
  <c r="K249" i="14" s="1"/>
  <c r="L248" i="14"/>
  <c r="AG208" i="15"/>
  <c r="AJ207" i="15"/>
  <c r="AG208" i="14"/>
  <c r="AJ207" i="14"/>
  <c r="T208" i="14" l="1"/>
  <c r="W208" i="14" s="1"/>
  <c r="X208" i="14" s="1"/>
  <c r="Y208" i="14" s="1"/>
  <c r="AH208" i="14"/>
  <c r="AI208" i="14" s="1"/>
  <c r="T208" i="15"/>
  <c r="W208" i="15" s="1"/>
  <c r="X208" i="15" s="1"/>
  <c r="Y208" i="15" s="1"/>
  <c r="AH208" i="15"/>
  <c r="AI208" i="15" s="1"/>
  <c r="L249" i="14"/>
  <c r="F250" i="14"/>
  <c r="I250" i="14" s="1"/>
  <c r="J250" i="14" s="1"/>
  <c r="K250" i="14" s="1"/>
  <c r="L246" i="13"/>
  <c r="F247" i="13"/>
  <c r="I247" i="13" s="1"/>
  <c r="J247" i="13" s="1"/>
  <c r="K247" i="13" s="1"/>
  <c r="F247" i="3"/>
  <c r="I247" i="3" s="1"/>
  <c r="J247" i="3" s="1"/>
  <c r="K247" i="3" s="1"/>
  <c r="L246" i="3"/>
  <c r="AT246" i="3"/>
  <c r="AU245" i="3"/>
  <c r="F248" i="12"/>
  <c r="I248" i="12" s="1"/>
  <c r="J248" i="12" s="1"/>
  <c r="K248" i="12" s="1"/>
  <c r="L247" i="12"/>
  <c r="AV244" i="3"/>
  <c r="Y244" i="3"/>
  <c r="AK244" i="3"/>
  <c r="X245" i="3"/>
  <c r="AJ244" i="3"/>
  <c r="AI245" i="3"/>
  <c r="AG208" i="13"/>
  <c r="AJ207" i="13"/>
  <c r="F245" i="15"/>
  <c r="I245" i="15" s="1"/>
  <c r="J245" i="15" s="1"/>
  <c r="K245" i="15" s="1"/>
  <c r="L244" i="15"/>
  <c r="AG208" i="12"/>
  <c r="AJ207" i="12"/>
  <c r="T208" i="12" l="1"/>
  <c r="W208" i="12" s="1"/>
  <c r="X208" i="12" s="1"/>
  <c r="Y208" i="12" s="1"/>
  <c r="AH208" i="12"/>
  <c r="AI208" i="12" s="1"/>
  <c r="L245" i="15"/>
  <c r="F246" i="15"/>
  <c r="I246" i="15" s="1"/>
  <c r="J246" i="15" s="1"/>
  <c r="K246" i="15" s="1"/>
  <c r="T208" i="13"/>
  <c r="W208" i="13" s="1"/>
  <c r="X208" i="13" s="1"/>
  <c r="Y208" i="13" s="1"/>
  <c r="AH208" i="13"/>
  <c r="AI208" i="13" s="1"/>
  <c r="F249" i="12"/>
  <c r="I249" i="12" s="1"/>
  <c r="J249" i="12" s="1"/>
  <c r="K249" i="12" s="1"/>
  <c r="L248" i="12"/>
  <c r="AT247" i="3"/>
  <c r="AU246" i="3"/>
  <c r="F248" i="3"/>
  <c r="I248" i="3" s="1"/>
  <c r="J248" i="3" s="1"/>
  <c r="K248" i="3" s="1"/>
  <c r="L247" i="3"/>
  <c r="AJ245" i="3"/>
  <c r="AI246" i="3"/>
  <c r="AV245" i="3"/>
  <c r="AK245" i="3"/>
  <c r="Y245" i="3"/>
  <c r="X246" i="3"/>
  <c r="F248" i="13"/>
  <c r="I248" i="13" s="1"/>
  <c r="J248" i="13" s="1"/>
  <c r="K248" i="13" s="1"/>
  <c r="L247" i="13"/>
  <c r="F251" i="14"/>
  <c r="I251" i="14" s="1"/>
  <c r="J251" i="14" s="1"/>
  <c r="K251" i="14" s="1"/>
  <c r="L250" i="14"/>
  <c r="AG209" i="15"/>
  <c r="AJ208" i="15"/>
  <c r="AG209" i="14"/>
  <c r="AJ208" i="14"/>
  <c r="T209" i="14" l="1"/>
  <c r="W209" i="14" s="1"/>
  <c r="X209" i="14" s="1"/>
  <c r="Y209" i="14" s="1"/>
  <c r="AH209" i="14"/>
  <c r="AI209" i="14" s="1"/>
  <c r="T209" i="15"/>
  <c r="W209" i="15" s="1"/>
  <c r="X209" i="15" s="1"/>
  <c r="Y209" i="15" s="1"/>
  <c r="AH209" i="15"/>
  <c r="AI209" i="15" s="1"/>
  <c r="L251" i="14"/>
  <c r="F252" i="14"/>
  <c r="I252" i="14" s="1"/>
  <c r="J252" i="14" s="1"/>
  <c r="K252" i="14" s="1"/>
  <c r="L248" i="13"/>
  <c r="F249" i="13"/>
  <c r="I249" i="13" s="1"/>
  <c r="J249" i="13" s="1"/>
  <c r="K249" i="13" s="1"/>
  <c r="F249" i="3"/>
  <c r="I249" i="3" s="1"/>
  <c r="J249" i="3" s="1"/>
  <c r="K249" i="3" s="1"/>
  <c r="L248" i="3"/>
  <c r="AT248" i="3"/>
  <c r="AU247" i="3"/>
  <c r="F250" i="12"/>
  <c r="I250" i="12" s="1"/>
  <c r="J250" i="12" s="1"/>
  <c r="K250" i="12" s="1"/>
  <c r="L249" i="12"/>
  <c r="AV246" i="3"/>
  <c r="Y246" i="3"/>
  <c r="AK246" i="3"/>
  <c r="X247" i="3"/>
  <c r="AJ246" i="3"/>
  <c r="AI247" i="3"/>
  <c r="AG209" i="13"/>
  <c r="AJ208" i="13"/>
  <c r="F247" i="15"/>
  <c r="I247" i="15" s="1"/>
  <c r="J247" i="15" s="1"/>
  <c r="K247" i="15" s="1"/>
  <c r="L246" i="15"/>
  <c r="AG209" i="12"/>
  <c r="AJ208" i="12"/>
  <c r="T209" i="12" l="1"/>
  <c r="W209" i="12" s="1"/>
  <c r="X209" i="12" s="1"/>
  <c r="Y209" i="12" s="1"/>
  <c r="AH209" i="12"/>
  <c r="AI209" i="12" s="1"/>
  <c r="L247" i="15"/>
  <c r="F248" i="15"/>
  <c r="I248" i="15" s="1"/>
  <c r="J248" i="15" s="1"/>
  <c r="K248" i="15" s="1"/>
  <c r="T209" i="13"/>
  <c r="W209" i="13" s="1"/>
  <c r="X209" i="13" s="1"/>
  <c r="Y209" i="13" s="1"/>
  <c r="AH209" i="13"/>
  <c r="AI209" i="13" s="1"/>
  <c r="F251" i="12"/>
  <c r="I251" i="12" s="1"/>
  <c r="J251" i="12" s="1"/>
  <c r="K251" i="12" s="1"/>
  <c r="L250" i="12"/>
  <c r="AT249" i="3"/>
  <c r="AU248" i="3"/>
  <c r="F250" i="3"/>
  <c r="I250" i="3" s="1"/>
  <c r="J250" i="3" s="1"/>
  <c r="K250" i="3" s="1"/>
  <c r="L249" i="3"/>
  <c r="AJ247" i="3"/>
  <c r="AI248" i="3"/>
  <c r="AV247" i="3"/>
  <c r="AK247" i="3"/>
  <c r="Y247" i="3"/>
  <c r="X248" i="3"/>
  <c r="F250" i="13"/>
  <c r="I250" i="13" s="1"/>
  <c r="J250" i="13" s="1"/>
  <c r="K250" i="13" s="1"/>
  <c r="L249" i="13"/>
  <c r="F253" i="14"/>
  <c r="I253" i="14" s="1"/>
  <c r="J253" i="14" s="1"/>
  <c r="K253" i="14" s="1"/>
  <c r="L252" i="14"/>
  <c r="AG210" i="15"/>
  <c r="AJ209" i="15"/>
  <c r="AG210" i="14"/>
  <c r="AJ209" i="14"/>
  <c r="T210" i="14" l="1"/>
  <c r="W210" i="14" s="1"/>
  <c r="X210" i="14" s="1"/>
  <c r="Y210" i="14" s="1"/>
  <c r="AH210" i="14"/>
  <c r="AI210" i="14" s="1"/>
  <c r="T210" i="15"/>
  <c r="W210" i="15" s="1"/>
  <c r="X210" i="15" s="1"/>
  <c r="Y210" i="15" s="1"/>
  <c r="AH210" i="15"/>
  <c r="AI210" i="15" s="1"/>
  <c r="L253" i="14"/>
  <c r="F254" i="14"/>
  <c r="I254" i="14" s="1"/>
  <c r="J254" i="14" s="1"/>
  <c r="K254" i="14" s="1"/>
  <c r="L250" i="13"/>
  <c r="F251" i="13"/>
  <c r="I251" i="13" s="1"/>
  <c r="J251" i="13" s="1"/>
  <c r="K251" i="13" s="1"/>
  <c r="F251" i="3"/>
  <c r="I251" i="3" s="1"/>
  <c r="J251" i="3" s="1"/>
  <c r="K251" i="3" s="1"/>
  <c r="L250" i="3"/>
  <c r="AT250" i="3"/>
  <c r="AU249" i="3"/>
  <c r="F252" i="12"/>
  <c r="I252" i="12" s="1"/>
  <c r="J252" i="12" s="1"/>
  <c r="K252" i="12" s="1"/>
  <c r="L251" i="12"/>
  <c r="AV248" i="3"/>
  <c r="Y248" i="3"/>
  <c r="AK248" i="3"/>
  <c r="X249" i="3"/>
  <c r="AJ248" i="3"/>
  <c r="AI249" i="3"/>
  <c r="AJ209" i="13"/>
  <c r="AG210" i="13"/>
  <c r="F249" i="15"/>
  <c r="I249" i="15" s="1"/>
  <c r="J249" i="15" s="1"/>
  <c r="K249" i="15" s="1"/>
  <c r="L248" i="15"/>
  <c r="AG210" i="12"/>
  <c r="AJ209" i="12"/>
  <c r="T210" i="12" l="1"/>
  <c r="W210" i="12" s="1"/>
  <c r="X210" i="12" s="1"/>
  <c r="Y210" i="12" s="1"/>
  <c r="AH210" i="12"/>
  <c r="AI210" i="12" s="1"/>
  <c r="L249" i="15"/>
  <c r="F250" i="15"/>
  <c r="I250" i="15" s="1"/>
  <c r="J250" i="15" s="1"/>
  <c r="K250" i="15" s="1"/>
  <c r="F253" i="12"/>
  <c r="I253" i="12" s="1"/>
  <c r="J253" i="12" s="1"/>
  <c r="K253" i="12" s="1"/>
  <c r="L252" i="12"/>
  <c r="AT251" i="3"/>
  <c r="AU250" i="3"/>
  <c r="F252" i="3"/>
  <c r="I252" i="3" s="1"/>
  <c r="J252" i="3" s="1"/>
  <c r="K252" i="3" s="1"/>
  <c r="L251" i="3"/>
  <c r="T210" i="13"/>
  <c r="W210" i="13" s="1"/>
  <c r="X210" i="13" s="1"/>
  <c r="Y210" i="13" s="1"/>
  <c r="AH210" i="13"/>
  <c r="AI210" i="13" s="1"/>
  <c r="AJ249" i="3"/>
  <c r="AI250" i="3"/>
  <c r="AV249" i="3"/>
  <c r="AK249" i="3"/>
  <c r="Y249" i="3"/>
  <c r="X250" i="3"/>
  <c r="F252" i="13"/>
  <c r="I252" i="13" s="1"/>
  <c r="J252" i="13" s="1"/>
  <c r="K252" i="13" s="1"/>
  <c r="L251" i="13"/>
  <c r="F255" i="14"/>
  <c r="I255" i="14" s="1"/>
  <c r="J255" i="14" s="1"/>
  <c r="K255" i="14" s="1"/>
  <c r="L254" i="14"/>
  <c r="AG211" i="15"/>
  <c r="AJ210" i="15"/>
  <c r="AG211" i="14"/>
  <c r="AJ210" i="14"/>
  <c r="T211" i="14" l="1"/>
  <c r="W211" i="14" s="1"/>
  <c r="X211" i="14" s="1"/>
  <c r="Y211" i="14" s="1"/>
  <c r="AH211" i="14"/>
  <c r="AI211" i="14" s="1"/>
  <c r="T211" i="15"/>
  <c r="W211" i="15" s="1"/>
  <c r="X211" i="15" s="1"/>
  <c r="Y211" i="15" s="1"/>
  <c r="AH211" i="15"/>
  <c r="AI211" i="15" s="1"/>
  <c r="L255" i="14"/>
  <c r="F256" i="14"/>
  <c r="I256" i="14" s="1"/>
  <c r="J256" i="14" s="1"/>
  <c r="K256" i="14" s="1"/>
  <c r="L252" i="13"/>
  <c r="F253" i="13"/>
  <c r="I253" i="13" s="1"/>
  <c r="J253" i="13" s="1"/>
  <c r="K253" i="13" s="1"/>
  <c r="F253" i="3"/>
  <c r="I253" i="3" s="1"/>
  <c r="J253" i="3" s="1"/>
  <c r="K253" i="3" s="1"/>
  <c r="L252" i="3"/>
  <c r="AT252" i="3"/>
  <c r="AU251" i="3"/>
  <c r="F254" i="12"/>
  <c r="I254" i="12" s="1"/>
  <c r="J254" i="12" s="1"/>
  <c r="K254" i="12" s="1"/>
  <c r="L253" i="12"/>
  <c r="AV250" i="3"/>
  <c r="Y250" i="3"/>
  <c r="AK250" i="3"/>
  <c r="X251" i="3"/>
  <c r="AJ250" i="3"/>
  <c r="AI251" i="3"/>
  <c r="AG211" i="13"/>
  <c r="AJ210" i="13"/>
  <c r="F251" i="15"/>
  <c r="I251" i="15" s="1"/>
  <c r="J251" i="15" s="1"/>
  <c r="K251" i="15" s="1"/>
  <c r="L250" i="15"/>
  <c r="AG211" i="12"/>
  <c r="AJ210" i="12"/>
  <c r="T211" i="12" l="1"/>
  <c r="W211" i="12" s="1"/>
  <c r="X211" i="12" s="1"/>
  <c r="Y211" i="12" s="1"/>
  <c r="AH211" i="12"/>
  <c r="AI211" i="12" s="1"/>
  <c r="L251" i="15"/>
  <c r="F252" i="15"/>
  <c r="I252" i="15" s="1"/>
  <c r="J252" i="15" s="1"/>
  <c r="K252" i="15" s="1"/>
  <c r="T211" i="13"/>
  <c r="W211" i="13" s="1"/>
  <c r="X211" i="13" s="1"/>
  <c r="Y211" i="13" s="1"/>
  <c r="AH211" i="13"/>
  <c r="AI211" i="13" s="1"/>
  <c r="F255" i="12"/>
  <c r="I255" i="12" s="1"/>
  <c r="J255" i="12" s="1"/>
  <c r="K255" i="12" s="1"/>
  <c r="L254" i="12"/>
  <c r="AT253" i="3"/>
  <c r="AU252" i="3"/>
  <c r="F254" i="3"/>
  <c r="I254" i="3" s="1"/>
  <c r="J254" i="3" s="1"/>
  <c r="K254" i="3" s="1"/>
  <c r="L253" i="3"/>
  <c r="AJ251" i="3"/>
  <c r="AI252" i="3"/>
  <c r="AV251" i="3"/>
  <c r="AK251" i="3"/>
  <c r="Y251" i="3"/>
  <c r="X252" i="3"/>
  <c r="F254" i="13"/>
  <c r="I254" i="13" s="1"/>
  <c r="J254" i="13" s="1"/>
  <c r="K254" i="13" s="1"/>
  <c r="L253" i="13"/>
  <c r="F257" i="14"/>
  <c r="I257" i="14" s="1"/>
  <c r="J257" i="14" s="1"/>
  <c r="K257" i="14" s="1"/>
  <c r="L256" i="14"/>
  <c r="AG212" i="15"/>
  <c r="AJ211" i="15"/>
  <c r="AG212" i="14"/>
  <c r="AJ211" i="14"/>
  <c r="T212" i="14" l="1"/>
  <c r="W212" i="14" s="1"/>
  <c r="X212" i="14" s="1"/>
  <c r="Y212" i="14" s="1"/>
  <c r="AH212" i="14"/>
  <c r="AI212" i="14" s="1"/>
  <c r="T212" i="15"/>
  <c r="W212" i="15" s="1"/>
  <c r="X212" i="15" s="1"/>
  <c r="Y212" i="15" s="1"/>
  <c r="AH212" i="15"/>
  <c r="AI212" i="15" s="1"/>
  <c r="L257" i="14"/>
  <c r="F258" i="14"/>
  <c r="I258" i="14" s="1"/>
  <c r="J258" i="14" s="1"/>
  <c r="K258" i="14" s="1"/>
  <c r="L254" i="13"/>
  <c r="F255" i="13"/>
  <c r="I255" i="13" s="1"/>
  <c r="J255" i="13" s="1"/>
  <c r="K255" i="13" s="1"/>
  <c r="F255" i="3"/>
  <c r="I255" i="3" s="1"/>
  <c r="J255" i="3" s="1"/>
  <c r="K255" i="3" s="1"/>
  <c r="L254" i="3"/>
  <c r="AT254" i="3"/>
  <c r="AU253" i="3"/>
  <c r="F256" i="12"/>
  <c r="I256" i="12" s="1"/>
  <c r="J256" i="12" s="1"/>
  <c r="K256" i="12" s="1"/>
  <c r="L255" i="12"/>
  <c r="AV252" i="3"/>
  <c r="Y252" i="3"/>
  <c r="AK252" i="3"/>
  <c r="X253" i="3"/>
  <c r="AJ252" i="3"/>
  <c r="AI253" i="3"/>
  <c r="AG212" i="13"/>
  <c r="AJ211" i="13"/>
  <c r="F253" i="15"/>
  <c r="I253" i="15" s="1"/>
  <c r="J253" i="15" s="1"/>
  <c r="K253" i="15" s="1"/>
  <c r="L252" i="15"/>
  <c r="AG212" i="12"/>
  <c r="AJ211" i="12"/>
  <c r="T212" i="12" l="1"/>
  <c r="W212" i="12" s="1"/>
  <c r="X212" i="12" s="1"/>
  <c r="Y212" i="12" s="1"/>
  <c r="AH212" i="12"/>
  <c r="AI212" i="12" s="1"/>
  <c r="L253" i="15"/>
  <c r="F254" i="15"/>
  <c r="I254" i="15" s="1"/>
  <c r="J254" i="15" s="1"/>
  <c r="K254" i="15" s="1"/>
  <c r="T212" i="13"/>
  <c r="W212" i="13" s="1"/>
  <c r="X212" i="13" s="1"/>
  <c r="Y212" i="13" s="1"/>
  <c r="AH212" i="13"/>
  <c r="AI212" i="13" s="1"/>
  <c r="F257" i="12"/>
  <c r="I257" i="12" s="1"/>
  <c r="J257" i="12" s="1"/>
  <c r="K257" i="12" s="1"/>
  <c r="L256" i="12"/>
  <c r="AT255" i="3"/>
  <c r="AU254" i="3"/>
  <c r="F256" i="3"/>
  <c r="I256" i="3" s="1"/>
  <c r="J256" i="3" s="1"/>
  <c r="K256" i="3" s="1"/>
  <c r="L255" i="3"/>
  <c r="AJ253" i="3"/>
  <c r="AI254" i="3"/>
  <c r="AV253" i="3"/>
  <c r="AK253" i="3"/>
  <c r="Y253" i="3"/>
  <c r="X254" i="3"/>
  <c r="F256" i="13"/>
  <c r="I256" i="13" s="1"/>
  <c r="J256" i="13" s="1"/>
  <c r="K256" i="13" s="1"/>
  <c r="L255" i="13"/>
  <c r="F259" i="14"/>
  <c r="I259" i="14" s="1"/>
  <c r="J259" i="14" s="1"/>
  <c r="K259" i="14" s="1"/>
  <c r="L258" i="14"/>
  <c r="AG213" i="15"/>
  <c r="AJ212" i="15"/>
  <c r="AG213" i="14"/>
  <c r="AJ212" i="14"/>
  <c r="T213" i="14" l="1"/>
  <c r="W213" i="14" s="1"/>
  <c r="X213" i="14" s="1"/>
  <c r="Y213" i="14" s="1"/>
  <c r="AH213" i="14"/>
  <c r="AI213" i="14" s="1"/>
  <c r="T213" i="15"/>
  <c r="W213" i="15" s="1"/>
  <c r="X213" i="15" s="1"/>
  <c r="Y213" i="15" s="1"/>
  <c r="AH213" i="15"/>
  <c r="AI213" i="15" s="1"/>
  <c r="L259" i="14"/>
  <c r="F260" i="14"/>
  <c r="I260" i="14" s="1"/>
  <c r="J260" i="14" s="1"/>
  <c r="K260" i="14" s="1"/>
  <c r="L256" i="13"/>
  <c r="F257" i="13"/>
  <c r="I257" i="13" s="1"/>
  <c r="J257" i="13" s="1"/>
  <c r="K257" i="13" s="1"/>
  <c r="F257" i="3"/>
  <c r="I257" i="3" s="1"/>
  <c r="J257" i="3" s="1"/>
  <c r="K257" i="3" s="1"/>
  <c r="L256" i="3"/>
  <c r="AT256" i="3"/>
  <c r="AU255" i="3"/>
  <c r="F258" i="12"/>
  <c r="I258" i="12" s="1"/>
  <c r="J258" i="12" s="1"/>
  <c r="K258" i="12" s="1"/>
  <c r="L257" i="12"/>
  <c r="AV254" i="3"/>
  <c r="Y254" i="3"/>
  <c r="AK254" i="3"/>
  <c r="X255" i="3"/>
  <c r="AJ254" i="3"/>
  <c r="AI255" i="3"/>
  <c r="AJ212" i="13"/>
  <c r="AG213" i="13"/>
  <c r="F255" i="15"/>
  <c r="I255" i="15" s="1"/>
  <c r="J255" i="15" s="1"/>
  <c r="K255" i="15" s="1"/>
  <c r="L254" i="15"/>
  <c r="AG213" i="12"/>
  <c r="AJ212" i="12"/>
  <c r="T213" i="12" l="1"/>
  <c r="W213" i="12" s="1"/>
  <c r="X213" i="12" s="1"/>
  <c r="Y213" i="12" s="1"/>
  <c r="AH213" i="12"/>
  <c r="AI213" i="12" s="1"/>
  <c r="L255" i="15"/>
  <c r="F256" i="15"/>
  <c r="I256" i="15" s="1"/>
  <c r="J256" i="15" s="1"/>
  <c r="K256" i="15" s="1"/>
  <c r="F259" i="12"/>
  <c r="I259" i="12" s="1"/>
  <c r="J259" i="12" s="1"/>
  <c r="K259" i="12" s="1"/>
  <c r="L258" i="12"/>
  <c r="AT257" i="3"/>
  <c r="AU256" i="3"/>
  <c r="F258" i="3"/>
  <c r="I258" i="3" s="1"/>
  <c r="J258" i="3" s="1"/>
  <c r="K258" i="3" s="1"/>
  <c r="L257" i="3"/>
  <c r="T213" i="13"/>
  <c r="W213" i="13" s="1"/>
  <c r="X213" i="13" s="1"/>
  <c r="Y213" i="13" s="1"/>
  <c r="AH213" i="13"/>
  <c r="AI213" i="13" s="1"/>
  <c r="AJ255" i="3"/>
  <c r="AI256" i="3"/>
  <c r="AV255" i="3"/>
  <c r="AK255" i="3"/>
  <c r="Y255" i="3"/>
  <c r="X256" i="3"/>
  <c r="F258" i="13"/>
  <c r="I258" i="13" s="1"/>
  <c r="J258" i="13" s="1"/>
  <c r="K258" i="13" s="1"/>
  <c r="L257" i="13"/>
  <c r="F261" i="14"/>
  <c r="I261" i="14" s="1"/>
  <c r="J261" i="14" s="1"/>
  <c r="K261" i="14" s="1"/>
  <c r="L260" i="14"/>
  <c r="AG214" i="15"/>
  <c r="AJ213" i="15"/>
  <c r="AJ213" i="14"/>
  <c r="AG214" i="14"/>
  <c r="T214" i="15" l="1"/>
  <c r="W214" i="15" s="1"/>
  <c r="X214" i="15" s="1"/>
  <c r="Y214" i="15" s="1"/>
  <c r="AH214" i="15"/>
  <c r="AI214" i="15" s="1"/>
  <c r="F262" i="14"/>
  <c r="I262" i="14" s="1"/>
  <c r="J262" i="14" s="1"/>
  <c r="K262" i="14" s="1"/>
  <c r="L261" i="14"/>
  <c r="L258" i="13"/>
  <c r="F259" i="13"/>
  <c r="I259" i="13" s="1"/>
  <c r="J259" i="13" s="1"/>
  <c r="K259" i="13" s="1"/>
  <c r="F259" i="3"/>
  <c r="I259" i="3" s="1"/>
  <c r="J259" i="3" s="1"/>
  <c r="K259" i="3" s="1"/>
  <c r="L258" i="3"/>
  <c r="AT258" i="3"/>
  <c r="AU257" i="3"/>
  <c r="F260" i="12"/>
  <c r="I260" i="12" s="1"/>
  <c r="J260" i="12" s="1"/>
  <c r="K260" i="12" s="1"/>
  <c r="L259" i="12"/>
  <c r="T214" i="14"/>
  <c r="W214" i="14" s="1"/>
  <c r="X214" i="14" s="1"/>
  <c r="Y214" i="14" s="1"/>
  <c r="AH214" i="14"/>
  <c r="AI214" i="14" s="1"/>
  <c r="AV256" i="3"/>
  <c r="Y256" i="3"/>
  <c r="AK256" i="3"/>
  <c r="X257" i="3"/>
  <c r="AJ256" i="3"/>
  <c r="AI257" i="3"/>
  <c r="AG214" i="13"/>
  <c r="AJ213" i="13"/>
  <c r="F257" i="15"/>
  <c r="I257" i="15" s="1"/>
  <c r="J257" i="15" s="1"/>
  <c r="K257" i="15" s="1"/>
  <c r="L256" i="15"/>
  <c r="AG214" i="12"/>
  <c r="AJ213" i="12"/>
  <c r="T214" i="12" l="1"/>
  <c r="W214" i="12" s="1"/>
  <c r="X214" i="12" s="1"/>
  <c r="Y214" i="12" s="1"/>
  <c r="AH214" i="12"/>
  <c r="AI214" i="12" s="1"/>
  <c r="L257" i="15"/>
  <c r="F258" i="15"/>
  <c r="I258" i="15" s="1"/>
  <c r="J258" i="15" s="1"/>
  <c r="K258" i="15" s="1"/>
  <c r="T214" i="13"/>
  <c r="W214" i="13" s="1"/>
  <c r="X214" i="13" s="1"/>
  <c r="Y214" i="13" s="1"/>
  <c r="AH214" i="13"/>
  <c r="AI214" i="13" s="1"/>
  <c r="F261" i="12"/>
  <c r="I261" i="12" s="1"/>
  <c r="J261" i="12" s="1"/>
  <c r="K261" i="12" s="1"/>
  <c r="L260" i="12"/>
  <c r="AT259" i="3"/>
  <c r="AU258" i="3"/>
  <c r="F260" i="3"/>
  <c r="I260" i="3" s="1"/>
  <c r="J260" i="3" s="1"/>
  <c r="K260" i="3" s="1"/>
  <c r="L259" i="3"/>
  <c r="F263" i="14"/>
  <c r="I263" i="14" s="1"/>
  <c r="J263" i="14" s="1"/>
  <c r="K263" i="14" s="1"/>
  <c r="L262" i="14"/>
  <c r="AJ257" i="3"/>
  <c r="AI258" i="3"/>
  <c r="AV257" i="3"/>
  <c r="AK257" i="3"/>
  <c r="Y257" i="3"/>
  <c r="X258" i="3"/>
  <c r="AG215" i="14"/>
  <c r="AJ214" i="14"/>
  <c r="F260" i="13"/>
  <c r="I260" i="13" s="1"/>
  <c r="J260" i="13" s="1"/>
  <c r="K260" i="13" s="1"/>
  <c r="L259" i="13"/>
  <c r="AG215" i="15"/>
  <c r="AJ214" i="15"/>
  <c r="T215" i="15" l="1"/>
  <c r="W215" i="15" s="1"/>
  <c r="X215" i="15" s="1"/>
  <c r="Y215" i="15" s="1"/>
  <c r="AH215" i="15"/>
  <c r="AI215" i="15" s="1"/>
  <c r="L260" i="13"/>
  <c r="F261" i="13"/>
  <c r="I261" i="13" s="1"/>
  <c r="J261" i="13" s="1"/>
  <c r="K261" i="13" s="1"/>
  <c r="T215" i="14"/>
  <c r="W215" i="14" s="1"/>
  <c r="X215" i="14" s="1"/>
  <c r="Y215" i="14" s="1"/>
  <c r="AH215" i="14"/>
  <c r="AI215" i="14" s="1"/>
  <c r="F264" i="14"/>
  <c r="I264" i="14" s="1"/>
  <c r="J264" i="14" s="1"/>
  <c r="K264" i="14" s="1"/>
  <c r="L263" i="14"/>
  <c r="F261" i="3"/>
  <c r="I261" i="3" s="1"/>
  <c r="J261" i="3" s="1"/>
  <c r="K261" i="3" s="1"/>
  <c r="L260" i="3"/>
  <c r="AT260" i="3"/>
  <c r="AU259" i="3"/>
  <c r="F262" i="12"/>
  <c r="I262" i="12" s="1"/>
  <c r="J262" i="12" s="1"/>
  <c r="K262" i="12" s="1"/>
  <c r="L261" i="12"/>
  <c r="AV258" i="3"/>
  <c r="Y258" i="3"/>
  <c r="AK258" i="3"/>
  <c r="X259" i="3"/>
  <c r="AJ258" i="3"/>
  <c r="AI259" i="3"/>
  <c r="AG215" i="13"/>
  <c r="AJ214" i="13"/>
  <c r="F259" i="15"/>
  <c r="I259" i="15" s="1"/>
  <c r="J259" i="15" s="1"/>
  <c r="K259" i="15" s="1"/>
  <c r="L258" i="15"/>
  <c r="AG215" i="12"/>
  <c r="AJ214" i="12"/>
  <c r="T215" i="12" l="1"/>
  <c r="W215" i="12" s="1"/>
  <c r="X215" i="12" s="1"/>
  <c r="Y215" i="12" s="1"/>
  <c r="AH215" i="12"/>
  <c r="AI215" i="12" s="1"/>
  <c r="L259" i="15"/>
  <c r="F260" i="15"/>
  <c r="I260" i="15" s="1"/>
  <c r="J260" i="15" s="1"/>
  <c r="K260" i="15" s="1"/>
  <c r="T215" i="13"/>
  <c r="W215" i="13" s="1"/>
  <c r="X215" i="13" s="1"/>
  <c r="Y215" i="13" s="1"/>
  <c r="AH215" i="13"/>
  <c r="AI215" i="13" s="1"/>
  <c r="F263" i="12"/>
  <c r="I263" i="12" s="1"/>
  <c r="J263" i="12" s="1"/>
  <c r="K263" i="12" s="1"/>
  <c r="L262" i="12"/>
  <c r="AT261" i="3"/>
  <c r="AU260" i="3"/>
  <c r="F262" i="3"/>
  <c r="I262" i="3" s="1"/>
  <c r="J262" i="3" s="1"/>
  <c r="K262" i="3" s="1"/>
  <c r="L261" i="3"/>
  <c r="L264" i="14"/>
  <c r="F265" i="14"/>
  <c r="I265" i="14" s="1"/>
  <c r="J265" i="14" s="1"/>
  <c r="K265" i="14" s="1"/>
  <c r="AJ259" i="3"/>
  <c r="AI260" i="3"/>
  <c r="AV259" i="3"/>
  <c r="AK259" i="3"/>
  <c r="Y259" i="3"/>
  <c r="X260" i="3"/>
  <c r="AG216" i="14"/>
  <c r="AJ215" i="14"/>
  <c r="F262" i="13"/>
  <c r="I262" i="13" s="1"/>
  <c r="J262" i="13" s="1"/>
  <c r="K262" i="13" s="1"/>
  <c r="L261" i="13"/>
  <c r="AG216" i="15"/>
  <c r="AJ215" i="15"/>
  <c r="T216" i="15" l="1"/>
  <c r="W216" i="15" s="1"/>
  <c r="X216" i="15" s="1"/>
  <c r="Y216" i="15" s="1"/>
  <c r="AH216" i="15"/>
  <c r="AI216" i="15" s="1"/>
  <c r="L262" i="13"/>
  <c r="F263" i="13"/>
  <c r="I263" i="13" s="1"/>
  <c r="J263" i="13" s="1"/>
  <c r="K263" i="13" s="1"/>
  <c r="T216" i="14"/>
  <c r="W216" i="14" s="1"/>
  <c r="X216" i="14" s="1"/>
  <c r="Y216" i="14" s="1"/>
  <c r="AH216" i="14"/>
  <c r="AI216" i="14" s="1"/>
  <c r="F263" i="3"/>
  <c r="I263" i="3" s="1"/>
  <c r="J263" i="3" s="1"/>
  <c r="K263" i="3" s="1"/>
  <c r="L262" i="3"/>
  <c r="AT262" i="3"/>
  <c r="AU261" i="3"/>
  <c r="F264" i="12"/>
  <c r="I264" i="12" s="1"/>
  <c r="J264" i="12" s="1"/>
  <c r="K264" i="12" s="1"/>
  <c r="L263" i="12"/>
  <c r="AV260" i="3"/>
  <c r="Y260" i="3"/>
  <c r="AK260" i="3"/>
  <c r="X261" i="3"/>
  <c r="AJ260" i="3"/>
  <c r="AI261" i="3"/>
  <c r="F266" i="14"/>
  <c r="I266" i="14" s="1"/>
  <c r="J266" i="14" s="1"/>
  <c r="K266" i="14" s="1"/>
  <c r="L265" i="14"/>
  <c r="AG216" i="13"/>
  <c r="AJ215" i="13"/>
  <c r="F261" i="15"/>
  <c r="I261" i="15" s="1"/>
  <c r="J261" i="15" s="1"/>
  <c r="K261" i="15" s="1"/>
  <c r="L260" i="15"/>
  <c r="AG216" i="12"/>
  <c r="AJ215" i="12"/>
  <c r="T216" i="12" l="1"/>
  <c r="W216" i="12" s="1"/>
  <c r="X216" i="12" s="1"/>
  <c r="Y216" i="12" s="1"/>
  <c r="AH216" i="12"/>
  <c r="AI216" i="12" s="1"/>
  <c r="L261" i="15"/>
  <c r="F262" i="15"/>
  <c r="I262" i="15" s="1"/>
  <c r="J262" i="15" s="1"/>
  <c r="K262" i="15" s="1"/>
  <c r="T216" i="13"/>
  <c r="W216" i="13" s="1"/>
  <c r="X216" i="13" s="1"/>
  <c r="Y216" i="13" s="1"/>
  <c r="AH216" i="13"/>
  <c r="AI216" i="13" s="1"/>
  <c r="L266" i="14"/>
  <c r="F267" i="14"/>
  <c r="I267" i="14" s="1"/>
  <c r="J267" i="14" s="1"/>
  <c r="K267" i="14" s="1"/>
  <c r="F265" i="12"/>
  <c r="I265" i="12" s="1"/>
  <c r="J265" i="12" s="1"/>
  <c r="K265" i="12" s="1"/>
  <c r="L264" i="12"/>
  <c r="AT263" i="3"/>
  <c r="AU262" i="3"/>
  <c r="F264" i="3"/>
  <c r="I264" i="3" s="1"/>
  <c r="J264" i="3" s="1"/>
  <c r="K264" i="3" s="1"/>
  <c r="L263" i="3"/>
  <c r="AJ261" i="3"/>
  <c r="AI262" i="3"/>
  <c r="AV261" i="3"/>
  <c r="AK261" i="3"/>
  <c r="Y261" i="3"/>
  <c r="X262" i="3"/>
  <c r="AG217" i="14"/>
  <c r="AJ216" i="14"/>
  <c r="F264" i="13"/>
  <c r="I264" i="13" s="1"/>
  <c r="J264" i="13" s="1"/>
  <c r="K264" i="13" s="1"/>
  <c r="L263" i="13"/>
  <c r="AG217" i="15"/>
  <c r="AJ216" i="15"/>
  <c r="T217" i="15" l="1"/>
  <c r="W217" i="15" s="1"/>
  <c r="X217" i="15" s="1"/>
  <c r="Y217" i="15" s="1"/>
  <c r="AH217" i="15"/>
  <c r="AI217" i="15" s="1"/>
  <c r="L264" i="13"/>
  <c r="F265" i="13"/>
  <c r="I265" i="13" s="1"/>
  <c r="J265" i="13" s="1"/>
  <c r="K265" i="13" s="1"/>
  <c r="T217" i="14"/>
  <c r="W217" i="14" s="1"/>
  <c r="X217" i="14" s="1"/>
  <c r="Y217" i="14" s="1"/>
  <c r="AH217" i="14"/>
  <c r="AI217" i="14" s="1"/>
  <c r="F265" i="3"/>
  <c r="I265" i="3" s="1"/>
  <c r="J265" i="3" s="1"/>
  <c r="K265" i="3" s="1"/>
  <c r="L264" i="3"/>
  <c r="AT264" i="3"/>
  <c r="AU263" i="3"/>
  <c r="F266" i="12"/>
  <c r="I266" i="12" s="1"/>
  <c r="J266" i="12" s="1"/>
  <c r="K266" i="12" s="1"/>
  <c r="L265" i="12"/>
  <c r="AV262" i="3"/>
  <c r="Y262" i="3"/>
  <c r="AK262" i="3"/>
  <c r="X263" i="3"/>
  <c r="AJ262" i="3"/>
  <c r="AI263" i="3"/>
  <c r="F268" i="14"/>
  <c r="I268" i="14" s="1"/>
  <c r="J268" i="14" s="1"/>
  <c r="K268" i="14" s="1"/>
  <c r="L267" i="14"/>
  <c r="AG217" i="13"/>
  <c r="AJ216" i="13"/>
  <c r="F263" i="15"/>
  <c r="I263" i="15" s="1"/>
  <c r="J263" i="15" s="1"/>
  <c r="K263" i="15" s="1"/>
  <c r="L262" i="15"/>
  <c r="AG217" i="12"/>
  <c r="AJ216" i="12"/>
  <c r="T217" i="12" l="1"/>
  <c r="W217" i="12" s="1"/>
  <c r="X217" i="12" s="1"/>
  <c r="Y217" i="12" s="1"/>
  <c r="AH217" i="12"/>
  <c r="AI217" i="12" s="1"/>
  <c r="L263" i="15"/>
  <c r="F264" i="15"/>
  <c r="I264" i="15" s="1"/>
  <c r="J264" i="15" s="1"/>
  <c r="K264" i="15" s="1"/>
  <c r="T217" i="13"/>
  <c r="W217" i="13" s="1"/>
  <c r="X217" i="13" s="1"/>
  <c r="Y217" i="13" s="1"/>
  <c r="AH217" i="13"/>
  <c r="AI217" i="13" s="1"/>
  <c r="L268" i="14"/>
  <c r="F269" i="14"/>
  <c r="I269" i="14" s="1"/>
  <c r="J269" i="14" s="1"/>
  <c r="K269" i="14" s="1"/>
  <c r="F267" i="12"/>
  <c r="I267" i="12" s="1"/>
  <c r="J267" i="12" s="1"/>
  <c r="K267" i="12" s="1"/>
  <c r="L266" i="12"/>
  <c r="AT265" i="3"/>
  <c r="AU264" i="3"/>
  <c r="F266" i="3"/>
  <c r="I266" i="3" s="1"/>
  <c r="J266" i="3" s="1"/>
  <c r="K266" i="3" s="1"/>
  <c r="L265" i="3"/>
  <c r="AJ263" i="3"/>
  <c r="AI264" i="3"/>
  <c r="AV263" i="3"/>
  <c r="AK263" i="3"/>
  <c r="Y263" i="3"/>
  <c r="X264" i="3"/>
  <c r="AJ217" i="14"/>
  <c r="AG218" i="14"/>
  <c r="F266" i="13"/>
  <c r="I266" i="13" s="1"/>
  <c r="J266" i="13" s="1"/>
  <c r="K266" i="13" s="1"/>
  <c r="L265" i="13"/>
  <c r="AG218" i="15"/>
  <c r="AJ217" i="15"/>
  <c r="T218" i="15" l="1"/>
  <c r="W218" i="15" s="1"/>
  <c r="X218" i="15" s="1"/>
  <c r="Y218" i="15" s="1"/>
  <c r="AH218" i="15"/>
  <c r="AI218" i="15" s="1"/>
  <c r="L266" i="13"/>
  <c r="F267" i="13"/>
  <c r="I267" i="13" s="1"/>
  <c r="J267" i="13" s="1"/>
  <c r="K267" i="13" s="1"/>
  <c r="F267" i="3"/>
  <c r="I267" i="3" s="1"/>
  <c r="J267" i="3" s="1"/>
  <c r="K267" i="3" s="1"/>
  <c r="L266" i="3"/>
  <c r="AT266" i="3"/>
  <c r="AU265" i="3"/>
  <c r="F268" i="12"/>
  <c r="I268" i="12" s="1"/>
  <c r="J268" i="12" s="1"/>
  <c r="K268" i="12" s="1"/>
  <c r="L267" i="12"/>
  <c r="T218" i="14"/>
  <c r="W218" i="14" s="1"/>
  <c r="X218" i="14" s="1"/>
  <c r="Y218" i="14" s="1"/>
  <c r="AH218" i="14"/>
  <c r="AI218" i="14" s="1"/>
  <c r="AV264" i="3"/>
  <c r="Y264" i="3"/>
  <c r="AK264" i="3"/>
  <c r="X265" i="3"/>
  <c r="AJ264" i="3"/>
  <c r="AI265" i="3"/>
  <c r="F270" i="14"/>
  <c r="I270" i="14" s="1"/>
  <c r="J270" i="14" s="1"/>
  <c r="K270" i="14" s="1"/>
  <c r="L269" i="14"/>
  <c r="AG218" i="13"/>
  <c r="AJ217" i="13"/>
  <c r="F265" i="15"/>
  <c r="I265" i="15" s="1"/>
  <c r="J265" i="15" s="1"/>
  <c r="K265" i="15" s="1"/>
  <c r="L264" i="15"/>
  <c r="AG218" i="12"/>
  <c r="AJ217" i="12"/>
  <c r="T218" i="12" l="1"/>
  <c r="W218" i="12" s="1"/>
  <c r="X218" i="12" s="1"/>
  <c r="Y218" i="12" s="1"/>
  <c r="AH218" i="12"/>
  <c r="AI218" i="12" s="1"/>
  <c r="L265" i="15"/>
  <c r="F266" i="15"/>
  <c r="I266" i="15" s="1"/>
  <c r="J266" i="15" s="1"/>
  <c r="K266" i="15" s="1"/>
  <c r="T218" i="13"/>
  <c r="W218" i="13" s="1"/>
  <c r="X218" i="13" s="1"/>
  <c r="Y218" i="13" s="1"/>
  <c r="AH218" i="13"/>
  <c r="AI218" i="13" s="1"/>
  <c r="L270" i="14"/>
  <c r="F271" i="14"/>
  <c r="I271" i="14" s="1"/>
  <c r="J271" i="14" s="1"/>
  <c r="K271" i="14" s="1"/>
  <c r="F269" i="12"/>
  <c r="I269" i="12" s="1"/>
  <c r="J269" i="12" s="1"/>
  <c r="K269" i="12" s="1"/>
  <c r="L268" i="12"/>
  <c r="AT267" i="3"/>
  <c r="AU266" i="3"/>
  <c r="F268" i="3"/>
  <c r="I268" i="3" s="1"/>
  <c r="J268" i="3" s="1"/>
  <c r="K268" i="3" s="1"/>
  <c r="L267" i="3"/>
  <c r="AJ265" i="3"/>
  <c r="AI266" i="3"/>
  <c r="AV265" i="3"/>
  <c r="AK265" i="3"/>
  <c r="Y265" i="3"/>
  <c r="X266" i="3"/>
  <c r="AG219" i="14"/>
  <c r="AJ218" i="14"/>
  <c r="F268" i="13"/>
  <c r="I268" i="13" s="1"/>
  <c r="J268" i="13" s="1"/>
  <c r="K268" i="13" s="1"/>
  <c r="L267" i="13"/>
  <c r="AG219" i="15"/>
  <c r="AJ218" i="15"/>
  <c r="T219" i="15" l="1"/>
  <c r="W219" i="15" s="1"/>
  <c r="X219" i="15" s="1"/>
  <c r="Y219" i="15" s="1"/>
  <c r="AH219" i="15"/>
  <c r="AI219" i="15" s="1"/>
  <c r="L268" i="13"/>
  <c r="F269" i="13"/>
  <c r="I269" i="13" s="1"/>
  <c r="J269" i="13" s="1"/>
  <c r="K269" i="13" s="1"/>
  <c r="T219" i="14"/>
  <c r="W219" i="14" s="1"/>
  <c r="X219" i="14" s="1"/>
  <c r="Y219" i="14" s="1"/>
  <c r="AH219" i="14"/>
  <c r="AI219" i="14" s="1"/>
  <c r="F269" i="3"/>
  <c r="I269" i="3" s="1"/>
  <c r="J269" i="3" s="1"/>
  <c r="K269" i="3" s="1"/>
  <c r="L268" i="3"/>
  <c r="AT268" i="3"/>
  <c r="AU267" i="3"/>
  <c r="F270" i="12"/>
  <c r="I270" i="12" s="1"/>
  <c r="J270" i="12" s="1"/>
  <c r="K270" i="12" s="1"/>
  <c r="L269" i="12"/>
  <c r="AV266" i="3"/>
  <c r="Y266" i="3"/>
  <c r="AK266" i="3"/>
  <c r="X267" i="3"/>
  <c r="AJ266" i="3"/>
  <c r="AI267" i="3"/>
  <c r="F272" i="14"/>
  <c r="I272" i="14" s="1"/>
  <c r="J272" i="14" s="1"/>
  <c r="K272" i="14" s="1"/>
  <c r="L271" i="14"/>
  <c r="AG219" i="13"/>
  <c r="AJ218" i="13"/>
  <c r="F267" i="15"/>
  <c r="I267" i="15" s="1"/>
  <c r="J267" i="15" s="1"/>
  <c r="K267" i="15" s="1"/>
  <c r="L266" i="15"/>
  <c r="AG219" i="12"/>
  <c r="AJ218" i="12"/>
  <c r="T219" i="12" l="1"/>
  <c r="W219" i="12" s="1"/>
  <c r="X219" i="12" s="1"/>
  <c r="Y219" i="12" s="1"/>
  <c r="AH219" i="12"/>
  <c r="AI219" i="12" s="1"/>
  <c r="L267" i="15"/>
  <c r="F268" i="15"/>
  <c r="I268" i="15" s="1"/>
  <c r="J268" i="15" s="1"/>
  <c r="K268" i="15" s="1"/>
  <c r="T219" i="13"/>
  <c r="W219" i="13" s="1"/>
  <c r="X219" i="13" s="1"/>
  <c r="Y219" i="13" s="1"/>
  <c r="AH219" i="13"/>
  <c r="AI219" i="13" s="1"/>
  <c r="L272" i="14"/>
  <c r="F273" i="14"/>
  <c r="I273" i="14" s="1"/>
  <c r="J273" i="14" s="1"/>
  <c r="K273" i="14" s="1"/>
  <c r="F271" i="12"/>
  <c r="I271" i="12" s="1"/>
  <c r="J271" i="12" s="1"/>
  <c r="K271" i="12" s="1"/>
  <c r="L270" i="12"/>
  <c r="AT269" i="3"/>
  <c r="AU268" i="3"/>
  <c r="F270" i="3"/>
  <c r="I270" i="3" s="1"/>
  <c r="J270" i="3" s="1"/>
  <c r="K270" i="3" s="1"/>
  <c r="L269" i="3"/>
  <c r="AJ267" i="3"/>
  <c r="AI268" i="3"/>
  <c r="AV267" i="3"/>
  <c r="AK267" i="3"/>
  <c r="Y267" i="3"/>
  <c r="X268" i="3"/>
  <c r="AG220" i="14"/>
  <c r="AJ219" i="14"/>
  <c r="F270" i="13"/>
  <c r="I270" i="13" s="1"/>
  <c r="J270" i="13" s="1"/>
  <c r="K270" i="13" s="1"/>
  <c r="L269" i="13"/>
  <c r="AG220" i="15"/>
  <c r="AJ219" i="15"/>
  <c r="T220" i="15" l="1"/>
  <c r="W220" i="15" s="1"/>
  <c r="X220" i="15" s="1"/>
  <c r="Y220" i="15" s="1"/>
  <c r="AH220" i="15"/>
  <c r="AI220" i="15" s="1"/>
  <c r="L270" i="13"/>
  <c r="F271" i="13"/>
  <c r="I271" i="13" s="1"/>
  <c r="J271" i="13" s="1"/>
  <c r="K271" i="13" s="1"/>
  <c r="T220" i="14"/>
  <c r="W220" i="14" s="1"/>
  <c r="X220" i="14" s="1"/>
  <c r="Y220" i="14" s="1"/>
  <c r="AH220" i="14"/>
  <c r="AI220" i="14" s="1"/>
  <c r="F271" i="3"/>
  <c r="I271" i="3" s="1"/>
  <c r="J271" i="3" s="1"/>
  <c r="K271" i="3" s="1"/>
  <c r="L270" i="3"/>
  <c r="AT270" i="3"/>
  <c r="AU269" i="3"/>
  <c r="F272" i="12"/>
  <c r="I272" i="12" s="1"/>
  <c r="J272" i="12" s="1"/>
  <c r="K272" i="12" s="1"/>
  <c r="L271" i="12"/>
  <c r="AV268" i="3"/>
  <c r="Y268" i="3"/>
  <c r="AK268" i="3"/>
  <c r="X269" i="3"/>
  <c r="AJ268" i="3"/>
  <c r="AI269" i="3"/>
  <c r="F274" i="14"/>
  <c r="I274" i="14" s="1"/>
  <c r="J274" i="14" s="1"/>
  <c r="K274" i="14" s="1"/>
  <c r="L273" i="14"/>
  <c r="AG220" i="13"/>
  <c r="AJ219" i="13"/>
  <c r="F269" i="15"/>
  <c r="I269" i="15" s="1"/>
  <c r="J269" i="15" s="1"/>
  <c r="K269" i="15" s="1"/>
  <c r="L268" i="15"/>
  <c r="AG220" i="12"/>
  <c r="AJ219" i="12"/>
  <c r="T220" i="12" l="1"/>
  <c r="W220" i="12" s="1"/>
  <c r="X220" i="12" s="1"/>
  <c r="Y220" i="12" s="1"/>
  <c r="AH220" i="12"/>
  <c r="AI220" i="12" s="1"/>
  <c r="L269" i="15"/>
  <c r="F270" i="15"/>
  <c r="I270" i="15" s="1"/>
  <c r="J270" i="15" s="1"/>
  <c r="K270" i="15" s="1"/>
  <c r="T220" i="13"/>
  <c r="W220" i="13" s="1"/>
  <c r="X220" i="13" s="1"/>
  <c r="Y220" i="13" s="1"/>
  <c r="AH220" i="13"/>
  <c r="AI220" i="13" s="1"/>
  <c r="L274" i="14"/>
  <c r="F275" i="14"/>
  <c r="I275" i="14" s="1"/>
  <c r="J275" i="14" s="1"/>
  <c r="K275" i="14" s="1"/>
  <c r="F273" i="12"/>
  <c r="I273" i="12" s="1"/>
  <c r="J273" i="12" s="1"/>
  <c r="K273" i="12" s="1"/>
  <c r="L272" i="12"/>
  <c r="AT271" i="3"/>
  <c r="AU270" i="3"/>
  <c r="F272" i="3"/>
  <c r="I272" i="3" s="1"/>
  <c r="J272" i="3" s="1"/>
  <c r="K272" i="3" s="1"/>
  <c r="L271" i="3"/>
  <c r="AJ269" i="3"/>
  <c r="AI270" i="3"/>
  <c r="AV269" i="3"/>
  <c r="AK269" i="3"/>
  <c r="Y269" i="3"/>
  <c r="X270" i="3"/>
  <c r="AG221" i="14"/>
  <c r="AJ220" i="14"/>
  <c r="F272" i="13"/>
  <c r="I272" i="13" s="1"/>
  <c r="J272" i="13" s="1"/>
  <c r="K272" i="13" s="1"/>
  <c r="L271" i="13"/>
  <c r="AG221" i="15"/>
  <c r="AJ220" i="15"/>
  <c r="T221" i="15" l="1"/>
  <c r="W221" i="15" s="1"/>
  <c r="X221" i="15" s="1"/>
  <c r="Y221" i="15" s="1"/>
  <c r="AH221" i="15"/>
  <c r="AI221" i="15" s="1"/>
  <c r="L272" i="13"/>
  <c r="F273" i="13"/>
  <c r="I273" i="13" s="1"/>
  <c r="J273" i="13" s="1"/>
  <c r="K273" i="13" s="1"/>
  <c r="T221" i="14"/>
  <c r="W221" i="14" s="1"/>
  <c r="X221" i="14" s="1"/>
  <c r="Y221" i="14" s="1"/>
  <c r="AH221" i="14"/>
  <c r="AI221" i="14" s="1"/>
  <c r="F273" i="3"/>
  <c r="I273" i="3" s="1"/>
  <c r="J273" i="3" s="1"/>
  <c r="K273" i="3" s="1"/>
  <c r="L272" i="3"/>
  <c r="AT272" i="3"/>
  <c r="AU271" i="3"/>
  <c r="F274" i="12"/>
  <c r="I274" i="12" s="1"/>
  <c r="J274" i="12" s="1"/>
  <c r="K274" i="12" s="1"/>
  <c r="L273" i="12"/>
  <c r="AV270" i="3"/>
  <c r="Y270" i="3"/>
  <c r="AK270" i="3"/>
  <c r="X271" i="3"/>
  <c r="AJ270" i="3"/>
  <c r="AI271" i="3"/>
  <c r="F276" i="14"/>
  <c r="I276" i="14" s="1"/>
  <c r="J276" i="14" s="1"/>
  <c r="K276" i="14" s="1"/>
  <c r="L275" i="14"/>
  <c r="AG221" i="13"/>
  <c r="AJ220" i="13"/>
  <c r="F271" i="15"/>
  <c r="I271" i="15" s="1"/>
  <c r="J271" i="15" s="1"/>
  <c r="K271" i="15" s="1"/>
  <c r="L270" i="15"/>
  <c r="AG221" i="12"/>
  <c r="AJ220" i="12"/>
  <c r="T221" i="12" l="1"/>
  <c r="W221" i="12" s="1"/>
  <c r="X221" i="12" s="1"/>
  <c r="Y221" i="12" s="1"/>
  <c r="AH221" i="12"/>
  <c r="AI221" i="12" s="1"/>
  <c r="L271" i="15"/>
  <c r="F272" i="15"/>
  <c r="I272" i="15" s="1"/>
  <c r="J272" i="15" s="1"/>
  <c r="K272" i="15" s="1"/>
  <c r="T221" i="13"/>
  <c r="W221" i="13" s="1"/>
  <c r="X221" i="13" s="1"/>
  <c r="Y221" i="13" s="1"/>
  <c r="AH221" i="13"/>
  <c r="AI221" i="13" s="1"/>
  <c r="L276" i="14"/>
  <c r="F277" i="14"/>
  <c r="I277" i="14" s="1"/>
  <c r="J277" i="14" s="1"/>
  <c r="K277" i="14" s="1"/>
  <c r="F275" i="12"/>
  <c r="I275" i="12" s="1"/>
  <c r="J275" i="12" s="1"/>
  <c r="K275" i="12" s="1"/>
  <c r="L274" i="12"/>
  <c r="AT273" i="3"/>
  <c r="AU272" i="3"/>
  <c r="F274" i="3"/>
  <c r="I274" i="3" s="1"/>
  <c r="J274" i="3" s="1"/>
  <c r="K274" i="3" s="1"/>
  <c r="L273" i="3"/>
  <c r="AJ271" i="3"/>
  <c r="AI272" i="3"/>
  <c r="AV271" i="3"/>
  <c r="AK271" i="3"/>
  <c r="Y271" i="3"/>
  <c r="X272" i="3"/>
  <c r="AJ221" i="14"/>
  <c r="AG222" i="14"/>
  <c r="F274" i="13"/>
  <c r="I274" i="13" s="1"/>
  <c r="J274" i="13" s="1"/>
  <c r="K274" i="13" s="1"/>
  <c r="L273" i="13"/>
  <c r="AG222" i="15"/>
  <c r="AJ221" i="15"/>
  <c r="T222" i="15" l="1"/>
  <c r="W222" i="15" s="1"/>
  <c r="X222" i="15" s="1"/>
  <c r="Y222" i="15" s="1"/>
  <c r="AH222" i="15"/>
  <c r="AI222" i="15" s="1"/>
  <c r="L274" i="13"/>
  <c r="F275" i="13"/>
  <c r="I275" i="13" s="1"/>
  <c r="J275" i="13" s="1"/>
  <c r="K275" i="13" s="1"/>
  <c r="F275" i="3"/>
  <c r="I275" i="3" s="1"/>
  <c r="J275" i="3" s="1"/>
  <c r="K275" i="3" s="1"/>
  <c r="L274" i="3"/>
  <c r="AT274" i="3"/>
  <c r="AU273" i="3"/>
  <c r="F276" i="12"/>
  <c r="I276" i="12" s="1"/>
  <c r="J276" i="12" s="1"/>
  <c r="K276" i="12" s="1"/>
  <c r="L275" i="12"/>
  <c r="T222" i="14"/>
  <c r="W222" i="14" s="1"/>
  <c r="X222" i="14" s="1"/>
  <c r="Y222" i="14" s="1"/>
  <c r="AH222" i="14"/>
  <c r="AI222" i="14" s="1"/>
  <c r="AV272" i="3"/>
  <c r="Y272" i="3"/>
  <c r="AK272" i="3"/>
  <c r="X273" i="3"/>
  <c r="AJ272" i="3"/>
  <c r="AI273" i="3"/>
  <c r="F278" i="14"/>
  <c r="I278" i="14" s="1"/>
  <c r="J278" i="14" s="1"/>
  <c r="K278" i="14" s="1"/>
  <c r="L277" i="14"/>
  <c r="AG222" i="13"/>
  <c r="AJ221" i="13"/>
  <c r="F273" i="15"/>
  <c r="I273" i="15" s="1"/>
  <c r="J273" i="15" s="1"/>
  <c r="K273" i="15" s="1"/>
  <c r="L272" i="15"/>
  <c r="AG222" i="12"/>
  <c r="AJ221" i="12"/>
  <c r="T222" i="12" l="1"/>
  <c r="W222" i="12" s="1"/>
  <c r="X222" i="12" s="1"/>
  <c r="Y222" i="12" s="1"/>
  <c r="AH222" i="12"/>
  <c r="AI222" i="12" s="1"/>
  <c r="L273" i="15"/>
  <c r="F274" i="15"/>
  <c r="I274" i="15" s="1"/>
  <c r="J274" i="15" s="1"/>
  <c r="K274" i="15" s="1"/>
  <c r="T222" i="13"/>
  <c r="W222" i="13" s="1"/>
  <c r="X222" i="13" s="1"/>
  <c r="Y222" i="13" s="1"/>
  <c r="AH222" i="13"/>
  <c r="AI222" i="13" s="1"/>
  <c r="L278" i="14"/>
  <c r="F279" i="14"/>
  <c r="I279" i="14" s="1"/>
  <c r="J279" i="14" s="1"/>
  <c r="K279" i="14" s="1"/>
  <c r="F277" i="12"/>
  <c r="I277" i="12" s="1"/>
  <c r="J277" i="12" s="1"/>
  <c r="K277" i="12" s="1"/>
  <c r="L276" i="12"/>
  <c r="AT275" i="3"/>
  <c r="AU274" i="3"/>
  <c r="F276" i="3"/>
  <c r="I276" i="3" s="1"/>
  <c r="J276" i="3" s="1"/>
  <c r="K276" i="3" s="1"/>
  <c r="L275" i="3"/>
  <c r="AJ273" i="3"/>
  <c r="AI274" i="3"/>
  <c r="AV273" i="3"/>
  <c r="AK273" i="3"/>
  <c r="Y273" i="3"/>
  <c r="X274" i="3"/>
  <c r="AG223" i="14"/>
  <c r="AJ222" i="14"/>
  <c r="F276" i="13"/>
  <c r="I276" i="13" s="1"/>
  <c r="J276" i="13" s="1"/>
  <c r="K276" i="13" s="1"/>
  <c r="L275" i="13"/>
  <c r="AG223" i="15"/>
  <c r="AJ222" i="15"/>
  <c r="T223" i="15" l="1"/>
  <c r="W223" i="15" s="1"/>
  <c r="X223" i="15" s="1"/>
  <c r="Y223" i="15" s="1"/>
  <c r="AH223" i="15"/>
  <c r="AI223" i="15" s="1"/>
  <c r="L276" i="13"/>
  <c r="F277" i="13"/>
  <c r="I277" i="13" s="1"/>
  <c r="J277" i="13" s="1"/>
  <c r="K277" i="13" s="1"/>
  <c r="T223" i="14"/>
  <c r="W223" i="14" s="1"/>
  <c r="X223" i="14" s="1"/>
  <c r="Y223" i="14" s="1"/>
  <c r="AH223" i="14"/>
  <c r="AI223" i="14" s="1"/>
  <c r="F277" i="3"/>
  <c r="I277" i="3" s="1"/>
  <c r="J277" i="3" s="1"/>
  <c r="K277" i="3" s="1"/>
  <c r="L276" i="3"/>
  <c r="AT276" i="3"/>
  <c r="AU275" i="3"/>
  <c r="F278" i="12"/>
  <c r="I278" i="12" s="1"/>
  <c r="J278" i="12" s="1"/>
  <c r="K278" i="12" s="1"/>
  <c r="L277" i="12"/>
  <c r="AV274" i="3"/>
  <c r="Y274" i="3"/>
  <c r="AK274" i="3"/>
  <c r="X275" i="3"/>
  <c r="AJ274" i="3"/>
  <c r="AI275" i="3"/>
  <c r="F280" i="14"/>
  <c r="I280" i="14" s="1"/>
  <c r="J280" i="14" s="1"/>
  <c r="K280" i="14" s="1"/>
  <c r="L279" i="14"/>
  <c r="AG223" i="13"/>
  <c r="AJ222" i="13"/>
  <c r="F275" i="15"/>
  <c r="I275" i="15" s="1"/>
  <c r="J275" i="15" s="1"/>
  <c r="K275" i="15" s="1"/>
  <c r="L274" i="15"/>
  <c r="AG223" i="12"/>
  <c r="AJ222" i="12"/>
  <c r="T223" i="12" l="1"/>
  <c r="W223" i="12" s="1"/>
  <c r="X223" i="12" s="1"/>
  <c r="Y223" i="12" s="1"/>
  <c r="AH223" i="12"/>
  <c r="AI223" i="12" s="1"/>
  <c r="F276" i="15"/>
  <c r="I276" i="15" s="1"/>
  <c r="J276" i="15" s="1"/>
  <c r="K276" i="15" s="1"/>
  <c r="L275" i="15"/>
  <c r="T223" i="13"/>
  <c r="W223" i="13" s="1"/>
  <c r="X223" i="13" s="1"/>
  <c r="Y223" i="13" s="1"/>
  <c r="AH223" i="13"/>
  <c r="AI223" i="13" s="1"/>
  <c r="L280" i="14"/>
  <c r="F281" i="14"/>
  <c r="I281" i="14" s="1"/>
  <c r="J281" i="14" s="1"/>
  <c r="K281" i="14" s="1"/>
  <c r="F279" i="12"/>
  <c r="I279" i="12" s="1"/>
  <c r="J279" i="12" s="1"/>
  <c r="K279" i="12" s="1"/>
  <c r="L278" i="12"/>
  <c r="AT277" i="3"/>
  <c r="AU276" i="3"/>
  <c r="F278" i="3"/>
  <c r="I278" i="3" s="1"/>
  <c r="J278" i="3" s="1"/>
  <c r="K278" i="3" s="1"/>
  <c r="L277" i="3"/>
  <c r="AJ275" i="3"/>
  <c r="AI276" i="3"/>
  <c r="AV275" i="3"/>
  <c r="AK275" i="3"/>
  <c r="Y275" i="3"/>
  <c r="X276" i="3"/>
  <c r="AG224" i="14"/>
  <c r="AJ223" i="14"/>
  <c r="F278" i="13"/>
  <c r="I278" i="13" s="1"/>
  <c r="J278" i="13" s="1"/>
  <c r="K278" i="13" s="1"/>
  <c r="L277" i="13"/>
  <c r="AG224" i="15"/>
  <c r="AJ223" i="15"/>
  <c r="T224" i="15" l="1"/>
  <c r="W224" i="15" s="1"/>
  <c r="X224" i="15" s="1"/>
  <c r="Y224" i="15" s="1"/>
  <c r="AH224" i="15"/>
  <c r="AI224" i="15" s="1"/>
  <c r="L278" i="13"/>
  <c r="F279" i="13"/>
  <c r="I279" i="13" s="1"/>
  <c r="J279" i="13" s="1"/>
  <c r="K279" i="13" s="1"/>
  <c r="T224" i="14"/>
  <c r="W224" i="14" s="1"/>
  <c r="X224" i="14" s="1"/>
  <c r="Y224" i="14" s="1"/>
  <c r="AH224" i="14"/>
  <c r="AI224" i="14" s="1"/>
  <c r="F279" i="3"/>
  <c r="I279" i="3" s="1"/>
  <c r="J279" i="3" s="1"/>
  <c r="K279" i="3" s="1"/>
  <c r="L278" i="3"/>
  <c r="AT278" i="3"/>
  <c r="AU277" i="3"/>
  <c r="F280" i="12"/>
  <c r="I280" i="12" s="1"/>
  <c r="J280" i="12" s="1"/>
  <c r="K280" i="12" s="1"/>
  <c r="L279" i="12"/>
  <c r="L276" i="15"/>
  <c r="F277" i="15"/>
  <c r="I277" i="15" s="1"/>
  <c r="J277" i="15" s="1"/>
  <c r="K277" i="15" s="1"/>
  <c r="AV276" i="3"/>
  <c r="Y276" i="3"/>
  <c r="AK276" i="3"/>
  <c r="X277" i="3"/>
  <c r="AJ276" i="3"/>
  <c r="AI277" i="3"/>
  <c r="F282" i="14"/>
  <c r="I282" i="14" s="1"/>
  <c r="J282" i="14" s="1"/>
  <c r="K282" i="14" s="1"/>
  <c r="L281" i="14"/>
  <c r="AG224" i="13"/>
  <c r="AJ223" i="13"/>
  <c r="AG224" i="12"/>
  <c r="AJ223" i="12"/>
  <c r="T224" i="12" l="1"/>
  <c r="W224" i="12" s="1"/>
  <c r="X224" i="12" s="1"/>
  <c r="Y224" i="12" s="1"/>
  <c r="AH224" i="12"/>
  <c r="AI224" i="12" s="1"/>
  <c r="T224" i="13"/>
  <c r="W224" i="13" s="1"/>
  <c r="X224" i="13" s="1"/>
  <c r="Y224" i="13" s="1"/>
  <c r="AH224" i="13"/>
  <c r="AI224" i="13" s="1"/>
  <c r="L282" i="14"/>
  <c r="F283" i="14"/>
  <c r="I283" i="14" s="1"/>
  <c r="J283" i="14" s="1"/>
  <c r="K283" i="14" s="1"/>
  <c r="F281" i="12"/>
  <c r="I281" i="12" s="1"/>
  <c r="J281" i="12" s="1"/>
  <c r="K281" i="12" s="1"/>
  <c r="L280" i="12"/>
  <c r="AT279" i="3"/>
  <c r="AU278" i="3"/>
  <c r="F280" i="3"/>
  <c r="I280" i="3" s="1"/>
  <c r="J280" i="3" s="1"/>
  <c r="K280" i="3" s="1"/>
  <c r="L279" i="3"/>
  <c r="AJ277" i="3"/>
  <c r="AI278" i="3"/>
  <c r="AV277" i="3"/>
  <c r="AK277" i="3"/>
  <c r="Y277" i="3"/>
  <c r="X278" i="3"/>
  <c r="F278" i="15"/>
  <c r="I278" i="15" s="1"/>
  <c r="J278" i="15" s="1"/>
  <c r="K278" i="15" s="1"/>
  <c r="L277" i="15"/>
  <c r="AG225" i="14"/>
  <c r="AJ224" i="14"/>
  <c r="F280" i="13"/>
  <c r="I280" i="13" s="1"/>
  <c r="J280" i="13" s="1"/>
  <c r="K280" i="13" s="1"/>
  <c r="L279" i="13"/>
  <c r="AG225" i="15"/>
  <c r="AJ224" i="15"/>
  <c r="T225" i="15" l="1"/>
  <c r="W225" i="15" s="1"/>
  <c r="X225" i="15" s="1"/>
  <c r="Y225" i="15" s="1"/>
  <c r="AH225" i="15"/>
  <c r="AI225" i="15" s="1"/>
  <c r="L280" i="13"/>
  <c r="F281" i="13"/>
  <c r="I281" i="13" s="1"/>
  <c r="J281" i="13" s="1"/>
  <c r="K281" i="13" s="1"/>
  <c r="T225" i="14"/>
  <c r="W225" i="14" s="1"/>
  <c r="X225" i="14" s="1"/>
  <c r="Y225" i="14" s="1"/>
  <c r="AH225" i="14"/>
  <c r="AI225" i="14" s="1"/>
  <c r="L278" i="15"/>
  <c r="F279" i="15"/>
  <c r="I279" i="15" s="1"/>
  <c r="J279" i="15" s="1"/>
  <c r="K279" i="15" s="1"/>
  <c r="F281" i="3"/>
  <c r="I281" i="3" s="1"/>
  <c r="J281" i="3" s="1"/>
  <c r="K281" i="3" s="1"/>
  <c r="L280" i="3"/>
  <c r="AT280" i="3"/>
  <c r="AU279" i="3"/>
  <c r="F282" i="12"/>
  <c r="I282" i="12" s="1"/>
  <c r="J282" i="12" s="1"/>
  <c r="K282" i="12" s="1"/>
  <c r="L281" i="12"/>
  <c r="AV278" i="3"/>
  <c r="Y278" i="3"/>
  <c r="AK278" i="3"/>
  <c r="X279" i="3"/>
  <c r="AJ278" i="3"/>
  <c r="AI279" i="3"/>
  <c r="F284" i="14"/>
  <c r="I284" i="14" s="1"/>
  <c r="J284" i="14" s="1"/>
  <c r="K284" i="14" s="1"/>
  <c r="L283" i="14"/>
  <c r="AG225" i="13"/>
  <c r="AJ224" i="13"/>
  <c r="AG225" i="12"/>
  <c r="AJ224" i="12"/>
  <c r="T225" i="12" l="1"/>
  <c r="W225" i="12" s="1"/>
  <c r="X225" i="12" s="1"/>
  <c r="Y225" i="12" s="1"/>
  <c r="AH225" i="12"/>
  <c r="AI225" i="12" s="1"/>
  <c r="T225" i="13"/>
  <c r="W225" i="13" s="1"/>
  <c r="X225" i="13" s="1"/>
  <c r="Y225" i="13" s="1"/>
  <c r="AH225" i="13"/>
  <c r="AI225" i="13" s="1"/>
  <c r="L284" i="14"/>
  <c r="F285" i="14"/>
  <c r="I285" i="14" s="1"/>
  <c r="J285" i="14" s="1"/>
  <c r="K285" i="14" s="1"/>
  <c r="F283" i="12"/>
  <c r="I283" i="12" s="1"/>
  <c r="J283" i="12" s="1"/>
  <c r="K283" i="12" s="1"/>
  <c r="L282" i="12"/>
  <c r="AT281" i="3"/>
  <c r="AU280" i="3"/>
  <c r="F282" i="3"/>
  <c r="I282" i="3" s="1"/>
  <c r="J282" i="3" s="1"/>
  <c r="K282" i="3" s="1"/>
  <c r="L281" i="3"/>
  <c r="AJ279" i="3"/>
  <c r="AI280" i="3"/>
  <c r="AV279" i="3"/>
  <c r="AK279" i="3"/>
  <c r="Y279" i="3"/>
  <c r="X280" i="3"/>
  <c r="F280" i="15"/>
  <c r="I280" i="15" s="1"/>
  <c r="J280" i="15" s="1"/>
  <c r="K280" i="15" s="1"/>
  <c r="L279" i="15"/>
  <c r="AJ225" i="14"/>
  <c r="AG226" i="14"/>
  <c r="F282" i="13"/>
  <c r="I282" i="13" s="1"/>
  <c r="J282" i="13" s="1"/>
  <c r="K282" i="13" s="1"/>
  <c r="L281" i="13"/>
  <c r="AG226" i="15"/>
  <c r="AJ225" i="15"/>
  <c r="T226" i="15" l="1"/>
  <c r="W226" i="15" s="1"/>
  <c r="X226" i="15" s="1"/>
  <c r="Y226" i="15" s="1"/>
  <c r="AH226" i="15"/>
  <c r="AI226" i="15" s="1"/>
  <c r="L282" i="13"/>
  <c r="F283" i="13"/>
  <c r="I283" i="13" s="1"/>
  <c r="J283" i="13" s="1"/>
  <c r="K283" i="13" s="1"/>
  <c r="L280" i="15"/>
  <c r="F281" i="15"/>
  <c r="I281" i="15" s="1"/>
  <c r="J281" i="15" s="1"/>
  <c r="K281" i="15" s="1"/>
  <c r="F283" i="3"/>
  <c r="I283" i="3" s="1"/>
  <c r="J283" i="3" s="1"/>
  <c r="K283" i="3" s="1"/>
  <c r="L282" i="3"/>
  <c r="AT282" i="3"/>
  <c r="AU281" i="3"/>
  <c r="F284" i="12"/>
  <c r="I284" i="12" s="1"/>
  <c r="J284" i="12" s="1"/>
  <c r="K284" i="12" s="1"/>
  <c r="L283" i="12"/>
  <c r="T226" i="14"/>
  <c r="W226" i="14" s="1"/>
  <c r="X226" i="14" s="1"/>
  <c r="Y226" i="14" s="1"/>
  <c r="AH226" i="14"/>
  <c r="AI226" i="14" s="1"/>
  <c r="AV280" i="3"/>
  <c r="Y280" i="3"/>
  <c r="AK280" i="3"/>
  <c r="X281" i="3"/>
  <c r="AJ280" i="3"/>
  <c r="AI281" i="3"/>
  <c r="F286" i="14"/>
  <c r="I286" i="14" s="1"/>
  <c r="J286" i="14" s="1"/>
  <c r="K286" i="14" s="1"/>
  <c r="L285" i="14"/>
  <c r="AG226" i="13"/>
  <c r="AJ225" i="13"/>
  <c r="AG226" i="12"/>
  <c r="AJ225" i="12"/>
  <c r="T226" i="12" l="1"/>
  <c r="W226" i="12" s="1"/>
  <c r="X226" i="12" s="1"/>
  <c r="Y226" i="12" s="1"/>
  <c r="AH226" i="12"/>
  <c r="AI226" i="12" s="1"/>
  <c r="T226" i="13"/>
  <c r="W226" i="13" s="1"/>
  <c r="X226" i="13" s="1"/>
  <c r="Y226" i="13" s="1"/>
  <c r="AH226" i="13"/>
  <c r="AI226" i="13" s="1"/>
  <c r="L286" i="14"/>
  <c r="F287" i="14"/>
  <c r="I287" i="14" s="1"/>
  <c r="J287" i="14" s="1"/>
  <c r="K287" i="14" s="1"/>
  <c r="F285" i="12"/>
  <c r="I285" i="12" s="1"/>
  <c r="J285" i="12" s="1"/>
  <c r="K285" i="12" s="1"/>
  <c r="L284" i="12"/>
  <c r="AT283" i="3"/>
  <c r="AU282" i="3"/>
  <c r="F284" i="3"/>
  <c r="I284" i="3" s="1"/>
  <c r="J284" i="3" s="1"/>
  <c r="K284" i="3" s="1"/>
  <c r="L283" i="3"/>
  <c r="AJ281" i="3"/>
  <c r="AI282" i="3"/>
  <c r="AV281" i="3"/>
  <c r="AK281" i="3"/>
  <c r="Y281" i="3"/>
  <c r="X282" i="3"/>
  <c r="AG227" i="14"/>
  <c r="AJ226" i="14"/>
  <c r="F282" i="15"/>
  <c r="I282" i="15" s="1"/>
  <c r="J282" i="15" s="1"/>
  <c r="K282" i="15" s="1"/>
  <c r="L281" i="15"/>
  <c r="F284" i="13"/>
  <c r="I284" i="13" s="1"/>
  <c r="J284" i="13" s="1"/>
  <c r="K284" i="13" s="1"/>
  <c r="L283" i="13"/>
  <c r="AG227" i="15"/>
  <c r="AJ226" i="15"/>
  <c r="T227" i="15" l="1"/>
  <c r="W227" i="15" s="1"/>
  <c r="X227" i="15" s="1"/>
  <c r="Y227" i="15" s="1"/>
  <c r="AH227" i="15"/>
  <c r="AI227" i="15" s="1"/>
  <c r="L284" i="13"/>
  <c r="F285" i="13"/>
  <c r="I285" i="13" s="1"/>
  <c r="J285" i="13" s="1"/>
  <c r="K285" i="13" s="1"/>
  <c r="L282" i="15"/>
  <c r="F283" i="15"/>
  <c r="I283" i="15" s="1"/>
  <c r="J283" i="15" s="1"/>
  <c r="K283" i="15" s="1"/>
  <c r="T227" i="14"/>
  <c r="W227" i="14" s="1"/>
  <c r="X227" i="14" s="1"/>
  <c r="Y227" i="14" s="1"/>
  <c r="AH227" i="14"/>
  <c r="AI227" i="14" s="1"/>
  <c r="F285" i="3"/>
  <c r="I285" i="3" s="1"/>
  <c r="J285" i="3" s="1"/>
  <c r="K285" i="3" s="1"/>
  <c r="L284" i="3"/>
  <c r="AT284" i="3"/>
  <c r="AU283" i="3"/>
  <c r="F286" i="12"/>
  <c r="I286" i="12" s="1"/>
  <c r="J286" i="12" s="1"/>
  <c r="K286" i="12" s="1"/>
  <c r="L285" i="12"/>
  <c r="AV282" i="3"/>
  <c r="Y282" i="3"/>
  <c r="AK282" i="3"/>
  <c r="X283" i="3"/>
  <c r="AJ282" i="3"/>
  <c r="AI283" i="3"/>
  <c r="F288" i="14"/>
  <c r="I288" i="14" s="1"/>
  <c r="J288" i="14" s="1"/>
  <c r="K288" i="14" s="1"/>
  <c r="L287" i="14"/>
  <c r="AG227" i="13"/>
  <c r="AJ226" i="13"/>
  <c r="AG227" i="12"/>
  <c r="AJ226" i="12"/>
  <c r="T227" i="12" l="1"/>
  <c r="W227" i="12" s="1"/>
  <c r="X227" i="12" s="1"/>
  <c r="Y227" i="12" s="1"/>
  <c r="AH227" i="12"/>
  <c r="AI227" i="12" s="1"/>
  <c r="T227" i="13"/>
  <c r="W227" i="13" s="1"/>
  <c r="X227" i="13" s="1"/>
  <c r="Y227" i="13" s="1"/>
  <c r="AH227" i="13"/>
  <c r="AI227" i="13" s="1"/>
  <c r="L288" i="14"/>
  <c r="F289" i="14"/>
  <c r="I289" i="14" s="1"/>
  <c r="J289" i="14" s="1"/>
  <c r="K289" i="14" s="1"/>
  <c r="F287" i="12"/>
  <c r="I287" i="12" s="1"/>
  <c r="J287" i="12" s="1"/>
  <c r="K287" i="12" s="1"/>
  <c r="L286" i="12"/>
  <c r="AT285" i="3"/>
  <c r="AU284" i="3"/>
  <c r="L285" i="3"/>
  <c r="F286" i="3"/>
  <c r="I286" i="3" s="1"/>
  <c r="J286" i="3" s="1"/>
  <c r="K286" i="3" s="1"/>
  <c r="AJ283" i="3"/>
  <c r="AI284" i="3"/>
  <c r="AV283" i="3"/>
  <c r="AK283" i="3"/>
  <c r="Y283" i="3"/>
  <c r="X284" i="3"/>
  <c r="AG228" i="14"/>
  <c r="AJ227" i="14"/>
  <c r="F284" i="15"/>
  <c r="I284" i="15" s="1"/>
  <c r="J284" i="15" s="1"/>
  <c r="K284" i="15" s="1"/>
  <c r="L283" i="15"/>
  <c r="F286" i="13"/>
  <c r="I286" i="13" s="1"/>
  <c r="J286" i="13" s="1"/>
  <c r="K286" i="13" s="1"/>
  <c r="L285" i="13"/>
  <c r="AG228" i="15"/>
  <c r="AJ227" i="15"/>
  <c r="T228" i="15" l="1"/>
  <c r="W228" i="15" s="1"/>
  <c r="X228" i="15" s="1"/>
  <c r="Y228" i="15" s="1"/>
  <c r="AH228" i="15"/>
  <c r="AI228" i="15" s="1"/>
  <c r="L286" i="13"/>
  <c r="F287" i="13"/>
  <c r="I287" i="13" s="1"/>
  <c r="J287" i="13" s="1"/>
  <c r="K287" i="13" s="1"/>
  <c r="L284" i="15"/>
  <c r="F285" i="15"/>
  <c r="I285" i="15" s="1"/>
  <c r="J285" i="15" s="1"/>
  <c r="K285" i="15" s="1"/>
  <c r="T228" i="14"/>
  <c r="W228" i="14" s="1"/>
  <c r="X228" i="14" s="1"/>
  <c r="Y228" i="14" s="1"/>
  <c r="AH228" i="14"/>
  <c r="AI228" i="14" s="1"/>
  <c r="AT286" i="3"/>
  <c r="AU285" i="3"/>
  <c r="F288" i="12"/>
  <c r="I288" i="12" s="1"/>
  <c r="J288" i="12" s="1"/>
  <c r="K288" i="12" s="1"/>
  <c r="L287" i="12"/>
  <c r="AV284" i="3"/>
  <c r="Y284" i="3"/>
  <c r="AK284" i="3"/>
  <c r="X285" i="3"/>
  <c r="AJ284" i="3"/>
  <c r="AI285" i="3"/>
  <c r="L286" i="3"/>
  <c r="F287" i="3"/>
  <c r="I287" i="3" s="1"/>
  <c r="J287" i="3" s="1"/>
  <c r="K287" i="3" s="1"/>
  <c r="F290" i="14"/>
  <c r="I290" i="14" s="1"/>
  <c r="J290" i="14" s="1"/>
  <c r="K290" i="14" s="1"/>
  <c r="L289" i="14"/>
  <c r="AG228" i="13"/>
  <c r="AJ227" i="13"/>
  <c r="AG228" i="12"/>
  <c r="AJ227" i="12"/>
  <c r="T228" i="12" l="1"/>
  <c r="W228" i="12" s="1"/>
  <c r="X228" i="12" s="1"/>
  <c r="Y228" i="12" s="1"/>
  <c r="AH228" i="12"/>
  <c r="AI228" i="12" s="1"/>
  <c r="T228" i="13"/>
  <c r="W228" i="13" s="1"/>
  <c r="X228" i="13" s="1"/>
  <c r="Y228" i="13" s="1"/>
  <c r="AH228" i="13"/>
  <c r="AI228" i="13" s="1"/>
  <c r="L290" i="14"/>
  <c r="F291" i="14"/>
  <c r="I291" i="14" s="1"/>
  <c r="J291" i="14" s="1"/>
  <c r="K291" i="14" s="1"/>
  <c r="F289" i="12"/>
  <c r="I289" i="12" s="1"/>
  <c r="J289" i="12" s="1"/>
  <c r="K289" i="12" s="1"/>
  <c r="L288" i="12"/>
  <c r="AT287" i="3"/>
  <c r="AU286" i="3"/>
  <c r="F288" i="3"/>
  <c r="I288" i="3" s="1"/>
  <c r="J288" i="3" s="1"/>
  <c r="K288" i="3" s="1"/>
  <c r="L287" i="3"/>
  <c r="AJ285" i="3"/>
  <c r="AI286" i="3"/>
  <c r="AV285" i="3"/>
  <c r="AK285" i="3"/>
  <c r="Y285" i="3"/>
  <c r="X286" i="3"/>
  <c r="AG229" i="14"/>
  <c r="AJ228" i="14"/>
  <c r="F286" i="15"/>
  <c r="I286" i="15" s="1"/>
  <c r="J286" i="15" s="1"/>
  <c r="K286" i="15" s="1"/>
  <c r="L285" i="15"/>
  <c r="F288" i="13"/>
  <c r="I288" i="13" s="1"/>
  <c r="J288" i="13" s="1"/>
  <c r="K288" i="13" s="1"/>
  <c r="L287" i="13"/>
  <c r="AG229" i="15"/>
  <c r="AJ228" i="15"/>
  <c r="T229" i="15" l="1"/>
  <c r="W229" i="15" s="1"/>
  <c r="X229" i="15" s="1"/>
  <c r="Y229" i="15" s="1"/>
  <c r="AH229" i="15"/>
  <c r="AI229" i="15" s="1"/>
  <c r="L288" i="13"/>
  <c r="F289" i="13"/>
  <c r="I289" i="13" s="1"/>
  <c r="J289" i="13" s="1"/>
  <c r="K289" i="13" s="1"/>
  <c r="L286" i="15"/>
  <c r="F287" i="15"/>
  <c r="I287" i="15" s="1"/>
  <c r="J287" i="15" s="1"/>
  <c r="K287" i="15" s="1"/>
  <c r="T229" i="14"/>
  <c r="W229" i="14" s="1"/>
  <c r="X229" i="14" s="1"/>
  <c r="Y229" i="14" s="1"/>
  <c r="AH229" i="14"/>
  <c r="AI229" i="14" s="1"/>
  <c r="F289" i="3"/>
  <c r="I289" i="3" s="1"/>
  <c r="J289" i="3" s="1"/>
  <c r="K289" i="3" s="1"/>
  <c r="L288" i="3"/>
  <c r="AT288" i="3"/>
  <c r="AU287" i="3"/>
  <c r="F290" i="12"/>
  <c r="I290" i="12" s="1"/>
  <c r="J290" i="12" s="1"/>
  <c r="K290" i="12" s="1"/>
  <c r="L289" i="12"/>
  <c r="AV286" i="3"/>
  <c r="Y286" i="3"/>
  <c r="AK286" i="3"/>
  <c r="X287" i="3"/>
  <c r="AJ286" i="3"/>
  <c r="AI287" i="3"/>
  <c r="F292" i="14"/>
  <c r="I292" i="14" s="1"/>
  <c r="J292" i="14" s="1"/>
  <c r="K292" i="14" s="1"/>
  <c r="L291" i="14"/>
  <c r="AG229" i="13"/>
  <c r="AJ228" i="13"/>
  <c r="AG229" i="12"/>
  <c r="AJ228" i="12"/>
  <c r="T229" i="12" l="1"/>
  <c r="W229" i="12" s="1"/>
  <c r="X229" i="12" s="1"/>
  <c r="Y229" i="12" s="1"/>
  <c r="AH229" i="12"/>
  <c r="AI229" i="12" s="1"/>
  <c r="T229" i="13"/>
  <c r="W229" i="13" s="1"/>
  <c r="X229" i="13" s="1"/>
  <c r="Y229" i="13" s="1"/>
  <c r="AH229" i="13"/>
  <c r="AI229" i="13" s="1"/>
  <c r="L292" i="14"/>
  <c r="F293" i="14"/>
  <c r="I293" i="14" s="1"/>
  <c r="J293" i="14" s="1"/>
  <c r="K293" i="14" s="1"/>
  <c r="F291" i="12"/>
  <c r="I291" i="12" s="1"/>
  <c r="J291" i="12" s="1"/>
  <c r="K291" i="12" s="1"/>
  <c r="L290" i="12"/>
  <c r="AT289" i="3"/>
  <c r="AU288" i="3"/>
  <c r="L289" i="3"/>
  <c r="F290" i="3"/>
  <c r="I290" i="3" s="1"/>
  <c r="J290" i="3" s="1"/>
  <c r="K290" i="3" s="1"/>
  <c r="AJ287" i="3"/>
  <c r="AI288" i="3"/>
  <c r="AV287" i="3"/>
  <c r="AK287" i="3"/>
  <c r="Y287" i="3"/>
  <c r="X288" i="3"/>
  <c r="AJ229" i="14"/>
  <c r="AG230" i="14"/>
  <c r="F288" i="15"/>
  <c r="I288" i="15" s="1"/>
  <c r="J288" i="15" s="1"/>
  <c r="K288" i="15" s="1"/>
  <c r="L287" i="15"/>
  <c r="F290" i="13"/>
  <c r="I290" i="13" s="1"/>
  <c r="J290" i="13" s="1"/>
  <c r="K290" i="13" s="1"/>
  <c r="L289" i="13"/>
  <c r="AG230" i="15"/>
  <c r="AJ229" i="15"/>
  <c r="T230" i="15" l="1"/>
  <c r="W230" i="15" s="1"/>
  <c r="X230" i="15" s="1"/>
  <c r="Y230" i="15" s="1"/>
  <c r="AH230" i="15"/>
  <c r="AI230" i="15" s="1"/>
  <c r="L290" i="13"/>
  <c r="F291" i="13"/>
  <c r="I291" i="13" s="1"/>
  <c r="J291" i="13" s="1"/>
  <c r="K291" i="13" s="1"/>
  <c r="L288" i="15"/>
  <c r="F289" i="15"/>
  <c r="I289" i="15" s="1"/>
  <c r="J289" i="15" s="1"/>
  <c r="K289" i="15" s="1"/>
  <c r="AT290" i="3"/>
  <c r="AU289" i="3"/>
  <c r="F292" i="12"/>
  <c r="I292" i="12" s="1"/>
  <c r="J292" i="12" s="1"/>
  <c r="K292" i="12" s="1"/>
  <c r="L291" i="12"/>
  <c r="T230" i="14"/>
  <c r="W230" i="14" s="1"/>
  <c r="X230" i="14" s="1"/>
  <c r="Y230" i="14" s="1"/>
  <c r="AH230" i="14"/>
  <c r="AI230" i="14" s="1"/>
  <c r="AV288" i="3"/>
  <c r="Y288" i="3"/>
  <c r="AK288" i="3"/>
  <c r="X289" i="3"/>
  <c r="AJ288" i="3"/>
  <c r="AI289" i="3"/>
  <c r="L290" i="3"/>
  <c r="F291" i="3"/>
  <c r="I291" i="3" s="1"/>
  <c r="J291" i="3" s="1"/>
  <c r="K291" i="3" s="1"/>
  <c r="F294" i="14"/>
  <c r="I294" i="14" s="1"/>
  <c r="J294" i="14" s="1"/>
  <c r="K294" i="14" s="1"/>
  <c r="L293" i="14"/>
  <c r="AG230" i="13"/>
  <c r="AJ229" i="13"/>
  <c r="AG230" i="12"/>
  <c r="AJ229" i="12"/>
  <c r="T230" i="12" l="1"/>
  <c r="W230" i="12" s="1"/>
  <c r="X230" i="12" s="1"/>
  <c r="Y230" i="12" s="1"/>
  <c r="AH230" i="12"/>
  <c r="AI230" i="12" s="1"/>
  <c r="T230" i="13"/>
  <c r="W230" i="13" s="1"/>
  <c r="X230" i="13" s="1"/>
  <c r="Y230" i="13" s="1"/>
  <c r="AH230" i="13"/>
  <c r="AI230" i="13" s="1"/>
  <c r="L294" i="14"/>
  <c r="F295" i="14"/>
  <c r="I295" i="14" s="1"/>
  <c r="J295" i="14" s="1"/>
  <c r="K295" i="14" s="1"/>
  <c r="F293" i="12"/>
  <c r="I293" i="12" s="1"/>
  <c r="J293" i="12" s="1"/>
  <c r="K293" i="12" s="1"/>
  <c r="L292" i="12"/>
  <c r="AT291" i="3"/>
  <c r="AU290" i="3"/>
  <c r="F292" i="3"/>
  <c r="I292" i="3" s="1"/>
  <c r="J292" i="3" s="1"/>
  <c r="K292" i="3" s="1"/>
  <c r="L291" i="3"/>
  <c r="AJ289" i="3"/>
  <c r="AI290" i="3"/>
  <c r="AV289" i="3"/>
  <c r="AK289" i="3"/>
  <c r="Y289" i="3"/>
  <c r="X290" i="3"/>
  <c r="AG231" i="14"/>
  <c r="AJ230" i="14"/>
  <c r="F290" i="15"/>
  <c r="I290" i="15" s="1"/>
  <c r="J290" i="15" s="1"/>
  <c r="K290" i="15" s="1"/>
  <c r="L289" i="15"/>
  <c r="F292" i="13"/>
  <c r="I292" i="13" s="1"/>
  <c r="J292" i="13" s="1"/>
  <c r="K292" i="13" s="1"/>
  <c r="L291" i="13"/>
  <c r="AG231" i="15"/>
  <c r="AJ230" i="15"/>
  <c r="T231" i="15" l="1"/>
  <c r="W231" i="15" s="1"/>
  <c r="X231" i="15" s="1"/>
  <c r="Y231" i="15" s="1"/>
  <c r="AH231" i="15"/>
  <c r="AI231" i="15" s="1"/>
  <c r="L292" i="13"/>
  <c r="F293" i="13"/>
  <c r="I293" i="13" s="1"/>
  <c r="J293" i="13" s="1"/>
  <c r="K293" i="13" s="1"/>
  <c r="L290" i="15"/>
  <c r="F291" i="15"/>
  <c r="I291" i="15" s="1"/>
  <c r="J291" i="15" s="1"/>
  <c r="K291" i="15" s="1"/>
  <c r="T231" i="14"/>
  <c r="W231" i="14" s="1"/>
  <c r="X231" i="14" s="1"/>
  <c r="Y231" i="14" s="1"/>
  <c r="AH231" i="14"/>
  <c r="AI231" i="14" s="1"/>
  <c r="L292" i="3"/>
  <c r="F293" i="3"/>
  <c r="I293" i="3" s="1"/>
  <c r="J293" i="3" s="1"/>
  <c r="K293" i="3" s="1"/>
  <c r="AT292" i="3"/>
  <c r="AU291" i="3"/>
  <c r="F294" i="12"/>
  <c r="I294" i="12" s="1"/>
  <c r="J294" i="12" s="1"/>
  <c r="K294" i="12" s="1"/>
  <c r="L293" i="12"/>
  <c r="AV290" i="3"/>
  <c r="Y290" i="3"/>
  <c r="AK290" i="3"/>
  <c r="X291" i="3"/>
  <c r="AJ290" i="3"/>
  <c r="AI291" i="3"/>
  <c r="F296" i="14"/>
  <c r="I296" i="14" s="1"/>
  <c r="J296" i="14" s="1"/>
  <c r="K296" i="14" s="1"/>
  <c r="L295" i="14"/>
  <c r="AG231" i="13"/>
  <c r="AJ230" i="13"/>
  <c r="AG231" i="12"/>
  <c r="AJ230" i="12"/>
  <c r="T231" i="12" l="1"/>
  <c r="W231" i="12" s="1"/>
  <c r="X231" i="12" s="1"/>
  <c r="Y231" i="12" s="1"/>
  <c r="AH231" i="12"/>
  <c r="AI231" i="12" s="1"/>
  <c r="T231" i="13"/>
  <c r="W231" i="13" s="1"/>
  <c r="X231" i="13" s="1"/>
  <c r="Y231" i="13" s="1"/>
  <c r="AH231" i="13"/>
  <c r="AI231" i="13" s="1"/>
  <c r="L296" i="14"/>
  <c r="F297" i="14"/>
  <c r="I297" i="14" s="1"/>
  <c r="J297" i="14" s="1"/>
  <c r="K297" i="14" s="1"/>
  <c r="F295" i="12"/>
  <c r="I295" i="12" s="1"/>
  <c r="J295" i="12" s="1"/>
  <c r="K295" i="12" s="1"/>
  <c r="L294" i="12"/>
  <c r="AT293" i="3"/>
  <c r="AU292" i="3"/>
  <c r="AJ291" i="3"/>
  <c r="AI292" i="3"/>
  <c r="AV291" i="3"/>
  <c r="AK291" i="3"/>
  <c r="Y291" i="3"/>
  <c r="X292" i="3"/>
  <c r="L293" i="3"/>
  <c r="F294" i="3"/>
  <c r="I294" i="3" s="1"/>
  <c r="J294" i="3" s="1"/>
  <c r="K294" i="3" s="1"/>
  <c r="AG232" i="14"/>
  <c r="AJ231" i="14"/>
  <c r="F292" i="15"/>
  <c r="I292" i="15" s="1"/>
  <c r="J292" i="15" s="1"/>
  <c r="K292" i="15" s="1"/>
  <c r="L291" i="15"/>
  <c r="F294" i="13"/>
  <c r="I294" i="13" s="1"/>
  <c r="J294" i="13" s="1"/>
  <c r="K294" i="13" s="1"/>
  <c r="L293" i="13"/>
  <c r="AG232" i="15"/>
  <c r="AJ231" i="15"/>
  <c r="T232" i="15" l="1"/>
  <c r="W232" i="15" s="1"/>
  <c r="X232" i="15" s="1"/>
  <c r="Y232" i="15" s="1"/>
  <c r="AH232" i="15"/>
  <c r="AI232" i="15" s="1"/>
  <c r="L294" i="13"/>
  <c r="F295" i="13"/>
  <c r="I295" i="13" s="1"/>
  <c r="J295" i="13" s="1"/>
  <c r="K295" i="13" s="1"/>
  <c r="L292" i="15"/>
  <c r="F293" i="15"/>
  <c r="I293" i="15" s="1"/>
  <c r="J293" i="15" s="1"/>
  <c r="K293" i="15" s="1"/>
  <c r="T232" i="14"/>
  <c r="W232" i="14" s="1"/>
  <c r="X232" i="14" s="1"/>
  <c r="Y232" i="14" s="1"/>
  <c r="AH232" i="14"/>
  <c r="AI232" i="14" s="1"/>
  <c r="AT294" i="3"/>
  <c r="AU293" i="3"/>
  <c r="F296" i="12"/>
  <c r="I296" i="12" s="1"/>
  <c r="J296" i="12" s="1"/>
  <c r="K296" i="12" s="1"/>
  <c r="L295" i="12"/>
  <c r="L294" i="3"/>
  <c r="F295" i="3"/>
  <c r="I295" i="3" s="1"/>
  <c r="J295" i="3" s="1"/>
  <c r="K295" i="3" s="1"/>
  <c r="AV292" i="3"/>
  <c r="Y292" i="3"/>
  <c r="AK292" i="3"/>
  <c r="X293" i="3"/>
  <c r="AJ292" i="3"/>
  <c r="AI293" i="3"/>
  <c r="F298" i="14"/>
  <c r="I298" i="14" s="1"/>
  <c r="J298" i="14" s="1"/>
  <c r="K298" i="14" s="1"/>
  <c r="L297" i="14"/>
  <c r="AG232" i="13"/>
  <c r="AJ231" i="13"/>
  <c r="AG232" i="12"/>
  <c r="AJ231" i="12"/>
  <c r="T232" i="12" l="1"/>
  <c r="W232" i="12" s="1"/>
  <c r="X232" i="12" s="1"/>
  <c r="Y232" i="12" s="1"/>
  <c r="AH232" i="12"/>
  <c r="AI232" i="12" s="1"/>
  <c r="T232" i="13"/>
  <c r="W232" i="13" s="1"/>
  <c r="X232" i="13" s="1"/>
  <c r="Y232" i="13" s="1"/>
  <c r="AH232" i="13"/>
  <c r="AI232" i="13" s="1"/>
  <c r="L298" i="14"/>
  <c r="F299" i="14"/>
  <c r="I299" i="14" s="1"/>
  <c r="J299" i="14" s="1"/>
  <c r="K299" i="14" s="1"/>
  <c r="F297" i="12"/>
  <c r="I297" i="12" s="1"/>
  <c r="J297" i="12" s="1"/>
  <c r="K297" i="12" s="1"/>
  <c r="L296" i="12"/>
  <c r="AT295" i="3"/>
  <c r="AU294" i="3"/>
  <c r="AJ293" i="3"/>
  <c r="AI294" i="3"/>
  <c r="AV293" i="3"/>
  <c r="AK293" i="3"/>
  <c r="Y293" i="3"/>
  <c r="X294" i="3"/>
  <c r="L295" i="3"/>
  <c r="F296" i="3"/>
  <c r="I296" i="3" s="1"/>
  <c r="J296" i="3" s="1"/>
  <c r="K296" i="3" s="1"/>
  <c r="AG233" i="14"/>
  <c r="AJ232" i="14"/>
  <c r="F294" i="15"/>
  <c r="I294" i="15" s="1"/>
  <c r="J294" i="15" s="1"/>
  <c r="K294" i="15" s="1"/>
  <c r="L293" i="15"/>
  <c r="F296" i="13"/>
  <c r="I296" i="13" s="1"/>
  <c r="J296" i="13" s="1"/>
  <c r="K296" i="13" s="1"/>
  <c r="L295" i="13"/>
  <c r="AG233" i="15"/>
  <c r="AJ232" i="15"/>
  <c r="T233" i="15" l="1"/>
  <c r="W233" i="15" s="1"/>
  <c r="X233" i="15" s="1"/>
  <c r="Y233" i="15" s="1"/>
  <c r="AH233" i="15"/>
  <c r="AI233" i="15" s="1"/>
  <c r="L296" i="13"/>
  <c r="F297" i="13"/>
  <c r="I297" i="13" s="1"/>
  <c r="J297" i="13" s="1"/>
  <c r="K297" i="13" s="1"/>
  <c r="L294" i="15"/>
  <c r="F295" i="15"/>
  <c r="I295" i="15" s="1"/>
  <c r="J295" i="15" s="1"/>
  <c r="K295" i="15" s="1"/>
  <c r="T233" i="14"/>
  <c r="W233" i="14" s="1"/>
  <c r="X233" i="14" s="1"/>
  <c r="Y233" i="14" s="1"/>
  <c r="AH233" i="14"/>
  <c r="AI233" i="14" s="1"/>
  <c r="AT296" i="3"/>
  <c r="AU295" i="3"/>
  <c r="F298" i="12"/>
  <c r="I298" i="12" s="1"/>
  <c r="J298" i="12" s="1"/>
  <c r="K298" i="12" s="1"/>
  <c r="L297" i="12"/>
  <c r="L296" i="3"/>
  <c r="F297" i="3"/>
  <c r="I297" i="3" s="1"/>
  <c r="J297" i="3" s="1"/>
  <c r="K297" i="3" s="1"/>
  <c r="AV294" i="3"/>
  <c r="Y294" i="3"/>
  <c r="AK294" i="3"/>
  <c r="X295" i="3"/>
  <c r="AJ294" i="3"/>
  <c r="AI295" i="3"/>
  <c r="F300" i="14"/>
  <c r="I300" i="14" s="1"/>
  <c r="J300" i="14" s="1"/>
  <c r="K300" i="14" s="1"/>
  <c r="L299" i="14"/>
  <c r="AG233" i="13"/>
  <c r="AJ232" i="13"/>
  <c r="AG233" i="12"/>
  <c r="AJ232" i="12"/>
  <c r="T233" i="12" l="1"/>
  <c r="W233" i="12" s="1"/>
  <c r="X233" i="12" s="1"/>
  <c r="Y233" i="12" s="1"/>
  <c r="AH233" i="12"/>
  <c r="AI233" i="12" s="1"/>
  <c r="T233" i="13"/>
  <c r="W233" i="13" s="1"/>
  <c r="X233" i="13" s="1"/>
  <c r="Y233" i="13" s="1"/>
  <c r="AH233" i="13"/>
  <c r="AI233" i="13" s="1"/>
  <c r="L300" i="14"/>
  <c r="F301" i="14"/>
  <c r="I301" i="14" s="1"/>
  <c r="J301" i="14" s="1"/>
  <c r="K301" i="14" s="1"/>
  <c r="L298" i="12"/>
  <c r="F299" i="12"/>
  <c r="I299" i="12" s="1"/>
  <c r="J299" i="12" s="1"/>
  <c r="K299" i="12" s="1"/>
  <c r="AT297" i="3"/>
  <c r="AU296" i="3"/>
  <c r="AJ295" i="3"/>
  <c r="AI296" i="3"/>
  <c r="AV295" i="3"/>
  <c r="AK295" i="3"/>
  <c r="Y295" i="3"/>
  <c r="X296" i="3"/>
  <c r="L297" i="3"/>
  <c r="F298" i="3"/>
  <c r="I298" i="3" s="1"/>
  <c r="J298" i="3" s="1"/>
  <c r="K298" i="3" s="1"/>
  <c r="AJ233" i="14"/>
  <c r="AG234" i="14"/>
  <c r="F296" i="15"/>
  <c r="I296" i="15" s="1"/>
  <c r="J296" i="15" s="1"/>
  <c r="K296" i="15" s="1"/>
  <c r="L295" i="15"/>
  <c r="F298" i="13"/>
  <c r="I298" i="13" s="1"/>
  <c r="J298" i="13" s="1"/>
  <c r="K298" i="13" s="1"/>
  <c r="L297" i="13"/>
  <c r="AG234" i="15"/>
  <c r="AJ233" i="15"/>
  <c r="T234" i="15" l="1"/>
  <c r="W234" i="15" s="1"/>
  <c r="X234" i="15" s="1"/>
  <c r="Y234" i="15" s="1"/>
  <c r="AH234" i="15"/>
  <c r="AI234" i="15" s="1"/>
  <c r="L298" i="13"/>
  <c r="F299" i="13"/>
  <c r="I299" i="13" s="1"/>
  <c r="J299" i="13" s="1"/>
  <c r="K299" i="13" s="1"/>
  <c r="L296" i="15"/>
  <c r="F297" i="15"/>
  <c r="I297" i="15" s="1"/>
  <c r="J297" i="15" s="1"/>
  <c r="K297" i="15" s="1"/>
  <c r="AT298" i="3"/>
  <c r="AU297" i="3"/>
  <c r="T234" i="14"/>
  <c r="W234" i="14" s="1"/>
  <c r="X234" i="14" s="1"/>
  <c r="Y234" i="14" s="1"/>
  <c r="AH234" i="14"/>
  <c r="AI234" i="14" s="1"/>
  <c r="L298" i="3"/>
  <c r="F299" i="3"/>
  <c r="I299" i="3" s="1"/>
  <c r="J299" i="3" s="1"/>
  <c r="K299" i="3" s="1"/>
  <c r="AV296" i="3"/>
  <c r="Y296" i="3"/>
  <c r="AK296" i="3"/>
  <c r="X297" i="3"/>
  <c r="AJ296" i="3"/>
  <c r="AI297" i="3"/>
  <c r="L299" i="12"/>
  <c r="F300" i="12"/>
  <c r="I300" i="12" s="1"/>
  <c r="J300" i="12" s="1"/>
  <c r="K300" i="12" s="1"/>
  <c r="F302" i="14"/>
  <c r="I302" i="14" s="1"/>
  <c r="J302" i="14" s="1"/>
  <c r="K302" i="14" s="1"/>
  <c r="L301" i="14"/>
  <c r="AJ233" i="13"/>
  <c r="AG234" i="13"/>
  <c r="AG234" i="12"/>
  <c r="AJ233" i="12"/>
  <c r="T234" i="12" l="1"/>
  <c r="W234" i="12" s="1"/>
  <c r="X234" i="12" s="1"/>
  <c r="Y234" i="12" s="1"/>
  <c r="AH234" i="12"/>
  <c r="AI234" i="12" s="1"/>
  <c r="L302" i="14"/>
  <c r="F303" i="14"/>
  <c r="I303" i="14" s="1"/>
  <c r="J303" i="14" s="1"/>
  <c r="K303" i="14" s="1"/>
  <c r="AT299" i="3"/>
  <c r="AU298" i="3"/>
  <c r="T234" i="13"/>
  <c r="W234" i="13" s="1"/>
  <c r="X234" i="13" s="1"/>
  <c r="Y234" i="13" s="1"/>
  <c r="AH234" i="13"/>
  <c r="AI234" i="13" s="1"/>
  <c r="L300" i="12"/>
  <c r="F301" i="12"/>
  <c r="I301" i="12" s="1"/>
  <c r="J301" i="12" s="1"/>
  <c r="K301" i="12" s="1"/>
  <c r="AJ297" i="3"/>
  <c r="AI298" i="3"/>
  <c r="AV297" i="3"/>
  <c r="AK297" i="3"/>
  <c r="Y297" i="3"/>
  <c r="X298" i="3"/>
  <c r="L299" i="3"/>
  <c r="F300" i="3"/>
  <c r="I300" i="3" s="1"/>
  <c r="J300" i="3" s="1"/>
  <c r="K300" i="3" s="1"/>
  <c r="AG235" i="14"/>
  <c r="AJ234" i="14"/>
  <c r="F298" i="15"/>
  <c r="I298" i="15" s="1"/>
  <c r="J298" i="15" s="1"/>
  <c r="K298" i="15" s="1"/>
  <c r="L297" i="15"/>
  <c r="F300" i="13"/>
  <c r="I300" i="13" s="1"/>
  <c r="J300" i="13" s="1"/>
  <c r="K300" i="13" s="1"/>
  <c r="L299" i="13"/>
  <c r="AG235" i="15"/>
  <c r="AJ234" i="15"/>
  <c r="T235" i="15" l="1"/>
  <c r="W235" i="15" s="1"/>
  <c r="X235" i="15" s="1"/>
  <c r="Y235" i="15" s="1"/>
  <c r="AH235" i="15"/>
  <c r="AI235" i="15" s="1"/>
  <c r="L300" i="13"/>
  <c r="F301" i="13"/>
  <c r="I301" i="13" s="1"/>
  <c r="J301" i="13" s="1"/>
  <c r="K301" i="13" s="1"/>
  <c r="L298" i="15"/>
  <c r="F299" i="15"/>
  <c r="I299" i="15" s="1"/>
  <c r="J299" i="15" s="1"/>
  <c r="K299" i="15" s="1"/>
  <c r="T235" i="14"/>
  <c r="W235" i="14" s="1"/>
  <c r="X235" i="14" s="1"/>
  <c r="Y235" i="14" s="1"/>
  <c r="AH235" i="14"/>
  <c r="AI235" i="14" s="1"/>
  <c r="AT300" i="3"/>
  <c r="AU299" i="3"/>
  <c r="L300" i="3"/>
  <c r="F301" i="3"/>
  <c r="I301" i="3" s="1"/>
  <c r="J301" i="3" s="1"/>
  <c r="K301" i="3" s="1"/>
  <c r="AV298" i="3"/>
  <c r="Y298" i="3"/>
  <c r="AK298" i="3"/>
  <c r="X299" i="3"/>
  <c r="AJ298" i="3"/>
  <c r="AI299" i="3"/>
  <c r="L301" i="12"/>
  <c r="F302" i="12"/>
  <c r="I302" i="12" s="1"/>
  <c r="J302" i="12" s="1"/>
  <c r="K302" i="12" s="1"/>
  <c r="AG235" i="13"/>
  <c r="AJ234" i="13"/>
  <c r="F304" i="14"/>
  <c r="I304" i="14" s="1"/>
  <c r="J304" i="14" s="1"/>
  <c r="K304" i="14" s="1"/>
  <c r="L303" i="14"/>
  <c r="AG235" i="12"/>
  <c r="AJ234" i="12"/>
  <c r="T235" i="12" l="1"/>
  <c r="W235" i="12" s="1"/>
  <c r="X235" i="12" s="1"/>
  <c r="Y235" i="12" s="1"/>
  <c r="AH235" i="12"/>
  <c r="AI235" i="12" s="1"/>
  <c r="L304" i="14"/>
  <c r="F305" i="14"/>
  <c r="I305" i="14" s="1"/>
  <c r="J305" i="14" s="1"/>
  <c r="K305" i="14" s="1"/>
  <c r="T235" i="13"/>
  <c r="W235" i="13" s="1"/>
  <c r="X235" i="13" s="1"/>
  <c r="Y235" i="13" s="1"/>
  <c r="AH235" i="13"/>
  <c r="AI235" i="13" s="1"/>
  <c r="AT301" i="3"/>
  <c r="AU300" i="3"/>
  <c r="L302" i="12"/>
  <c r="F303" i="12"/>
  <c r="I303" i="12" s="1"/>
  <c r="J303" i="12" s="1"/>
  <c r="K303" i="12" s="1"/>
  <c r="AJ299" i="3"/>
  <c r="AI300" i="3"/>
  <c r="AV299" i="3"/>
  <c r="AK299" i="3"/>
  <c r="Y299" i="3"/>
  <c r="X300" i="3"/>
  <c r="L301" i="3"/>
  <c r="F302" i="3"/>
  <c r="I302" i="3" s="1"/>
  <c r="J302" i="3" s="1"/>
  <c r="K302" i="3" s="1"/>
  <c r="AG236" i="14"/>
  <c r="AJ235" i="14"/>
  <c r="F300" i="15"/>
  <c r="I300" i="15" s="1"/>
  <c r="J300" i="15" s="1"/>
  <c r="K300" i="15" s="1"/>
  <c r="L299" i="15"/>
  <c r="F302" i="13"/>
  <c r="I302" i="13" s="1"/>
  <c r="J302" i="13" s="1"/>
  <c r="K302" i="13" s="1"/>
  <c r="L301" i="13"/>
  <c r="AG236" i="15"/>
  <c r="AJ235" i="15"/>
  <c r="T236" i="15" l="1"/>
  <c r="W236" i="15" s="1"/>
  <c r="X236" i="15" s="1"/>
  <c r="Y236" i="15" s="1"/>
  <c r="AH236" i="15"/>
  <c r="AI236" i="15" s="1"/>
  <c r="L302" i="13"/>
  <c r="F303" i="13"/>
  <c r="I303" i="13" s="1"/>
  <c r="J303" i="13" s="1"/>
  <c r="K303" i="13" s="1"/>
  <c r="L300" i="15"/>
  <c r="F301" i="15"/>
  <c r="I301" i="15" s="1"/>
  <c r="J301" i="15" s="1"/>
  <c r="K301" i="15" s="1"/>
  <c r="T236" i="14"/>
  <c r="W236" i="14" s="1"/>
  <c r="X236" i="14" s="1"/>
  <c r="Y236" i="14" s="1"/>
  <c r="AH236" i="14"/>
  <c r="AI236" i="14" s="1"/>
  <c r="AT302" i="3"/>
  <c r="AU301" i="3"/>
  <c r="L302" i="3"/>
  <c r="F303" i="3"/>
  <c r="I303" i="3" s="1"/>
  <c r="J303" i="3" s="1"/>
  <c r="K303" i="3" s="1"/>
  <c r="AV300" i="3"/>
  <c r="Y300" i="3"/>
  <c r="AK300" i="3"/>
  <c r="X301" i="3"/>
  <c r="AJ300" i="3"/>
  <c r="AI301" i="3"/>
  <c r="L303" i="12"/>
  <c r="F304" i="12"/>
  <c r="I304" i="12" s="1"/>
  <c r="J304" i="12" s="1"/>
  <c r="K304" i="12" s="1"/>
  <c r="AJ235" i="13"/>
  <c r="AG236" i="13"/>
  <c r="F306" i="14"/>
  <c r="I306" i="14" s="1"/>
  <c r="J306" i="14" s="1"/>
  <c r="K306" i="14" s="1"/>
  <c r="L305" i="14"/>
  <c r="AG236" i="12"/>
  <c r="AJ235" i="12"/>
  <c r="T236" i="12" l="1"/>
  <c r="W236" i="12" s="1"/>
  <c r="X236" i="12" s="1"/>
  <c r="Y236" i="12" s="1"/>
  <c r="AH236" i="12"/>
  <c r="AI236" i="12" s="1"/>
  <c r="L306" i="14"/>
  <c r="F307" i="14"/>
  <c r="I307" i="14" s="1"/>
  <c r="J307" i="14" s="1"/>
  <c r="K307" i="14" s="1"/>
  <c r="AT303" i="3"/>
  <c r="AU302" i="3"/>
  <c r="T236" i="13"/>
  <c r="W236" i="13" s="1"/>
  <c r="X236" i="13" s="1"/>
  <c r="Y236" i="13" s="1"/>
  <c r="AH236" i="13"/>
  <c r="AI236" i="13" s="1"/>
  <c r="L304" i="12"/>
  <c r="F305" i="12"/>
  <c r="I305" i="12" s="1"/>
  <c r="J305" i="12" s="1"/>
  <c r="K305" i="12" s="1"/>
  <c r="AJ301" i="3"/>
  <c r="AI302" i="3"/>
  <c r="AV301" i="3"/>
  <c r="AK301" i="3"/>
  <c r="Y301" i="3"/>
  <c r="X302" i="3"/>
  <c r="L303" i="3"/>
  <c r="F304" i="3"/>
  <c r="I304" i="3" s="1"/>
  <c r="J304" i="3" s="1"/>
  <c r="K304" i="3" s="1"/>
  <c r="AG237" i="14"/>
  <c r="AJ236" i="14"/>
  <c r="F302" i="15"/>
  <c r="I302" i="15" s="1"/>
  <c r="J302" i="15" s="1"/>
  <c r="K302" i="15" s="1"/>
  <c r="L301" i="15"/>
  <c r="F304" i="13"/>
  <c r="I304" i="13" s="1"/>
  <c r="J304" i="13" s="1"/>
  <c r="K304" i="13" s="1"/>
  <c r="L303" i="13"/>
  <c r="AG237" i="15"/>
  <c r="AJ236" i="15"/>
  <c r="T237" i="15" l="1"/>
  <c r="W237" i="15" s="1"/>
  <c r="X237" i="15" s="1"/>
  <c r="Y237" i="15" s="1"/>
  <c r="AH237" i="15"/>
  <c r="AI237" i="15" s="1"/>
  <c r="L304" i="13"/>
  <c r="F305" i="13"/>
  <c r="I305" i="13" s="1"/>
  <c r="J305" i="13" s="1"/>
  <c r="K305" i="13" s="1"/>
  <c r="L302" i="15"/>
  <c r="F303" i="15"/>
  <c r="I303" i="15" s="1"/>
  <c r="J303" i="15" s="1"/>
  <c r="K303" i="15" s="1"/>
  <c r="T237" i="14"/>
  <c r="W237" i="14" s="1"/>
  <c r="X237" i="14" s="1"/>
  <c r="Y237" i="14" s="1"/>
  <c r="AH237" i="14"/>
  <c r="AI237" i="14" s="1"/>
  <c r="AT304" i="3"/>
  <c r="AU303" i="3"/>
  <c r="L304" i="3"/>
  <c r="F305" i="3"/>
  <c r="I305" i="3" s="1"/>
  <c r="J305" i="3" s="1"/>
  <c r="K305" i="3" s="1"/>
  <c r="AV302" i="3"/>
  <c r="Y302" i="3"/>
  <c r="AK302" i="3"/>
  <c r="X303" i="3"/>
  <c r="AJ302" i="3"/>
  <c r="AI303" i="3"/>
  <c r="L305" i="12"/>
  <c r="F306" i="12"/>
  <c r="I306" i="12" s="1"/>
  <c r="J306" i="12" s="1"/>
  <c r="K306" i="12" s="1"/>
  <c r="AG237" i="13"/>
  <c r="AJ236" i="13"/>
  <c r="F308" i="14"/>
  <c r="I308" i="14" s="1"/>
  <c r="J308" i="14" s="1"/>
  <c r="K308" i="14" s="1"/>
  <c r="L307" i="14"/>
  <c r="AG237" i="12"/>
  <c r="AJ236" i="12"/>
  <c r="T237" i="12" l="1"/>
  <c r="W237" i="12" s="1"/>
  <c r="X237" i="12" s="1"/>
  <c r="Y237" i="12" s="1"/>
  <c r="AH237" i="12"/>
  <c r="AI237" i="12" s="1"/>
  <c r="L308" i="14"/>
  <c r="F309" i="14"/>
  <c r="I309" i="14" s="1"/>
  <c r="J309" i="14" s="1"/>
  <c r="K309" i="14" s="1"/>
  <c r="T237" i="13"/>
  <c r="W237" i="13" s="1"/>
  <c r="X237" i="13" s="1"/>
  <c r="Y237" i="13" s="1"/>
  <c r="AH237" i="13"/>
  <c r="AI237" i="13" s="1"/>
  <c r="AT305" i="3"/>
  <c r="AU304" i="3"/>
  <c r="L306" i="12"/>
  <c r="F307" i="12"/>
  <c r="I307" i="12" s="1"/>
  <c r="J307" i="12" s="1"/>
  <c r="K307" i="12" s="1"/>
  <c r="AJ303" i="3"/>
  <c r="AI304" i="3"/>
  <c r="AV303" i="3"/>
  <c r="AK303" i="3"/>
  <c r="Y303" i="3"/>
  <c r="X304" i="3"/>
  <c r="L305" i="3"/>
  <c r="F306" i="3"/>
  <c r="I306" i="3" s="1"/>
  <c r="J306" i="3" s="1"/>
  <c r="K306" i="3" s="1"/>
  <c r="AJ237" i="14"/>
  <c r="AG238" i="14"/>
  <c r="F304" i="15"/>
  <c r="I304" i="15" s="1"/>
  <c r="J304" i="15" s="1"/>
  <c r="K304" i="15" s="1"/>
  <c r="L303" i="15"/>
  <c r="F306" i="13"/>
  <c r="I306" i="13" s="1"/>
  <c r="J306" i="13" s="1"/>
  <c r="K306" i="13" s="1"/>
  <c r="L305" i="13"/>
  <c r="AG238" i="15"/>
  <c r="AJ237" i="15"/>
  <c r="T238" i="15" l="1"/>
  <c r="W238" i="15" s="1"/>
  <c r="X238" i="15" s="1"/>
  <c r="Y238" i="15" s="1"/>
  <c r="AH238" i="15"/>
  <c r="AI238" i="15" s="1"/>
  <c r="L306" i="13"/>
  <c r="F307" i="13"/>
  <c r="I307" i="13" s="1"/>
  <c r="J307" i="13" s="1"/>
  <c r="K307" i="13" s="1"/>
  <c r="L304" i="15"/>
  <c r="F305" i="15"/>
  <c r="I305" i="15" s="1"/>
  <c r="J305" i="15" s="1"/>
  <c r="K305" i="15" s="1"/>
  <c r="AT306" i="3"/>
  <c r="AU305" i="3"/>
  <c r="T238" i="14"/>
  <c r="W238" i="14" s="1"/>
  <c r="X238" i="14" s="1"/>
  <c r="Y238" i="14" s="1"/>
  <c r="AH238" i="14"/>
  <c r="AI238" i="14" s="1"/>
  <c r="L306" i="3"/>
  <c r="F307" i="3"/>
  <c r="I307" i="3" s="1"/>
  <c r="J307" i="3" s="1"/>
  <c r="K307" i="3" s="1"/>
  <c r="AV304" i="3"/>
  <c r="Y304" i="3"/>
  <c r="AK304" i="3"/>
  <c r="X305" i="3"/>
  <c r="AJ304" i="3"/>
  <c r="AI305" i="3"/>
  <c r="L307" i="12"/>
  <c r="F308" i="12"/>
  <c r="I308" i="12" s="1"/>
  <c r="J308" i="12" s="1"/>
  <c r="K308" i="12" s="1"/>
  <c r="AG238" i="13"/>
  <c r="AJ237" i="13"/>
  <c r="F310" i="14"/>
  <c r="I310" i="14" s="1"/>
  <c r="J310" i="14" s="1"/>
  <c r="K310" i="14" s="1"/>
  <c r="L309" i="14"/>
  <c r="AG238" i="12"/>
  <c r="AJ237" i="12"/>
  <c r="T238" i="12" l="1"/>
  <c r="W238" i="12" s="1"/>
  <c r="X238" i="12" s="1"/>
  <c r="Y238" i="12" s="1"/>
  <c r="AH238" i="12"/>
  <c r="AI238" i="12" s="1"/>
  <c r="L310" i="14"/>
  <c r="F311" i="14"/>
  <c r="I311" i="14" s="1"/>
  <c r="J311" i="14" s="1"/>
  <c r="K311" i="14" s="1"/>
  <c r="T238" i="13"/>
  <c r="W238" i="13" s="1"/>
  <c r="X238" i="13" s="1"/>
  <c r="Y238" i="13" s="1"/>
  <c r="AH238" i="13"/>
  <c r="AI238" i="13" s="1"/>
  <c r="AT307" i="3"/>
  <c r="AU306" i="3"/>
  <c r="L308" i="12"/>
  <c r="F309" i="12"/>
  <c r="I309" i="12" s="1"/>
  <c r="J309" i="12" s="1"/>
  <c r="K309" i="12" s="1"/>
  <c r="AJ305" i="3"/>
  <c r="AI306" i="3"/>
  <c r="AV305" i="3"/>
  <c r="AK305" i="3"/>
  <c r="Y305" i="3"/>
  <c r="X306" i="3"/>
  <c r="L307" i="3"/>
  <c r="F308" i="3"/>
  <c r="I308" i="3" s="1"/>
  <c r="J308" i="3" s="1"/>
  <c r="K308" i="3" s="1"/>
  <c r="AG239" i="14"/>
  <c r="AJ238" i="14"/>
  <c r="F306" i="15"/>
  <c r="I306" i="15" s="1"/>
  <c r="J306" i="15" s="1"/>
  <c r="K306" i="15" s="1"/>
  <c r="L305" i="15"/>
  <c r="F308" i="13"/>
  <c r="I308" i="13" s="1"/>
  <c r="J308" i="13" s="1"/>
  <c r="K308" i="13" s="1"/>
  <c r="L307" i="13"/>
  <c r="AG239" i="15"/>
  <c r="AJ238" i="15"/>
  <c r="T239" i="15" l="1"/>
  <c r="W239" i="15" s="1"/>
  <c r="X239" i="15" s="1"/>
  <c r="Y239" i="15" s="1"/>
  <c r="AH239" i="15"/>
  <c r="AI239" i="15" s="1"/>
  <c r="L308" i="13"/>
  <c r="F309" i="13"/>
  <c r="I309" i="13" s="1"/>
  <c r="J309" i="13" s="1"/>
  <c r="K309" i="13" s="1"/>
  <c r="L306" i="15"/>
  <c r="F307" i="15"/>
  <c r="I307" i="15" s="1"/>
  <c r="J307" i="15" s="1"/>
  <c r="K307" i="15" s="1"/>
  <c r="T239" i="14"/>
  <c r="W239" i="14" s="1"/>
  <c r="X239" i="14" s="1"/>
  <c r="Y239" i="14" s="1"/>
  <c r="AH239" i="14"/>
  <c r="AI239" i="14" s="1"/>
  <c r="AT308" i="3"/>
  <c r="AU307" i="3"/>
  <c r="L308" i="3"/>
  <c r="F309" i="3"/>
  <c r="I309" i="3" s="1"/>
  <c r="J309" i="3" s="1"/>
  <c r="K309" i="3" s="1"/>
  <c r="AV306" i="3"/>
  <c r="Y306" i="3"/>
  <c r="AK306" i="3"/>
  <c r="X307" i="3"/>
  <c r="AJ306" i="3"/>
  <c r="AI307" i="3"/>
  <c r="L309" i="12"/>
  <c r="F310" i="12"/>
  <c r="I310" i="12" s="1"/>
  <c r="J310" i="12" s="1"/>
  <c r="K310" i="12" s="1"/>
  <c r="AG239" i="13"/>
  <c r="AJ238" i="13"/>
  <c r="F312" i="14"/>
  <c r="I312" i="14" s="1"/>
  <c r="J312" i="14" s="1"/>
  <c r="K312" i="14" s="1"/>
  <c r="L311" i="14"/>
  <c r="AG239" i="12"/>
  <c r="AJ238" i="12"/>
  <c r="T239" i="12" l="1"/>
  <c r="W239" i="12" s="1"/>
  <c r="X239" i="12" s="1"/>
  <c r="Y239" i="12" s="1"/>
  <c r="AH239" i="12"/>
  <c r="AI239" i="12" s="1"/>
  <c r="L312" i="14"/>
  <c r="F313" i="14"/>
  <c r="I313" i="14" s="1"/>
  <c r="J313" i="14" s="1"/>
  <c r="K313" i="14" s="1"/>
  <c r="T239" i="13"/>
  <c r="W239" i="13" s="1"/>
  <c r="X239" i="13" s="1"/>
  <c r="Y239" i="13" s="1"/>
  <c r="AH239" i="13"/>
  <c r="AI239" i="13" s="1"/>
  <c r="AT309" i="3"/>
  <c r="AU308" i="3"/>
  <c r="L310" i="12"/>
  <c r="F311" i="12"/>
  <c r="I311" i="12" s="1"/>
  <c r="J311" i="12" s="1"/>
  <c r="K311" i="12" s="1"/>
  <c r="AJ307" i="3"/>
  <c r="AI308" i="3"/>
  <c r="AV307" i="3"/>
  <c r="AK307" i="3"/>
  <c r="Y307" i="3"/>
  <c r="X308" i="3"/>
  <c r="L309" i="3"/>
  <c r="F310" i="3"/>
  <c r="I310" i="3" s="1"/>
  <c r="J310" i="3" s="1"/>
  <c r="K310" i="3" s="1"/>
  <c r="AG240" i="14"/>
  <c r="AJ239" i="14"/>
  <c r="F308" i="15"/>
  <c r="I308" i="15" s="1"/>
  <c r="J308" i="15" s="1"/>
  <c r="K308" i="15" s="1"/>
  <c r="L307" i="15"/>
  <c r="F310" i="13"/>
  <c r="I310" i="13" s="1"/>
  <c r="J310" i="13" s="1"/>
  <c r="K310" i="13" s="1"/>
  <c r="L309" i="13"/>
  <c r="AG240" i="15"/>
  <c r="AJ239" i="15"/>
  <c r="T240" i="15" l="1"/>
  <c r="W240" i="15" s="1"/>
  <c r="X240" i="15" s="1"/>
  <c r="Y240" i="15" s="1"/>
  <c r="AH240" i="15"/>
  <c r="AI240" i="15" s="1"/>
  <c r="L310" i="13"/>
  <c r="F311" i="13"/>
  <c r="I311" i="13" s="1"/>
  <c r="J311" i="13" s="1"/>
  <c r="K311" i="13" s="1"/>
  <c r="L308" i="15"/>
  <c r="F309" i="15"/>
  <c r="I309" i="15" s="1"/>
  <c r="J309" i="15" s="1"/>
  <c r="K309" i="15" s="1"/>
  <c r="T240" i="14"/>
  <c r="W240" i="14" s="1"/>
  <c r="X240" i="14" s="1"/>
  <c r="Y240" i="14" s="1"/>
  <c r="AH240" i="14"/>
  <c r="AI240" i="14" s="1"/>
  <c r="AT310" i="3"/>
  <c r="AU309" i="3"/>
  <c r="L310" i="3"/>
  <c r="F311" i="3"/>
  <c r="I311" i="3" s="1"/>
  <c r="J311" i="3" s="1"/>
  <c r="K311" i="3" s="1"/>
  <c r="AV308" i="3"/>
  <c r="Y308" i="3"/>
  <c r="AK308" i="3"/>
  <c r="X309" i="3"/>
  <c r="AJ308" i="3"/>
  <c r="AI309" i="3"/>
  <c r="L311" i="12"/>
  <c r="F312" i="12"/>
  <c r="I312" i="12" s="1"/>
  <c r="J312" i="12" s="1"/>
  <c r="K312" i="12" s="1"/>
  <c r="AG240" i="13"/>
  <c r="AJ239" i="13"/>
  <c r="F314" i="14"/>
  <c r="I314" i="14" s="1"/>
  <c r="J314" i="14" s="1"/>
  <c r="K314" i="14" s="1"/>
  <c r="L313" i="14"/>
  <c r="AG240" i="12"/>
  <c r="AJ239" i="12"/>
  <c r="T240" i="12" l="1"/>
  <c r="W240" i="12" s="1"/>
  <c r="X240" i="12" s="1"/>
  <c r="Y240" i="12" s="1"/>
  <c r="AH240" i="12"/>
  <c r="AI240" i="12" s="1"/>
  <c r="L314" i="14"/>
  <c r="F315" i="14"/>
  <c r="I315" i="14" s="1"/>
  <c r="J315" i="14" s="1"/>
  <c r="K315" i="14" s="1"/>
  <c r="T240" i="13"/>
  <c r="W240" i="13" s="1"/>
  <c r="X240" i="13" s="1"/>
  <c r="Y240" i="13" s="1"/>
  <c r="AH240" i="13"/>
  <c r="AI240" i="13" s="1"/>
  <c r="AT311" i="3"/>
  <c r="AU310" i="3"/>
  <c r="L312" i="12"/>
  <c r="F313" i="12"/>
  <c r="I313" i="12" s="1"/>
  <c r="J313" i="12" s="1"/>
  <c r="K313" i="12" s="1"/>
  <c r="AJ309" i="3"/>
  <c r="AI310" i="3"/>
  <c r="AV309" i="3"/>
  <c r="AK309" i="3"/>
  <c r="Y309" i="3"/>
  <c r="X310" i="3"/>
  <c r="L311" i="3"/>
  <c r="F312" i="3"/>
  <c r="I312" i="3" s="1"/>
  <c r="J312" i="3" s="1"/>
  <c r="K312" i="3" s="1"/>
  <c r="AG241" i="14"/>
  <c r="AJ240" i="14"/>
  <c r="F310" i="15"/>
  <c r="I310" i="15" s="1"/>
  <c r="J310" i="15" s="1"/>
  <c r="K310" i="15" s="1"/>
  <c r="L309" i="15"/>
  <c r="F312" i="13"/>
  <c r="I312" i="13" s="1"/>
  <c r="J312" i="13" s="1"/>
  <c r="K312" i="13" s="1"/>
  <c r="L311" i="13"/>
  <c r="AG241" i="15"/>
  <c r="AJ240" i="15"/>
  <c r="T241" i="15" l="1"/>
  <c r="W241" i="15" s="1"/>
  <c r="X241" i="15" s="1"/>
  <c r="Y241" i="15" s="1"/>
  <c r="AH241" i="15"/>
  <c r="AI241" i="15" s="1"/>
  <c r="L312" i="13"/>
  <c r="F313" i="13"/>
  <c r="I313" i="13" s="1"/>
  <c r="J313" i="13" s="1"/>
  <c r="K313" i="13" s="1"/>
  <c r="L310" i="15"/>
  <c r="F311" i="15"/>
  <c r="I311" i="15" s="1"/>
  <c r="J311" i="15" s="1"/>
  <c r="K311" i="15" s="1"/>
  <c r="T241" i="14"/>
  <c r="W241" i="14" s="1"/>
  <c r="X241" i="14" s="1"/>
  <c r="Y241" i="14" s="1"/>
  <c r="AH241" i="14"/>
  <c r="AI241" i="14" s="1"/>
  <c r="AT312" i="3"/>
  <c r="AU311" i="3"/>
  <c r="L312" i="3"/>
  <c r="F313" i="3"/>
  <c r="I313" i="3" s="1"/>
  <c r="J313" i="3" s="1"/>
  <c r="K313" i="3" s="1"/>
  <c r="AV310" i="3"/>
  <c r="Y310" i="3"/>
  <c r="AK310" i="3"/>
  <c r="X311" i="3"/>
  <c r="AJ310" i="3"/>
  <c r="AI311" i="3"/>
  <c r="L313" i="12"/>
  <c r="F314" i="12"/>
  <c r="I314" i="12" s="1"/>
  <c r="J314" i="12" s="1"/>
  <c r="K314" i="12" s="1"/>
  <c r="AG241" i="13"/>
  <c r="AJ240" i="13"/>
  <c r="F316" i="14"/>
  <c r="I316" i="14" s="1"/>
  <c r="J316" i="14" s="1"/>
  <c r="K316" i="14" s="1"/>
  <c r="L315" i="14"/>
  <c r="AG241" i="12"/>
  <c r="AJ240" i="12"/>
  <c r="T241" i="12" l="1"/>
  <c r="W241" i="12" s="1"/>
  <c r="X241" i="12" s="1"/>
  <c r="Y241" i="12" s="1"/>
  <c r="AH241" i="12"/>
  <c r="AI241" i="12" s="1"/>
  <c r="L316" i="14"/>
  <c r="F317" i="14"/>
  <c r="I317" i="14" s="1"/>
  <c r="J317" i="14" s="1"/>
  <c r="K317" i="14" s="1"/>
  <c r="T241" i="13"/>
  <c r="W241" i="13" s="1"/>
  <c r="X241" i="13" s="1"/>
  <c r="Y241" i="13" s="1"/>
  <c r="AH241" i="13"/>
  <c r="AI241" i="13" s="1"/>
  <c r="AT313" i="3"/>
  <c r="AU312" i="3"/>
  <c r="L314" i="12"/>
  <c r="F315" i="12"/>
  <c r="I315" i="12" s="1"/>
  <c r="J315" i="12" s="1"/>
  <c r="K315" i="12" s="1"/>
  <c r="AJ311" i="3"/>
  <c r="AI312" i="3"/>
  <c r="AV311" i="3"/>
  <c r="AK311" i="3"/>
  <c r="Y311" i="3"/>
  <c r="X312" i="3"/>
  <c r="L313" i="3"/>
  <c r="F314" i="3"/>
  <c r="I314" i="3" s="1"/>
  <c r="J314" i="3" s="1"/>
  <c r="K314" i="3" s="1"/>
  <c r="AJ241" i="14"/>
  <c r="AG242" i="14"/>
  <c r="F312" i="15"/>
  <c r="I312" i="15" s="1"/>
  <c r="J312" i="15" s="1"/>
  <c r="K312" i="15" s="1"/>
  <c r="L311" i="15"/>
  <c r="F314" i="13"/>
  <c r="I314" i="13" s="1"/>
  <c r="J314" i="13" s="1"/>
  <c r="K314" i="13" s="1"/>
  <c r="L313" i="13"/>
  <c r="AG242" i="15"/>
  <c r="AJ241" i="15"/>
  <c r="T242" i="15" l="1"/>
  <c r="W242" i="15" s="1"/>
  <c r="X242" i="15" s="1"/>
  <c r="Y242" i="15" s="1"/>
  <c r="AH242" i="15"/>
  <c r="AI242" i="15" s="1"/>
  <c r="L314" i="13"/>
  <c r="F315" i="13"/>
  <c r="I315" i="13" s="1"/>
  <c r="J315" i="13" s="1"/>
  <c r="K315" i="13" s="1"/>
  <c r="L312" i="15"/>
  <c r="F313" i="15"/>
  <c r="I313" i="15" s="1"/>
  <c r="J313" i="15" s="1"/>
  <c r="K313" i="15" s="1"/>
  <c r="AT314" i="3"/>
  <c r="AU313" i="3"/>
  <c r="T242" i="14"/>
  <c r="W242" i="14" s="1"/>
  <c r="X242" i="14" s="1"/>
  <c r="Y242" i="14" s="1"/>
  <c r="AH242" i="14"/>
  <c r="AI242" i="14" s="1"/>
  <c r="L314" i="3"/>
  <c r="F315" i="3"/>
  <c r="I315" i="3" s="1"/>
  <c r="J315" i="3" s="1"/>
  <c r="K315" i="3" s="1"/>
  <c r="AV312" i="3"/>
  <c r="Y312" i="3"/>
  <c r="AK312" i="3"/>
  <c r="X313" i="3"/>
  <c r="AJ312" i="3"/>
  <c r="AI313" i="3"/>
  <c r="L315" i="12"/>
  <c r="F316" i="12"/>
  <c r="I316" i="12" s="1"/>
  <c r="J316" i="12" s="1"/>
  <c r="K316" i="12" s="1"/>
  <c r="AG242" i="13"/>
  <c r="AJ241" i="13"/>
  <c r="F318" i="14"/>
  <c r="I318" i="14" s="1"/>
  <c r="J318" i="14" s="1"/>
  <c r="K318" i="14" s="1"/>
  <c r="L317" i="14"/>
  <c r="AG242" i="12"/>
  <c r="AJ241" i="12"/>
  <c r="T242" i="12" l="1"/>
  <c r="W242" i="12" s="1"/>
  <c r="X242" i="12" s="1"/>
  <c r="Y242" i="12" s="1"/>
  <c r="AH242" i="12"/>
  <c r="AI242" i="12" s="1"/>
  <c r="L318" i="14"/>
  <c r="F319" i="14"/>
  <c r="I319" i="14" s="1"/>
  <c r="J319" i="14" s="1"/>
  <c r="K319" i="14" s="1"/>
  <c r="T242" i="13"/>
  <c r="W242" i="13" s="1"/>
  <c r="X242" i="13" s="1"/>
  <c r="Y242" i="13" s="1"/>
  <c r="AH242" i="13"/>
  <c r="AI242" i="13" s="1"/>
  <c r="AT315" i="3"/>
  <c r="AU314" i="3"/>
  <c r="L316" i="12"/>
  <c r="F317" i="12"/>
  <c r="I317" i="12" s="1"/>
  <c r="J317" i="12" s="1"/>
  <c r="K317" i="12" s="1"/>
  <c r="AJ313" i="3"/>
  <c r="AI314" i="3"/>
  <c r="AV313" i="3"/>
  <c r="AK313" i="3"/>
  <c r="Y313" i="3"/>
  <c r="X314" i="3"/>
  <c r="L315" i="3"/>
  <c r="F316" i="3"/>
  <c r="I316" i="3" s="1"/>
  <c r="J316" i="3" s="1"/>
  <c r="K316" i="3" s="1"/>
  <c r="AG243" i="14"/>
  <c r="AJ242" i="14"/>
  <c r="F314" i="15"/>
  <c r="I314" i="15" s="1"/>
  <c r="J314" i="15" s="1"/>
  <c r="K314" i="15" s="1"/>
  <c r="L313" i="15"/>
  <c r="F316" i="13"/>
  <c r="I316" i="13" s="1"/>
  <c r="J316" i="13" s="1"/>
  <c r="K316" i="13" s="1"/>
  <c r="L315" i="13"/>
  <c r="AG243" i="15"/>
  <c r="AJ242" i="15"/>
  <c r="T243" i="15" l="1"/>
  <c r="W243" i="15" s="1"/>
  <c r="X243" i="15" s="1"/>
  <c r="Y243" i="15" s="1"/>
  <c r="AH243" i="15"/>
  <c r="AI243" i="15" s="1"/>
  <c r="L316" i="13"/>
  <c r="F317" i="13"/>
  <c r="I317" i="13" s="1"/>
  <c r="J317" i="13" s="1"/>
  <c r="K317" i="13" s="1"/>
  <c r="L314" i="15"/>
  <c r="F315" i="15"/>
  <c r="I315" i="15" s="1"/>
  <c r="J315" i="15" s="1"/>
  <c r="K315" i="15" s="1"/>
  <c r="T243" i="14"/>
  <c r="W243" i="14" s="1"/>
  <c r="X243" i="14" s="1"/>
  <c r="Y243" i="14" s="1"/>
  <c r="AH243" i="14"/>
  <c r="AI243" i="14" s="1"/>
  <c r="AT316" i="3"/>
  <c r="AU315" i="3"/>
  <c r="L316" i="3"/>
  <c r="F317" i="3"/>
  <c r="I317" i="3" s="1"/>
  <c r="J317" i="3" s="1"/>
  <c r="K317" i="3" s="1"/>
  <c r="AV314" i="3"/>
  <c r="Y314" i="3"/>
  <c r="AK314" i="3"/>
  <c r="X315" i="3"/>
  <c r="AJ314" i="3"/>
  <c r="AI315" i="3"/>
  <c r="L317" i="12"/>
  <c r="F318" i="12"/>
  <c r="I318" i="12" s="1"/>
  <c r="J318" i="12" s="1"/>
  <c r="K318" i="12" s="1"/>
  <c r="AG243" i="13"/>
  <c r="AJ242" i="13"/>
  <c r="F320" i="14"/>
  <c r="I320" i="14" s="1"/>
  <c r="J320" i="14" s="1"/>
  <c r="K320" i="14" s="1"/>
  <c r="L319" i="14"/>
  <c r="AG243" i="12"/>
  <c r="AJ242" i="12"/>
  <c r="T243" i="12" l="1"/>
  <c r="W243" i="12" s="1"/>
  <c r="X243" i="12" s="1"/>
  <c r="Y243" i="12" s="1"/>
  <c r="AH243" i="12"/>
  <c r="AI243" i="12" s="1"/>
  <c r="L320" i="14"/>
  <c r="F321" i="14"/>
  <c r="I321" i="14" s="1"/>
  <c r="J321" i="14" s="1"/>
  <c r="K321" i="14" s="1"/>
  <c r="T243" i="13"/>
  <c r="W243" i="13" s="1"/>
  <c r="X243" i="13" s="1"/>
  <c r="Y243" i="13" s="1"/>
  <c r="AH243" i="13"/>
  <c r="AI243" i="13" s="1"/>
  <c r="AT317" i="3"/>
  <c r="AU316" i="3"/>
  <c r="L318" i="12"/>
  <c r="F319" i="12"/>
  <c r="I319" i="12" s="1"/>
  <c r="J319" i="12" s="1"/>
  <c r="K319" i="12" s="1"/>
  <c r="AJ315" i="3"/>
  <c r="AI316" i="3"/>
  <c r="AV315" i="3"/>
  <c r="AK315" i="3"/>
  <c r="Y315" i="3"/>
  <c r="X316" i="3"/>
  <c r="L317" i="3"/>
  <c r="F318" i="3"/>
  <c r="I318" i="3" s="1"/>
  <c r="J318" i="3" s="1"/>
  <c r="K318" i="3" s="1"/>
  <c r="AG244" i="14"/>
  <c r="AJ243" i="14"/>
  <c r="F316" i="15"/>
  <c r="I316" i="15" s="1"/>
  <c r="J316" i="15" s="1"/>
  <c r="K316" i="15" s="1"/>
  <c r="L315" i="15"/>
  <c r="F318" i="13"/>
  <c r="I318" i="13" s="1"/>
  <c r="J318" i="13" s="1"/>
  <c r="K318" i="13" s="1"/>
  <c r="L317" i="13"/>
  <c r="AG244" i="15"/>
  <c r="AJ243" i="15"/>
  <c r="T244" i="15" l="1"/>
  <c r="W244" i="15" s="1"/>
  <c r="X244" i="15" s="1"/>
  <c r="Y244" i="15" s="1"/>
  <c r="AH244" i="15"/>
  <c r="AI244" i="15" s="1"/>
  <c r="L318" i="13"/>
  <c r="F319" i="13"/>
  <c r="I319" i="13" s="1"/>
  <c r="J319" i="13" s="1"/>
  <c r="K319" i="13" s="1"/>
  <c r="L316" i="15"/>
  <c r="F317" i="15"/>
  <c r="I317" i="15" s="1"/>
  <c r="J317" i="15" s="1"/>
  <c r="K317" i="15" s="1"/>
  <c r="T244" i="14"/>
  <c r="W244" i="14" s="1"/>
  <c r="X244" i="14" s="1"/>
  <c r="Y244" i="14" s="1"/>
  <c r="AH244" i="14"/>
  <c r="AI244" i="14" s="1"/>
  <c r="AT318" i="3"/>
  <c r="AU317" i="3"/>
  <c r="L318" i="3"/>
  <c r="F319" i="3"/>
  <c r="I319" i="3" s="1"/>
  <c r="J319" i="3" s="1"/>
  <c r="K319" i="3" s="1"/>
  <c r="AV316" i="3"/>
  <c r="Y316" i="3"/>
  <c r="AK316" i="3"/>
  <c r="X317" i="3"/>
  <c r="AJ316" i="3"/>
  <c r="AI317" i="3"/>
  <c r="L319" i="12"/>
  <c r="F320" i="12"/>
  <c r="I320" i="12" s="1"/>
  <c r="J320" i="12" s="1"/>
  <c r="K320" i="12" s="1"/>
  <c r="AG244" i="13"/>
  <c r="AJ243" i="13"/>
  <c r="F322" i="14"/>
  <c r="I322" i="14" s="1"/>
  <c r="J322" i="14" s="1"/>
  <c r="K322" i="14" s="1"/>
  <c r="L321" i="14"/>
  <c r="AG244" i="12"/>
  <c r="AJ243" i="12"/>
  <c r="T244" i="12" l="1"/>
  <c r="W244" i="12" s="1"/>
  <c r="X244" i="12" s="1"/>
  <c r="Y244" i="12" s="1"/>
  <c r="AH244" i="12"/>
  <c r="AI244" i="12" s="1"/>
  <c r="F323" i="14"/>
  <c r="I323" i="14" s="1"/>
  <c r="J323" i="14" s="1"/>
  <c r="K323" i="14" s="1"/>
  <c r="L322" i="14"/>
  <c r="T244" i="13"/>
  <c r="W244" i="13" s="1"/>
  <c r="X244" i="13" s="1"/>
  <c r="Y244" i="13" s="1"/>
  <c r="AH244" i="13"/>
  <c r="AI244" i="13" s="1"/>
  <c r="AT319" i="3"/>
  <c r="AU318" i="3"/>
  <c r="L320" i="12"/>
  <c r="F321" i="12"/>
  <c r="I321" i="12" s="1"/>
  <c r="J321" i="12" s="1"/>
  <c r="K321" i="12" s="1"/>
  <c r="AJ317" i="3"/>
  <c r="AI318" i="3"/>
  <c r="AV317" i="3"/>
  <c r="AK317" i="3"/>
  <c r="Y317" i="3"/>
  <c r="X318" i="3"/>
  <c r="L319" i="3"/>
  <c r="F320" i="3"/>
  <c r="I320" i="3" s="1"/>
  <c r="J320" i="3" s="1"/>
  <c r="K320" i="3" s="1"/>
  <c r="AG245" i="14"/>
  <c r="AJ244" i="14"/>
  <c r="F318" i="15"/>
  <c r="I318" i="15" s="1"/>
  <c r="J318" i="15" s="1"/>
  <c r="K318" i="15" s="1"/>
  <c r="L317" i="15"/>
  <c r="F320" i="13"/>
  <c r="I320" i="13" s="1"/>
  <c r="J320" i="13" s="1"/>
  <c r="K320" i="13" s="1"/>
  <c r="L319" i="13"/>
  <c r="AG245" i="15"/>
  <c r="AJ244" i="15"/>
  <c r="T245" i="15" l="1"/>
  <c r="W245" i="15" s="1"/>
  <c r="X245" i="15" s="1"/>
  <c r="Y245" i="15" s="1"/>
  <c r="AH245" i="15"/>
  <c r="AI245" i="15" s="1"/>
  <c r="L320" i="13"/>
  <c r="F321" i="13"/>
  <c r="I321" i="13" s="1"/>
  <c r="J321" i="13" s="1"/>
  <c r="K321" i="13" s="1"/>
  <c r="L318" i="15"/>
  <c r="F319" i="15"/>
  <c r="I319" i="15" s="1"/>
  <c r="J319" i="15" s="1"/>
  <c r="K319" i="15" s="1"/>
  <c r="T245" i="14"/>
  <c r="W245" i="14" s="1"/>
  <c r="X245" i="14" s="1"/>
  <c r="Y245" i="14" s="1"/>
  <c r="AH245" i="14"/>
  <c r="AI245" i="14" s="1"/>
  <c r="AT320" i="3"/>
  <c r="AU319" i="3"/>
  <c r="L323" i="14"/>
  <c r="F324" i="14"/>
  <c r="I324" i="14" s="1"/>
  <c r="J324" i="14" s="1"/>
  <c r="K324" i="14" s="1"/>
  <c r="L320" i="3"/>
  <c r="F321" i="3"/>
  <c r="I321" i="3" s="1"/>
  <c r="J321" i="3" s="1"/>
  <c r="K321" i="3" s="1"/>
  <c r="AV318" i="3"/>
  <c r="Y318" i="3"/>
  <c r="AK318" i="3"/>
  <c r="X319" i="3"/>
  <c r="AJ318" i="3"/>
  <c r="AI319" i="3"/>
  <c r="L321" i="12"/>
  <c r="F322" i="12"/>
  <c r="I322" i="12" s="1"/>
  <c r="J322" i="12" s="1"/>
  <c r="K322" i="12" s="1"/>
  <c r="AG245" i="13"/>
  <c r="AJ244" i="13"/>
  <c r="AG245" i="12"/>
  <c r="AJ244" i="12"/>
  <c r="T245" i="12" l="1"/>
  <c r="W245" i="12" s="1"/>
  <c r="X245" i="12" s="1"/>
  <c r="Y245" i="12" s="1"/>
  <c r="AH245" i="12"/>
  <c r="AI245" i="12" s="1"/>
  <c r="T245" i="13"/>
  <c r="W245" i="13" s="1"/>
  <c r="X245" i="13" s="1"/>
  <c r="Y245" i="13" s="1"/>
  <c r="AH245" i="13"/>
  <c r="AI245" i="13" s="1"/>
  <c r="AT321" i="3"/>
  <c r="AU320" i="3"/>
  <c r="L322" i="12"/>
  <c r="F323" i="12"/>
  <c r="I323" i="12" s="1"/>
  <c r="J323" i="12" s="1"/>
  <c r="K323" i="12" s="1"/>
  <c r="AJ319" i="3"/>
  <c r="AI320" i="3"/>
  <c r="AV319" i="3"/>
  <c r="AK319" i="3"/>
  <c r="Y319" i="3"/>
  <c r="X320" i="3"/>
  <c r="L321" i="3"/>
  <c r="F322" i="3"/>
  <c r="I322" i="3" s="1"/>
  <c r="J322" i="3" s="1"/>
  <c r="K322" i="3" s="1"/>
  <c r="F325" i="14"/>
  <c r="I325" i="14" s="1"/>
  <c r="J325" i="14" s="1"/>
  <c r="K325" i="14" s="1"/>
  <c r="L324" i="14"/>
  <c r="AJ245" i="14"/>
  <c r="AG246" i="14"/>
  <c r="F320" i="15"/>
  <c r="I320" i="15" s="1"/>
  <c r="J320" i="15" s="1"/>
  <c r="K320" i="15" s="1"/>
  <c r="L319" i="15"/>
  <c r="F322" i="13"/>
  <c r="I322" i="13" s="1"/>
  <c r="J322" i="13" s="1"/>
  <c r="K322" i="13" s="1"/>
  <c r="L321" i="13"/>
  <c r="AG246" i="15"/>
  <c r="AJ245" i="15"/>
  <c r="T246" i="15" l="1"/>
  <c r="W246" i="15" s="1"/>
  <c r="X246" i="15" s="1"/>
  <c r="Y246" i="15" s="1"/>
  <c r="AH246" i="15"/>
  <c r="AI246" i="15" s="1"/>
  <c r="L322" i="13"/>
  <c r="F323" i="13"/>
  <c r="I323" i="13" s="1"/>
  <c r="J323" i="13" s="1"/>
  <c r="K323" i="13" s="1"/>
  <c r="L320" i="15"/>
  <c r="F321" i="15"/>
  <c r="I321" i="15" s="1"/>
  <c r="J321" i="15" s="1"/>
  <c r="K321" i="15" s="1"/>
  <c r="L325" i="14"/>
  <c r="F326" i="14"/>
  <c r="I326" i="14" s="1"/>
  <c r="J326" i="14" s="1"/>
  <c r="K326" i="14" s="1"/>
  <c r="AT322" i="3"/>
  <c r="AU321" i="3"/>
  <c r="T246" i="14"/>
  <c r="W246" i="14" s="1"/>
  <c r="X246" i="14" s="1"/>
  <c r="Y246" i="14" s="1"/>
  <c r="AH246" i="14"/>
  <c r="AI246" i="14" s="1"/>
  <c r="L322" i="3"/>
  <c r="F323" i="3"/>
  <c r="I323" i="3" s="1"/>
  <c r="J323" i="3" s="1"/>
  <c r="K323" i="3" s="1"/>
  <c r="AV320" i="3"/>
  <c r="Y320" i="3"/>
  <c r="AK320" i="3"/>
  <c r="X321" i="3"/>
  <c r="AJ320" i="3"/>
  <c r="AI321" i="3"/>
  <c r="L323" i="12"/>
  <c r="F324" i="12"/>
  <c r="I324" i="12" s="1"/>
  <c r="J324" i="12" s="1"/>
  <c r="K324" i="12" s="1"/>
  <c r="AJ245" i="13"/>
  <c r="AG246" i="13"/>
  <c r="AG246" i="12"/>
  <c r="AJ245" i="12"/>
  <c r="T246" i="12" l="1"/>
  <c r="W246" i="12" s="1"/>
  <c r="X246" i="12" s="1"/>
  <c r="Y246" i="12" s="1"/>
  <c r="AH246" i="12"/>
  <c r="AI246" i="12" s="1"/>
  <c r="AT323" i="3"/>
  <c r="AU322" i="3"/>
  <c r="T246" i="13"/>
  <c r="W246" i="13" s="1"/>
  <c r="X246" i="13" s="1"/>
  <c r="Y246" i="13" s="1"/>
  <c r="AH246" i="13"/>
  <c r="AI246" i="13" s="1"/>
  <c r="L324" i="12"/>
  <c r="F325" i="12"/>
  <c r="I325" i="12" s="1"/>
  <c r="J325" i="12" s="1"/>
  <c r="K325" i="12" s="1"/>
  <c r="AJ321" i="3"/>
  <c r="AI322" i="3"/>
  <c r="AV321" i="3"/>
  <c r="AK321" i="3"/>
  <c r="Y321" i="3"/>
  <c r="X322" i="3"/>
  <c r="L323" i="3"/>
  <c r="F324" i="3"/>
  <c r="I324" i="3" s="1"/>
  <c r="J324" i="3" s="1"/>
  <c r="K324" i="3" s="1"/>
  <c r="AG247" i="14"/>
  <c r="AJ246" i="14"/>
  <c r="F327" i="14"/>
  <c r="I327" i="14" s="1"/>
  <c r="J327" i="14" s="1"/>
  <c r="K327" i="14" s="1"/>
  <c r="L326" i="14"/>
  <c r="F322" i="15"/>
  <c r="I322" i="15" s="1"/>
  <c r="J322" i="15" s="1"/>
  <c r="K322" i="15" s="1"/>
  <c r="L321" i="15"/>
  <c r="F324" i="13"/>
  <c r="I324" i="13" s="1"/>
  <c r="J324" i="13" s="1"/>
  <c r="K324" i="13" s="1"/>
  <c r="L323" i="13"/>
  <c r="AG247" i="15"/>
  <c r="AJ246" i="15"/>
  <c r="T247" i="15" l="1"/>
  <c r="W247" i="15" s="1"/>
  <c r="X247" i="15" s="1"/>
  <c r="Y247" i="15" s="1"/>
  <c r="AH247" i="15"/>
  <c r="AI247" i="15" s="1"/>
  <c r="L324" i="13"/>
  <c r="F325" i="13"/>
  <c r="I325" i="13" s="1"/>
  <c r="J325" i="13" s="1"/>
  <c r="K325" i="13" s="1"/>
  <c r="L322" i="15"/>
  <c r="F323" i="15"/>
  <c r="I323" i="15" s="1"/>
  <c r="J323" i="15" s="1"/>
  <c r="K323" i="15" s="1"/>
  <c r="L327" i="14"/>
  <c r="F328" i="14"/>
  <c r="I328" i="14" s="1"/>
  <c r="J328" i="14" s="1"/>
  <c r="K328" i="14" s="1"/>
  <c r="T247" i="14"/>
  <c r="W247" i="14" s="1"/>
  <c r="X247" i="14" s="1"/>
  <c r="Y247" i="14" s="1"/>
  <c r="AH247" i="14"/>
  <c r="AI247" i="14" s="1"/>
  <c r="AT324" i="3"/>
  <c r="AU323" i="3"/>
  <c r="L324" i="3"/>
  <c r="F325" i="3"/>
  <c r="I325" i="3" s="1"/>
  <c r="J325" i="3" s="1"/>
  <c r="K325" i="3" s="1"/>
  <c r="AV322" i="3"/>
  <c r="Y322" i="3"/>
  <c r="AK322" i="3"/>
  <c r="X323" i="3"/>
  <c r="AJ322" i="3"/>
  <c r="AI323" i="3"/>
  <c r="L325" i="12"/>
  <c r="F326" i="12"/>
  <c r="I326" i="12" s="1"/>
  <c r="J326" i="12" s="1"/>
  <c r="K326" i="12" s="1"/>
  <c r="AG247" i="13"/>
  <c r="AJ246" i="13"/>
  <c r="AG247" i="12"/>
  <c r="AJ246" i="12"/>
  <c r="T247" i="12" l="1"/>
  <c r="W247" i="12" s="1"/>
  <c r="X247" i="12" s="1"/>
  <c r="Y247" i="12" s="1"/>
  <c r="AH247" i="12"/>
  <c r="AI247" i="12" s="1"/>
  <c r="T247" i="13"/>
  <c r="W247" i="13" s="1"/>
  <c r="X247" i="13" s="1"/>
  <c r="Y247" i="13" s="1"/>
  <c r="AH247" i="13"/>
  <c r="AI247" i="13" s="1"/>
  <c r="AT325" i="3"/>
  <c r="AU324" i="3"/>
  <c r="L326" i="12"/>
  <c r="F327" i="12"/>
  <c r="I327" i="12" s="1"/>
  <c r="J327" i="12" s="1"/>
  <c r="K327" i="12" s="1"/>
  <c r="AJ323" i="3"/>
  <c r="AI324" i="3"/>
  <c r="AV323" i="3"/>
  <c r="AK323" i="3"/>
  <c r="Y323" i="3"/>
  <c r="X324" i="3"/>
  <c r="L325" i="3"/>
  <c r="F326" i="3"/>
  <c r="I326" i="3" s="1"/>
  <c r="J326" i="3" s="1"/>
  <c r="K326" i="3" s="1"/>
  <c r="AG248" i="14"/>
  <c r="AJ247" i="14"/>
  <c r="F329" i="14"/>
  <c r="I329" i="14" s="1"/>
  <c r="J329" i="14" s="1"/>
  <c r="K329" i="14" s="1"/>
  <c r="L328" i="14"/>
  <c r="F324" i="15"/>
  <c r="I324" i="15" s="1"/>
  <c r="J324" i="15" s="1"/>
  <c r="K324" i="15" s="1"/>
  <c r="L323" i="15"/>
  <c r="F326" i="13"/>
  <c r="I326" i="13" s="1"/>
  <c r="J326" i="13" s="1"/>
  <c r="K326" i="13" s="1"/>
  <c r="L325" i="13"/>
  <c r="AG248" i="15"/>
  <c r="AJ247" i="15"/>
  <c r="T248" i="15" l="1"/>
  <c r="W248" i="15" s="1"/>
  <c r="X248" i="15" s="1"/>
  <c r="Y248" i="15" s="1"/>
  <c r="AH248" i="15"/>
  <c r="AI248" i="15" s="1"/>
  <c r="L326" i="13"/>
  <c r="F327" i="13"/>
  <c r="I327" i="13" s="1"/>
  <c r="J327" i="13" s="1"/>
  <c r="K327" i="13" s="1"/>
  <c r="F325" i="15"/>
  <c r="I325" i="15" s="1"/>
  <c r="J325" i="15" s="1"/>
  <c r="K325" i="15" s="1"/>
  <c r="L324" i="15"/>
  <c r="L329" i="14"/>
  <c r="F330" i="14"/>
  <c r="I330" i="14" s="1"/>
  <c r="J330" i="14" s="1"/>
  <c r="K330" i="14" s="1"/>
  <c r="T248" i="14"/>
  <c r="W248" i="14" s="1"/>
  <c r="X248" i="14" s="1"/>
  <c r="Y248" i="14" s="1"/>
  <c r="AH248" i="14"/>
  <c r="AI248" i="14" s="1"/>
  <c r="AT326" i="3"/>
  <c r="AU325" i="3"/>
  <c r="L326" i="3"/>
  <c r="F327" i="3"/>
  <c r="I327" i="3" s="1"/>
  <c r="J327" i="3" s="1"/>
  <c r="K327" i="3" s="1"/>
  <c r="AV324" i="3"/>
  <c r="Y324" i="3"/>
  <c r="AK324" i="3"/>
  <c r="X325" i="3"/>
  <c r="AJ324" i="3"/>
  <c r="AI325" i="3"/>
  <c r="L327" i="12"/>
  <c r="F328" i="12"/>
  <c r="I328" i="12" s="1"/>
  <c r="J328" i="12" s="1"/>
  <c r="K328" i="12" s="1"/>
  <c r="AG248" i="13"/>
  <c r="AJ247" i="13"/>
  <c r="AG248" i="12"/>
  <c r="AJ247" i="12"/>
  <c r="T248" i="12" l="1"/>
  <c r="W248" i="12" s="1"/>
  <c r="X248" i="12" s="1"/>
  <c r="Y248" i="12" s="1"/>
  <c r="AH248" i="12"/>
  <c r="AI248" i="12" s="1"/>
  <c r="T248" i="13"/>
  <c r="W248" i="13" s="1"/>
  <c r="X248" i="13" s="1"/>
  <c r="Y248" i="13" s="1"/>
  <c r="AH248" i="13"/>
  <c r="AI248" i="13" s="1"/>
  <c r="AT327" i="3"/>
  <c r="AU326" i="3"/>
  <c r="L325" i="15"/>
  <c r="F326" i="15"/>
  <c r="I326" i="15" s="1"/>
  <c r="J326" i="15" s="1"/>
  <c r="K326" i="15" s="1"/>
  <c r="L328" i="12"/>
  <c r="F329" i="12"/>
  <c r="I329" i="12" s="1"/>
  <c r="J329" i="12" s="1"/>
  <c r="K329" i="12" s="1"/>
  <c r="AJ325" i="3"/>
  <c r="AI326" i="3"/>
  <c r="AV325" i="3"/>
  <c r="AK325" i="3"/>
  <c r="Y325" i="3"/>
  <c r="X326" i="3"/>
  <c r="L327" i="3"/>
  <c r="F328" i="3"/>
  <c r="I328" i="3" s="1"/>
  <c r="J328" i="3" s="1"/>
  <c r="K328" i="3" s="1"/>
  <c r="AG249" i="14"/>
  <c r="AJ248" i="14"/>
  <c r="F331" i="14"/>
  <c r="I331" i="14" s="1"/>
  <c r="J331" i="14" s="1"/>
  <c r="K331" i="14" s="1"/>
  <c r="L330" i="14"/>
  <c r="F328" i="13"/>
  <c r="I328" i="13" s="1"/>
  <c r="J328" i="13" s="1"/>
  <c r="K328" i="13" s="1"/>
  <c r="L327" i="13"/>
  <c r="AG249" i="15"/>
  <c r="AJ248" i="15"/>
  <c r="T249" i="15" l="1"/>
  <c r="W249" i="15" s="1"/>
  <c r="X249" i="15" s="1"/>
  <c r="Y249" i="15" s="1"/>
  <c r="AH249" i="15"/>
  <c r="AI249" i="15" s="1"/>
  <c r="L328" i="13"/>
  <c r="F329" i="13"/>
  <c r="I329" i="13" s="1"/>
  <c r="J329" i="13" s="1"/>
  <c r="K329" i="13" s="1"/>
  <c r="L331" i="14"/>
  <c r="F332" i="14"/>
  <c r="I332" i="14" s="1"/>
  <c r="J332" i="14" s="1"/>
  <c r="K332" i="14" s="1"/>
  <c r="T249" i="14"/>
  <c r="W249" i="14" s="1"/>
  <c r="X249" i="14" s="1"/>
  <c r="Y249" i="14" s="1"/>
  <c r="AH249" i="14"/>
  <c r="AI249" i="14" s="1"/>
  <c r="AT328" i="3"/>
  <c r="AU327" i="3"/>
  <c r="L328" i="3"/>
  <c r="F329" i="3"/>
  <c r="I329" i="3" s="1"/>
  <c r="J329" i="3" s="1"/>
  <c r="K329" i="3" s="1"/>
  <c r="AV326" i="3"/>
  <c r="Y326" i="3"/>
  <c r="AK326" i="3"/>
  <c r="X327" i="3"/>
  <c r="AJ326" i="3"/>
  <c r="AI327" i="3"/>
  <c r="L329" i="12"/>
  <c r="F330" i="12"/>
  <c r="I330" i="12" s="1"/>
  <c r="J330" i="12" s="1"/>
  <c r="K330" i="12" s="1"/>
  <c r="F327" i="15"/>
  <c r="I327" i="15" s="1"/>
  <c r="J327" i="15" s="1"/>
  <c r="K327" i="15" s="1"/>
  <c r="L326" i="15"/>
  <c r="AG249" i="13"/>
  <c r="AJ248" i="13"/>
  <c r="AG249" i="12"/>
  <c r="AJ248" i="12"/>
  <c r="T249" i="12" l="1"/>
  <c r="W249" i="12" s="1"/>
  <c r="X249" i="12" s="1"/>
  <c r="Y249" i="12" s="1"/>
  <c r="AH249" i="12"/>
  <c r="AI249" i="12" s="1"/>
  <c r="T249" i="13"/>
  <c r="W249" i="13" s="1"/>
  <c r="X249" i="13" s="1"/>
  <c r="Y249" i="13" s="1"/>
  <c r="AH249" i="13"/>
  <c r="AI249" i="13" s="1"/>
  <c r="L327" i="15"/>
  <c r="F328" i="15"/>
  <c r="I328" i="15" s="1"/>
  <c r="J328" i="15" s="1"/>
  <c r="K328" i="15" s="1"/>
  <c r="AT329" i="3"/>
  <c r="AU328" i="3"/>
  <c r="L330" i="12"/>
  <c r="F331" i="12"/>
  <c r="I331" i="12" s="1"/>
  <c r="J331" i="12" s="1"/>
  <c r="K331" i="12" s="1"/>
  <c r="AJ327" i="3"/>
  <c r="AI328" i="3"/>
  <c r="AV327" i="3"/>
  <c r="AK327" i="3"/>
  <c r="Y327" i="3"/>
  <c r="X328" i="3"/>
  <c r="L329" i="3"/>
  <c r="F330" i="3"/>
  <c r="I330" i="3" s="1"/>
  <c r="J330" i="3" s="1"/>
  <c r="K330" i="3" s="1"/>
  <c r="AJ249" i="14"/>
  <c r="AG250" i="14"/>
  <c r="F333" i="14"/>
  <c r="I333" i="14" s="1"/>
  <c r="J333" i="14" s="1"/>
  <c r="K333" i="14" s="1"/>
  <c r="L332" i="14"/>
  <c r="F330" i="13"/>
  <c r="I330" i="13" s="1"/>
  <c r="J330" i="13" s="1"/>
  <c r="K330" i="13" s="1"/>
  <c r="L329" i="13"/>
  <c r="AG250" i="15"/>
  <c r="AJ249" i="15"/>
  <c r="T250" i="15" l="1"/>
  <c r="W250" i="15" s="1"/>
  <c r="X250" i="15" s="1"/>
  <c r="Y250" i="15" s="1"/>
  <c r="AH250" i="15"/>
  <c r="AI250" i="15" s="1"/>
  <c r="L330" i="13"/>
  <c r="F331" i="13"/>
  <c r="I331" i="13" s="1"/>
  <c r="J331" i="13" s="1"/>
  <c r="K331" i="13" s="1"/>
  <c r="L333" i="14"/>
  <c r="F334" i="14"/>
  <c r="I334" i="14" s="1"/>
  <c r="J334" i="14" s="1"/>
  <c r="K334" i="14" s="1"/>
  <c r="AT330" i="3"/>
  <c r="AU329" i="3"/>
  <c r="T250" i="14"/>
  <c r="W250" i="14" s="1"/>
  <c r="X250" i="14" s="1"/>
  <c r="Y250" i="14" s="1"/>
  <c r="AH250" i="14"/>
  <c r="AI250" i="14" s="1"/>
  <c r="L330" i="3"/>
  <c r="F331" i="3"/>
  <c r="I331" i="3" s="1"/>
  <c r="J331" i="3" s="1"/>
  <c r="K331" i="3" s="1"/>
  <c r="AV328" i="3"/>
  <c r="Y328" i="3"/>
  <c r="AK328" i="3"/>
  <c r="X329" i="3"/>
  <c r="AJ328" i="3"/>
  <c r="AI329" i="3"/>
  <c r="L331" i="12"/>
  <c r="F332" i="12"/>
  <c r="I332" i="12" s="1"/>
  <c r="J332" i="12" s="1"/>
  <c r="K332" i="12" s="1"/>
  <c r="F329" i="15"/>
  <c r="I329" i="15" s="1"/>
  <c r="J329" i="15" s="1"/>
  <c r="K329" i="15" s="1"/>
  <c r="L328" i="15"/>
  <c r="AG250" i="13"/>
  <c r="AJ249" i="13"/>
  <c r="AG250" i="12"/>
  <c r="AJ249" i="12"/>
  <c r="T250" i="12" l="1"/>
  <c r="W250" i="12" s="1"/>
  <c r="X250" i="12" s="1"/>
  <c r="Y250" i="12" s="1"/>
  <c r="AH250" i="12"/>
  <c r="AI250" i="12" s="1"/>
  <c r="T250" i="13"/>
  <c r="W250" i="13" s="1"/>
  <c r="X250" i="13" s="1"/>
  <c r="Y250" i="13" s="1"/>
  <c r="AH250" i="13"/>
  <c r="AI250" i="13" s="1"/>
  <c r="L329" i="15"/>
  <c r="F330" i="15"/>
  <c r="I330" i="15" s="1"/>
  <c r="J330" i="15" s="1"/>
  <c r="K330" i="15" s="1"/>
  <c r="AT331" i="3"/>
  <c r="AU330" i="3"/>
  <c r="L332" i="12"/>
  <c r="F333" i="12"/>
  <c r="I333" i="12" s="1"/>
  <c r="J333" i="12" s="1"/>
  <c r="K333" i="12" s="1"/>
  <c r="AJ329" i="3"/>
  <c r="AI330" i="3"/>
  <c r="AV329" i="3"/>
  <c r="AK329" i="3"/>
  <c r="Y329" i="3"/>
  <c r="X330" i="3"/>
  <c r="L331" i="3"/>
  <c r="F332" i="3"/>
  <c r="I332" i="3" s="1"/>
  <c r="J332" i="3" s="1"/>
  <c r="K332" i="3" s="1"/>
  <c r="AG251" i="14"/>
  <c r="AJ250" i="14"/>
  <c r="F335" i="14"/>
  <c r="I335" i="14" s="1"/>
  <c r="J335" i="14" s="1"/>
  <c r="K335" i="14" s="1"/>
  <c r="L334" i="14"/>
  <c r="F332" i="13"/>
  <c r="I332" i="13" s="1"/>
  <c r="J332" i="13" s="1"/>
  <c r="K332" i="13" s="1"/>
  <c r="L331" i="13"/>
  <c r="AG251" i="15"/>
  <c r="AJ250" i="15"/>
  <c r="T251" i="15" l="1"/>
  <c r="W251" i="15" s="1"/>
  <c r="X251" i="15" s="1"/>
  <c r="Y251" i="15" s="1"/>
  <c r="AH251" i="15"/>
  <c r="AI251" i="15" s="1"/>
  <c r="L332" i="13"/>
  <c r="F333" i="13"/>
  <c r="I333" i="13" s="1"/>
  <c r="J333" i="13" s="1"/>
  <c r="K333" i="13" s="1"/>
  <c r="L335" i="14"/>
  <c r="F336" i="14"/>
  <c r="I336" i="14" s="1"/>
  <c r="J336" i="14" s="1"/>
  <c r="K336" i="14" s="1"/>
  <c r="T251" i="14"/>
  <c r="W251" i="14" s="1"/>
  <c r="X251" i="14" s="1"/>
  <c r="Y251" i="14" s="1"/>
  <c r="AH251" i="14"/>
  <c r="AI251" i="14" s="1"/>
  <c r="AT332" i="3"/>
  <c r="AU331" i="3"/>
  <c r="L332" i="3"/>
  <c r="F333" i="3"/>
  <c r="I333" i="3" s="1"/>
  <c r="J333" i="3" s="1"/>
  <c r="K333" i="3" s="1"/>
  <c r="AV330" i="3"/>
  <c r="Y330" i="3"/>
  <c r="AK330" i="3"/>
  <c r="X331" i="3"/>
  <c r="AJ330" i="3"/>
  <c r="AI331" i="3"/>
  <c r="L333" i="12"/>
  <c r="F334" i="12"/>
  <c r="I334" i="12" s="1"/>
  <c r="J334" i="12" s="1"/>
  <c r="K334" i="12" s="1"/>
  <c r="F331" i="15"/>
  <c r="I331" i="15" s="1"/>
  <c r="J331" i="15" s="1"/>
  <c r="K331" i="15" s="1"/>
  <c r="L330" i="15"/>
  <c r="AG251" i="13"/>
  <c r="AJ250" i="13"/>
  <c r="AG251" i="12"/>
  <c r="AJ250" i="12"/>
  <c r="T251" i="12" l="1"/>
  <c r="W251" i="12" s="1"/>
  <c r="X251" i="12" s="1"/>
  <c r="Y251" i="12" s="1"/>
  <c r="AH251" i="12"/>
  <c r="AI251" i="12" s="1"/>
  <c r="T251" i="13"/>
  <c r="W251" i="13" s="1"/>
  <c r="X251" i="13" s="1"/>
  <c r="Y251" i="13" s="1"/>
  <c r="AH251" i="13"/>
  <c r="AI251" i="13" s="1"/>
  <c r="L331" i="15"/>
  <c r="F332" i="15"/>
  <c r="I332" i="15" s="1"/>
  <c r="J332" i="15" s="1"/>
  <c r="K332" i="15" s="1"/>
  <c r="AT333" i="3"/>
  <c r="AU332" i="3"/>
  <c r="L334" i="12"/>
  <c r="F335" i="12"/>
  <c r="I335" i="12" s="1"/>
  <c r="J335" i="12" s="1"/>
  <c r="K335" i="12" s="1"/>
  <c r="AJ331" i="3"/>
  <c r="AI332" i="3"/>
  <c r="AV331" i="3"/>
  <c r="AK331" i="3"/>
  <c r="Y331" i="3"/>
  <c r="X332" i="3"/>
  <c r="L333" i="3"/>
  <c r="F334" i="3"/>
  <c r="I334" i="3" s="1"/>
  <c r="J334" i="3" s="1"/>
  <c r="K334" i="3" s="1"/>
  <c r="AG252" i="14"/>
  <c r="AJ251" i="14"/>
  <c r="F337" i="14"/>
  <c r="I337" i="14" s="1"/>
  <c r="J337" i="14" s="1"/>
  <c r="K337" i="14" s="1"/>
  <c r="L336" i="14"/>
  <c r="F334" i="13"/>
  <c r="I334" i="13" s="1"/>
  <c r="J334" i="13" s="1"/>
  <c r="K334" i="13" s="1"/>
  <c r="L333" i="13"/>
  <c r="AG252" i="15"/>
  <c r="AJ251" i="15"/>
  <c r="T252" i="15" l="1"/>
  <c r="W252" i="15" s="1"/>
  <c r="X252" i="15" s="1"/>
  <c r="Y252" i="15" s="1"/>
  <c r="AH252" i="15"/>
  <c r="AI252" i="15" s="1"/>
  <c r="L334" i="13"/>
  <c r="F335" i="13"/>
  <c r="I335" i="13" s="1"/>
  <c r="J335" i="13" s="1"/>
  <c r="K335" i="13" s="1"/>
  <c r="L337" i="14"/>
  <c r="F338" i="14"/>
  <c r="I338" i="14" s="1"/>
  <c r="J338" i="14" s="1"/>
  <c r="K338" i="14" s="1"/>
  <c r="T252" i="14"/>
  <c r="W252" i="14" s="1"/>
  <c r="X252" i="14" s="1"/>
  <c r="Y252" i="14" s="1"/>
  <c r="AH252" i="14"/>
  <c r="AI252" i="14" s="1"/>
  <c r="AT334" i="3"/>
  <c r="AU333" i="3"/>
  <c r="L334" i="3"/>
  <c r="F335" i="3"/>
  <c r="I335" i="3" s="1"/>
  <c r="J335" i="3" s="1"/>
  <c r="K335" i="3" s="1"/>
  <c r="AV332" i="3"/>
  <c r="Y332" i="3"/>
  <c r="AK332" i="3"/>
  <c r="X333" i="3"/>
  <c r="AJ332" i="3"/>
  <c r="AI333" i="3"/>
  <c r="F336" i="12"/>
  <c r="I336" i="12" s="1"/>
  <c r="J336" i="12" s="1"/>
  <c r="K336" i="12" s="1"/>
  <c r="L335" i="12"/>
  <c r="F333" i="15"/>
  <c r="I333" i="15" s="1"/>
  <c r="J333" i="15" s="1"/>
  <c r="K333" i="15" s="1"/>
  <c r="L332" i="15"/>
  <c r="AG252" i="13"/>
  <c r="AJ251" i="13"/>
  <c r="AG252" i="12"/>
  <c r="AJ251" i="12"/>
  <c r="T252" i="12" l="1"/>
  <c r="W252" i="12" s="1"/>
  <c r="X252" i="12" s="1"/>
  <c r="Y252" i="12" s="1"/>
  <c r="AH252" i="12"/>
  <c r="AI252" i="12" s="1"/>
  <c r="T252" i="13"/>
  <c r="W252" i="13" s="1"/>
  <c r="X252" i="13" s="1"/>
  <c r="Y252" i="13" s="1"/>
  <c r="AH252" i="13"/>
  <c r="AI252" i="13" s="1"/>
  <c r="L333" i="15"/>
  <c r="F334" i="15"/>
  <c r="I334" i="15" s="1"/>
  <c r="J334" i="15" s="1"/>
  <c r="K334" i="15" s="1"/>
  <c r="L336" i="12"/>
  <c r="F337" i="12"/>
  <c r="I337" i="12" s="1"/>
  <c r="J337" i="12" s="1"/>
  <c r="K337" i="12" s="1"/>
  <c r="AT335" i="3"/>
  <c r="AU334" i="3"/>
  <c r="AJ333" i="3"/>
  <c r="AI334" i="3"/>
  <c r="AV333" i="3"/>
  <c r="AK333" i="3"/>
  <c r="Y333" i="3"/>
  <c r="X334" i="3"/>
  <c r="L335" i="3"/>
  <c r="F336" i="3"/>
  <c r="I336" i="3" s="1"/>
  <c r="J336" i="3" s="1"/>
  <c r="K336" i="3" s="1"/>
  <c r="AG253" i="14"/>
  <c r="AJ252" i="14"/>
  <c r="F339" i="14"/>
  <c r="I339" i="14" s="1"/>
  <c r="J339" i="14" s="1"/>
  <c r="K339" i="14" s="1"/>
  <c r="L338" i="14"/>
  <c r="F336" i="13"/>
  <c r="I336" i="13" s="1"/>
  <c r="J336" i="13" s="1"/>
  <c r="K336" i="13" s="1"/>
  <c r="L335" i="13"/>
  <c r="AG253" i="15"/>
  <c r="AJ252" i="15"/>
  <c r="T253" i="15" l="1"/>
  <c r="W253" i="15" s="1"/>
  <c r="X253" i="15" s="1"/>
  <c r="Y253" i="15" s="1"/>
  <c r="AH253" i="15"/>
  <c r="AI253" i="15" s="1"/>
  <c r="L336" i="13"/>
  <c r="F337" i="13"/>
  <c r="I337" i="13" s="1"/>
  <c r="J337" i="13" s="1"/>
  <c r="K337" i="13" s="1"/>
  <c r="F340" i="14"/>
  <c r="I340" i="14" s="1"/>
  <c r="J340" i="14" s="1"/>
  <c r="K340" i="14" s="1"/>
  <c r="L339" i="14"/>
  <c r="T253" i="14"/>
  <c r="W253" i="14" s="1"/>
  <c r="X253" i="14" s="1"/>
  <c r="Y253" i="14" s="1"/>
  <c r="AH253" i="14"/>
  <c r="AI253" i="14" s="1"/>
  <c r="AT336" i="3"/>
  <c r="AU335" i="3"/>
  <c r="L336" i="3"/>
  <c r="F337" i="3"/>
  <c r="I337" i="3" s="1"/>
  <c r="J337" i="3" s="1"/>
  <c r="K337" i="3" s="1"/>
  <c r="AV334" i="3"/>
  <c r="Y334" i="3"/>
  <c r="AK334" i="3"/>
  <c r="X335" i="3"/>
  <c r="AJ334" i="3"/>
  <c r="AI335" i="3"/>
  <c r="L337" i="12"/>
  <c r="F338" i="12"/>
  <c r="I338" i="12" s="1"/>
  <c r="J338" i="12" s="1"/>
  <c r="K338" i="12" s="1"/>
  <c r="F335" i="15"/>
  <c r="I335" i="15" s="1"/>
  <c r="J335" i="15" s="1"/>
  <c r="K335" i="15" s="1"/>
  <c r="L334" i="15"/>
  <c r="AG253" i="13"/>
  <c r="AJ252" i="13"/>
  <c r="AG253" i="12"/>
  <c r="AJ252" i="12"/>
  <c r="T253" i="12" l="1"/>
  <c r="W253" i="12" s="1"/>
  <c r="X253" i="12" s="1"/>
  <c r="Y253" i="12" s="1"/>
  <c r="AH253" i="12"/>
  <c r="AI253" i="12" s="1"/>
  <c r="T253" i="13"/>
  <c r="W253" i="13" s="1"/>
  <c r="X253" i="13" s="1"/>
  <c r="Y253" i="13" s="1"/>
  <c r="AH253" i="13"/>
  <c r="AI253" i="13" s="1"/>
  <c r="L335" i="15"/>
  <c r="F336" i="15"/>
  <c r="I336" i="15" s="1"/>
  <c r="J336" i="15" s="1"/>
  <c r="K336" i="15" s="1"/>
  <c r="AT337" i="3"/>
  <c r="AU336" i="3"/>
  <c r="F341" i="14"/>
  <c r="I341" i="14" s="1"/>
  <c r="J341" i="14" s="1"/>
  <c r="K341" i="14" s="1"/>
  <c r="L340" i="14"/>
  <c r="L338" i="12"/>
  <c r="F339" i="12"/>
  <c r="I339" i="12" s="1"/>
  <c r="J339" i="12" s="1"/>
  <c r="K339" i="12" s="1"/>
  <c r="AJ335" i="3"/>
  <c r="AI336" i="3"/>
  <c r="AV335" i="3"/>
  <c r="AK335" i="3"/>
  <c r="Y335" i="3"/>
  <c r="X336" i="3"/>
  <c r="L337" i="3"/>
  <c r="F338" i="3"/>
  <c r="I338" i="3" s="1"/>
  <c r="J338" i="3" s="1"/>
  <c r="K338" i="3" s="1"/>
  <c r="AJ253" i="14"/>
  <c r="AG254" i="14"/>
  <c r="F338" i="13"/>
  <c r="I338" i="13" s="1"/>
  <c r="J338" i="13" s="1"/>
  <c r="K338" i="13" s="1"/>
  <c r="L337" i="13"/>
  <c r="AG254" i="15"/>
  <c r="AJ253" i="15"/>
  <c r="T254" i="15" l="1"/>
  <c r="W254" i="15" s="1"/>
  <c r="X254" i="15" s="1"/>
  <c r="Y254" i="15" s="1"/>
  <c r="AH254" i="15"/>
  <c r="AI254" i="15" s="1"/>
  <c r="L338" i="13"/>
  <c r="F339" i="13"/>
  <c r="I339" i="13" s="1"/>
  <c r="J339" i="13" s="1"/>
  <c r="K339" i="13" s="1"/>
  <c r="L341" i="14"/>
  <c r="F342" i="14"/>
  <c r="I342" i="14" s="1"/>
  <c r="J342" i="14" s="1"/>
  <c r="K342" i="14" s="1"/>
  <c r="AT338" i="3"/>
  <c r="AU337" i="3"/>
  <c r="T254" i="14"/>
  <c r="W254" i="14" s="1"/>
  <c r="X254" i="14" s="1"/>
  <c r="Y254" i="14" s="1"/>
  <c r="AH254" i="14"/>
  <c r="AI254" i="14" s="1"/>
  <c r="L338" i="3"/>
  <c r="F339" i="3"/>
  <c r="I339" i="3" s="1"/>
  <c r="J339" i="3" s="1"/>
  <c r="K339" i="3" s="1"/>
  <c r="AV336" i="3"/>
  <c r="Y336" i="3"/>
  <c r="AK336" i="3"/>
  <c r="X337" i="3"/>
  <c r="AJ336" i="3"/>
  <c r="AI337" i="3"/>
  <c r="L339" i="12"/>
  <c r="F340" i="12"/>
  <c r="I340" i="12" s="1"/>
  <c r="J340" i="12" s="1"/>
  <c r="K340" i="12" s="1"/>
  <c r="F337" i="15"/>
  <c r="I337" i="15" s="1"/>
  <c r="J337" i="15" s="1"/>
  <c r="K337" i="15" s="1"/>
  <c r="L336" i="15"/>
  <c r="AG254" i="13"/>
  <c r="AJ253" i="13"/>
  <c r="AG254" i="12"/>
  <c r="AJ253" i="12"/>
  <c r="L340" i="12" l="1"/>
  <c r="F341" i="12"/>
  <c r="I341" i="12" s="1"/>
  <c r="J341" i="12" s="1"/>
  <c r="K341" i="12" s="1"/>
  <c r="AJ337" i="3"/>
  <c r="AI338" i="3"/>
  <c r="AV337" i="3"/>
  <c r="AK337" i="3"/>
  <c r="Y337" i="3"/>
  <c r="X338" i="3"/>
  <c r="L339" i="3"/>
  <c r="F340" i="3"/>
  <c r="I340" i="3" s="1"/>
  <c r="J340" i="3" s="1"/>
  <c r="K340" i="3" s="1"/>
  <c r="AG255" i="14"/>
  <c r="AJ254" i="14"/>
  <c r="F343" i="14"/>
  <c r="I343" i="14" s="1"/>
  <c r="J343" i="14" s="1"/>
  <c r="K343" i="14" s="1"/>
  <c r="L342" i="14"/>
  <c r="F340" i="13"/>
  <c r="I340" i="13" s="1"/>
  <c r="J340" i="13" s="1"/>
  <c r="K340" i="13" s="1"/>
  <c r="L339" i="13"/>
  <c r="AG255" i="15"/>
  <c r="AJ254" i="15"/>
  <c r="T254" i="12"/>
  <c r="W254" i="12" s="1"/>
  <c r="X254" i="12" s="1"/>
  <c r="Y254" i="12" s="1"/>
  <c r="AH254" i="12"/>
  <c r="AI254" i="12" s="1"/>
  <c r="T254" i="13"/>
  <c r="W254" i="13" s="1"/>
  <c r="X254" i="13" s="1"/>
  <c r="Y254" i="13" s="1"/>
  <c r="AH254" i="13"/>
  <c r="AI254" i="13" s="1"/>
  <c r="L337" i="15"/>
  <c r="F338" i="15"/>
  <c r="I338" i="15" s="1"/>
  <c r="J338" i="15" s="1"/>
  <c r="K338" i="15" s="1"/>
  <c r="AT339" i="3"/>
  <c r="AU338" i="3"/>
  <c r="F339" i="15" l="1"/>
  <c r="I339" i="15" s="1"/>
  <c r="J339" i="15" s="1"/>
  <c r="K339" i="15" s="1"/>
  <c r="L338" i="15"/>
  <c r="AG255" i="13"/>
  <c r="AJ254" i="13"/>
  <c r="AG255" i="12"/>
  <c r="AJ254" i="12"/>
  <c r="F341" i="3"/>
  <c r="I341" i="3" s="1"/>
  <c r="J341" i="3" s="1"/>
  <c r="K341" i="3" s="1"/>
  <c r="L340" i="3"/>
  <c r="AV338" i="3"/>
  <c r="Y338" i="3"/>
  <c r="AK338" i="3"/>
  <c r="X339" i="3"/>
  <c r="AJ338" i="3"/>
  <c r="AI339" i="3"/>
  <c r="L341" i="12"/>
  <c r="F342" i="12"/>
  <c r="I342" i="12" s="1"/>
  <c r="J342" i="12" s="1"/>
  <c r="K342" i="12" s="1"/>
  <c r="AT340" i="3"/>
  <c r="AU339" i="3"/>
  <c r="T255" i="15"/>
  <c r="W255" i="15" s="1"/>
  <c r="X255" i="15" s="1"/>
  <c r="Y255" i="15" s="1"/>
  <c r="AH255" i="15"/>
  <c r="AI255" i="15" s="1"/>
  <c r="L340" i="13"/>
  <c r="F341" i="13"/>
  <c r="I341" i="13" s="1"/>
  <c r="J341" i="13" s="1"/>
  <c r="K341" i="13" s="1"/>
  <c r="L343" i="14"/>
  <c r="F344" i="14"/>
  <c r="I344" i="14" s="1"/>
  <c r="J344" i="14" s="1"/>
  <c r="K344" i="14" s="1"/>
  <c r="T255" i="14"/>
  <c r="W255" i="14" s="1"/>
  <c r="X255" i="14" s="1"/>
  <c r="Y255" i="14" s="1"/>
  <c r="AH255" i="14"/>
  <c r="AI255" i="14" s="1"/>
  <c r="AG256" i="14" l="1"/>
  <c r="AJ255" i="14"/>
  <c r="F345" i="14"/>
  <c r="I345" i="14" s="1"/>
  <c r="J345" i="14" s="1"/>
  <c r="K345" i="14" s="1"/>
  <c r="L344" i="14"/>
  <c r="F342" i="13"/>
  <c r="I342" i="13" s="1"/>
  <c r="J342" i="13" s="1"/>
  <c r="K342" i="13" s="1"/>
  <c r="L341" i="13"/>
  <c r="AG256" i="15"/>
  <c r="AJ255" i="15"/>
  <c r="L342" i="12"/>
  <c r="F343" i="12"/>
  <c r="I343" i="12" s="1"/>
  <c r="J343" i="12" s="1"/>
  <c r="K343" i="12" s="1"/>
  <c r="AJ339" i="3"/>
  <c r="AI340" i="3"/>
  <c r="AV339" i="3"/>
  <c r="AK339" i="3"/>
  <c r="Y339" i="3"/>
  <c r="X340" i="3"/>
  <c r="AT341" i="3"/>
  <c r="AU340" i="3"/>
  <c r="F342" i="3"/>
  <c r="I342" i="3" s="1"/>
  <c r="J342" i="3" s="1"/>
  <c r="K342" i="3" s="1"/>
  <c r="L341" i="3"/>
  <c r="T255" i="12"/>
  <c r="W255" i="12" s="1"/>
  <c r="X255" i="12" s="1"/>
  <c r="Y255" i="12" s="1"/>
  <c r="AH255" i="12"/>
  <c r="AI255" i="12" s="1"/>
  <c r="T255" i="13"/>
  <c r="W255" i="13" s="1"/>
  <c r="X255" i="13" s="1"/>
  <c r="Y255" i="13" s="1"/>
  <c r="AH255" i="13"/>
  <c r="AI255" i="13" s="1"/>
  <c r="L339" i="15"/>
  <c r="F340" i="15"/>
  <c r="I340" i="15" s="1"/>
  <c r="J340" i="15" s="1"/>
  <c r="K340" i="15" s="1"/>
  <c r="F341" i="15" l="1"/>
  <c r="I341" i="15" s="1"/>
  <c r="J341" i="15" s="1"/>
  <c r="K341" i="15" s="1"/>
  <c r="L340" i="15"/>
  <c r="AG256" i="13"/>
  <c r="AJ255" i="13"/>
  <c r="AG256" i="12"/>
  <c r="AJ255" i="12"/>
  <c r="AV340" i="3"/>
  <c r="Y340" i="3"/>
  <c r="AK340" i="3"/>
  <c r="X341" i="3"/>
  <c r="AJ340" i="3"/>
  <c r="AI341" i="3"/>
  <c r="L343" i="12"/>
  <c r="F344" i="12"/>
  <c r="I344" i="12" s="1"/>
  <c r="J344" i="12" s="1"/>
  <c r="K344" i="12" s="1"/>
  <c r="F343" i="3"/>
  <c r="I343" i="3" s="1"/>
  <c r="J343" i="3" s="1"/>
  <c r="K343" i="3" s="1"/>
  <c r="L342" i="3"/>
  <c r="AT342" i="3"/>
  <c r="AU341" i="3"/>
  <c r="T256" i="15"/>
  <c r="W256" i="15" s="1"/>
  <c r="X256" i="15" s="1"/>
  <c r="Y256" i="15" s="1"/>
  <c r="AH256" i="15"/>
  <c r="AI256" i="15" s="1"/>
  <c r="L342" i="13"/>
  <c r="F343" i="13"/>
  <c r="I343" i="13" s="1"/>
  <c r="J343" i="13" s="1"/>
  <c r="K343" i="13" s="1"/>
  <c r="L345" i="14"/>
  <c r="F346" i="14"/>
  <c r="I346" i="14" s="1"/>
  <c r="J346" i="14" s="1"/>
  <c r="K346" i="14" s="1"/>
  <c r="T256" i="14"/>
  <c r="W256" i="14" s="1"/>
  <c r="X256" i="14" s="1"/>
  <c r="Y256" i="14" s="1"/>
  <c r="AH256" i="14"/>
  <c r="AI256" i="14" s="1"/>
  <c r="AG257" i="14" l="1"/>
  <c r="AJ256" i="14"/>
  <c r="F347" i="14"/>
  <c r="I347" i="14" s="1"/>
  <c r="J347" i="14" s="1"/>
  <c r="K347" i="14" s="1"/>
  <c r="L346" i="14"/>
  <c r="F344" i="13"/>
  <c r="I344" i="13" s="1"/>
  <c r="J344" i="13" s="1"/>
  <c r="K344" i="13" s="1"/>
  <c r="L343" i="13"/>
  <c r="AG257" i="15"/>
  <c r="AJ256" i="15"/>
  <c r="L344" i="12"/>
  <c r="F345" i="12"/>
  <c r="I345" i="12" s="1"/>
  <c r="J345" i="12" s="1"/>
  <c r="K345" i="12" s="1"/>
  <c r="AJ341" i="3"/>
  <c r="AI342" i="3"/>
  <c r="AV341" i="3"/>
  <c r="AK341" i="3"/>
  <c r="Y341" i="3"/>
  <c r="X342" i="3"/>
  <c r="AT343" i="3"/>
  <c r="AU342" i="3"/>
  <c r="F344" i="3"/>
  <c r="I344" i="3" s="1"/>
  <c r="J344" i="3" s="1"/>
  <c r="K344" i="3" s="1"/>
  <c r="L343" i="3"/>
  <c r="T256" i="12"/>
  <c r="W256" i="12" s="1"/>
  <c r="X256" i="12" s="1"/>
  <c r="Y256" i="12" s="1"/>
  <c r="AH256" i="12"/>
  <c r="AI256" i="12" s="1"/>
  <c r="T256" i="13"/>
  <c r="W256" i="13" s="1"/>
  <c r="X256" i="13" s="1"/>
  <c r="Y256" i="13" s="1"/>
  <c r="AH256" i="13"/>
  <c r="AI256" i="13" s="1"/>
  <c r="L341" i="15"/>
  <c r="F342" i="15"/>
  <c r="I342" i="15" s="1"/>
  <c r="J342" i="15" s="1"/>
  <c r="K342" i="15" s="1"/>
  <c r="F343" i="15" l="1"/>
  <c r="I343" i="15" s="1"/>
  <c r="J343" i="15" s="1"/>
  <c r="K343" i="15" s="1"/>
  <c r="L342" i="15"/>
  <c r="AG257" i="13"/>
  <c r="AJ256" i="13"/>
  <c r="AG257" i="12"/>
  <c r="AJ256" i="12"/>
  <c r="AV342" i="3"/>
  <c r="Y342" i="3"/>
  <c r="AK342" i="3"/>
  <c r="X343" i="3"/>
  <c r="AJ342" i="3"/>
  <c r="AI343" i="3"/>
  <c r="L345" i="12"/>
  <c r="F346" i="12"/>
  <c r="I346" i="12" s="1"/>
  <c r="J346" i="12" s="1"/>
  <c r="K346" i="12" s="1"/>
  <c r="F345" i="3"/>
  <c r="I345" i="3" s="1"/>
  <c r="J345" i="3" s="1"/>
  <c r="K345" i="3" s="1"/>
  <c r="L344" i="3"/>
  <c r="AT344" i="3"/>
  <c r="AU343" i="3"/>
  <c r="T257" i="15"/>
  <c r="W257" i="15" s="1"/>
  <c r="X257" i="15" s="1"/>
  <c r="Y257" i="15" s="1"/>
  <c r="AH257" i="15"/>
  <c r="AI257" i="15" s="1"/>
  <c r="L344" i="13"/>
  <c r="F345" i="13"/>
  <c r="I345" i="13" s="1"/>
  <c r="J345" i="13" s="1"/>
  <c r="K345" i="13" s="1"/>
  <c r="L347" i="14"/>
  <c r="F348" i="14"/>
  <c r="I348" i="14" s="1"/>
  <c r="J348" i="14" s="1"/>
  <c r="K348" i="14" s="1"/>
  <c r="T257" i="14"/>
  <c r="W257" i="14" s="1"/>
  <c r="X257" i="14" s="1"/>
  <c r="Y257" i="14" s="1"/>
  <c r="AH257" i="14"/>
  <c r="AI257" i="14" s="1"/>
  <c r="AJ257" i="14" l="1"/>
  <c r="AG258" i="14"/>
  <c r="F349" i="14"/>
  <c r="I349" i="14" s="1"/>
  <c r="J349" i="14" s="1"/>
  <c r="K349" i="14" s="1"/>
  <c r="L348" i="14"/>
  <c r="F346" i="13"/>
  <c r="I346" i="13" s="1"/>
  <c r="J346" i="13" s="1"/>
  <c r="K346" i="13" s="1"/>
  <c r="L345" i="13"/>
  <c r="AJ257" i="15"/>
  <c r="AG258" i="15"/>
  <c r="L346" i="12"/>
  <c r="F347" i="12"/>
  <c r="I347" i="12" s="1"/>
  <c r="J347" i="12" s="1"/>
  <c r="K347" i="12" s="1"/>
  <c r="AJ343" i="3"/>
  <c r="AI344" i="3"/>
  <c r="AV343" i="3"/>
  <c r="AK343" i="3"/>
  <c r="Y343" i="3"/>
  <c r="X344" i="3"/>
  <c r="AT345" i="3"/>
  <c r="AU344" i="3"/>
  <c r="F346" i="3"/>
  <c r="I346" i="3" s="1"/>
  <c r="J346" i="3" s="1"/>
  <c r="K346" i="3" s="1"/>
  <c r="L345" i="3"/>
  <c r="T257" i="12"/>
  <c r="W257" i="12" s="1"/>
  <c r="X257" i="12" s="1"/>
  <c r="Y257" i="12" s="1"/>
  <c r="AH257" i="12"/>
  <c r="AI257" i="12" s="1"/>
  <c r="T257" i="13"/>
  <c r="W257" i="13" s="1"/>
  <c r="X257" i="13" s="1"/>
  <c r="Y257" i="13" s="1"/>
  <c r="AH257" i="13"/>
  <c r="AI257" i="13" s="1"/>
  <c r="L343" i="15"/>
  <c r="F344" i="15"/>
  <c r="I344" i="15" s="1"/>
  <c r="J344" i="15" s="1"/>
  <c r="K344" i="15" s="1"/>
  <c r="F345" i="15" l="1"/>
  <c r="I345" i="15" s="1"/>
  <c r="J345" i="15" s="1"/>
  <c r="K345" i="15" s="1"/>
  <c r="L344" i="15"/>
  <c r="AG258" i="13"/>
  <c r="AJ257" i="13"/>
  <c r="AG258" i="12"/>
  <c r="AJ257" i="12"/>
  <c r="AV344" i="3"/>
  <c r="Y344" i="3"/>
  <c r="AK344" i="3"/>
  <c r="X345" i="3"/>
  <c r="AJ344" i="3"/>
  <c r="AI345" i="3"/>
  <c r="L347" i="12"/>
  <c r="F348" i="12"/>
  <c r="I348" i="12" s="1"/>
  <c r="J348" i="12" s="1"/>
  <c r="K348" i="12" s="1"/>
  <c r="T258" i="15"/>
  <c r="W258" i="15" s="1"/>
  <c r="X258" i="15" s="1"/>
  <c r="Y258" i="15" s="1"/>
  <c r="AH258" i="15"/>
  <c r="AI258" i="15" s="1"/>
  <c r="T258" i="14"/>
  <c r="W258" i="14" s="1"/>
  <c r="X258" i="14" s="1"/>
  <c r="Y258" i="14" s="1"/>
  <c r="AH258" i="14"/>
  <c r="AI258" i="14" s="1"/>
  <c r="F347" i="3"/>
  <c r="I347" i="3" s="1"/>
  <c r="J347" i="3" s="1"/>
  <c r="K347" i="3" s="1"/>
  <c r="L346" i="3"/>
  <c r="AT346" i="3"/>
  <c r="AU345" i="3"/>
  <c r="L346" i="13"/>
  <c r="F347" i="13"/>
  <c r="I347" i="13" s="1"/>
  <c r="J347" i="13" s="1"/>
  <c r="K347" i="13" s="1"/>
  <c r="L349" i="14"/>
  <c r="F350" i="14"/>
  <c r="I350" i="14" s="1"/>
  <c r="J350" i="14" s="1"/>
  <c r="K350" i="14" s="1"/>
  <c r="F351" i="14" l="1"/>
  <c r="I351" i="14" s="1"/>
  <c r="J351" i="14" s="1"/>
  <c r="K351" i="14" s="1"/>
  <c r="L350" i="14"/>
  <c r="F348" i="13"/>
  <c r="I348" i="13" s="1"/>
  <c r="J348" i="13" s="1"/>
  <c r="K348" i="13" s="1"/>
  <c r="L347" i="13"/>
  <c r="AG259" i="14"/>
  <c r="AJ258" i="14"/>
  <c r="AG259" i="15"/>
  <c r="AJ258" i="15"/>
  <c r="L348" i="12"/>
  <c r="F349" i="12"/>
  <c r="I349" i="12" s="1"/>
  <c r="J349" i="12" s="1"/>
  <c r="K349" i="12" s="1"/>
  <c r="AJ345" i="3"/>
  <c r="AI346" i="3"/>
  <c r="AV345" i="3"/>
  <c r="AK345" i="3"/>
  <c r="Y345" i="3"/>
  <c r="X346" i="3"/>
  <c r="AT347" i="3"/>
  <c r="AU346" i="3"/>
  <c r="F348" i="3"/>
  <c r="I348" i="3" s="1"/>
  <c r="J348" i="3" s="1"/>
  <c r="K348" i="3" s="1"/>
  <c r="L347" i="3"/>
  <c r="T258" i="12"/>
  <c r="W258" i="12" s="1"/>
  <c r="X258" i="12" s="1"/>
  <c r="Y258" i="12" s="1"/>
  <c r="AH258" i="12"/>
  <c r="AI258" i="12" s="1"/>
  <c r="T258" i="13"/>
  <c r="W258" i="13" s="1"/>
  <c r="X258" i="13" s="1"/>
  <c r="Y258" i="13" s="1"/>
  <c r="AH258" i="13"/>
  <c r="AI258" i="13" s="1"/>
  <c r="L345" i="15"/>
  <c r="F346" i="15"/>
  <c r="I346" i="15" s="1"/>
  <c r="J346" i="15" s="1"/>
  <c r="K346" i="15" s="1"/>
  <c r="F347" i="15" l="1"/>
  <c r="I347" i="15" s="1"/>
  <c r="J347" i="15" s="1"/>
  <c r="K347" i="15" s="1"/>
  <c r="L346" i="15"/>
  <c r="AG259" i="13"/>
  <c r="AJ258" i="13"/>
  <c r="AG259" i="12"/>
  <c r="AJ258" i="12"/>
  <c r="AV346" i="3"/>
  <c r="Y346" i="3"/>
  <c r="AK346" i="3"/>
  <c r="X347" i="3"/>
  <c r="AJ346" i="3"/>
  <c r="AI347" i="3"/>
  <c r="L349" i="12"/>
  <c r="F350" i="12"/>
  <c r="I350" i="12" s="1"/>
  <c r="J350" i="12" s="1"/>
  <c r="K350" i="12" s="1"/>
  <c r="F349" i="3"/>
  <c r="I349" i="3" s="1"/>
  <c r="J349" i="3" s="1"/>
  <c r="K349" i="3" s="1"/>
  <c r="L348" i="3"/>
  <c r="AT348" i="3"/>
  <c r="AU347" i="3"/>
  <c r="T259" i="15"/>
  <c r="W259" i="15" s="1"/>
  <c r="X259" i="15" s="1"/>
  <c r="Y259" i="15" s="1"/>
  <c r="AH259" i="15"/>
  <c r="AI259" i="15" s="1"/>
  <c r="T259" i="14"/>
  <c r="W259" i="14" s="1"/>
  <c r="X259" i="14" s="1"/>
  <c r="Y259" i="14" s="1"/>
  <c r="AH259" i="14"/>
  <c r="AI259" i="14" s="1"/>
  <c r="L348" i="13"/>
  <c r="F349" i="13"/>
  <c r="I349" i="13" s="1"/>
  <c r="J349" i="13" s="1"/>
  <c r="K349" i="13" s="1"/>
  <c r="L351" i="14"/>
  <c r="F352" i="14"/>
  <c r="I352" i="14" s="1"/>
  <c r="J352" i="14" s="1"/>
  <c r="K352" i="14" s="1"/>
  <c r="F353" i="14" l="1"/>
  <c r="I353" i="14" s="1"/>
  <c r="J353" i="14" s="1"/>
  <c r="K353" i="14" s="1"/>
  <c r="L352" i="14"/>
  <c r="F350" i="13"/>
  <c r="I350" i="13" s="1"/>
  <c r="J350" i="13" s="1"/>
  <c r="K350" i="13" s="1"/>
  <c r="L349" i="13"/>
  <c r="AG260" i="14"/>
  <c r="AJ259" i="14"/>
  <c r="AG260" i="15"/>
  <c r="AJ259" i="15"/>
  <c r="L350" i="12"/>
  <c r="F351" i="12"/>
  <c r="I351" i="12" s="1"/>
  <c r="J351" i="12" s="1"/>
  <c r="K351" i="12" s="1"/>
  <c r="AJ347" i="3"/>
  <c r="AI348" i="3"/>
  <c r="AV347" i="3"/>
  <c r="AK347" i="3"/>
  <c r="Y347" i="3"/>
  <c r="X348" i="3"/>
  <c r="AT349" i="3"/>
  <c r="AU348" i="3"/>
  <c r="L349" i="3"/>
  <c r="F350" i="3"/>
  <c r="I350" i="3" s="1"/>
  <c r="J350" i="3" s="1"/>
  <c r="K350" i="3" s="1"/>
  <c r="T259" i="12"/>
  <c r="W259" i="12" s="1"/>
  <c r="X259" i="12" s="1"/>
  <c r="Y259" i="12" s="1"/>
  <c r="AH259" i="12"/>
  <c r="AI259" i="12" s="1"/>
  <c r="T259" i="13"/>
  <c r="W259" i="13" s="1"/>
  <c r="X259" i="13" s="1"/>
  <c r="Y259" i="13" s="1"/>
  <c r="AH259" i="13"/>
  <c r="AI259" i="13" s="1"/>
  <c r="L347" i="15"/>
  <c r="F348" i="15"/>
  <c r="I348" i="15" s="1"/>
  <c r="J348" i="15" s="1"/>
  <c r="K348" i="15" s="1"/>
  <c r="F349" i="15" l="1"/>
  <c r="I349" i="15" s="1"/>
  <c r="J349" i="15" s="1"/>
  <c r="K349" i="15" s="1"/>
  <c r="L348" i="15"/>
  <c r="AG260" i="13"/>
  <c r="AJ259" i="13"/>
  <c r="AG260" i="12"/>
  <c r="AJ259" i="12"/>
  <c r="L350" i="3"/>
  <c r="F351" i="3"/>
  <c r="I351" i="3" s="1"/>
  <c r="J351" i="3" s="1"/>
  <c r="K351" i="3" s="1"/>
  <c r="AV348" i="3"/>
  <c r="Y348" i="3"/>
  <c r="AK348" i="3"/>
  <c r="X349" i="3"/>
  <c r="AJ348" i="3"/>
  <c r="AI349" i="3"/>
  <c r="L351" i="12"/>
  <c r="F352" i="12"/>
  <c r="I352" i="12" s="1"/>
  <c r="J352" i="12" s="1"/>
  <c r="K352" i="12" s="1"/>
  <c r="AT350" i="3"/>
  <c r="AU349" i="3"/>
  <c r="T260" i="15"/>
  <c r="W260" i="15" s="1"/>
  <c r="X260" i="15" s="1"/>
  <c r="Y260" i="15" s="1"/>
  <c r="AH260" i="15"/>
  <c r="AI260" i="15" s="1"/>
  <c r="T260" i="14"/>
  <c r="W260" i="14" s="1"/>
  <c r="X260" i="14" s="1"/>
  <c r="Y260" i="14" s="1"/>
  <c r="AH260" i="14"/>
  <c r="AI260" i="14" s="1"/>
  <c r="L350" i="13"/>
  <c r="F351" i="13"/>
  <c r="I351" i="13" s="1"/>
  <c r="J351" i="13" s="1"/>
  <c r="K351" i="13" s="1"/>
  <c r="L353" i="14"/>
  <c r="F354" i="14"/>
  <c r="I354" i="14" s="1"/>
  <c r="J354" i="14" s="1"/>
  <c r="K354" i="14" s="1"/>
  <c r="F355" i="14" l="1"/>
  <c r="I355" i="14" s="1"/>
  <c r="J355" i="14" s="1"/>
  <c r="K355" i="14" s="1"/>
  <c r="L354" i="14"/>
  <c r="F352" i="13"/>
  <c r="I352" i="13" s="1"/>
  <c r="J352" i="13" s="1"/>
  <c r="K352" i="13" s="1"/>
  <c r="L351" i="13"/>
  <c r="AG261" i="14"/>
  <c r="AJ260" i="14"/>
  <c r="AG261" i="15"/>
  <c r="AJ260" i="15"/>
  <c r="L352" i="12"/>
  <c r="F353" i="12"/>
  <c r="I353" i="12" s="1"/>
  <c r="J353" i="12" s="1"/>
  <c r="K353" i="12" s="1"/>
  <c r="AJ349" i="3"/>
  <c r="AI350" i="3"/>
  <c r="AV349" i="3"/>
  <c r="AK349" i="3"/>
  <c r="Y349" i="3"/>
  <c r="X350" i="3"/>
  <c r="L351" i="3"/>
  <c r="F352" i="3"/>
  <c r="I352" i="3" s="1"/>
  <c r="J352" i="3" s="1"/>
  <c r="K352" i="3" s="1"/>
  <c r="AT351" i="3"/>
  <c r="AU350" i="3"/>
  <c r="T260" i="12"/>
  <c r="W260" i="12" s="1"/>
  <c r="X260" i="12" s="1"/>
  <c r="Y260" i="12" s="1"/>
  <c r="AH260" i="12"/>
  <c r="AI260" i="12" s="1"/>
  <c r="T260" i="13"/>
  <c r="W260" i="13" s="1"/>
  <c r="X260" i="13" s="1"/>
  <c r="Y260" i="13" s="1"/>
  <c r="AH260" i="13"/>
  <c r="AI260" i="13" s="1"/>
  <c r="F350" i="15"/>
  <c r="I350" i="15" s="1"/>
  <c r="J350" i="15" s="1"/>
  <c r="K350" i="15" s="1"/>
  <c r="L349" i="15"/>
  <c r="AG261" i="13" l="1"/>
  <c r="AJ260" i="13"/>
  <c r="AG261" i="12"/>
  <c r="AJ260" i="12"/>
  <c r="F353" i="3"/>
  <c r="I353" i="3" s="1"/>
  <c r="J353" i="3" s="1"/>
  <c r="K353" i="3" s="1"/>
  <c r="L352" i="3"/>
  <c r="AV350" i="3"/>
  <c r="Y350" i="3"/>
  <c r="AK350" i="3"/>
  <c r="X351" i="3"/>
  <c r="AJ350" i="3"/>
  <c r="AI351" i="3"/>
  <c r="L353" i="12"/>
  <c r="F354" i="12"/>
  <c r="I354" i="12" s="1"/>
  <c r="J354" i="12" s="1"/>
  <c r="K354" i="12" s="1"/>
  <c r="L350" i="15"/>
  <c r="F351" i="15"/>
  <c r="I351" i="15" s="1"/>
  <c r="J351" i="15" s="1"/>
  <c r="K351" i="15" s="1"/>
  <c r="AT352" i="3"/>
  <c r="AU351" i="3"/>
  <c r="T261" i="15"/>
  <c r="W261" i="15" s="1"/>
  <c r="X261" i="15" s="1"/>
  <c r="Y261" i="15" s="1"/>
  <c r="AH261" i="15"/>
  <c r="AI261" i="15" s="1"/>
  <c r="T261" i="14"/>
  <c r="W261" i="14" s="1"/>
  <c r="X261" i="14" s="1"/>
  <c r="Y261" i="14" s="1"/>
  <c r="AH261" i="14"/>
  <c r="AI261" i="14" s="1"/>
  <c r="L352" i="13"/>
  <c r="F353" i="13"/>
  <c r="I353" i="13" s="1"/>
  <c r="J353" i="13" s="1"/>
  <c r="K353" i="13" s="1"/>
  <c r="F356" i="14"/>
  <c r="I356" i="14" s="1"/>
  <c r="J356" i="14" s="1"/>
  <c r="K356" i="14" s="1"/>
  <c r="L355" i="14"/>
  <c r="F354" i="13" l="1"/>
  <c r="I354" i="13" s="1"/>
  <c r="J354" i="13" s="1"/>
  <c r="K354" i="13" s="1"/>
  <c r="L353" i="13"/>
  <c r="AG262" i="14"/>
  <c r="AJ261" i="14"/>
  <c r="AJ261" i="15"/>
  <c r="AG262" i="15"/>
  <c r="F352" i="15"/>
  <c r="I352" i="15" s="1"/>
  <c r="J352" i="15" s="1"/>
  <c r="K352" i="15" s="1"/>
  <c r="L351" i="15"/>
  <c r="L354" i="12"/>
  <c r="F355" i="12"/>
  <c r="I355" i="12" s="1"/>
  <c r="J355" i="12" s="1"/>
  <c r="K355" i="12" s="1"/>
  <c r="AJ351" i="3"/>
  <c r="AI352" i="3"/>
  <c r="AV351" i="3"/>
  <c r="AK351" i="3"/>
  <c r="Y351" i="3"/>
  <c r="X352" i="3"/>
  <c r="F357" i="14"/>
  <c r="I357" i="14" s="1"/>
  <c r="J357" i="14" s="1"/>
  <c r="K357" i="14" s="1"/>
  <c r="L356" i="14"/>
  <c r="AT353" i="3"/>
  <c r="AU352" i="3"/>
  <c r="F354" i="3"/>
  <c r="I354" i="3" s="1"/>
  <c r="J354" i="3" s="1"/>
  <c r="K354" i="3" s="1"/>
  <c r="L353" i="3"/>
  <c r="T261" i="12"/>
  <c r="W261" i="12" s="1"/>
  <c r="X261" i="12" s="1"/>
  <c r="Y261" i="12" s="1"/>
  <c r="AH261" i="12"/>
  <c r="AI261" i="12" s="1"/>
  <c r="T261" i="13"/>
  <c r="W261" i="13" s="1"/>
  <c r="X261" i="13" s="1"/>
  <c r="Y261" i="13" s="1"/>
  <c r="AH261" i="13"/>
  <c r="AI261" i="13" s="1"/>
  <c r="AG262" i="13" l="1"/>
  <c r="AJ261" i="13"/>
  <c r="AG262" i="12"/>
  <c r="AJ261" i="12"/>
  <c r="AV352" i="3"/>
  <c r="Y352" i="3"/>
  <c r="AK352" i="3"/>
  <c r="X353" i="3"/>
  <c r="AJ352" i="3"/>
  <c r="AI353" i="3"/>
  <c r="L355" i="12"/>
  <c r="F356" i="12"/>
  <c r="I356" i="12" s="1"/>
  <c r="J356" i="12" s="1"/>
  <c r="K356" i="12" s="1"/>
  <c r="T262" i="15"/>
  <c r="W262" i="15" s="1"/>
  <c r="X262" i="15" s="1"/>
  <c r="Y262" i="15" s="1"/>
  <c r="AH262" i="15"/>
  <c r="AI262" i="15" s="1"/>
  <c r="L354" i="3"/>
  <c r="F355" i="3"/>
  <c r="I355" i="3" s="1"/>
  <c r="J355" i="3" s="1"/>
  <c r="K355" i="3" s="1"/>
  <c r="AT354" i="3"/>
  <c r="AU353" i="3"/>
  <c r="L357" i="14"/>
  <c r="F358" i="14"/>
  <c r="I358" i="14" s="1"/>
  <c r="J358" i="14" s="1"/>
  <c r="K358" i="14" s="1"/>
  <c r="L352" i="15"/>
  <c r="F353" i="15"/>
  <c r="I353" i="15" s="1"/>
  <c r="J353" i="15" s="1"/>
  <c r="K353" i="15" s="1"/>
  <c r="T262" i="14"/>
  <c r="W262" i="14" s="1"/>
  <c r="X262" i="14" s="1"/>
  <c r="Y262" i="14" s="1"/>
  <c r="AH262" i="14"/>
  <c r="AI262" i="14" s="1"/>
  <c r="L354" i="13"/>
  <c r="F355" i="13"/>
  <c r="I355" i="13" s="1"/>
  <c r="J355" i="13" s="1"/>
  <c r="K355" i="13" s="1"/>
  <c r="F356" i="13" l="1"/>
  <c r="I356" i="13" s="1"/>
  <c r="J356" i="13" s="1"/>
  <c r="K356" i="13" s="1"/>
  <c r="L355" i="13"/>
  <c r="AG263" i="14"/>
  <c r="AJ262" i="14"/>
  <c r="F354" i="15"/>
  <c r="I354" i="15" s="1"/>
  <c r="J354" i="15" s="1"/>
  <c r="K354" i="15" s="1"/>
  <c r="L353" i="15"/>
  <c r="F359" i="14"/>
  <c r="I359" i="14" s="1"/>
  <c r="J359" i="14" s="1"/>
  <c r="K359" i="14" s="1"/>
  <c r="L358" i="14"/>
  <c r="F356" i="3"/>
  <c r="I356" i="3" s="1"/>
  <c r="J356" i="3" s="1"/>
  <c r="K356" i="3" s="1"/>
  <c r="L355" i="3"/>
  <c r="AG263" i="15"/>
  <c r="AJ262" i="15"/>
  <c r="L356" i="12"/>
  <c r="F357" i="12"/>
  <c r="I357" i="12" s="1"/>
  <c r="J357" i="12" s="1"/>
  <c r="K357" i="12" s="1"/>
  <c r="AJ353" i="3"/>
  <c r="AI354" i="3"/>
  <c r="AV353" i="3"/>
  <c r="Y353" i="3"/>
  <c r="AK353" i="3"/>
  <c r="X354" i="3"/>
  <c r="AT355" i="3"/>
  <c r="AU354" i="3"/>
  <c r="T262" i="12"/>
  <c r="W262" i="12" s="1"/>
  <c r="X262" i="12" s="1"/>
  <c r="Y262" i="12" s="1"/>
  <c r="AH262" i="12"/>
  <c r="AI262" i="12" s="1"/>
  <c r="T262" i="13"/>
  <c r="W262" i="13" s="1"/>
  <c r="X262" i="13" s="1"/>
  <c r="Y262" i="13" s="1"/>
  <c r="AH262" i="13"/>
  <c r="AI262" i="13" s="1"/>
  <c r="AJ262" i="13" l="1"/>
  <c r="AG263" i="13"/>
  <c r="AG263" i="12"/>
  <c r="AJ262" i="12"/>
  <c r="AV354" i="3"/>
  <c r="Y354" i="3"/>
  <c r="AK354" i="3"/>
  <c r="X355" i="3"/>
  <c r="AJ354" i="3"/>
  <c r="AI355" i="3"/>
  <c r="L357" i="12"/>
  <c r="F358" i="12"/>
  <c r="I358" i="12" s="1"/>
  <c r="J358" i="12" s="1"/>
  <c r="K358" i="12" s="1"/>
  <c r="AT356" i="3"/>
  <c r="AU355" i="3"/>
  <c r="T263" i="15"/>
  <c r="W263" i="15" s="1"/>
  <c r="X263" i="15" s="1"/>
  <c r="Y263" i="15" s="1"/>
  <c r="AH263" i="15"/>
  <c r="AI263" i="15" s="1"/>
  <c r="L356" i="3"/>
  <c r="F357" i="3"/>
  <c r="I357" i="3" s="1"/>
  <c r="J357" i="3" s="1"/>
  <c r="K357" i="3" s="1"/>
  <c r="L359" i="14"/>
  <c r="F360" i="14"/>
  <c r="I360" i="14" s="1"/>
  <c r="J360" i="14" s="1"/>
  <c r="K360" i="14" s="1"/>
  <c r="L354" i="15"/>
  <c r="F355" i="15"/>
  <c r="I355" i="15" s="1"/>
  <c r="J355" i="15" s="1"/>
  <c r="K355" i="15" s="1"/>
  <c r="T263" i="14"/>
  <c r="W263" i="14" s="1"/>
  <c r="X263" i="14" s="1"/>
  <c r="Y263" i="14" s="1"/>
  <c r="AH263" i="14"/>
  <c r="AI263" i="14" s="1"/>
  <c r="L356" i="13"/>
  <c r="F357" i="13"/>
  <c r="I357" i="13" s="1"/>
  <c r="J357" i="13" s="1"/>
  <c r="K357" i="13" s="1"/>
  <c r="F358" i="13" l="1"/>
  <c r="I358" i="13" s="1"/>
  <c r="J358" i="13" s="1"/>
  <c r="K358" i="13" s="1"/>
  <c r="L357" i="13"/>
  <c r="AG264" i="14"/>
  <c r="AJ263" i="14"/>
  <c r="F356" i="15"/>
  <c r="I356" i="15" s="1"/>
  <c r="J356" i="15" s="1"/>
  <c r="K356" i="15" s="1"/>
  <c r="L355" i="15"/>
  <c r="F361" i="14"/>
  <c r="I361" i="14" s="1"/>
  <c r="J361" i="14" s="1"/>
  <c r="K361" i="14" s="1"/>
  <c r="L360" i="14"/>
  <c r="L357" i="3"/>
  <c r="F358" i="3"/>
  <c r="I358" i="3" s="1"/>
  <c r="J358" i="3" s="1"/>
  <c r="K358" i="3" s="1"/>
  <c r="AG264" i="15"/>
  <c r="AJ263" i="15"/>
  <c r="L358" i="12"/>
  <c r="F359" i="12"/>
  <c r="I359" i="12" s="1"/>
  <c r="J359" i="12" s="1"/>
  <c r="K359" i="12" s="1"/>
  <c r="AJ355" i="3"/>
  <c r="AI356" i="3"/>
  <c r="AV355" i="3"/>
  <c r="Y355" i="3"/>
  <c r="AK355" i="3"/>
  <c r="X356" i="3"/>
  <c r="T263" i="13"/>
  <c r="W263" i="13" s="1"/>
  <c r="X263" i="13" s="1"/>
  <c r="Y263" i="13" s="1"/>
  <c r="AH263" i="13"/>
  <c r="AI263" i="13" s="1"/>
  <c r="AT357" i="3"/>
  <c r="AU356" i="3"/>
  <c r="T263" i="12"/>
  <c r="W263" i="12" s="1"/>
  <c r="X263" i="12" s="1"/>
  <c r="Y263" i="12" s="1"/>
  <c r="AH263" i="12"/>
  <c r="AI263" i="12" s="1"/>
  <c r="AG264" i="12" l="1"/>
  <c r="AJ263" i="12"/>
  <c r="AG264" i="13"/>
  <c r="AJ263" i="13"/>
  <c r="AV356" i="3"/>
  <c r="Y356" i="3"/>
  <c r="AK356" i="3"/>
  <c r="X357" i="3"/>
  <c r="AJ356" i="3"/>
  <c r="AI357" i="3"/>
  <c r="L359" i="12"/>
  <c r="F360" i="12"/>
  <c r="I360" i="12" s="1"/>
  <c r="J360" i="12" s="1"/>
  <c r="K360" i="12" s="1"/>
  <c r="F359" i="3"/>
  <c r="I359" i="3" s="1"/>
  <c r="J359" i="3" s="1"/>
  <c r="K359" i="3" s="1"/>
  <c r="L358" i="3"/>
  <c r="AT358" i="3"/>
  <c r="AU357" i="3"/>
  <c r="T264" i="15"/>
  <c r="W264" i="15" s="1"/>
  <c r="X264" i="15" s="1"/>
  <c r="Y264" i="15" s="1"/>
  <c r="AH264" i="15"/>
  <c r="AI264" i="15" s="1"/>
  <c r="F362" i="14"/>
  <c r="I362" i="14" s="1"/>
  <c r="J362" i="14" s="1"/>
  <c r="K362" i="14" s="1"/>
  <c r="L361" i="14"/>
  <c r="L356" i="15"/>
  <c r="F357" i="15"/>
  <c r="I357" i="15" s="1"/>
  <c r="J357" i="15" s="1"/>
  <c r="K357" i="15" s="1"/>
  <c r="T264" i="14"/>
  <c r="W264" i="14" s="1"/>
  <c r="X264" i="14" s="1"/>
  <c r="Y264" i="14" s="1"/>
  <c r="AH264" i="14"/>
  <c r="AI264" i="14" s="1"/>
  <c r="L358" i="13"/>
  <c r="F359" i="13"/>
  <c r="I359" i="13" s="1"/>
  <c r="J359" i="13" s="1"/>
  <c r="K359" i="13" s="1"/>
  <c r="F360" i="13" l="1"/>
  <c r="I360" i="13" s="1"/>
  <c r="J360" i="13" s="1"/>
  <c r="K360" i="13" s="1"/>
  <c r="L359" i="13"/>
  <c r="AJ264" i="14"/>
  <c r="AG265" i="14"/>
  <c r="F358" i="15"/>
  <c r="I358" i="15" s="1"/>
  <c r="J358" i="15" s="1"/>
  <c r="K358" i="15" s="1"/>
  <c r="L357" i="15"/>
  <c r="AG265" i="15"/>
  <c r="AJ264" i="15"/>
  <c r="L360" i="12"/>
  <c r="F361" i="12"/>
  <c r="I361" i="12" s="1"/>
  <c r="J361" i="12" s="1"/>
  <c r="K361" i="12" s="1"/>
  <c r="AJ357" i="3"/>
  <c r="AI358" i="3"/>
  <c r="AV357" i="3"/>
  <c r="AK357" i="3"/>
  <c r="Y357" i="3"/>
  <c r="X358" i="3"/>
  <c r="F363" i="14"/>
  <c r="I363" i="14" s="1"/>
  <c r="J363" i="14" s="1"/>
  <c r="K363" i="14" s="1"/>
  <c r="L362" i="14"/>
  <c r="AT359" i="3"/>
  <c r="AU358" i="3"/>
  <c r="L359" i="3"/>
  <c r="F360" i="3"/>
  <c r="I360" i="3" s="1"/>
  <c r="J360" i="3" s="1"/>
  <c r="K360" i="3" s="1"/>
  <c r="T264" i="13"/>
  <c r="W264" i="13" s="1"/>
  <c r="X264" i="13" s="1"/>
  <c r="Y264" i="13" s="1"/>
  <c r="AH264" i="13"/>
  <c r="AI264" i="13" s="1"/>
  <c r="T264" i="12"/>
  <c r="W264" i="12" s="1"/>
  <c r="X264" i="12" s="1"/>
  <c r="Y264" i="12" s="1"/>
  <c r="AH264" i="12"/>
  <c r="AI264" i="12" s="1"/>
  <c r="AG265" i="12" l="1"/>
  <c r="AJ264" i="12"/>
  <c r="AG265" i="13"/>
  <c r="AJ264" i="13"/>
  <c r="L360" i="3"/>
  <c r="F361" i="3"/>
  <c r="I361" i="3" s="1"/>
  <c r="J361" i="3" s="1"/>
  <c r="K361" i="3" s="1"/>
  <c r="AV358" i="3"/>
  <c r="Y358" i="3"/>
  <c r="AK358" i="3"/>
  <c r="X359" i="3"/>
  <c r="AJ358" i="3"/>
  <c r="AI359" i="3"/>
  <c r="L361" i="12"/>
  <c r="F362" i="12"/>
  <c r="I362" i="12" s="1"/>
  <c r="J362" i="12" s="1"/>
  <c r="K362" i="12" s="1"/>
  <c r="T265" i="14"/>
  <c r="W265" i="14" s="1"/>
  <c r="X265" i="14" s="1"/>
  <c r="Y265" i="14" s="1"/>
  <c r="AH265" i="14"/>
  <c r="AI265" i="14" s="1"/>
  <c r="AT360" i="3"/>
  <c r="AU359" i="3"/>
  <c r="L363" i="14"/>
  <c r="F364" i="14"/>
  <c r="I364" i="14" s="1"/>
  <c r="J364" i="14" s="1"/>
  <c r="K364" i="14" s="1"/>
  <c r="T265" i="15"/>
  <c r="W265" i="15" s="1"/>
  <c r="X265" i="15" s="1"/>
  <c r="Y265" i="15" s="1"/>
  <c r="AH265" i="15"/>
  <c r="AI265" i="15" s="1"/>
  <c r="L358" i="15"/>
  <c r="F359" i="15"/>
  <c r="I359" i="15" s="1"/>
  <c r="J359" i="15" s="1"/>
  <c r="K359" i="15" s="1"/>
  <c r="L360" i="13"/>
  <c r="F361" i="13"/>
  <c r="I361" i="13" s="1"/>
  <c r="J361" i="13" s="1"/>
  <c r="K361" i="13" s="1"/>
  <c r="F362" i="13" l="1"/>
  <c r="I362" i="13" s="1"/>
  <c r="J362" i="13" s="1"/>
  <c r="K362" i="13" s="1"/>
  <c r="L361" i="13"/>
  <c r="F360" i="15"/>
  <c r="I360" i="15" s="1"/>
  <c r="J360" i="15" s="1"/>
  <c r="K360" i="15" s="1"/>
  <c r="L359" i="15"/>
  <c r="AJ265" i="15"/>
  <c r="AG266" i="15"/>
  <c r="F365" i="14"/>
  <c r="I365" i="14" s="1"/>
  <c r="J365" i="14" s="1"/>
  <c r="K365" i="14" s="1"/>
  <c r="L364" i="14"/>
  <c r="AG266" i="14"/>
  <c r="AJ265" i="14"/>
  <c r="L362" i="12"/>
  <c r="F363" i="12"/>
  <c r="I363" i="12" s="1"/>
  <c r="J363" i="12" s="1"/>
  <c r="K363" i="12" s="1"/>
  <c r="AJ359" i="3"/>
  <c r="AI360" i="3"/>
  <c r="AV359" i="3"/>
  <c r="AK359" i="3"/>
  <c r="Y359" i="3"/>
  <c r="X360" i="3"/>
  <c r="F362" i="3"/>
  <c r="I362" i="3" s="1"/>
  <c r="J362" i="3" s="1"/>
  <c r="K362" i="3" s="1"/>
  <c r="L361" i="3"/>
  <c r="AT361" i="3"/>
  <c r="AU360" i="3"/>
  <c r="T265" i="13"/>
  <c r="W265" i="13" s="1"/>
  <c r="X265" i="13" s="1"/>
  <c r="Y265" i="13" s="1"/>
  <c r="AH265" i="13"/>
  <c r="AI265" i="13" s="1"/>
  <c r="T265" i="12"/>
  <c r="W265" i="12" s="1"/>
  <c r="X265" i="12" s="1"/>
  <c r="Y265" i="12" s="1"/>
  <c r="AH265" i="12"/>
  <c r="AI265" i="12" s="1"/>
  <c r="AG266" i="12" l="1"/>
  <c r="AJ265" i="12"/>
  <c r="AG266" i="13"/>
  <c r="AJ265" i="13"/>
  <c r="AV360" i="3"/>
  <c r="Y360" i="3"/>
  <c r="AK360" i="3"/>
  <c r="X361" i="3"/>
  <c r="AJ360" i="3"/>
  <c r="AI361" i="3"/>
  <c r="F364" i="12"/>
  <c r="I364" i="12" s="1"/>
  <c r="J364" i="12" s="1"/>
  <c r="K364" i="12" s="1"/>
  <c r="L363" i="12"/>
  <c r="T266" i="15"/>
  <c r="W266" i="15" s="1"/>
  <c r="X266" i="15" s="1"/>
  <c r="Y266" i="15" s="1"/>
  <c r="AH266" i="15"/>
  <c r="AI266" i="15" s="1"/>
  <c r="AT362" i="3"/>
  <c r="AU361" i="3"/>
  <c r="L362" i="3"/>
  <c r="F363" i="3"/>
  <c r="I363" i="3" s="1"/>
  <c r="J363" i="3" s="1"/>
  <c r="K363" i="3" s="1"/>
  <c r="T266" i="14"/>
  <c r="W266" i="14" s="1"/>
  <c r="X266" i="14" s="1"/>
  <c r="Y266" i="14" s="1"/>
  <c r="AH266" i="14"/>
  <c r="AI266" i="14" s="1"/>
  <c r="L365" i="14"/>
  <c r="F366" i="14"/>
  <c r="I366" i="14" s="1"/>
  <c r="J366" i="14" s="1"/>
  <c r="K366" i="14" s="1"/>
  <c r="L360" i="15"/>
  <c r="F361" i="15"/>
  <c r="I361" i="15" s="1"/>
  <c r="J361" i="15" s="1"/>
  <c r="K361" i="15" s="1"/>
  <c r="L362" i="13"/>
  <c r="F363" i="13"/>
  <c r="I363" i="13" s="1"/>
  <c r="J363" i="13" s="1"/>
  <c r="K363" i="13" s="1"/>
  <c r="F364" i="13" l="1"/>
  <c r="I364" i="13" s="1"/>
  <c r="J364" i="13" s="1"/>
  <c r="K364" i="13" s="1"/>
  <c r="L363" i="13"/>
  <c r="F362" i="15"/>
  <c r="I362" i="15" s="1"/>
  <c r="J362" i="15" s="1"/>
  <c r="K362" i="15" s="1"/>
  <c r="L361" i="15"/>
  <c r="F367" i="14"/>
  <c r="I367" i="14" s="1"/>
  <c r="J367" i="14" s="1"/>
  <c r="K367" i="14" s="1"/>
  <c r="L366" i="14"/>
  <c r="AG267" i="14"/>
  <c r="AJ266" i="14"/>
  <c r="L363" i="3"/>
  <c r="F364" i="3"/>
  <c r="I364" i="3" s="1"/>
  <c r="J364" i="3" s="1"/>
  <c r="K364" i="3" s="1"/>
  <c r="AG267" i="15"/>
  <c r="AJ266" i="15"/>
  <c r="AJ361" i="3"/>
  <c r="AI362" i="3"/>
  <c r="AV361" i="3"/>
  <c r="AK361" i="3"/>
  <c r="Y361" i="3"/>
  <c r="X362" i="3"/>
  <c r="AT363" i="3"/>
  <c r="AU362" i="3"/>
  <c r="F365" i="12"/>
  <c r="I365" i="12" s="1"/>
  <c r="J365" i="12" s="1"/>
  <c r="K365" i="12" s="1"/>
  <c r="L364" i="12"/>
  <c r="T266" i="13"/>
  <c r="W266" i="13" s="1"/>
  <c r="X266" i="13" s="1"/>
  <c r="Y266" i="13" s="1"/>
  <c r="AH266" i="13"/>
  <c r="AI266" i="13" s="1"/>
  <c r="T266" i="12"/>
  <c r="W266" i="12" s="1"/>
  <c r="X266" i="12" s="1"/>
  <c r="Y266" i="12" s="1"/>
  <c r="AH266" i="12"/>
  <c r="AI266" i="12" s="1"/>
  <c r="AG267" i="12" l="1"/>
  <c r="AJ266" i="12"/>
  <c r="AJ266" i="13"/>
  <c r="AG267" i="13"/>
  <c r="AV362" i="3"/>
  <c r="Y362" i="3"/>
  <c r="AK362" i="3"/>
  <c r="X363" i="3"/>
  <c r="AJ362" i="3"/>
  <c r="AI363" i="3"/>
  <c r="F365" i="3"/>
  <c r="I365" i="3" s="1"/>
  <c r="J365" i="3" s="1"/>
  <c r="K365" i="3" s="1"/>
  <c r="L364" i="3"/>
  <c r="F366" i="12"/>
  <c r="I366" i="12" s="1"/>
  <c r="J366" i="12" s="1"/>
  <c r="K366" i="12" s="1"/>
  <c r="L365" i="12"/>
  <c r="AT364" i="3"/>
  <c r="AU363" i="3"/>
  <c r="T267" i="15"/>
  <c r="W267" i="15" s="1"/>
  <c r="X267" i="15" s="1"/>
  <c r="Y267" i="15" s="1"/>
  <c r="AH267" i="15"/>
  <c r="AI267" i="15" s="1"/>
  <c r="T267" i="14"/>
  <c r="W267" i="14" s="1"/>
  <c r="X267" i="14" s="1"/>
  <c r="Y267" i="14" s="1"/>
  <c r="AH267" i="14"/>
  <c r="AI267" i="14" s="1"/>
  <c r="L367" i="14"/>
  <c r="F368" i="14"/>
  <c r="I368" i="14" s="1"/>
  <c r="J368" i="14" s="1"/>
  <c r="K368" i="14" s="1"/>
  <c r="F363" i="15"/>
  <c r="I363" i="15" s="1"/>
  <c r="J363" i="15" s="1"/>
  <c r="K363" i="15" s="1"/>
  <c r="L362" i="15"/>
  <c r="L364" i="13"/>
  <c r="F365" i="13"/>
  <c r="I365" i="13" s="1"/>
  <c r="J365" i="13" s="1"/>
  <c r="K365" i="13" s="1"/>
  <c r="F366" i="13" l="1"/>
  <c r="I366" i="13" s="1"/>
  <c r="J366" i="13" s="1"/>
  <c r="K366" i="13" s="1"/>
  <c r="L365" i="13"/>
  <c r="F369" i="14"/>
  <c r="I369" i="14" s="1"/>
  <c r="J369" i="14" s="1"/>
  <c r="K369" i="14" s="1"/>
  <c r="L368" i="14"/>
  <c r="AG268" i="14"/>
  <c r="AJ267" i="14"/>
  <c r="AG268" i="15"/>
  <c r="AJ267" i="15"/>
  <c r="AJ363" i="3"/>
  <c r="AI364" i="3"/>
  <c r="AV363" i="3"/>
  <c r="AK363" i="3"/>
  <c r="Y363" i="3"/>
  <c r="X364" i="3"/>
  <c r="T267" i="13"/>
  <c r="W267" i="13" s="1"/>
  <c r="X267" i="13" s="1"/>
  <c r="Y267" i="13" s="1"/>
  <c r="AH267" i="13"/>
  <c r="AI267" i="13" s="1"/>
  <c r="L363" i="15"/>
  <c r="F364" i="15"/>
  <c r="I364" i="15" s="1"/>
  <c r="J364" i="15" s="1"/>
  <c r="K364" i="15" s="1"/>
  <c r="AT365" i="3"/>
  <c r="AU364" i="3"/>
  <c r="F367" i="12"/>
  <c r="I367" i="12" s="1"/>
  <c r="J367" i="12" s="1"/>
  <c r="K367" i="12" s="1"/>
  <c r="L366" i="12"/>
  <c r="F366" i="3"/>
  <c r="I366" i="3" s="1"/>
  <c r="J366" i="3" s="1"/>
  <c r="K366" i="3" s="1"/>
  <c r="L365" i="3"/>
  <c r="T267" i="12"/>
  <c r="W267" i="12" s="1"/>
  <c r="X267" i="12" s="1"/>
  <c r="Y267" i="12" s="1"/>
  <c r="AH267" i="12"/>
  <c r="AI267" i="12" s="1"/>
  <c r="AG268" i="12" l="1"/>
  <c r="AJ267" i="12"/>
  <c r="F365" i="15"/>
  <c r="I365" i="15" s="1"/>
  <c r="J365" i="15" s="1"/>
  <c r="K365" i="15" s="1"/>
  <c r="L364" i="15"/>
  <c r="AJ267" i="13"/>
  <c r="AG268" i="13"/>
  <c r="AV364" i="3"/>
  <c r="Y364" i="3"/>
  <c r="AK364" i="3"/>
  <c r="X365" i="3"/>
  <c r="AJ364" i="3"/>
  <c r="AI365" i="3"/>
  <c r="L366" i="3"/>
  <c r="F367" i="3"/>
  <c r="I367" i="3" s="1"/>
  <c r="J367" i="3" s="1"/>
  <c r="K367" i="3" s="1"/>
  <c r="F368" i="12"/>
  <c r="I368" i="12" s="1"/>
  <c r="J368" i="12" s="1"/>
  <c r="K368" i="12" s="1"/>
  <c r="L367" i="12"/>
  <c r="AT366" i="3"/>
  <c r="AU365" i="3"/>
  <c r="T268" i="15"/>
  <c r="W268" i="15" s="1"/>
  <c r="X268" i="15" s="1"/>
  <c r="Y268" i="15" s="1"/>
  <c r="AH268" i="15"/>
  <c r="AI268" i="15" s="1"/>
  <c r="T268" i="14"/>
  <c r="W268" i="14" s="1"/>
  <c r="X268" i="14" s="1"/>
  <c r="Y268" i="14" s="1"/>
  <c r="AH268" i="14"/>
  <c r="AI268" i="14" s="1"/>
  <c r="L369" i="14"/>
  <c r="L366" i="13"/>
  <c r="F367" i="13"/>
  <c r="I367" i="13" s="1"/>
  <c r="J367" i="13" s="1"/>
  <c r="K367" i="13" s="1"/>
  <c r="AJ268" i="14" l="1"/>
  <c r="AG269" i="14"/>
  <c r="AG269" i="15"/>
  <c r="AJ268" i="15"/>
  <c r="L367" i="3"/>
  <c r="F368" i="3"/>
  <c r="I368" i="3" s="1"/>
  <c r="J368" i="3" s="1"/>
  <c r="K368" i="3" s="1"/>
  <c r="AJ365" i="3"/>
  <c r="AI366" i="3"/>
  <c r="AV365" i="3"/>
  <c r="AK365" i="3"/>
  <c r="Y365" i="3"/>
  <c r="X366" i="3"/>
  <c r="T268" i="13"/>
  <c r="W268" i="13" s="1"/>
  <c r="X268" i="13" s="1"/>
  <c r="Y268" i="13" s="1"/>
  <c r="AH268" i="13"/>
  <c r="AI268" i="13" s="1"/>
  <c r="L367" i="13"/>
  <c r="F368" i="13"/>
  <c r="I368" i="13" s="1"/>
  <c r="J368" i="13" s="1"/>
  <c r="K368" i="13" s="1"/>
  <c r="AT367" i="3"/>
  <c r="AU366" i="3"/>
  <c r="F369" i="12"/>
  <c r="I369" i="12" s="1"/>
  <c r="J369" i="12" s="1"/>
  <c r="K369" i="12" s="1"/>
  <c r="L368" i="12"/>
  <c r="L365" i="15"/>
  <c r="F366" i="15"/>
  <c r="I366" i="15" s="1"/>
  <c r="J366" i="15" s="1"/>
  <c r="K366" i="15" s="1"/>
  <c r="T268" i="12"/>
  <c r="W268" i="12" s="1"/>
  <c r="X268" i="12" s="1"/>
  <c r="Y268" i="12" s="1"/>
  <c r="AH268" i="12"/>
  <c r="AI268" i="12" s="1"/>
  <c r="AG269" i="12" l="1"/>
  <c r="AJ268" i="12"/>
  <c r="F367" i="15"/>
  <c r="I367" i="15" s="1"/>
  <c r="J367" i="15" s="1"/>
  <c r="K367" i="15" s="1"/>
  <c r="L366" i="15"/>
  <c r="L368" i="13"/>
  <c r="F369" i="13"/>
  <c r="I369" i="13" s="1"/>
  <c r="J369" i="13" s="1"/>
  <c r="K369" i="13" s="1"/>
  <c r="L369" i="13" s="1"/>
  <c r="AG269" i="13"/>
  <c r="AJ268" i="13"/>
  <c r="AV366" i="3"/>
  <c r="Y366" i="3"/>
  <c r="AK366" i="3"/>
  <c r="X367" i="3"/>
  <c r="AJ366" i="3"/>
  <c r="AI367" i="3"/>
  <c r="L368" i="3"/>
  <c r="F369" i="3"/>
  <c r="I369" i="3" s="1"/>
  <c r="J369" i="3" s="1"/>
  <c r="K369" i="3" s="1"/>
  <c r="L369" i="3" s="1"/>
  <c r="T269" i="14"/>
  <c r="W269" i="14" s="1"/>
  <c r="X269" i="14" s="1"/>
  <c r="Y269" i="14" s="1"/>
  <c r="AH269" i="14"/>
  <c r="AI269" i="14" s="1"/>
  <c r="L369" i="12"/>
  <c r="AT368" i="3"/>
  <c r="AU367" i="3"/>
  <c r="T269" i="15"/>
  <c r="W269" i="15" s="1"/>
  <c r="X269" i="15" s="1"/>
  <c r="Y269" i="15" s="1"/>
  <c r="AH269" i="15"/>
  <c r="AI269" i="15" s="1"/>
  <c r="AT369" i="3" l="1"/>
  <c r="AU368" i="3"/>
  <c r="AG270" i="14"/>
  <c r="AJ269" i="14"/>
  <c r="AJ367" i="3"/>
  <c r="AI368" i="3"/>
  <c r="AV367" i="3"/>
  <c r="AK367" i="3"/>
  <c r="Y367" i="3"/>
  <c r="X368" i="3"/>
  <c r="AG270" i="15"/>
  <c r="AJ269" i="15"/>
  <c r="T269" i="13"/>
  <c r="W269" i="13" s="1"/>
  <c r="X269" i="13" s="1"/>
  <c r="Y269" i="13" s="1"/>
  <c r="AH269" i="13"/>
  <c r="AI269" i="13" s="1"/>
  <c r="L367" i="15"/>
  <c r="F368" i="15"/>
  <c r="I368" i="15" s="1"/>
  <c r="J368" i="15" s="1"/>
  <c r="K368" i="15" s="1"/>
  <c r="T269" i="12"/>
  <c r="W269" i="12" s="1"/>
  <c r="X269" i="12" s="1"/>
  <c r="Y269" i="12" s="1"/>
  <c r="AH269" i="12"/>
  <c r="AI269" i="12" s="1"/>
  <c r="AG270" i="12" l="1"/>
  <c r="AJ269" i="12"/>
  <c r="F369" i="15"/>
  <c r="I369" i="15" s="1"/>
  <c r="J369" i="15" s="1"/>
  <c r="K369" i="15" s="1"/>
  <c r="L368" i="15"/>
  <c r="AG270" i="13"/>
  <c r="AJ269" i="13"/>
  <c r="AV368" i="3"/>
  <c r="Y368" i="3"/>
  <c r="AK368" i="3"/>
  <c r="X369" i="3"/>
  <c r="AJ368" i="3"/>
  <c r="AI369" i="3"/>
  <c r="AJ369" i="3" s="1"/>
  <c r="T270" i="15"/>
  <c r="W270" i="15" s="1"/>
  <c r="X270" i="15" s="1"/>
  <c r="Y270" i="15" s="1"/>
  <c r="AH270" i="15"/>
  <c r="AI270" i="15" s="1"/>
  <c r="T270" i="14"/>
  <c r="W270" i="14" s="1"/>
  <c r="X270" i="14" s="1"/>
  <c r="Y270" i="14" s="1"/>
  <c r="AH270" i="14"/>
  <c r="AI270" i="14" s="1"/>
  <c r="AU369" i="3"/>
  <c r="AG271" i="14" l="1"/>
  <c r="AJ270" i="14"/>
  <c r="AG271" i="15"/>
  <c r="AJ270" i="15"/>
  <c r="AV369" i="3"/>
  <c r="Y369" i="3"/>
  <c r="AK369" i="3"/>
  <c r="T270" i="13"/>
  <c r="W270" i="13" s="1"/>
  <c r="X270" i="13" s="1"/>
  <c r="Y270" i="13" s="1"/>
  <c r="AH270" i="13"/>
  <c r="AI270" i="13" s="1"/>
  <c r="L369" i="15"/>
  <c r="T270" i="12"/>
  <c r="W270" i="12" s="1"/>
  <c r="X270" i="12" s="1"/>
  <c r="Y270" i="12" s="1"/>
  <c r="AH270" i="12"/>
  <c r="AI270" i="12" s="1"/>
  <c r="AG271" i="12" l="1"/>
  <c r="AJ270" i="12"/>
  <c r="AG271" i="13"/>
  <c r="AJ270" i="13"/>
  <c r="T271" i="15"/>
  <c r="W271" i="15" s="1"/>
  <c r="X271" i="15" s="1"/>
  <c r="Y271" i="15" s="1"/>
  <c r="AH271" i="15"/>
  <c r="AI271" i="15" s="1"/>
  <c r="T271" i="14"/>
  <c r="W271" i="14" s="1"/>
  <c r="X271" i="14" s="1"/>
  <c r="Y271" i="14" s="1"/>
  <c r="AH271" i="14"/>
  <c r="AI271" i="14" s="1"/>
  <c r="AG272" i="14" l="1"/>
  <c r="AJ271" i="14"/>
  <c r="AG272" i="15"/>
  <c r="AJ271" i="15"/>
  <c r="T271" i="13"/>
  <c r="W271" i="13" s="1"/>
  <c r="X271" i="13" s="1"/>
  <c r="Y271" i="13" s="1"/>
  <c r="AH271" i="13"/>
  <c r="AI271" i="13" s="1"/>
  <c r="T271" i="12"/>
  <c r="W271" i="12" s="1"/>
  <c r="X271" i="12" s="1"/>
  <c r="Y271" i="12" s="1"/>
  <c r="AH271" i="12"/>
  <c r="AI271" i="12" s="1"/>
  <c r="AG272" i="12" l="1"/>
  <c r="AJ271" i="12"/>
  <c r="AG272" i="13"/>
  <c r="AJ271" i="13"/>
  <c r="T272" i="15"/>
  <c r="W272" i="15" s="1"/>
  <c r="X272" i="15" s="1"/>
  <c r="Y272" i="15" s="1"/>
  <c r="AH272" i="15"/>
  <c r="AI272" i="15" s="1"/>
  <c r="T272" i="14"/>
  <c r="W272" i="14" s="1"/>
  <c r="X272" i="14" s="1"/>
  <c r="Y272" i="14" s="1"/>
  <c r="AH272" i="14"/>
  <c r="AI272" i="14" s="1"/>
  <c r="T272" i="13" l="1"/>
  <c r="W272" i="13" s="1"/>
  <c r="X272" i="13" s="1"/>
  <c r="Y272" i="13" s="1"/>
  <c r="AH272" i="13"/>
  <c r="AI272" i="13" s="1"/>
  <c r="T272" i="12"/>
  <c r="W272" i="12" s="1"/>
  <c r="X272" i="12" s="1"/>
  <c r="Y272" i="12" s="1"/>
  <c r="AH272" i="12"/>
  <c r="AI272" i="12" s="1"/>
  <c r="AJ272" i="14"/>
  <c r="AG273" i="14"/>
  <c r="AG273" i="15"/>
  <c r="AJ272" i="15"/>
  <c r="T273" i="15" l="1"/>
  <c r="W273" i="15" s="1"/>
  <c r="X273" i="15" s="1"/>
  <c r="Y273" i="15" s="1"/>
  <c r="AH273" i="15"/>
  <c r="AI273" i="15" s="1"/>
  <c r="T273" i="14"/>
  <c r="W273" i="14" s="1"/>
  <c r="X273" i="14" s="1"/>
  <c r="Y273" i="14" s="1"/>
  <c r="AH273" i="14"/>
  <c r="AI273" i="14" s="1"/>
  <c r="AG273" i="12"/>
  <c r="AJ272" i="12"/>
  <c r="AG273" i="13"/>
  <c r="AJ272" i="13"/>
  <c r="T273" i="13" l="1"/>
  <c r="W273" i="13" s="1"/>
  <c r="X273" i="13" s="1"/>
  <c r="Y273" i="13" s="1"/>
  <c r="AH273" i="13"/>
  <c r="AI273" i="13" s="1"/>
  <c r="T273" i="12"/>
  <c r="W273" i="12" s="1"/>
  <c r="X273" i="12" s="1"/>
  <c r="Y273" i="12" s="1"/>
  <c r="AH273" i="12"/>
  <c r="AI273" i="12" s="1"/>
  <c r="AG274" i="14"/>
  <c r="AJ273" i="14"/>
  <c r="AG274" i="15"/>
  <c r="AJ273" i="15"/>
  <c r="T274" i="15" l="1"/>
  <c r="W274" i="15" s="1"/>
  <c r="X274" i="15" s="1"/>
  <c r="Y274" i="15" s="1"/>
  <c r="AH274" i="15"/>
  <c r="AI274" i="15" s="1"/>
  <c r="T274" i="14"/>
  <c r="W274" i="14" s="1"/>
  <c r="X274" i="14" s="1"/>
  <c r="Y274" i="14" s="1"/>
  <c r="AH274" i="14"/>
  <c r="AI274" i="14" s="1"/>
  <c r="AG274" i="12"/>
  <c r="AJ273" i="12"/>
  <c r="AG274" i="13"/>
  <c r="AJ273" i="13"/>
  <c r="T274" i="13" l="1"/>
  <c r="W274" i="13" s="1"/>
  <c r="X274" i="13" s="1"/>
  <c r="Y274" i="13" s="1"/>
  <c r="AH274" i="13"/>
  <c r="AI274" i="13" s="1"/>
  <c r="T274" i="12"/>
  <c r="W274" i="12" s="1"/>
  <c r="X274" i="12" s="1"/>
  <c r="Y274" i="12" s="1"/>
  <c r="AH274" i="12"/>
  <c r="AI274" i="12" s="1"/>
  <c r="AG275" i="14"/>
  <c r="AJ274" i="14"/>
  <c r="AJ274" i="15"/>
  <c r="AG275" i="15"/>
  <c r="T275" i="14" l="1"/>
  <c r="W275" i="14" s="1"/>
  <c r="X275" i="14" s="1"/>
  <c r="Y275" i="14" s="1"/>
  <c r="AH275" i="14"/>
  <c r="AI275" i="14" s="1"/>
  <c r="T275" i="15"/>
  <c r="W275" i="15" s="1"/>
  <c r="X275" i="15" s="1"/>
  <c r="Y275" i="15" s="1"/>
  <c r="AH275" i="15"/>
  <c r="AI275" i="15" s="1"/>
  <c r="AG275" i="12"/>
  <c r="AJ274" i="12"/>
  <c r="AG275" i="13"/>
  <c r="AJ274" i="13"/>
  <c r="T275" i="13" l="1"/>
  <c r="W275" i="13" s="1"/>
  <c r="X275" i="13" s="1"/>
  <c r="Y275" i="13" s="1"/>
  <c r="AH275" i="13"/>
  <c r="AI275" i="13" s="1"/>
  <c r="T275" i="12"/>
  <c r="W275" i="12" s="1"/>
  <c r="X275" i="12" s="1"/>
  <c r="Y275" i="12" s="1"/>
  <c r="AH275" i="12"/>
  <c r="AI275" i="12" s="1"/>
  <c r="AG276" i="15"/>
  <c r="AJ275" i="15"/>
  <c r="AG276" i="14"/>
  <c r="AJ275" i="14"/>
  <c r="T276" i="14" l="1"/>
  <c r="W276" i="14" s="1"/>
  <c r="X276" i="14" s="1"/>
  <c r="Y276" i="14" s="1"/>
  <c r="AH276" i="14"/>
  <c r="AI276" i="14" s="1"/>
  <c r="T276" i="15"/>
  <c r="W276" i="15" s="1"/>
  <c r="X276" i="15" s="1"/>
  <c r="Y276" i="15" s="1"/>
  <c r="AH276" i="15"/>
  <c r="AI276" i="15" s="1"/>
  <c r="AG276" i="12"/>
  <c r="AJ275" i="12"/>
  <c r="AG276" i="13"/>
  <c r="AJ275" i="13"/>
  <c r="T276" i="13" l="1"/>
  <c r="W276" i="13" s="1"/>
  <c r="X276" i="13" s="1"/>
  <c r="Y276" i="13" s="1"/>
  <c r="AH276" i="13"/>
  <c r="AI276" i="13" s="1"/>
  <c r="T276" i="12"/>
  <c r="W276" i="12" s="1"/>
  <c r="X276" i="12" s="1"/>
  <c r="Y276" i="12" s="1"/>
  <c r="AH276" i="12"/>
  <c r="AI276" i="12" s="1"/>
  <c r="AG277" i="15"/>
  <c r="AJ276" i="15"/>
  <c r="AJ276" i="14"/>
  <c r="AG277" i="14"/>
  <c r="T277" i="15" l="1"/>
  <c r="W277" i="15" s="1"/>
  <c r="X277" i="15" s="1"/>
  <c r="Y277" i="15" s="1"/>
  <c r="AH277" i="15"/>
  <c r="AI277" i="15" s="1"/>
  <c r="T277" i="14"/>
  <c r="W277" i="14" s="1"/>
  <c r="X277" i="14" s="1"/>
  <c r="Y277" i="14" s="1"/>
  <c r="AH277" i="14"/>
  <c r="AI277" i="14" s="1"/>
  <c r="AG277" i="12"/>
  <c r="AJ276" i="12"/>
  <c r="AG277" i="13"/>
  <c r="AJ276" i="13"/>
  <c r="T277" i="13" l="1"/>
  <c r="W277" i="13" s="1"/>
  <c r="X277" i="13" s="1"/>
  <c r="Y277" i="13" s="1"/>
  <c r="AH277" i="13"/>
  <c r="AI277" i="13" s="1"/>
  <c r="T277" i="12"/>
  <c r="W277" i="12" s="1"/>
  <c r="X277" i="12" s="1"/>
  <c r="Y277" i="12" s="1"/>
  <c r="AH277" i="12"/>
  <c r="AI277" i="12" s="1"/>
  <c r="AG278" i="14"/>
  <c r="AJ277" i="14"/>
  <c r="AG278" i="15"/>
  <c r="AJ277" i="15"/>
  <c r="T278" i="15" l="1"/>
  <c r="W278" i="15" s="1"/>
  <c r="X278" i="15" s="1"/>
  <c r="Y278" i="15" s="1"/>
  <c r="AH278" i="15"/>
  <c r="AI278" i="15" s="1"/>
  <c r="T278" i="14"/>
  <c r="W278" i="14" s="1"/>
  <c r="X278" i="14" s="1"/>
  <c r="Y278" i="14" s="1"/>
  <c r="AH278" i="14"/>
  <c r="AI278" i="14" s="1"/>
  <c r="AG278" i="12"/>
  <c r="AJ277" i="12"/>
  <c r="AG278" i="13"/>
  <c r="AJ277" i="13"/>
  <c r="T278" i="13" l="1"/>
  <c r="W278" i="13" s="1"/>
  <c r="X278" i="13" s="1"/>
  <c r="Y278" i="13" s="1"/>
  <c r="AH278" i="13"/>
  <c r="AI278" i="13" s="1"/>
  <c r="T278" i="12"/>
  <c r="W278" i="12" s="1"/>
  <c r="X278" i="12" s="1"/>
  <c r="Y278" i="12" s="1"/>
  <c r="AH278" i="12"/>
  <c r="AI278" i="12" s="1"/>
  <c r="AG279" i="14"/>
  <c r="AJ278" i="14"/>
  <c r="AJ278" i="15"/>
  <c r="AG279" i="15"/>
  <c r="T279" i="14" l="1"/>
  <c r="W279" i="14" s="1"/>
  <c r="X279" i="14" s="1"/>
  <c r="Y279" i="14" s="1"/>
  <c r="AH279" i="14"/>
  <c r="AI279" i="14" s="1"/>
  <c r="T279" i="15"/>
  <c r="W279" i="15" s="1"/>
  <c r="X279" i="15" s="1"/>
  <c r="Y279" i="15" s="1"/>
  <c r="AH279" i="15"/>
  <c r="AI279" i="15" s="1"/>
  <c r="AG279" i="12"/>
  <c r="AJ278" i="12"/>
  <c r="AG279" i="13"/>
  <c r="AJ278" i="13"/>
  <c r="T279" i="13" l="1"/>
  <c r="W279" i="13" s="1"/>
  <c r="X279" i="13" s="1"/>
  <c r="Y279" i="13" s="1"/>
  <c r="AH279" i="13"/>
  <c r="AI279" i="13" s="1"/>
  <c r="T279" i="12"/>
  <c r="W279" i="12" s="1"/>
  <c r="X279" i="12" s="1"/>
  <c r="Y279" i="12" s="1"/>
  <c r="AH279" i="12"/>
  <c r="AI279" i="12" s="1"/>
  <c r="AG280" i="15"/>
  <c r="AJ279" i="15"/>
  <c r="AG280" i="14"/>
  <c r="AJ279" i="14"/>
  <c r="T280" i="14" l="1"/>
  <c r="W280" i="14" s="1"/>
  <c r="X280" i="14" s="1"/>
  <c r="Y280" i="14" s="1"/>
  <c r="AH280" i="14"/>
  <c r="AI280" i="14" s="1"/>
  <c r="T280" i="15"/>
  <c r="W280" i="15" s="1"/>
  <c r="X280" i="15" s="1"/>
  <c r="Y280" i="15" s="1"/>
  <c r="AH280" i="15"/>
  <c r="AI280" i="15" s="1"/>
  <c r="AG280" i="12"/>
  <c r="AJ279" i="12"/>
  <c r="AJ279" i="13"/>
  <c r="AG280" i="13"/>
  <c r="T280" i="12" l="1"/>
  <c r="W280" i="12" s="1"/>
  <c r="X280" i="12" s="1"/>
  <c r="Y280" i="12" s="1"/>
  <c r="AH280" i="12"/>
  <c r="AI280" i="12" s="1"/>
  <c r="T280" i="13"/>
  <c r="W280" i="13" s="1"/>
  <c r="X280" i="13" s="1"/>
  <c r="Y280" i="13" s="1"/>
  <c r="AH280" i="13"/>
  <c r="AI280" i="13" s="1"/>
  <c r="AG281" i="15"/>
  <c r="AJ280" i="15"/>
  <c r="AG281" i="14"/>
  <c r="AJ280" i="14"/>
  <c r="T281" i="14" l="1"/>
  <c r="W281" i="14" s="1"/>
  <c r="X281" i="14" s="1"/>
  <c r="Y281" i="14" s="1"/>
  <c r="AH281" i="14"/>
  <c r="AI281" i="14" s="1"/>
  <c r="T281" i="15"/>
  <c r="W281" i="15" s="1"/>
  <c r="X281" i="15" s="1"/>
  <c r="Y281" i="15" s="1"/>
  <c r="AH281" i="15"/>
  <c r="AI281" i="15" s="1"/>
  <c r="AJ280" i="13"/>
  <c r="AG281" i="13"/>
  <c r="AG281" i="12"/>
  <c r="AJ280" i="12"/>
  <c r="T281" i="12" l="1"/>
  <c r="W281" i="12" s="1"/>
  <c r="X281" i="12" s="1"/>
  <c r="Y281" i="12" s="1"/>
  <c r="AH281" i="12"/>
  <c r="AI281" i="12" s="1"/>
  <c r="T281" i="13"/>
  <c r="W281" i="13" s="1"/>
  <c r="X281" i="13" s="1"/>
  <c r="Y281" i="13" s="1"/>
  <c r="AH281" i="13"/>
  <c r="AI281" i="13" s="1"/>
  <c r="AG282" i="15"/>
  <c r="AJ281" i="15"/>
  <c r="AJ281" i="14"/>
  <c r="AG282" i="14"/>
  <c r="T282" i="15" l="1"/>
  <c r="W282" i="15" s="1"/>
  <c r="X282" i="15" s="1"/>
  <c r="Y282" i="15" s="1"/>
  <c r="AH282" i="15"/>
  <c r="AI282" i="15" s="1"/>
  <c r="T282" i="14"/>
  <c r="W282" i="14" s="1"/>
  <c r="X282" i="14" s="1"/>
  <c r="Y282" i="14" s="1"/>
  <c r="AH282" i="14"/>
  <c r="AI282" i="14" s="1"/>
  <c r="AG282" i="13"/>
  <c r="AJ281" i="13"/>
  <c r="AG282" i="12"/>
  <c r="AJ281" i="12"/>
  <c r="T282" i="12" l="1"/>
  <c r="W282" i="12" s="1"/>
  <c r="X282" i="12" s="1"/>
  <c r="Y282" i="12" s="1"/>
  <c r="AH282" i="12"/>
  <c r="AI282" i="12" s="1"/>
  <c r="T282" i="13"/>
  <c r="W282" i="13" s="1"/>
  <c r="X282" i="13" s="1"/>
  <c r="Y282" i="13" s="1"/>
  <c r="AH282" i="13"/>
  <c r="AI282" i="13" s="1"/>
  <c r="AG283" i="14"/>
  <c r="AJ282" i="14"/>
  <c r="AJ282" i="15"/>
  <c r="AG283" i="15"/>
  <c r="T283" i="14" l="1"/>
  <c r="W283" i="14" s="1"/>
  <c r="X283" i="14" s="1"/>
  <c r="Y283" i="14" s="1"/>
  <c r="AH283" i="14"/>
  <c r="AI283" i="14" s="1"/>
  <c r="T283" i="15"/>
  <c r="W283" i="15" s="1"/>
  <c r="X283" i="15" s="1"/>
  <c r="Y283" i="15" s="1"/>
  <c r="AH283" i="15"/>
  <c r="AI283" i="15" s="1"/>
  <c r="AG283" i="13"/>
  <c r="AJ282" i="13"/>
  <c r="AG283" i="12"/>
  <c r="AJ282" i="12"/>
  <c r="T283" i="12" l="1"/>
  <c r="W283" i="12" s="1"/>
  <c r="X283" i="12" s="1"/>
  <c r="Y283" i="12" s="1"/>
  <c r="AH283" i="12"/>
  <c r="AI283" i="12" s="1"/>
  <c r="T283" i="13"/>
  <c r="W283" i="13" s="1"/>
  <c r="X283" i="13" s="1"/>
  <c r="Y283" i="13" s="1"/>
  <c r="AH283" i="13"/>
  <c r="AI283" i="13" s="1"/>
  <c r="AJ283" i="15"/>
  <c r="AG284" i="15"/>
  <c r="AG284" i="14"/>
  <c r="AJ283" i="14"/>
  <c r="T284" i="14" l="1"/>
  <c r="W284" i="14" s="1"/>
  <c r="X284" i="14" s="1"/>
  <c r="Y284" i="14" s="1"/>
  <c r="AH284" i="14"/>
  <c r="AI284" i="14" s="1"/>
  <c r="T284" i="15"/>
  <c r="W284" i="15" s="1"/>
  <c r="X284" i="15" s="1"/>
  <c r="Y284" i="15" s="1"/>
  <c r="AH284" i="15"/>
  <c r="AI284" i="15" s="1"/>
  <c r="AJ283" i="13"/>
  <c r="AG284" i="13"/>
  <c r="AG284" i="12"/>
  <c r="AJ283" i="12"/>
  <c r="T284" i="12" l="1"/>
  <c r="W284" i="12" s="1"/>
  <c r="X284" i="12" s="1"/>
  <c r="Y284" i="12" s="1"/>
  <c r="AH284" i="12"/>
  <c r="AI284" i="12" s="1"/>
  <c r="AH284" i="13"/>
  <c r="AI284" i="13" s="1"/>
  <c r="T284" i="13"/>
  <c r="W284" i="13" s="1"/>
  <c r="X284" i="13" s="1"/>
  <c r="Y284" i="13" s="1"/>
  <c r="AJ284" i="15"/>
  <c r="AG285" i="15"/>
  <c r="AG285" i="14"/>
  <c r="AJ284" i="14"/>
  <c r="AH285" i="14" l="1"/>
  <c r="AI285" i="14" s="1"/>
  <c r="T285" i="14"/>
  <c r="W285" i="14" s="1"/>
  <c r="X285" i="14" s="1"/>
  <c r="Y285" i="14" s="1"/>
  <c r="AG285" i="13"/>
  <c r="AJ284" i="13"/>
  <c r="T285" i="15"/>
  <c r="W285" i="15" s="1"/>
  <c r="X285" i="15" s="1"/>
  <c r="Y285" i="15" s="1"/>
  <c r="AH285" i="15"/>
  <c r="AI285" i="15" s="1"/>
  <c r="AG285" i="12"/>
  <c r="AJ284" i="12"/>
  <c r="T285" i="12" l="1"/>
  <c r="W285" i="12" s="1"/>
  <c r="X285" i="12" s="1"/>
  <c r="Y285" i="12" s="1"/>
  <c r="AH285" i="12"/>
  <c r="AI285" i="12" s="1"/>
  <c r="T285" i="13"/>
  <c r="W285" i="13" s="1"/>
  <c r="X285" i="13" s="1"/>
  <c r="Y285" i="13" s="1"/>
  <c r="AH285" i="13"/>
  <c r="AI285" i="13" s="1"/>
  <c r="AG286" i="14"/>
  <c r="AJ285" i="14"/>
  <c r="AG286" i="15"/>
  <c r="AJ285" i="15"/>
  <c r="T286" i="15" l="1"/>
  <c r="W286" i="15" s="1"/>
  <c r="X286" i="15" s="1"/>
  <c r="Y286" i="15" s="1"/>
  <c r="AH286" i="15"/>
  <c r="AI286" i="15" s="1"/>
  <c r="T286" i="14"/>
  <c r="W286" i="14" s="1"/>
  <c r="X286" i="14" s="1"/>
  <c r="Y286" i="14" s="1"/>
  <c r="AH286" i="14"/>
  <c r="AI286" i="14" s="1"/>
  <c r="AG286" i="13"/>
  <c r="AJ285" i="13"/>
  <c r="AG286" i="12"/>
  <c r="AJ285" i="12"/>
  <c r="T286" i="12" l="1"/>
  <c r="W286" i="12" s="1"/>
  <c r="X286" i="12" s="1"/>
  <c r="Y286" i="12" s="1"/>
  <c r="AH286" i="12"/>
  <c r="AI286" i="12" s="1"/>
  <c r="T286" i="13"/>
  <c r="W286" i="13" s="1"/>
  <c r="X286" i="13" s="1"/>
  <c r="Y286" i="13" s="1"/>
  <c r="AH286" i="13"/>
  <c r="AI286" i="13" s="1"/>
  <c r="AG287" i="14"/>
  <c r="AJ286" i="14"/>
  <c r="AJ286" i="15"/>
  <c r="AG287" i="15"/>
  <c r="T287" i="14" l="1"/>
  <c r="W287" i="14" s="1"/>
  <c r="X287" i="14" s="1"/>
  <c r="Y287" i="14" s="1"/>
  <c r="AH287" i="14"/>
  <c r="AI287" i="14" s="1"/>
  <c r="T287" i="15"/>
  <c r="W287" i="15" s="1"/>
  <c r="X287" i="15" s="1"/>
  <c r="Y287" i="15" s="1"/>
  <c r="AH287" i="15"/>
  <c r="AI287" i="15" s="1"/>
  <c r="AG287" i="13"/>
  <c r="AJ286" i="13"/>
  <c r="AG287" i="12"/>
  <c r="AJ286" i="12"/>
  <c r="T287" i="12" l="1"/>
  <c r="W287" i="12" s="1"/>
  <c r="X287" i="12" s="1"/>
  <c r="Y287" i="12" s="1"/>
  <c r="AH287" i="12"/>
  <c r="AI287" i="12" s="1"/>
  <c r="T287" i="13"/>
  <c r="W287" i="13" s="1"/>
  <c r="X287" i="13" s="1"/>
  <c r="Y287" i="13" s="1"/>
  <c r="AH287" i="13"/>
  <c r="AI287" i="13" s="1"/>
  <c r="AJ287" i="15"/>
  <c r="AG288" i="15"/>
  <c r="AG288" i="14"/>
  <c r="AJ287" i="14"/>
  <c r="T288" i="14" l="1"/>
  <c r="W288" i="14" s="1"/>
  <c r="X288" i="14" s="1"/>
  <c r="Y288" i="14" s="1"/>
  <c r="AH288" i="14"/>
  <c r="AI288" i="14" s="1"/>
  <c r="AH288" i="15"/>
  <c r="AI288" i="15" s="1"/>
  <c r="T288" i="15"/>
  <c r="W288" i="15" s="1"/>
  <c r="X288" i="15" s="1"/>
  <c r="Y288" i="15" s="1"/>
  <c r="AG288" i="13"/>
  <c r="AJ287" i="13"/>
  <c r="AG288" i="12"/>
  <c r="AJ287" i="12"/>
  <c r="T288" i="12" l="1"/>
  <c r="W288" i="12" s="1"/>
  <c r="X288" i="12" s="1"/>
  <c r="Y288" i="12" s="1"/>
  <c r="AH288" i="12"/>
  <c r="AI288" i="12" s="1"/>
  <c r="T288" i="13"/>
  <c r="W288" i="13" s="1"/>
  <c r="X288" i="13" s="1"/>
  <c r="Y288" i="13" s="1"/>
  <c r="AH288" i="13"/>
  <c r="AI288" i="13" s="1"/>
  <c r="AG289" i="15"/>
  <c r="AJ288" i="15"/>
  <c r="AJ288" i="14"/>
  <c r="AG289" i="14"/>
  <c r="T289" i="15" l="1"/>
  <c r="W289" i="15" s="1"/>
  <c r="X289" i="15" s="1"/>
  <c r="Y289" i="15" s="1"/>
  <c r="AH289" i="15"/>
  <c r="AI289" i="15" s="1"/>
  <c r="T289" i="14"/>
  <c r="W289" i="14" s="1"/>
  <c r="X289" i="14" s="1"/>
  <c r="Y289" i="14" s="1"/>
  <c r="AH289" i="14"/>
  <c r="AI289" i="14" s="1"/>
  <c r="AG289" i="13"/>
  <c r="AJ288" i="13"/>
  <c r="AG289" i="12"/>
  <c r="AJ288" i="12"/>
  <c r="T289" i="12" l="1"/>
  <c r="W289" i="12" s="1"/>
  <c r="X289" i="12" s="1"/>
  <c r="Y289" i="12" s="1"/>
  <c r="AH289" i="12"/>
  <c r="AI289" i="12" s="1"/>
  <c r="T289" i="13"/>
  <c r="W289" i="13" s="1"/>
  <c r="X289" i="13" s="1"/>
  <c r="Y289" i="13" s="1"/>
  <c r="AH289" i="13"/>
  <c r="AI289" i="13" s="1"/>
  <c r="AG290" i="14"/>
  <c r="AJ289" i="14"/>
  <c r="AG290" i="15"/>
  <c r="AJ289" i="15"/>
  <c r="T290" i="15" l="1"/>
  <c r="W290" i="15" s="1"/>
  <c r="X290" i="15" s="1"/>
  <c r="Y290" i="15" s="1"/>
  <c r="AH290" i="15"/>
  <c r="AI290" i="15" s="1"/>
  <c r="T290" i="14"/>
  <c r="W290" i="14" s="1"/>
  <c r="X290" i="14" s="1"/>
  <c r="Y290" i="14" s="1"/>
  <c r="AH290" i="14"/>
  <c r="AI290" i="14" s="1"/>
  <c r="AG290" i="13"/>
  <c r="AJ289" i="13"/>
  <c r="AG290" i="12"/>
  <c r="AJ289" i="12"/>
  <c r="T290" i="12" l="1"/>
  <c r="W290" i="12" s="1"/>
  <c r="X290" i="12" s="1"/>
  <c r="Y290" i="12" s="1"/>
  <c r="AH290" i="12"/>
  <c r="AI290" i="12" s="1"/>
  <c r="T290" i="13"/>
  <c r="W290" i="13" s="1"/>
  <c r="X290" i="13" s="1"/>
  <c r="Y290" i="13" s="1"/>
  <c r="AH290" i="13"/>
  <c r="AI290" i="13" s="1"/>
  <c r="AJ290" i="14"/>
  <c r="AG291" i="14"/>
  <c r="AJ290" i="15"/>
  <c r="AG291" i="15"/>
  <c r="T291" i="15" l="1"/>
  <c r="W291" i="15" s="1"/>
  <c r="X291" i="15" s="1"/>
  <c r="Y291" i="15" s="1"/>
  <c r="AH291" i="15"/>
  <c r="AI291" i="15" s="1"/>
  <c r="T291" i="14"/>
  <c r="W291" i="14" s="1"/>
  <c r="X291" i="14" s="1"/>
  <c r="Y291" i="14" s="1"/>
  <c r="AH291" i="14"/>
  <c r="AI291" i="14" s="1"/>
  <c r="AG291" i="13"/>
  <c r="AJ290" i="13"/>
  <c r="AG291" i="12"/>
  <c r="AJ290" i="12"/>
  <c r="T291" i="12" l="1"/>
  <c r="W291" i="12" s="1"/>
  <c r="X291" i="12" s="1"/>
  <c r="Y291" i="12" s="1"/>
  <c r="AH291" i="12"/>
  <c r="AI291" i="12" s="1"/>
  <c r="T291" i="13"/>
  <c r="W291" i="13" s="1"/>
  <c r="X291" i="13" s="1"/>
  <c r="Y291" i="13" s="1"/>
  <c r="AH291" i="13"/>
  <c r="AI291" i="13" s="1"/>
  <c r="AG292" i="14"/>
  <c r="AJ291" i="14"/>
  <c r="AG292" i="15"/>
  <c r="AJ291" i="15"/>
  <c r="T292" i="15" l="1"/>
  <c r="W292" i="15" s="1"/>
  <c r="X292" i="15" s="1"/>
  <c r="Y292" i="15" s="1"/>
  <c r="AH292" i="15"/>
  <c r="AI292" i="15" s="1"/>
  <c r="T292" i="14"/>
  <c r="W292" i="14" s="1"/>
  <c r="X292" i="14" s="1"/>
  <c r="Y292" i="14" s="1"/>
  <c r="AH292" i="14"/>
  <c r="AI292" i="14" s="1"/>
  <c r="AG292" i="13"/>
  <c r="AJ291" i="13"/>
  <c r="AG292" i="12"/>
  <c r="AJ291" i="12"/>
  <c r="T292" i="12" l="1"/>
  <c r="W292" i="12" s="1"/>
  <c r="X292" i="12" s="1"/>
  <c r="Y292" i="12" s="1"/>
  <c r="AH292" i="12"/>
  <c r="AI292" i="12" s="1"/>
  <c r="T292" i="13"/>
  <c r="W292" i="13" s="1"/>
  <c r="X292" i="13" s="1"/>
  <c r="Y292" i="13" s="1"/>
  <c r="AH292" i="13"/>
  <c r="AI292" i="13" s="1"/>
  <c r="AG293" i="14"/>
  <c r="AJ292" i="14"/>
  <c r="AG293" i="15"/>
  <c r="AJ292" i="15"/>
  <c r="T293" i="15" l="1"/>
  <c r="W293" i="15" s="1"/>
  <c r="X293" i="15" s="1"/>
  <c r="Y293" i="15" s="1"/>
  <c r="AH293" i="15"/>
  <c r="AI293" i="15" s="1"/>
  <c r="T293" i="14"/>
  <c r="W293" i="14" s="1"/>
  <c r="X293" i="14" s="1"/>
  <c r="Y293" i="14" s="1"/>
  <c r="AH293" i="14"/>
  <c r="AI293" i="14" s="1"/>
  <c r="AG293" i="13"/>
  <c r="AJ292" i="13"/>
  <c r="AG293" i="12"/>
  <c r="AJ292" i="12"/>
  <c r="T293" i="12" l="1"/>
  <c r="W293" i="12" s="1"/>
  <c r="X293" i="12" s="1"/>
  <c r="Y293" i="12" s="1"/>
  <c r="AH293" i="12"/>
  <c r="AI293" i="12" s="1"/>
  <c r="T293" i="13"/>
  <c r="W293" i="13" s="1"/>
  <c r="X293" i="13" s="1"/>
  <c r="Y293" i="13" s="1"/>
  <c r="AH293" i="13"/>
  <c r="AI293" i="13" s="1"/>
  <c r="AG294" i="14"/>
  <c r="AJ293" i="14"/>
  <c r="AG294" i="15"/>
  <c r="AJ293" i="15"/>
  <c r="T294" i="15" l="1"/>
  <c r="W294" i="15" s="1"/>
  <c r="X294" i="15" s="1"/>
  <c r="Y294" i="15" s="1"/>
  <c r="AH294" i="15"/>
  <c r="AI294" i="15" s="1"/>
  <c r="T294" i="14"/>
  <c r="W294" i="14" s="1"/>
  <c r="X294" i="14" s="1"/>
  <c r="Y294" i="14" s="1"/>
  <c r="AH294" i="14"/>
  <c r="AI294" i="14" s="1"/>
  <c r="AG294" i="13"/>
  <c r="AJ293" i="13"/>
  <c r="AG294" i="12"/>
  <c r="AJ293" i="12"/>
  <c r="T294" i="12" l="1"/>
  <c r="W294" i="12" s="1"/>
  <c r="X294" i="12" s="1"/>
  <c r="Y294" i="12" s="1"/>
  <c r="AH294" i="12"/>
  <c r="AI294" i="12" s="1"/>
  <c r="T294" i="13"/>
  <c r="W294" i="13" s="1"/>
  <c r="X294" i="13" s="1"/>
  <c r="Y294" i="13" s="1"/>
  <c r="AH294" i="13"/>
  <c r="AI294" i="13" s="1"/>
  <c r="AG295" i="14"/>
  <c r="AJ294" i="14"/>
  <c r="AJ294" i="15"/>
  <c r="AG295" i="15"/>
  <c r="T295" i="14" l="1"/>
  <c r="W295" i="14" s="1"/>
  <c r="X295" i="14" s="1"/>
  <c r="Y295" i="14" s="1"/>
  <c r="AH295" i="14"/>
  <c r="AI295" i="14" s="1"/>
  <c r="T295" i="15"/>
  <c r="W295" i="15" s="1"/>
  <c r="X295" i="15" s="1"/>
  <c r="Y295" i="15" s="1"/>
  <c r="AH295" i="15"/>
  <c r="AI295" i="15" s="1"/>
  <c r="AG295" i="13"/>
  <c r="AJ294" i="13"/>
  <c r="AG295" i="12"/>
  <c r="AJ294" i="12"/>
  <c r="T295" i="12" l="1"/>
  <c r="W295" i="12" s="1"/>
  <c r="X295" i="12" s="1"/>
  <c r="Y295" i="12" s="1"/>
  <c r="AH295" i="12"/>
  <c r="AI295" i="12" s="1"/>
  <c r="T295" i="13"/>
  <c r="W295" i="13" s="1"/>
  <c r="X295" i="13" s="1"/>
  <c r="Y295" i="13" s="1"/>
  <c r="AH295" i="13"/>
  <c r="AI295" i="13" s="1"/>
  <c r="AG296" i="15"/>
  <c r="AJ295" i="15"/>
  <c r="AG296" i="14"/>
  <c r="AJ295" i="14"/>
  <c r="T296" i="14" l="1"/>
  <c r="W296" i="14" s="1"/>
  <c r="X296" i="14" s="1"/>
  <c r="Y296" i="14" s="1"/>
  <c r="AH296" i="14"/>
  <c r="AI296" i="14" s="1"/>
  <c r="T296" i="15"/>
  <c r="W296" i="15" s="1"/>
  <c r="X296" i="15" s="1"/>
  <c r="Y296" i="15" s="1"/>
  <c r="AH296" i="15"/>
  <c r="AI296" i="15" s="1"/>
  <c r="AG296" i="13"/>
  <c r="AJ295" i="13"/>
  <c r="AG296" i="12"/>
  <c r="AJ295" i="12"/>
  <c r="T296" i="12" l="1"/>
  <c r="W296" i="12" s="1"/>
  <c r="X296" i="12" s="1"/>
  <c r="Y296" i="12" s="1"/>
  <c r="AH296" i="12"/>
  <c r="AI296" i="12" s="1"/>
  <c r="T296" i="13"/>
  <c r="W296" i="13" s="1"/>
  <c r="X296" i="13" s="1"/>
  <c r="Y296" i="13" s="1"/>
  <c r="AH296" i="13"/>
  <c r="AI296" i="13" s="1"/>
  <c r="AG297" i="15"/>
  <c r="AJ296" i="15"/>
  <c r="AG297" i="14"/>
  <c r="AJ296" i="14"/>
  <c r="T297" i="14" l="1"/>
  <c r="W297" i="14" s="1"/>
  <c r="X297" i="14" s="1"/>
  <c r="Y297" i="14" s="1"/>
  <c r="AH297" i="14"/>
  <c r="AI297" i="14" s="1"/>
  <c r="T297" i="15"/>
  <c r="W297" i="15" s="1"/>
  <c r="X297" i="15" s="1"/>
  <c r="Y297" i="15" s="1"/>
  <c r="AH297" i="15"/>
  <c r="AI297" i="15" s="1"/>
  <c r="AG297" i="13"/>
  <c r="AJ296" i="13"/>
  <c r="AG297" i="12"/>
  <c r="AJ296" i="12"/>
  <c r="T297" i="12" l="1"/>
  <c r="W297" i="12" s="1"/>
  <c r="X297" i="12" s="1"/>
  <c r="Y297" i="12" s="1"/>
  <c r="AH297" i="12"/>
  <c r="AI297" i="12" s="1"/>
  <c r="T297" i="13"/>
  <c r="W297" i="13" s="1"/>
  <c r="X297" i="13" s="1"/>
  <c r="Y297" i="13" s="1"/>
  <c r="AH297" i="13"/>
  <c r="AI297" i="13" s="1"/>
  <c r="AG298" i="15"/>
  <c r="AJ297" i="15"/>
  <c r="AG298" i="14"/>
  <c r="AJ297" i="14"/>
  <c r="T298" i="14" l="1"/>
  <c r="W298" i="14" s="1"/>
  <c r="X298" i="14" s="1"/>
  <c r="Y298" i="14" s="1"/>
  <c r="AH298" i="14"/>
  <c r="AI298" i="14" s="1"/>
  <c r="T298" i="15"/>
  <c r="W298" i="15" s="1"/>
  <c r="X298" i="15" s="1"/>
  <c r="Y298" i="15" s="1"/>
  <c r="AH298" i="15"/>
  <c r="AI298" i="15" s="1"/>
  <c r="AG298" i="13"/>
  <c r="AJ297" i="13"/>
  <c r="AG298" i="12"/>
  <c r="AJ297" i="12"/>
  <c r="T298" i="12" l="1"/>
  <c r="W298" i="12" s="1"/>
  <c r="X298" i="12" s="1"/>
  <c r="Y298" i="12" s="1"/>
  <c r="AH298" i="12"/>
  <c r="AI298" i="12" s="1"/>
  <c r="T298" i="13"/>
  <c r="W298" i="13" s="1"/>
  <c r="X298" i="13" s="1"/>
  <c r="Y298" i="13" s="1"/>
  <c r="AH298" i="13"/>
  <c r="AI298" i="13" s="1"/>
  <c r="AJ298" i="15"/>
  <c r="AG299" i="15"/>
  <c r="AG299" i="14"/>
  <c r="AJ298" i="14"/>
  <c r="T299" i="14" l="1"/>
  <c r="W299" i="14" s="1"/>
  <c r="X299" i="14" s="1"/>
  <c r="Y299" i="14" s="1"/>
  <c r="AH299" i="14"/>
  <c r="AI299" i="14" s="1"/>
  <c r="T299" i="15"/>
  <c r="W299" i="15" s="1"/>
  <c r="X299" i="15" s="1"/>
  <c r="Y299" i="15" s="1"/>
  <c r="AH299" i="15"/>
  <c r="AI299" i="15" s="1"/>
  <c r="AJ298" i="13"/>
  <c r="AG299" i="13"/>
  <c r="AG299" i="12"/>
  <c r="AJ298" i="12"/>
  <c r="T299" i="12" l="1"/>
  <c r="W299" i="12" s="1"/>
  <c r="X299" i="12" s="1"/>
  <c r="Y299" i="12" s="1"/>
  <c r="AH299" i="12"/>
  <c r="AI299" i="12" s="1"/>
  <c r="T299" i="13"/>
  <c r="W299" i="13" s="1"/>
  <c r="X299" i="13" s="1"/>
  <c r="Y299" i="13" s="1"/>
  <c r="AH299" i="13"/>
  <c r="AI299" i="13" s="1"/>
  <c r="AG300" i="15"/>
  <c r="AJ299" i="15"/>
  <c r="AG300" i="14"/>
  <c r="AJ299" i="14"/>
  <c r="T300" i="14" l="1"/>
  <c r="W300" i="14" s="1"/>
  <c r="X300" i="14" s="1"/>
  <c r="Y300" i="14" s="1"/>
  <c r="AH300" i="14"/>
  <c r="AI300" i="14" s="1"/>
  <c r="T300" i="15"/>
  <c r="W300" i="15" s="1"/>
  <c r="X300" i="15" s="1"/>
  <c r="Y300" i="15" s="1"/>
  <c r="AH300" i="15"/>
  <c r="AI300" i="15" s="1"/>
  <c r="AJ299" i="13"/>
  <c r="AG300" i="13"/>
  <c r="AG300" i="12"/>
  <c r="AJ299" i="12"/>
  <c r="T300" i="12" l="1"/>
  <c r="W300" i="12" s="1"/>
  <c r="X300" i="12" s="1"/>
  <c r="Y300" i="12" s="1"/>
  <c r="AH300" i="12"/>
  <c r="AI300" i="12" s="1"/>
  <c r="T300" i="13"/>
  <c r="W300" i="13" s="1"/>
  <c r="X300" i="13" s="1"/>
  <c r="Y300" i="13" s="1"/>
  <c r="AH300" i="13"/>
  <c r="AI300" i="13" s="1"/>
  <c r="AG301" i="15"/>
  <c r="AJ300" i="15"/>
  <c r="AG301" i="14"/>
  <c r="AJ300" i="14"/>
  <c r="T301" i="14" l="1"/>
  <c r="W301" i="14" s="1"/>
  <c r="X301" i="14" s="1"/>
  <c r="Y301" i="14" s="1"/>
  <c r="AH301" i="14"/>
  <c r="AI301" i="14" s="1"/>
  <c r="T301" i="15"/>
  <c r="W301" i="15" s="1"/>
  <c r="X301" i="15" s="1"/>
  <c r="Y301" i="15" s="1"/>
  <c r="AH301" i="15"/>
  <c r="AI301" i="15" s="1"/>
  <c r="AJ300" i="13"/>
  <c r="AG301" i="13"/>
  <c r="AG301" i="12"/>
  <c r="AJ300" i="12"/>
  <c r="T301" i="12" l="1"/>
  <c r="W301" i="12" s="1"/>
  <c r="X301" i="12" s="1"/>
  <c r="Y301" i="12" s="1"/>
  <c r="AH301" i="12"/>
  <c r="AI301" i="12" s="1"/>
  <c r="T301" i="13"/>
  <c r="W301" i="13" s="1"/>
  <c r="X301" i="13" s="1"/>
  <c r="Y301" i="13" s="1"/>
  <c r="AH301" i="13"/>
  <c r="AI301" i="13" s="1"/>
  <c r="AG302" i="15"/>
  <c r="AJ301" i="15"/>
  <c r="AG302" i="14"/>
  <c r="AJ301" i="14"/>
  <c r="T302" i="14" l="1"/>
  <c r="W302" i="14" s="1"/>
  <c r="X302" i="14" s="1"/>
  <c r="Y302" i="14" s="1"/>
  <c r="AH302" i="14"/>
  <c r="AI302" i="14" s="1"/>
  <c r="T302" i="15"/>
  <c r="W302" i="15" s="1"/>
  <c r="X302" i="15" s="1"/>
  <c r="Y302" i="15" s="1"/>
  <c r="AH302" i="15"/>
  <c r="AI302" i="15" s="1"/>
  <c r="AJ301" i="13"/>
  <c r="AG302" i="13"/>
  <c r="AG302" i="12"/>
  <c r="AJ301" i="12"/>
  <c r="T302" i="12" l="1"/>
  <c r="W302" i="12" s="1"/>
  <c r="X302" i="12" s="1"/>
  <c r="Y302" i="12" s="1"/>
  <c r="AH302" i="12"/>
  <c r="AI302" i="12" s="1"/>
  <c r="T302" i="13"/>
  <c r="W302" i="13" s="1"/>
  <c r="X302" i="13" s="1"/>
  <c r="Y302" i="13" s="1"/>
  <c r="AH302" i="13"/>
  <c r="AI302" i="13" s="1"/>
  <c r="AJ302" i="15"/>
  <c r="AG303" i="15"/>
  <c r="AG303" i="14"/>
  <c r="AJ302" i="14"/>
  <c r="T303" i="14" l="1"/>
  <c r="W303" i="14" s="1"/>
  <c r="X303" i="14" s="1"/>
  <c r="Y303" i="14" s="1"/>
  <c r="AH303" i="14"/>
  <c r="AI303" i="14" s="1"/>
  <c r="T303" i="15"/>
  <c r="W303" i="15" s="1"/>
  <c r="X303" i="15" s="1"/>
  <c r="Y303" i="15" s="1"/>
  <c r="AH303" i="15"/>
  <c r="AI303" i="15" s="1"/>
  <c r="AJ302" i="13"/>
  <c r="AG303" i="13"/>
  <c r="AG303" i="12"/>
  <c r="AJ302" i="12"/>
  <c r="T303" i="12" l="1"/>
  <c r="W303" i="12" s="1"/>
  <c r="X303" i="12" s="1"/>
  <c r="Y303" i="12" s="1"/>
  <c r="AH303" i="12"/>
  <c r="AI303" i="12" s="1"/>
  <c r="T303" i="13"/>
  <c r="W303" i="13" s="1"/>
  <c r="X303" i="13" s="1"/>
  <c r="Y303" i="13" s="1"/>
  <c r="AH303" i="13"/>
  <c r="AI303" i="13" s="1"/>
  <c r="AG304" i="15"/>
  <c r="AJ303" i="15"/>
  <c r="AG304" i="14"/>
  <c r="AJ303" i="14"/>
  <c r="T304" i="14" l="1"/>
  <c r="W304" i="14" s="1"/>
  <c r="X304" i="14" s="1"/>
  <c r="Y304" i="14" s="1"/>
  <c r="AH304" i="14"/>
  <c r="AI304" i="14" s="1"/>
  <c r="T304" i="15"/>
  <c r="W304" i="15" s="1"/>
  <c r="X304" i="15" s="1"/>
  <c r="Y304" i="15" s="1"/>
  <c r="AH304" i="15"/>
  <c r="AI304" i="15" s="1"/>
  <c r="AJ303" i="13"/>
  <c r="AG304" i="13"/>
  <c r="AG304" i="12"/>
  <c r="AJ303" i="12"/>
  <c r="T304" i="12" l="1"/>
  <c r="W304" i="12" s="1"/>
  <c r="X304" i="12" s="1"/>
  <c r="Y304" i="12" s="1"/>
  <c r="AH304" i="12"/>
  <c r="AI304" i="12" s="1"/>
  <c r="T304" i="13"/>
  <c r="W304" i="13" s="1"/>
  <c r="X304" i="13" s="1"/>
  <c r="Y304" i="13" s="1"/>
  <c r="AH304" i="13"/>
  <c r="AI304" i="13" s="1"/>
  <c r="AG305" i="15"/>
  <c r="AJ304" i="15"/>
  <c r="AG305" i="14"/>
  <c r="AJ304" i="14"/>
  <c r="T305" i="14" l="1"/>
  <c r="W305" i="14" s="1"/>
  <c r="X305" i="14" s="1"/>
  <c r="Y305" i="14" s="1"/>
  <c r="AH305" i="14"/>
  <c r="AI305" i="14" s="1"/>
  <c r="T305" i="15"/>
  <c r="W305" i="15" s="1"/>
  <c r="X305" i="15" s="1"/>
  <c r="Y305" i="15" s="1"/>
  <c r="AH305" i="15"/>
  <c r="AI305" i="15" s="1"/>
  <c r="AJ304" i="13"/>
  <c r="AG305" i="13"/>
  <c r="AG305" i="12"/>
  <c r="AJ304" i="12"/>
  <c r="T305" i="12" l="1"/>
  <c r="W305" i="12" s="1"/>
  <c r="X305" i="12" s="1"/>
  <c r="Y305" i="12" s="1"/>
  <c r="AH305" i="12"/>
  <c r="AI305" i="12" s="1"/>
  <c r="T305" i="13"/>
  <c r="W305" i="13" s="1"/>
  <c r="X305" i="13" s="1"/>
  <c r="Y305" i="13" s="1"/>
  <c r="AH305" i="13"/>
  <c r="AI305" i="13" s="1"/>
  <c r="AG306" i="15"/>
  <c r="AJ305" i="15"/>
  <c r="AG306" i="14"/>
  <c r="AJ305" i="14"/>
  <c r="T306" i="14" l="1"/>
  <c r="W306" i="14" s="1"/>
  <c r="X306" i="14" s="1"/>
  <c r="Y306" i="14" s="1"/>
  <c r="AH306" i="14"/>
  <c r="AI306" i="14" s="1"/>
  <c r="T306" i="15"/>
  <c r="W306" i="15" s="1"/>
  <c r="X306" i="15" s="1"/>
  <c r="Y306" i="15" s="1"/>
  <c r="AH306" i="15"/>
  <c r="AI306" i="15" s="1"/>
  <c r="AJ305" i="13"/>
  <c r="AG306" i="13"/>
  <c r="AG306" i="12"/>
  <c r="AJ305" i="12"/>
  <c r="T306" i="12" l="1"/>
  <c r="W306" i="12" s="1"/>
  <c r="X306" i="12" s="1"/>
  <c r="Y306" i="12" s="1"/>
  <c r="AH306" i="12"/>
  <c r="AI306" i="12" s="1"/>
  <c r="T306" i="13"/>
  <c r="W306" i="13" s="1"/>
  <c r="X306" i="13" s="1"/>
  <c r="Y306" i="13" s="1"/>
  <c r="AH306" i="13"/>
  <c r="AI306" i="13" s="1"/>
  <c r="AJ306" i="15"/>
  <c r="AG307" i="15"/>
  <c r="AG307" i="14"/>
  <c r="AJ306" i="14"/>
  <c r="T307" i="14" l="1"/>
  <c r="W307" i="14" s="1"/>
  <c r="X307" i="14" s="1"/>
  <c r="Y307" i="14" s="1"/>
  <c r="AH307" i="14"/>
  <c r="AI307" i="14" s="1"/>
  <c r="T307" i="15"/>
  <c r="W307" i="15" s="1"/>
  <c r="X307" i="15" s="1"/>
  <c r="Y307" i="15" s="1"/>
  <c r="AH307" i="15"/>
  <c r="AI307" i="15" s="1"/>
  <c r="AJ306" i="13"/>
  <c r="AG307" i="13"/>
  <c r="AG307" i="12"/>
  <c r="AJ306" i="12"/>
  <c r="T307" i="12" l="1"/>
  <c r="W307" i="12" s="1"/>
  <c r="X307" i="12" s="1"/>
  <c r="Y307" i="12" s="1"/>
  <c r="AH307" i="12"/>
  <c r="AI307" i="12" s="1"/>
  <c r="T307" i="13"/>
  <c r="W307" i="13" s="1"/>
  <c r="X307" i="13" s="1"/>
  <c r="Y307" i="13" s="1"/>
  <c r="AH307" i="13"/>
  <c r="AI307" i="13" s="1"/>
  <c r="AG308" i="15"/>
  <c r="AJ307" i="15"/>
  <c r="AG308" i="14"/>
  <c r="AJ307" i="14"/>
  <c r="T308" i="14" l="1"/>
  <c r="W308" i="14" s="1"/>
  <c r="X308" i="14" s="1"/>
  <c r="Y308" i="14" s="1"/>
  <c r="AH308" i="14"/>
  <c r="AI308" i="14" s="1"/>
  <c r="T308" i="15"/>
  <c r="W308" i="15" s="1"/>
  <c r="X308" i="15" s="1"/>
  <c r="Y308" i="15" s="1"/>
  <c r="AH308" i="15"/>
  <c r="AI308" i="15" s="1"/>
  <c r="AJ307" i="13"/>
  <c r="AG308" i="13"/>
  <c r="AG308" i="12"/>
  <c r="AJ307" i="12"/>
  <c r="T308" i="12" l="1"/>
  <c r="W308" i="12" s="1"/>
  <c r="X308" i="12" s="1"/>
  <c r="Y308" i="12" s="1"/>
  <c r="AH308" i="12"/>
  <c r="AI308" i="12" s="1"/>
  <c r="T308" i="13"/>
  <c r="W308" i="13" s="1"/>
  <c r="X308" i="13" s="1"/>
  <c r="Y308" i="13" s="1"/>
  <c r="AH308" i="13"/>
  <c r="AI308" i="13" s="1"/>
  <c r="AG309" i="15"/>
  <c r="AJ308" i="15"/>
  <c r="AG309" i="14"/>
  <c r="AJ308" i="14"/>
  <c r="T309" i="14" l="1"/>
  <c r="W309" i="14" s="1"/>
  <c r="X309" i="14" s="1"/>
  <c r="Y309" i="14" s="1"/>
  <c r="AH309" i="14"/>
  <c r="AI309" i="14" s="1"/>
  <c r="T309" i="15"/>
  <c r="W309" i="15" s="1"/>
  <c r="X309" i="15" s="1"/>
  <c r="Y309" i="15" s="1"/>
  <c r="AH309" i="15"/>
  <c r="AI309" i="15" s="1"/>
  <c r="AJ308" i="13"/>
  <c r="AG309" i="13"/>
  <c r="AG309" i="12"/>
  <c r="AJ308" i="12"/>
  <c r="T309" i="12" l="1"/>
  <c r="W309" i="12" s="1"/>
  <c r="X309" i="12" s="1"/>
  <c r="Y309" i="12" s="1"/>
  <c r="AH309" i="12"/>
  <c r="AI309" i="12" s="1"/>
  <c r="T309" i="13"/>
  <c r="W309" i="13" s="1"/>
  <c r="X309" i="13" s="1"/>
  <c r="Y309" i="13" s="1"/>
  <c r="AH309" i="13"/>
  <c r="AI309" i="13" s="1"/>
  <c r="AG310" i="15"/>
  <c r="AJ309" i="15"/>
  <c r="AG310" i="14"/>
  <c r="AJ309" i="14"/>
  <c r="T310" i="14" l="1"/>
  <c r="W310" i="14" s="1"/>
  <c r="X310" i="14" s="1"/>
  <c r="Y310" i="14" s="1"/>
  <c r="AH310" i="14"/>
  <c r="AI310" i="14" s="1"/>
  <c r="T310" i="15"/>
  <c r="W310" i="15" s="1"/>
  <c r="X310" i="15" s="1"/>
  <c r="Y310" i="15" s="1"/>
  <c r="AH310" i="15"/>
  <c r="AI310" i="15" s="1"/>
  <c r="AJ309" i="13"/>
  <c r="AG310" i="13"/>
  <c r="AG310" i="12"/>
  <c r="AJ309" i="12"/>
  <c r="T310" i="12" l="1"/>
  <c r="W310" i="12" s="1"/>
  <c r="X310" i="12" s="1"/>
  <c r="Y310" i="12" s="1"/>
  <c r="AH310" i="12"/>
  <c r="AI310" i="12" s="1"/>
  <c r="T310" i="13"/>
  <c r="W310" i="13" s="1"/>
  <c r="X310" i="13" s="1"/>
  <c r="Y310" i="13" s="1"/>
  <c r="AH310" i="13"/>
  <c r="AI310" i="13" s="1"/>
  <c r="AJ310" i="15"/>
  <c r="AG311" i="15"/>
  <c r="AG311" i="14"/>
  <c r="AJ310" i="14"/>
  <c r="T311" i="14" l="1"/>
  <c r="W311" i="14" s="1"/>
  <c r="X311" i="14" s="1"/>
  <c r="Y311" i="14" s="1"/>
  <c r="AH311" i="14"/>
  <c r="AI311" i="14" s="1"/>
  <c r="T311" i="15"/>
  <c r="W311" i="15" s="1"/>
  <c r="X311" i="15" s="1"/>
  <c r="Y311" i="15" s="1"/>
  <c r="AH311" i="15"/>
  <c r="AI311" i="15" s="1"/>
  <c r="AJ310" i="13"/>
  <c r="AG311" i="13"/>
  <c r="AG311" i="12"/>
  <c r="AJ310" i="12"/>
  <c r="T311" i="12" l="1"/>
  <c r="W311" i="12" s="1"/>
  <c r="X311" i="12" s="1"/>
  <c r="Y311" i="12" s="1"/>
  <c r="AH311" i="12"/>
  <c r="AI311" i="12" s="1"/>
  <c r="T311" i="13"/>
  <c r="W311" i="13" s="1"/>
  <c r="X311" i="13" s="1"/>
  <c r="Y311" i="13" s="1"/>
  <c r="AH311" i="13"/>
  <c r="AI311" i="13" s="1"/>
  <c r="AG312" i="15"/>
  <c r="AJ311" i="15"/>
  <c r="AG312" i="14"/>
  <c r="AJ311" i="14"/>
  <c r="T312" i="14" l="1"/>
  <c r="W312" i="14" s="1"/>
  <c r="X312" i="14" s="1"/>
  <c r="Y312" i="14" s="1"/>
  <c r="AH312" i="14"/>
  <c r="AI312" i="14" s="1"/>
  <c r="T312" i="15"/>
  <c r="W312" i="15" s="1"/>
  <c r="X312" i="15" s="1"/>
  <c r="Y312" i="15" s="1"/>
  <c r="AH312" i="15"/>
  <c r="AI312" i="15" s="1"/>
  <c r="AJ311" i="13"/>
  <c r="AG312" i="13"/>
  <c r="AG312" i="12"/>
  <c r="AJ311" i="12"/>
  <c r="T312" i="12" l="1"/>
  <c r="W312" i="12" s="1"/>
  <c r="X312" i="12" s="1"/>
  <c r="Y312" i="12" s="1"/>
  <c r="AH312" i="12"/>
  <c r="AI312" i="12" s="1"/>
  <c r="T312" i="13"/>
  <c r="W312" i="13" s="1"/>
  <c r="X312" i="13" s="1"/>
  <c r="Y312" i="13" s="1"/>
  <c r="AH312" i="13"/>
  <c r="AI312" i="13" s="1"/>
  <c r="AG313" i="15"/>
  <c r="AJ312" i="15"/>
  <c r="AG313" i="14"/>
  <c r="AJ312" i="14"/>
  <c r="T313" i="14" l="1"/>
  <c r="W313" i="14" s="1"/>
  <c r="X313" i="14" s="1"/>
  <c r="Y313" i="14" s="1"/>
  <c r="AH313" i="14"/>
  <c r="AI313" i="14" s="1"/>
  <c r="T313" i="15"/>
  <c r="W313" i="15" s="1"/>
  <c r="X313" i="15" s="1"/>
  <c r="Y313" i="15" s="1"/>
  <c r="AH313" i="15"/>
  <c r="AI313" i="15" s="1"/>
  <c r="AJ312" i="13"/>
  <c r="AG313" i="13"/>
  <c r="AG313" i="12"/>
  <c r="AJ312" i="12"/>
  <c r="T313" i="12" l="1"/>
  <c r="W313" i="12" s="1"/>
  <c r="X313" i="12" s="1"/>
  <c r="Y313" i="12" s="1"/>
  <c r="AH313" i="12"/>
  <c r="AI313" i="12" s="1"/>
  <c r="T313" i="13"/>
  <c r="W313" i="13" s="1"/>
  <c r="X313" i="13" s="1"/>
  <c r="Y313" i="13" s="1"/>
  <c r="AH313" i="13"/>
  <c r="AI313" i="13" s="1"/>
  <c r="AG314" i="15"/>
  <c r="AJ313" i="15"/>
  <c r="AG314" i="14"/>
  <c r="AJ313" i="14"/>
  <c r="T314" i="14" l="1"/>
  <c r="W314" i="14" s="1"/>
  <c r="X314" i="14" s="1"/>
  <c r="Y314" i="14" s="1"/>
  <c r="AH314" i="14"/>
  <c r="AI314" i="14" s="1"/>
  <c r="T314" i="15"/>
  <c r="W314" i="15" s="1"/>
  <c r="X314" i="15" s="1"/>
  <c r="Y314" i="15" s="1"/>
  <c r="AH314" i="15"/>
  <c r="AI314" i="15" s="1"/>
  <c r="AJ313" i="13"/>
  <c r="AG314" i="13"/>
  <c r="AG314" i="12"/>
  <c r="AJ313" i="12"/>
  <c r="T314" i="12" l="1"/>
  <c r="W314" i="12" s="1"/>
  <c r="X314" i="12" s="1"/>
  <c r="Y314" i="12" s="1"/>
  <c r="AH314" i="12"/>
  <c r="AI314" i="12" s="1"/>
  <c r="T314" i="13"/>
  <c r="W314" i="13" s="1"/>
  <c r="X314" i="13" s="1"/>
  <c r="Y314" i="13" s="1"/>
  <c r="AH314" i="13"/>
  <c r="AI314" i="13" s="1"/>
  <c r="AJ314" i="15"/>
  <c r="AG315" i="15"/>
  <c r="AG315" i="14"/>
  <c r="AJ314" i="14"/>
  <c r="T315" i="14" l="1"/>
  <c r="W315" i="14" s="1"/>
  <c r="X315" i="14" s="1"/>
  <c r="Y315" i="14" s="1"/>
  <c r="AH315" i="14"/>
  <c r="AI315" i="14" s="1"/>
  <c r="T315" i="15"/>
  <c r="W315" i="15" s="1"/>
  <c r="X315" i="15" s="1"/>
  <c r="Y315" i="15" s="1"/>
  <c r="AH315" i="15"/>
  <c r="AI315" i="15" s="1"/>
  <c r="AJ314" i="13"/>
  <c r="AG315" i="13"/>
  <c r="AG315" i="12"/>
  <c r="AJ314" i="12"/>
  <c r="T315" i="12" l="1"/>
  <c r="W315" i="12" s="1"/>
  <c r="X315" i="12" s="1"/>
  <c r="Y315" i="12" s="1"/>
  <c r="AH315" i="12"/>
  <c r="AI315" i="12" s="1"/>
  <c r="T315" i="13"/>
  <c r="W315" i="13" s="1"/>
  <c r="X315" i="13" s="1"/>
  <c r="Y315" i="13" s="1"/>
  <c r="AH315" i="13"/>
  <c r="AI315" i="13" s="1"/>
  <c r="AG316" i="15"/>
  <c r="AJ315" i="15"/>
  <c r="AG316" i="14"/>
  <c r="AJ315" i="14"/>
  <c r="T316" i="14" l="1"/>
  <c r="W316" i="14" s="1"/>
  <c r="X316" i="14" s="1"/>
  <c r="Y316" i="14" s="1"/>
  <c r="AH316" i="14"/>
  <c r="AI316" i="14" s="1"/>
  <c r="T316" i="15"/>
  <c r="W316" i="15" s="1"/>
  <c r="X316" i="15" s="1"/>
  <c r="Y316" i="15" s="1"/>
  <c r="AH316" i="15"/>
  <c r="AI316" i="15" s="1"/>
  <c r="AJ315" i="13"/>
  <c r="AG316" i="13"/>
  <c r="AG316" i="12"/>
  <c r="AJ315" i="12"/>
  <c r="T316" i="12" l="1"/>
  <c r="W316" i="12" s="1"/>
  <c r="X316" i="12" s="1"/>
  <c r="Y316" i="12" s="1"/>
  <c r="AH316" i="12"/>
  <c r="AI316" i="12" s="1"/>
  <c r="T316" i="13"/>
  <c r="W316" i="13" s="1"/>
  <c r="X316" i="13" s="1"/>
  <c r="Y316" i="13" s="1"/>
  <c r="AH316" i="13"/>
  <c r="AI316" i="13" s="1"/>
  <c r="AG317" i="15"/>
  <c r="AJ316" i="15"/>
  <c r="AG317" i="14"/>
  <c r="AJ316" i="14"/>
  <c r="T317" i="14" l="1"/>
  <c r="W317" i="14" s="1"/>
  <c r="X317" i="14" s="1"/>
  <c r="Y317" i="14" s="1"/>
  <c r="AH317" i="14"/>
  <c r="AI317" i="14" s="1"/>
  <c r="T317" i="15"/>
  <c r="W317" i="15" s="1"/>
  <c r="X317" i="15" s="1"/>
  <c r="Y317" i="15" s="1"/>
  <c r="AH317" i="15"/>
  <c r="AI317" i="15" s="1"/>
  <c r="AJ316" i="13"/>
  <c r="AG317" i="13"/>
  <c r="AG317" i="12"/>
  <c r="AJ316" i="12"/>
  <c r="T317" i="12" l="1"/>
  <c r="W317" i="12" s="1"/>
  <c r="X317" i="12" s="1"/>
  <c r="Y317" i="12" s="1"/>
  <c r="AH317" i="12"/>
  <c r="AI317" i="12" s="1"/>
  <c r="T317" i="13"/>
  <c r="W317" i="13" s="1"/>
  <c r="X317" i="13" s="1"/>
  <c r="Y317" i="13" s="1"/>
  <c r="AH317" i="13"/>
  <c r="AI317" i="13" s="1"/>
  <c r="AG318" i="15"/>
  <c r="AJ317" i="15"/>
  <c r="AG318" i="14"/>
  <c r="AJ317" i="14"/>
  <c r="T318" i="14" l="1"/>
  <c r="W318" i="14" s="1"/>
  <c r="X318" i="14" s="1"/>
  <c r="Y318" i="14" s="1"/>
  <c r="AH318" i="14"/>
  <c r="AI318" i="14" s="1"/>
  <c r="T318" i="15"/>
  <c r="W318" i="15" s="1"/>
  <c r="X318" i="15" s="1"/>
  <c r="Y318" i="15" s="1"/>
  <c r="AH318" i="15"/>
  <c r="AI318" i="15" s="1"/>
  <c r="AG318" i="13"/>
  <c r="AJ317" i="13"/>
  <c r="AG318" i="12"/>
  <c r="AJ317" i="12"/>
  <c r="T318" i="12" l="1"/>
  <c r="W318" i="12" s="1"/>
  <c r="X318" i="12" s="1"/>
  <c r="Y318" i="12" s="1"/>
  <c r="AH318" i="12"/>
  <c r="AI318" i="12" s="1"/>
  <c r="T318" i="13"/>
  <c r="W318" i="13" s="1"/>
  <c r="X318" i="13" s="1"/>
  <c r="Y318" i="13" s="1"/>
  <c r="AH318" i="13"/>
  <c r="AI318" i="13" s="1"/>
  <c r="AJ318" i="15"/>
  <c r="AG319" i="15"/>
  <c r="AG319" i="14"/>
  <c r="AJ318" i="14"/>
  <c r="T319" i="14" l="1"/>
  <c r="W319" i="14" s="1"/>
  <c r="X319" i="14" s="1"/>
  <c r="Y319" i="14" s="1"/>
  <c r="AH319" i="14"/>
  <c r="AI319" i="14" s="1"/>
  <c r="T319" i="15"/>
  <c r="W319" i="15" s="1"/>
  <c r="X319" i="15" s="1"/>
  <c r="Y319" i="15" s="1"/>
  <c r="AH319" i="15"/>
  <c r="AI319" i="15" s="1"/>
  <c r="AG319" i="13"/>
  <c r="AJ318" i="13"/>
  <c r="AG319" i="12"/>
  <c r="AJ318" i="12"/>
  <c r="T319" i="12" l="1"/>
  <c r="W319" i="12" s="1"/>
  <c r="X319" i="12" s="1"/>
  <c r="Y319" i="12" s="1"/>
  <c r="AH319" i="12"/>
  <c r="AI319" i="12" s="1"/>
  <c r="T319" i="13"/>
  <c r="W319" i="13" s="1"/>
  <c r="X319" i="13" s="1"/>
  <c r="Y319" i="13" s="1"/>
  <c r="AH319" i="13"/>
  <c r="AI319" i="13" s="1"/>
  <c r="AG320" i="15"/>
  <c r="AJ319" i="15"/>
  <c r="AG320" i="14"/>
  <c r="AJ319" i="14"/>
  <c r="T320" i="14" l="1"/>
  <c r="W320" i="14" s="1"/>
  <c r="X320" i="14" s="1"/>
  <c r="Y320" i="14" s="1"/>
  <c r="AH320" i="14"/>
  <c r="AI320" i="14" s="1"/>
  <c r="T320" i="15"/>
  <c r="W320" i="15" s="1"/>
  <c r="X320" i="15" s="1"/>
  <c r="Y320" i="15" s="1"/>
  <c r="AH320" i="15"/>
  <c r="AI320" i="15" s="1"/>
  <c r="AG320" i="13"/>
  <c r="AJ319" i="13"/>
  <c r="AG320" i="12"/>
  <c r="AJ319" i="12"/>
  <c r="T320" i="12" l="1"/>
  <c r="W320" i="12" s="1"/>
  <c r="X320" i="12" s="1"/>
  <c r="Y320" i="12" s="1"/>
  <c r="AH320" i="12"/>
  <c r="AI320" i="12" s="1"/>
  <c r="T320" i="13"/>
  <c r="W320" i="13" s="1"/>
  <c r="X320" i="13" s="1"/>
  <c r="Y320" i="13" s="1"/>
  <c r="AH320" i="13"/>
  <c r="AI320" i="13" s="1"/>
  <c r="AG321" i="15"/>
  <c r="AJ320" i="15"/>
  <c r="AG321" i="14"/>
  <c r="AJ320" i="14"/>
  <c r="T321" i="14" l="1"/>
  <c r="W321" i="14" s="1"/>
  <c r="X321" i="14" s="1"/>
  <c r="Y321" i="14" s="1"/>
  <c r="AH321" i="14"/>
  <c r="AI321" i="14" s="1"/>
  <c r="T321" i="15"/>
  <c r="W321" i="15" s="1"/>
  <c r="X321" i="15" s="1"/>
  <c r="Y321" i="15" s="1"/>
  <c r="AH321" i="15"/>
  <c r="AI321" i="15" s="1"/>
  <c r="AG321" i="13"/>
  <c r="AJ320" i="13"/>
  <c r="AG321" i="12"/>
  <c r="AJ320" i="12"/>
  <c r="T321" i="12" l="1"/>
  <c r="W321" i="12" s="1"/>
  <c r="X321" i="12" s="1"/>
  <c r="Y321" i="12" s="1"/>
  <c r="AH321" i="12"/>
  <c r="AI321" i="12" s="1"/>
  <c r="T321" i="13"/>
  <c r="W321" i="13" s="1"/>
  <c r="X321" i="13" s="1"/>
  <c r="Y321" i="13" s="1"/>
  <c r="AH321" i="13"/>
  <c r="AI321" i="13" s="1"/>
  <c r="AG322" i="15"/>
  <c r="AJ321" i="15"/>
  <c r="AG322" i="14"/>
  <c r="AJ321" i="14"/>
  <c r="T322" i="14" l="1"/>
  <c r="W322" i="14" s="1"/>
  <c r="X322" i="14" s="1"/>
  <c r="Y322" i="14" s="1"/>
  <c r="AH322" i="14"/>
  <c r="AI322" i="14" s="1"/>
  <c r="T322" i="15"/>
  <c r="W322" i="15" s="1"/>
  <c r="X322" i="15" s="1"/>
  <c r="Y322" i="15" s="1"/>
  <c r="AH322" i="15"/>
  <c r="AI322" i="15" s="1"/>
  <c r="AG322" i="13"/>
  <c r="AJ321" i="13"/>
  <c r="AG322" i="12"/>
  <c r="AJ321" i="12"/>
  <c r="T322" i="12" l="1"/>
  <c r="W322" i="12" s="1"/>
  <c r="X322" i="12" s="1"/>
  <c r="Y322" i="12" s="1"/>
  <c r="AH322" i="12"/>
  <c r="AI322" i="12" s="1"/>
  <c r="T322" i="13"/>
  <c r="W322" i="13" s="1"/>
  <c r="X322" i="13" s="1"/>
  <c r="Y322" i="13" s="1"/>
  <c r="AH322" i="13"/>
  <c r="AI322" i="13" s="1"/>
  <c r="AJ322" i="15"/>
  <c r="AG323" i="15"/>
  <c r="AG323" i="14"/>
  <c r="AJ322" i="14"/>
  <c r="T323" i="14" l="1"/>
  <c r="W323" i="14" s="1"/>
  <c r="X323" i="14" s="1"/>
  <c r="Y323" i="14" s="1"/>
  <c r="AH323" i="14"/>
  <c r="AI323" i="14" s="1"/>
  <c r="T323" i="15"/>
  <c r="W323" i="15" s="1"/>
  <c r="X323" i="15" s="1"/>
  <c r="Y323" i="15" s="1"/>
  <c r="AH323" i="15"/>
  <c r="AI323" i="15" s="1"/>
  <c r="AG323" i="13"/>
  <c r="AJ322" i="13"/>
  <c r="AG323" i="12"/>
  <c r="AJ322" i="12"/>
  <c r="T323" i="12" l="1"/>
  <c r="W323" i="12" s="1"/>
  <c r="X323" i="12" s="1"/>
  <c r="Y323" i="12" s="1"/>
  <c r="AH323" i="12"/>
  <c r="AI323" i="12" s="1"/>
  <c r="T323" i="13"/>
  <c r="W323" i="13" s="1"/>
  <c r="X323" i="13" s="1"/>
  <c r="Y323" i="13" s="1"/>
  <c r="AH323" i="13"/>
  <c r="AI323" i="13" s="1"/>
  <c r="AG324" i="15"/>
  <c r="AJ323" i="15"/>
  <c r="AG324" i="14"/>
  <c r="AJ323" i="14"/>
  <c r="T324" i="14" l="1"/>
  <c r="W324" i="14" s="1"/>
  <c r="X324" i="14" s="1"/>
  <c r="Y324" i="14" s="1"/>
  <c r="AH324" i="14"/>
  <c r="AI324" i="14" s="1"/>
  <c r="T324" i="15"/>
  <c r="W324" i="15" s="1"/>
  <c r="X324" i="15" s="1"/>
  <c r="Y324" i="15" s="1"/>
  <c r="AH324" i="15"/>
  <c r="AI324" i="15" s="1"/>
  <c r="AG324" i="13"/>
  <c r="AJ323" i="13"/>
  <c r="AG324" i="12"/>
  <c r="AJ323" i="12"/>
  <c r="T324" i="12" l="1"/>
  <c r="W324" i="12" s="1"/>
  <c r="X324" i="12" s="1"/>
  <c r="Y324" i="12" s="1"/>
  <c r="AH324" i="12"/>
  <c r="AI324" i="12" s="1"/>
  <c r="T324" i="13"/>
  <c r="W324" i="13" s="1"/>
  <c r="X324" i="13" s="1"/>
  <c r="Y324" i="13" s="1"/>
  <c r="AH324" i="13"/>
  <c r="AI324" i="13" s="1"/>
  <c r="AG325" i="15"/>
  <c r="AJ324" i="15"/>
  <c r="AG325" i="14"/>
  <c r="AJ324" i="14"/>
  <c r="T325" i="14" l="1"/>
  <c r="W325" i="14" s="1"/>
  <c r="X325" i="14" s="1"/>
  <c r="Y325" i="14" s="1"/>
  <c r="AH325" i="14"/>
  <c r="AI325" i="14" s="1"/>
  <c r="T325" i="15"/>
  <c r="W325" i="15" s="1"/>
  <c r="X325" i="15" s="1"/>
  <c r="Y325" i="15" s="1"/>
  <c r="AH325" i="15"/>
  <c r="AI325" i="15" s="1"/>
  <c r="AG325" i="13"/>
  <c r="AJ324" i="13"/>
  <c r="AG325" i="12"/>
  <c r="AJ324" i="12"/>
  <c r="T325" i="12" l="1"/>
  <c r="W325" i="12" s="1"/>
  <c r="X325" i="12" s="1"/>
  <c r="Y325" i="12" s="1"/>
  <c r="AH325" i="12"/>
  <c r="AI325" i="12" s="1"/>
  <c r="T325" i="13"/>
  <c r="W325" i="13" s="1"/>
  <c r="X325" i="13" s="1"/>
  <c r="Y325" i="13" s="1"/>
  <c r="AH325" i="13"/>
  <c r="AI325" i="13" s="1"/>
  <c r="AJ325" i="15"/>
  <c r="AG326" i="15"/>
  <c r="AG326" i="14"/>
  <c r="AJ325" i="14"/>
  <c r="T326" i="14" l="1"/>
  <c r="W326" i="14" s="1"/>
  <c r="X326" i="14" s="1"/>
  <c r="Y326" i="14" s="1"/>
  <c r="AH326" i="14"/>
  <c r="AI326" i="14" s="1"/>
  <c r="T326" i="15"/>
  <c r="W326" i="15" s="1"/>
  <c r="X326" i="15" s="1"/>
  <c r="Y326" i="15" s="1"/>
  <c r="AH326" i="15"/>
  <c r="AI326" i="15" s="1"/>
  <c r="AG326" i="13"/>
  <c r="AJ325" i="13"/>
  <c r="AG326" i="12"/>
  <c r="AJ325" i="12"/>
  <c r="T326" i="12" l="1"/>
  <c r="W326" i="12" s="1"/>
  <c r="X326" i="12" s="1"/>
  <c r="Y326" i="12" s="1"/>
  <c r="AH326" i="12"/>
  <c r="AI326" i="12" s="1"/>
  <c r="T326" i="13"/>
  <c r="W326" i="13" s="1"/>
  <c r="X326" i="13" s="1"/>
  <c r="Y326" i="13" s="1"/>
  <c r="AH326" i="13"/>
  <c r="AI326" i="13" s="1"/>
  <c r="AG327" i="15"/>
  <c r="AJ326" i="15"/>
  <c r="AG327" i="14"/>
  <c r="AJ326" i="14"/>
  <c r="T327" i="14" l="1"/>
  <c r="W327" i="14" s="1"/>
  <c r="X327" i="14" s="1"/>
  <c r="Y327" i="14" s="1"/>
  <c r="AH327" i="14"/>
  <c r="AI327" i="14" s="1"/>
  <c r="T327" i="15"/>
  <c r="W327" i="15" s="1"/>
  <c r="X327" i="15" s="1"/>
  <c r="Y327" i="15" s="1"/>
  <c r="AH327" i="15"/>
  <c r="AI327" i="15" s="1"/>
  <c r="AG327" i="13"/>
  <c r="AJ326" i="13"/>
  <c r="AG327" i="12"/>
  <c r="AJ326" i="12"/>
  <c r="T327" i="12" l="1"/>
  <c r="W327" i="12" s="1"/>
  <c r="X327" i="12" s="1"/>
  <c r="Y327" i="12" s="1"/>
  <c r="AH327" i="12"/>
  <c r="AI327" i="12" s="1"/>
  <c r="T327" i="13"/>
  <c r="W327" i="13" s="1"/>
  <c r="X327" i="13" s="1"/>
  <c r="Y327" i="13" s="1"/>
  <c r="AH327" i="13"/>
  <c r="AI327" i="13" s="1"/>
  <c r="AG328" i="15"/>
  <c r="AJ327" i="15"/>
  <c r="AG328" i="14"/>
  <c r="AJ327" i="14"/>
  <c r="T328" i="14" l="1"/>
  <c r="W328" i="14" s="1"/>
  <c r="X328" i="14" s="1"/>
  <c r="Y328" i="14" s="1"/>
  <c r="AH328" i="14"/>
  <c r="AI328" i="14" s="1"/>
  <c r="T328" i="15"/>
  <c r="W328" i="15" s="1"/>
  <c r="X328" i="15" s="1"/>
  <c r="Y328" i="15" s="1"/>
  <c r="AH328" i="15"/>
  <c r="AI328" i="15" s="1"/>
  <c r="AG328" i="13"/>
  <c r="AJ327" i="13"/>
  <c r="AG328" i="12"/>
  <c r="AJ327" i="12"/>
  <c r="T328" i="12" l="1"/>
  <c r="W328" i="12" s="1"/>
  <c r="X328" i="12" s="1"/>
  <c r="Y328" i="12" s="1"/>
  <c r="AH328" i="12"/>
  <c r="AI328" i="12" s="1"/>
  <c r="T328" i="13"/>
  <c r="W328" i="13" s="1"/>
  <c r="X328" i="13" s="1"/>
  <c r="Y328" i="13" s="1"/>
  <c r="AH328" i="13"/>
  <c r="AI328" i="13" s="1"/>
  <c r="AG329" i="15"/>
  <c r="AJ328" i="15"/>
  <c r="AG329" i="14"/>
  <c r="AJ328" i="14"/>
  <c r="T329" i="14" l="1"/>
  <c r="W329" i="14" s="1"/>
  <c r="X329" i="14" s="1"/>
  <c r="Y329" i="14" s="1"/>
  <c r="AH329" i="14"/>
  <c r="AI329" i="14" s="1"/>
  <c r="T329" i="15"/>
  <c r="W329" i="15" s="1"/>
  <c r="X329" i="15" s="1"/>
  <c r="Y329" i="15" s="1"/>
  <c r="AH329" i="15"/>
  <c r="AI329" i="15" s="1"/>
  <c r="AG329" i="13"/>
  <c r="AJ328" i="13"/>
  <c r="AG329" i="12"/>
  <c r="AJ328" i="12"/>
  <c r="T329" i="12" l="1"/>
  <c r="W329" i="12" s="1"/>
  <c r="X329" i="12" s="1"/>
  <c r="Y329" i="12" s="1"/>
  <c r="AH329" i="12"/>
  <c r="AI329" i="12" s="1"/>
  <c r="T329" i="13"/>
  <c r="W329" i="13" s="1"/>
  <c r="X329" i="13" s="1"/>
  <c r="Y329" i="13" s="1"/>
  <c r="AH329" i="13"/>
  <c r="AI329" i="13" s="1"/>
  <c r="AJ329" i="15"/>
  <c r="AG330" i="15"/>
  <c r="AG330" i="14"/>
  <c r="AJ329" i="14"/>
  <c r="T330" i="14" l="1"/>
  <c r="W330" i="14" s="1"/>
  <c r="X330" i="14" s="1"/>
  <c r="Y330" i="14" s="1"/>
  <c r="AH330" i="14"/>
  <c r="AI330" i="14" s="1"/>
  <c r="T330" i="15"/>
  <c r="W330" i="15" s="1"/>
  <c r="X330" i="15" s="1"/>
  <c r="Y330" i="15" s="1"/>
  <c r="AH330" i="15"/>
  <c r="AI330" i="15" s="1"/>
  <c r="AG330" i="13"/>
  <c r="AJ329" i="13"/>
  <c r="AG330" i="12"/>
  <c r="AJ329" i="12"/>
  <c r="T330" i="12" l="1"/>
  <c r="W330" i="12" s="1"/>
  <c r="X330" i="12" s="1"/>
  <c r="Y330" i="12" s="1"/>
  <c r="AH330" i="12"/>
  <c r="AI330" i="12" s="1"/>
  <c r="T330" i="13"/>
  <c r="W330" i="13" s="1"/>
  <c r="X330" i="13" s="1"/>
  <c r="Y330" i="13" s="1"/>
  <c r="AH330" i="13"/>
  <c r="AI330" i="13" s="1"/>
  <c r="AG331" i="15"/>
  <c r="AJ330" i="15"/>
  <c r="AG331" i="14"/>
  <c r="AJ330" i="14"/>
  <c r="T331" i="14" l="1"/>
  <c r="W331" i="14" s="1"/>
  <c r="X331" i="14" s="1"/>
  <c r="Y331" i="14" s="1"/>
  <c r="AH331" i="14"/>
  <c r="AI331" i="14" s="1"/>
  <c r="T331" i="15"/>
  <c r="W331" i="15" s="1"/>
  <c r="X331" i="15" s="1"/>
  <c r="Y331" i="15" s="1"/>
  <c r="AH331" i="15"/>
  <c r="AI331" i="15" s="1"/>
  <c r="AG331" i="13"/>
  <c r="AJ330" i="13"/>
  <c r="AG331" i="12"/>
  <c r="AJ330" i="12"/>
  <c r="T331" i="12" l="1"/>
  <c r="W331" i="12" s="1"/>
  <c r="X331" i="12" s="1"/>
  <c r="Y331" i="12" s="1"/>
  <c r="AH331" i="12"/>
  <c r="AI331" i="12" s="1"/>
  <c r="T331" i="13"/>
  <c r="W331" i="13" s="1"/>
  <c r="X331" i="13" s="1"/>
  <c r="Y331" i="13" s="1"/>
  <c r="AH331" i="13"/>
  <c r="AI331" i="13" s="1"/>
  <c r="AG332" i="15"/>
  <c r="AJ331" i="15"/>
  <c r="AG332" i="14"/>
  <c r="AJ331" i="14"/>
  <c r="T332" i="14" l="1"/>
  <c r="W332" i="14" s="1"/>
  <c r="X332" i="14" s="1"/>
  <c r="Y332" i="14" s="1"/>
  <c r="AH332" i="14"/>
  <c r="AI332" i="14" s="1"/>
  <c r="T332" i="15"/>
  <c r="W332" i="15" s="1"/>
  <c r="X332" i="15" s="1"/>
  <c r="Y332" i="15" s="1"/>
  <c r="AH332" i="15"/>
  <c r="AI332" i="15" s="1"/>
  <c r="AG332" i="13"/>
  <c r="AJ331" i="13"/>
  <c r="AG332" i="12"/>
  <c r="AJ331" i="12"/>
  <c r="T332" i="12" l="1"/>
  <c r="W332" i="12" s="1"/>
  <c r="X332" i="12" s="1"/>
  <c r="Y332" i="12" s="1"/>
  <c r="AH332" i="12"/>
  <c r="AI332" i="12" s="1"/>
  <c r="AH332" i="13"/>
  <c r="AI332" i="13" s="1"/>
  <c r="T332" i="13"/>
  <c r="W332" i="13" s="1"/>
  <c r="X332" i="13" s="1"/>
  <c r="Y332" i="13" s="1"/>
  <c r="AG333" i="15"/>
  <c r="AJ332" i="15"/>
  <c r="AG333" i="14"/>
  <c r="AJ332" i="14"/>
  <c r="AH333" i="14" l="1"/>
  <c r="AI333" i="14" s="1"/>
  <c r="T333" i="14"/>
  <c r="W333" i="14" s="1"/>
  <c r="X333" i="14" s="1"/>
  <c r="Y333" i="14" s="1"/>
  <c r="T333" i="15"/>
  <c r="W333" i="15" s="1"/>
  <c r="X333" i="15" s="1"/>
  <c r="Y333" i="15" s="1"/>
  <c r="AH333" i="15"/>
  <c r="AI333" i="15" s="1"/>
  <c r="AJ332" i="13"/>
  <c r="AG333" i="13"/>
  <c r="AG333" i="12"/>
  <c r="AJ332" i="12"/>
  <c r="T333" i="12" l="1"/>
  <c r="W333" i="12" s="1"/>
  <c r="X333" i="12" s="1"/>
  <c r="Y333" i="12" s="1"/>
  <c r="AH333" i="12"/>
  <c r="AI333" i="12" s="1"/>
  <c r="AJ333" i="14"/>
  <c r="AG334" i="14"/>
  <c r="AH333" i="13"/>
  <c r="AI333" i="13" s="1"/>
  <c r="T333" i="13"/>
  <c r="W333" i="13" s="1"/>
  <c r="X333" i="13" s="1"/>
  <c r="Y333" i="13" s="1"/>
  <c r="AJ333" i="15"/>
  <c r="AG334" i="15"/>
  <c r="AJ333" i="13" l="1"/>
  <c r="AG334" i="13"/>
  <c r="T334" i="15"/>
  <c r="W334" i="15" s="1"/>
  <c r="X334" i="15" s="1"/>
  <c r="Y334" i="15" s="1"/>
  <c r="AH334" i="15"/>
  <c r="AI334" i="15" s="1"/>
  <c r="AH334" i="14"/>
  <c r="AI334" i="14" s="1"/>
  <c r="T334" i="14"/>
  <c r="W334" i="14" s="1"/>
  <c r="X334" i="14" s="1"/>
  <c r="Y334" i="14" s="1"/>
  <c r="AG334" i="12"/>
  <c r="AJ333" i="12"/>
  <c r="T334" i="12" l="1"/>
  <c r="W334" i="12" s="1"/>
  <c r="X334" i="12" s="1"/>
  <c r="Y334" i="12" s="1"/>
  <c r="AH334" i="12"/>
  <c r="AI334" i="12" s="1"/>
  <c r="AJ334" i="14"/>
  <c r="AG335" i="14"/>
  <c r="AG335" i="15"/>
  <c r="AJ334" i="15"/>
  <c r="AH334" i="13"/>
  <c r="AI334" i="13" s="1"/>
  <c r="T334" i="13"/>
  <c r="W334" i="13" s="1"/>
  <c r="X334" i="13" s="1"/>
  <c r="Y334" i="13" s="1"/>
  <c r="AJ334" i="13" l="1"/>
  <c r="AG335" i="13"/>
  <c r="T335" i="15"/>
  <c r="W335" i="15" s="1"/>
  <c r="X335" i="15" s="1"/>
  <c r="Y335" i="15" s="1"/>
  <c r="AH335" i="15"/>
  <c r="AI335" i="15" s="1"/>
  <c r="AH335" i="14"/>
  <c r="AI335" i="14" s="1"/>
  <c r="T335" i="14"/>
  <c r="W335" i="14" s="1"/>
  <c r="X335" i="14" s="1"/>
  <c r="Y335" i="14" s="1"/>
  <c r="AG335" i="12"/>
  <c r="AJ334" i="12"/>
  <c r="T335" i="12" l="1"/>
  <c r="W335" i="12" s="1"/>
  <c r="X335" i="12" s="1"/>
  <c r="Y335" i="12" s="1"/>
  <c r="AH335" i="12"/>
  <c r="AI335" i="12" s="1"/>
  <c r="AJ335" i="14"/>
  <c r="AG336" i="14"/>
  <c r="AG336" i="15"/>
  <c r="AJ335" i="15"/>
  <c r="AH335" i="13"/>
  <c r="AI335" i="13" s="1"/>
  <c r="T335" i="13"/>
  <c r="W335" i="13" s="1"/>
  <c r="X335" i="13" s="1"/>
  <c r="Y335" i="13" s="1"/>
  <c r="AJ335" i="13" l="1"/>
  <c r="AG336" i="13"/>
  <c r="AH336" i="15"/>
  <c r="AI336" i="15" s="1"/>
  <c r="T336" i="15"/>
  <c r="W336" i="15" s="1"/>
  <c r="X336" i="15" s="1"/>
  <c r="Y336" i="15" s="1"/>
  <c r="AH336" i="14"/>
  <c r="AI336" i="14" s="1"/>
  <c r="T336" i="14"/>
  <c r="W336" i="14" s="1"/>
  <c r="X336" i="14" s="1"/>
  <c r="Y336" i="14" s="1"/>
  <c r="AG336" i="12"/>
  <c r="AJ335" i="12"/>
  <c r="T336" i="12" l="1"/>
  <c r="W336" i="12" s="1"/>
  <c r="X336" i="12" s="1"/>
  <c r="Y336" i="12" s="1"/>
  <c r="AH336" i="12"/>
  <c r="AI336" i="12" s="1"/>
  <c r="AJ336" i="14"/>
  <c r="AG337" i="14"/>
  <c r="AJ336" i="15"/>
  <c r="AG337" i="15"/>
  <c r="AH336" i="13"/>
  <c r="AI336" i="13" s="1"/>
  <c r="T336" i="13"/>
  <c r="W336" i="13" s="1"/>
  <c r="X336" i="13" s="1"/>
  <c r="Y336" i="13" s="1"/>
  <c r="AJ336" i="13" l="1"/>
  <c r="AG337" i="13"/>
  <c r="AH337" i="15"/>
  <c r="AI337" i="15" s="1"/>
  <c r="T337" i="15"/>
  <c r="W337" i="15" s="1"/>
  <c r="X337" i="15" s="1"/>
  <c r="Y337" i="15" s="1"/>
  <c r="AH337" i="14"/>
  <c r="AI337" i="14" s="1"/>
  <c r="T337" i="14"/>
  <c r="W337" i="14" s="1"/>
  <c r="X337" i="14" s="1"/>
  <c r="Y337" i="14" s="1"/>
  <c r="AG337" i="12"/>
  <c r="AJ336" i="12"/>
  <c r="T337" i="12" l="1"/>
  <c r="W337" i="12" s="1"/>
  <c r="X337" i="12" s="1"/>
  <c r="Y337" i="12" s="1"/>
  <c r="AH337" i="12"/>
  <c r="AI337" i="12" s="1"/>
  <c r="AJ337" i="14"/>
  <c r="AG338" i="14"/>
  <c r="AG338" i="15"/>
  <c r="AJ337" i="15"/>
  <c r="AH337" i="13"/>
  <c r="AI337" i="13" s="1"/>
  <c r="T337" i="13"/>
  <c r="W337" i="13" s="1"/>
  <c r="X337" i="13" s="1"/>
  <c r="Y337" i="13" s="1"/>
  <c r="AJ337" i="13" l="1"/>
  <c r="AG338" i="13"/>
  <c r="AH338" i="15"/>
  <c r="AI338" i="15" s="1"/>
  <c r="T338" i="15"/>
  <c r="W338" i="15" s="1"/>
  <c r="X338" i="15" s="1"/>
  <c r="Y338" i="15" s="1"/>
  <c r="AH338" i="14"/>
  <c r="AI338" i="14" s="1"/>
  <c r="T338" i="14"/>
  <c r="W338" i="14" s="1"/>
  <c r="X338" i="14" s="1"/>
  <c r="Y338" i="14" s="1"/>
  <c r="AG338" i="12"/>
  <c r="AJ337" i="12"/>
  <c r="T338" i="12" l="1"/>
  <c r="W338" i="12" s="1"/>
  <c r="X338" i="12" s="1"/>
  <c r="Y338" i="12" s="1"/>
  <c r="AH338" i="12"/>
  <c r="AI338" i="12" s="1"/>
  <c r="AJ338" i="14"/>
  <c r="AG339" i="14"/>
  <c r="AJ338" i="15"/>
  <c r="AG339" i="15"/>
  <c r="AH338" i="13"/>
  <c r="AI338" i="13" s="1"/>
  <c r="T338" i="13"/>
  <c r="W338" i="13" s="1"/>
  <c r="X338" i="13" s="1"/>
  <c r="Y338" i="13" s="1"/>
  <c r="AJ338" i="13" l="1"/>
  <c r="AG339" i="13"/>
  <c r="AH339" i="15"/>
  <c r="AI339" i="15" s="1"/>
  <c r="T339" i="15"/>
  <c r="W339" i="15" s="1"/>
  <c r="X339" i="15" s="1"/>
  <c r="Y339" i="15" s="1"/>
  <c r="AH339" i="14"/>
  <c r="AI339" i="14" s="1"/>
  <c r="T339" i="14"/>
  <c r="W339" i="14" s="1"/>
  <c r="X339" i="14" s="1"/>
  <c r="Y339" i="14" s="1"/>
  <c r="AG339" i="12"/>
  <c r="AJ338" i="12"/>
  <c r="T339" i="12" l="1"/>
  <c r="W339" i="12" s="1"/>
  <c r="X339" i="12" s="1"/>
  <c r="Y339" i="12" s="1"/>
  <c r="AH339" i="12"/>
  <c r="AI339" i="12" s="1"/>
  <c r="AJ339" i="14"/>
  <c r="AG340" i="14"/>
  <c r="AJ339" i="15"/>
  <c r="AG340" i="15"/>
  <c r="AH339" i="13"/>
  <c r="AI339" i="13" s="1"/>
  <c r="T339" i="13"/>
  <c r="W339" i="13" s="1"/>
  <c r="X339" i="13" s="1"/>
  <c r="Y339" i="13" s="1"/>
  <c r="AJ339" i="13" l="1"/>
  <c r="AG340" i="13"/>
  <c r="AH340" i="15"/>
  <c r="AI340" i="15" s="1"/>
  <c r="T340" i="15"/>
  <c r="W340" i="15" s="1"/>
  <c r="X340" i="15" s="1"/>
  <c r="Y340" i="15" s="1"/>
  <c r="AH340" i="14"/>
  <c r="AI340" i="14" s="1"/>
  <c r="T340" i="14"/>
  <c r="W340" i="14" s="1"/>
  <c r="X340" i="14" s="1"/>
  <c r="Y340" i="14" s="1"/>
  <c r="AG340" i="12"/>
  <c r="AJ339" i="12"/>
  <c r="T340" i="12" l="1"/>
  <c r="W340" i="12" s="1"/>
  <c r="X340" i="12" s="1"/>
  <c r="Y340" i="12" s="1"/>
  <c r="AH340" i="12"/>
  <c r="AI340" i="12" s="1"/>
  <c r="AJ340" i="14"/>
  <c r="AG341" i="14"/>
  <c r="AJ340" i="15"/>
  <c r="AG341" i="15"/>
  <c r="AH340" i="13"/>
  <c r="AI340" i="13" s="1"/>
  <c r="T340" i="13"/>
  <c r="W340" i="13" s="1"/>
  <c r="X340" i="13" s="1"/>
  <c r="Y340" i="13" s="1"/>
  <c r="AJ340" i="13" l="1"/>
  <c r="AG341" i="13"/>
  <c r="AH341" i="15"/>
  <c r="AI341" i="15" s="1"/>
  <c r="T341" i="15"/>
  <c r="W341" i="15" s="1"/>
  <c r="X341" i="15" s="1"/>
  <c r="Y341" i="15" s="1"/>
  <c r="AH341" i="14"/>
  <c r="AI341" i="14" s="1"/>
  <c r="T341" i="14"/>
  <c r="W341" i="14" s="1"/>
  <c r="X341" i="14" s="1"/>
  <c r="Y341" i="14" s="1"/>
  <c r="AG341" i="12"/>
  <c r="AJ340" i="12"/>
  <c r="T341" i="12" l="1"/>
  <c r="W341" i="12" s="1"/>
  <c r="X341" i="12" s="1"/>
  <c r="Y341" i="12" s="1"/>
  <c r="AH341" i="12"/>
  <c r="AI341" i="12" s="1"/>
  <c r="AJ341" i="14"/>
  <c r="AG342" i="14"/>
  <c r="AG342" i="15"/>
  <c r="AJ341" i="15"/>
  <c r="T341" i="13"/>
  <c r="W341" i="13" s="1"/>
  <c r="X341" i="13" s="1"/>
  <c r="Y341" i="13" s="1"/>
  <c r="AH341" i="13"/>
  <c r="AI341" i="13" s="1"/>
  <c r="AH342" i="15" l="1"/>
  <c r="AI342" i="15" s="1"/>
  <c r="T342" i="15"/>
  <c r="W342" i="15" s="1"/>
  <c r="X342" i="15" s="1"/>
  <c r="Y342" i="15" s="1"/>
  <c r="AG342" i="13"/>
  <c r="AJ341" i="13"/>
  <c r="T342" i="14"/>
  <c r="W342" i="14" s="1"/>
  <c r="X342" i="14" s="1"/>
  <c r="Y342" i="14" s="1"/>
  <c r="AH342" i="14"/>
  <c r="AI342" i="14" s="1"/>
  <c r="AG342" i="12"/>
  <c r="AJ341" i="12"/>
  <c r="T342" i="12" l="1"/>
  <c r="W342" i="12" s="1"/>
  <c r="X342" i="12" s="1"/>
  <c r="Y342" i="12" s="1"/>
  <c r="AH342" i="12"/>
  <c r="AI342" i="12" s="1"/>
  <c r="T342" i="13"/>
  <c r="W342" i="13" s="1"/>
  <c r="X342" i="13" s="1"/>
  <c r="Y342" i="13" s="1"/>
  <c r="AH342" i="13"/>
  <c r="AI342" i="13" s="1"/>
  <c r="AJ342" i="15"/>
  <c r="AG343" i="15"/>
  <c r="AG343" i="14"/>
  <c r="AJ342" i="14"/>
  <c r="T343" i="14" l="1"/>
  <c r="W343" i="14" s="1"/>
  <c r="X343" i="14" s="1"/>
  <c r="Y343" i="14" s="1"/>
  <c r="AH343" i="14"/>
  <c r="AI343" i="14" s="1"/>
  <c r="AH343" i="15"/>
  <c r="AI343" i="15" s="1"/>
  <c r="T343" i="15"/>
  <c r="W343" i="15" s="1"/>
  <c r="X343" i="15" s="1"/>
  <c r="Y343" i="15" s="1"/>
  <c r="AG343" i="13"/>
  <c r="AJ342" i="13"/>
  <c r="AG343" i="12"/>
  <c r="AJ342" i="12"/>
  <c r="T343" i="12" l="1"/>
  <c r="W343" i="12" s="1"/>
  <c r="X343" i="12" s="1"/>
  <c r="Y343" i="12" s="1"/>
  <c r="AH343" i="12"/>
  <c r="AI343" i="12" s="1"/>
  <c r="T343" i="13"/>
  <c r="W343" i="13" s="1"/>
  <c r="X343" i="13" s="1"/>
  <c r="Y343" i="13" s="1"/>
  <c r="AH343" i="13"/>
  <c r="AI343" i="13" s="1"/>
  <c r="AJ343" i="15"/>
  <c r="AG344" i="15"/>
  <c r="AG344" i="14"/>
  <c r="AJ343" i="14"/>
  <c r="T344" i="14" l="1"/>
  <c r="W344" i="14" s="1"/>
  <c r="X344" i="14" s="1"/>
  <c r="Y344" i="14" s="1"/>
  <c r="AH344" i="14"/>
  <c r="AI344" i="14" s="1"/>
  <c r="AH344" i="15"/>
  <c r="AI344" i="15" s="1"/>
  <c r="T344" i="15"/>
  <c r="W344" i="15" s="1"/>
  <c r="X344" i="15" s="1"/>
  <c r="Y344" i="15" s="1"/>
  <c r="AG344" i="13"/>
  <c r="AJ343" i="13"/>
  <c r="AG344" i="12"/>
  <c r="AJ343" i="12"/>
  <c r="T344" i="12" l="1"/>
  <c r="W344" i="12" s="1"/>
  <c r="X344" i="12" s="1"/>
  <c r="Y344" i="12" s="1"/>
  <c r="AH344" i="12"/>
  <c r="AI344" i="12" s="1"/>
  <c r="T344" i="13"/>
  <c r="W344" i="13" s="1"/>
  <c r="X344" i="13" s="1"/>
  <c r="Y344" i="13" s="1"/>
  <c r="AH344" i="13"/>
  <c r="AI344" i="13" s="1"/>
  <c r="AJ344" i="15"/>
  <c r="AG345" i="15"/>
  <c r="AG345" i="14"/>
  <c r="AJ344" i="14"/>
  <c r="T345" i="14" l="1"/>
  <c r="W345" i="14" s="1"/>
  <c r="X345" i="14" s="1"/>
  <c r="Y345" i="14" s="1"/>
  <c r="AH345" i="14"/>
  <c r="AI345" i="14" s="1"/>
  <c r="T345" i="15"/>
  <c r="W345" i="15" s="1"/>
  <c r="X345" i="15" s="1"/>
  <c r="Y345" i="15" s="1"/>
  <c r="AH345" i="15"/>
  <c r="AI345" i="15" s="1"/>
  <c r="AG345" i="13"/>
  <c r="AJ344" i="13"/>
  <c r="AG345" i="12"/>
  <c r="AJ344" i="12"/>
  <c r="T345" i="12" l="1"/>
  <c r="W345" i="12" s="1"/>
  <c r="X345" i="12" s="1"/>
  <c r="Y345" i="12" s="1"/>
  <c r="AH345" i="12"/>
  <c r="AI345" i="12" s="1"/>
  <c r="T345" i="13"/>
  <c r="W345" i="13" s="1"/>
  <c r="X345" i="13" s="1"/>
  <c r="Y345" i="13" s="1"/>
  <c r="AH345" i="13"/>
  <c r="AI345" i="13" s="1"/>
  <c r="AJ345" i="15"/>
  <c r="AG346" i="15"/>
  <c r="AG346" i="14"/>
  <c r="AJ345" i="14"/>
  <c r="T346" i="14" l="1"/>
  <c r="W346" i="14" s="1"/>
  <c r="X346" i="14" s="1"/>
  <c r="Y346" i="14" s="1"/>
  <c r="AH346" i="14"/>
  <c r="AI346" i="14" s="1"/>
  <c r="T346" i="15"/>
  <c r="W346" i="15" s="1"/>
  <c r="X346" i="15" s="1"/>
  <c r="Y346" i="15" s="1"/>
  <c r="AH346" i="15"/>
  <c r="AI346" i="15" s="1"/>
  <c r="AJ345" i="13"/>
  <c r="AG346" i="13"/>
  <c r="AG346" i="12"/>
  <c r="AJ345" i="12"/>
  <c r="T346" i="12" l="1"/>
  <c r="W346" i="12" s="1"/>
  <c r="X346" i="12" s="1"/>
  <c r="Y346" i="12" s="1"/>
  <c r="AH346" i="12"/>
  <c r="AI346" i="12" s="1"/>
  <c r="AH346" i="13"/>
  <c r="AI346" i="13" s="1"/>
  <c r="T346" i="13"/>
  <c r="W346" i="13" s="1"/>
  <c r="X346" i="13" s="1"/>
  <c r="Y346" i="13" s="1"/>
  <c r="AG347" i="15"/>
  <c r="AJ346" i="15"/>
  <c r="AJ346" i="14"/>
  <c r="AG347" i="14"/>
  <c r="AH347" i="14" l="1"/>
  <c r="AI347" i="14" s="1"/>
  <c r="T347" i="14"/>
  <c r="W347" i="14" s="1"/>
  <c r="X347" i="14" s="1"/>
  <c r="Y347" i="14" s="1"/>
  <c r="AG347" i="12"/>
  <c r="AJ346" i="12"/>
  <c r="T347" i="15"/>
  <c r="W347" i="15" s="1"/>
  <c r="X347" i="15" s="1"/>
  <c r="Y347" i="15" s="1"/>
  <c r="AH347" i="15"/>
  <c r="AI347" i="15" s="1"/>
  <c r="AJ346" i="13"/>
  <c r="AG347" i="13"/>
  <c r="AH347" i="13" l="1"/>
  <c r="AI347" i="13" s="1"/>
  <c r="T347" i="13"/>
  <c r="W347" i="13" s="1"/>
  <c r="X347" i="13" s="1"/>
  <c r="Y347" i="13" s="1"/>
  <c r="AG348" i="15"/>
  <c r="AJ347" i="15"/>
  <c r="T347" i="12"/>
  <c r="W347" i="12" s="1"/>
  <c r="X347" i="12" s="1"/>
  <c r="Y347" i="12" s="1"/>
  <c r="AH347" i="12"/>
  <c r="AI347" i="12" s="1"/>
  <c r="AJ347" i="14"/>
  <c r="AG348" i="14"/>
  <c r="AH348" i="14" l="1"/>
  <c r="AI348" i="14" s="1"/>
  <c r="T348" i="14"/>
  <c r="W348" i="14" s="1"/>
  <c r="X348" i="14" s="1"/>
  <c r="Y348" i="14" s="1"/>
  <c r="AG348" i="12"/>
  <c r="AJ347" i="12"/>
  <c r="T348" i="15"/>
  <c r="W348" i="15" s="1"/>
  <c r="X348" i="15" s="1"/>
  <c r="Y348" i="15" s="1"/>
  <c r="AH348" i="15"/>
  <c r="AI348" i="15" s="1"/>
  <c r="AJ347" i="13"/>
  <c r="AG348" i="13"/>
  <c r="AJ348" i="15" l="1"/>
  <c r="AG349" i="15"/>
  <c r="AH348" i="13"/>
  <c r="AI348" i="13" s="1"/>
  <c r="T348" i="13"/>
  <c r="W348" i="13" s="1"/>
  <c r="X348" i="13" s="1"/>
  <c r="Y348" i="13" s="1"/>
  <c r="T348" i="12"/>
  <c r="W348" i="12" s="1"/>
  <c r="X348" i="12" s="1"/>
  <c r="Y348" i="12" s="1"/>
  <c r="AH348" i="12"/>
  <c r="AI348" i="12" s="1"/>
  <c r="AJ348" i="14"/>
  <c r="AG349" i="14"/>
  <c r="AH349" i="14" l="1"/>
  <c r="AI349" i="14" s="1"/>
  <c r="T349" i="14"/>
  <c r="W349" i="14" s="1"/>
  <c r="X349" i="14" s="1"/>
  <c r="Y349" i="14" s="1"/>
  <c r="AG349" i="12"/>
  <c r="AJ348" i="12"/>
  <c r="T349" i="15"/>
  <c r="W349" i="15" s="1"/>
  <c r="X349" i="15" s="1"/>
  <c r="Y349" i="15" s="1"/>
  <c r="AH349" i="15"/>
  <c r="AI349" i="15" s="1"/>
  <c r="AJ348" i="13"/>
  <c r="AG349" i="13"/>
  <c r="AJ349" i="15" l="1"/>
  <c r="AG350" i="15"/>
  <c r="T349" i="13"/>
  <c r="W349" i="13" s="1"/>
  <c r="X349" i="13" s="1"/>
  <c r="Y349" i="13" s="1"/>
  <c r="AH349" i="13"/>
  <c r="AI349" i="13" s="1"/>
  <c r="T349" i="12"/>
  <c r="W349" i="12" s="1"/>
  <c r="X349" i="12" s="1"/>
  <c r="Y349" i="12" s="1"/>
  <c r="AH349" i="12"/>
  <c r="AI349" i="12" s="1"/>
  <c r="AJ349" i="14"/>
  <c r="AG350" i="14"/>
  <c r="AH350" i="14" l="1"/>
  <c r="AI350" i="14" s="1"/>
  <c r="T350" i="14"/>
  <c r="W350" i="14" s="1"/>
  <c r="X350" i="14" s="1"/>
  <c r="Y350" i="14" s="1"/>
  <c r="AG350" i="12"/>
  <c r="AJ349" i="12"/>
  <c r="AG350" i="13"/>
  <c r="AJ349" i="13"/>
  <c r="AH350" i="15"/>
  <c r="AI350" i="15" s="1"/>
  <c r="T350" i="15"/>
  <c r="W350" i="15" s="1"/>
  <c r="X350" i="15" s="1"/>
  <c r="Y350" i="15" s="1"/>
  <c r="AJ350" i="15" l="1"/>
  <c r="AG351" i="15"/>
  <c r="T350" i="13"/>
  <c r="W350" i="13" s="1"/>
  <c r="X350" i="13" s="1"/>
  <c r="Y350" i="13" s="1"/>
  <c r="AH350" i="13"/>
  <c r="AI350" i="13" s="1"/>
  <c r="T350" i="12"/>
  <c r="W350" i="12" s="1"/>
  <c r="X350" i="12" s="1"/>
  <c r="Y350" i="12" s="1"/>
  <c r="AH350" i="12"/>
  <c r="AI350" i="12" s="1"/>
  <c r="AG351" i="14"/>
  <c r="AJ350" i="14"/>
  <c r="T351" i="14" l="1"/>
  <c r="W351" i="14" s="1"/>
  <c r="X351" i="14" s="1"/>
  <c r="Y351" i="14" s="1"/>
  <c r="AH351" i="14"/>
  <c r="AI351" i="14" s="1"/>
  <c r="AG351" i="12"/>
  <c r="AJ350" i="12"/>
  <c r="AG351" i="13"/>
  <c r="AJ350" i="13"/>
  <c r="AH351" i="15"/>
  <c r="AI351" i="15" s="1"/>
  <c r="T351" i="15"/>
  <c r="W351" i="15" s="1"/>
  <c r="X351" i="15" s="1"/>
  <c r="Y351" i="15" s="1"/>
  <c r="AG352" i="14" l="1"/>
  <c r="AJ351" i="14"/>
  <c r="AJ351" i="15"/>
  <c r="AG352" i="15"/>
  <c r="AH351" i="13"/>
  <c r="AI351" i="13" s="1"/>
  <c r="T351" i="13"/>
  <c r="W351" i="13" s="1"/>
  <c r="X351" i="13" s="1"/>
  <c r="Y351" i="13" s="1"/>
  <c r="T351" i="12"/>
  <c r="W351" i="12" s="1"/>
  <c r="X351" i="12" s="1"/>
  <c r="Y351" i="12" s="1"/>
  <c r="AH351" i="12"/>
  <c r="AI351" i="12" s="1"/>
  <c r="AG352" i="12" l="1"/>
  <c r="AJ351" i="12"/>
  <c r="AH352" i="15"/>
  <c r="AI352" i="15" s="1"/>
  <c r="T352" i="15"/>
  <c r="W352" i="15" s="1"/>
  <c r="X352" i="15" s="1"/>
  <c r="Y352" i="15" s="1"/>
  <c r="AG352" i="13"/>
  <c r="AJ351" i="13"/>
  <c r="T352" i="14"/>
  <c r="W352" i="14" s="1"/>
  <c r="X352" i="14" s="1"/>
  <c r="Y352" i="14" s="1"/>
  <c r="AH352" i="14"/>
  <c r="AI352" i="14" s="1"/>
  <c r="AG353" i="14" l="1"/>
  <c r="AJ352" i="14"/>
  <c r="AH352" i="13"/>
  <c r="AI352" i="13" s="1"/>
  <c r="T352" i="13"/>
  <c r="W352" i="13" s="1"/>
  <c r="X352" i="13" s="1"/>
  <c r="Y352" i="13" s="1"/>
  <c r="AG353" i="15"/>
  <c r="AJ352" i="15"/>
  <c r="T352" i="12"/>
  <c r="W352" i="12" s="1"/>
  <c r="X352" i="12" s="1"/>
  <c r="Y352" i="12" s="1"/>
  <c r="AH352" i="12"/>
  <c r="AI352" i="12" s="1"/>
  <c r="AG353" i="12" l="1"/>
  <c r="AJ352" i="12"/>
  <c r="T353" i="15"/>
  <c r="W353" i="15" s="1"/>
  <c r="X353" i="15" s="1"/>
  <c r="Y353" i="15" s="1"/>
  <c r="AH353" i="15"/>
  <c r="AI353" i="15" s="1"/>
  <c r="AG353" i="13"/>
  <c r="AJ352" i="13"/>
  <c r="AH353" i="14"/>
  <c r="AI353" i="14" s="1"/>
  <c r="T353" i="14"/>
  <c r="W353" i="14" s="1"/>
  <c r="X353" i="14" s="1"/>
  <c r="Y353" i="14" s="1"/>
  <c r="AG354" i="15" l="1"/>
  <c r="AJ353" i="15"/>
  <c r="AJ353" i="14"/>
  <c r="AG354" i="14"/>
  <c r="AH353" i="13"/>
  <c r="AI353" i="13" s="1"/>
  <c r="T353" i="13"/>
  <c r="W353" i="13" s="1"/>
  <c r="X353" i="13" s="1"/>
  <c r="Y353" i="13" s="1"/>
  <c r="T353" i="12"/>
  <c r="W353" i="12" s="1"/>
  <c r="X353" i="12" s="1"/>
  <c r="Y353" i="12" s="1"/>
  <c r="AH353" i="12"/>
  <c r="AI353" i="12" s="1"/>
  <c r="AG354" i="12" l="1"/>
  <c r="AJ353" i="12"/>
  <c r="AH354" i="14"/>
  <c r="AI354" i="14" s="1"/>
  <c r="T354" i="14"/>
  <c r="W354" i="14" s="1"/>
  <c r="X354" i="14" s="1"/>
  <c r="Y354" i="14" s="1"/>
  <c r="AG354" i="13"/>
  <c r="AJ353" i="13"/>
  <c r="T354" i="15"/>
  <c r="W354" i="15" s="1"/>
  <c r="X354" i="15" s="1"/>
  <c r="Y354" i="15" s="1"/>
  <c r="AH354" i="15"/>
  <c r="AI354" i="15" s="1"/>
  <c r="AG355" i="15" l="1"/>
  <c r="AJ354" i="15"/>
  <c r="AH354" i="13"/>
  <c r="AI354" i="13" s="1"/>
  <c r="T354" i="13"/>
  <c r="W354" i="13" s="1"/>
  <c r="X354" i="13" s="1"/>
  <c r="Y354" i="13" s="1"/>
  <c r="AG355" i="14"/>
  <c r="AJ354" i="14"/>
  <c r="T354" i="12"/>
  <c r="W354" i="12" s="1"/>
  <c r="X354" i="12" s="1"/>
  <c r="Y354" i="12" s="1"/>
  <c r="AH354" i="12"/>
  <c r="AI354" i="12" s="1"/>
  <c r="AG355" i="12" l="1"/>
  <c r="AJ354" i="12"/>
  <c r="AH355" i="14"/>
  <c r="AI355" i="14" s="1"/>
  <c r="T355" i="14"/>
  <c r="W355" i="14" s="1"/>
  <c r="X355" i="14" s="1"/>
  <c r="Y355" i="14" s="1"/>
  <c r="AJ354" i="13"/>
  <c r="AG355" i="13"/>
  <c r="T355" i="15"/>
  <c r="W355" i="15" s="1"/>
  <c r="X355" i="15" s="1"/>
  <c r="Y355" i="15" s="1"/>
  <c r="AH355" i="15"/>
  <c r="AI355" i="15" s="1"/>
  <c r="AG356" i="15" l="1"/>
  <c r="AJ355" i="15"/>
  <c r="T355" i="13"/>
  <c r="W355" i="13" s="1"/>
  <c r="X355" i="13" s="1"/>
  <c r="Y355" i="13" s="1"/>
  <c r="AH355" i="13"/>
  <c r="AI355" i="13" s="1"/>
  <c r="AG356" i="14"/>
  <c r="AJ355" i="14"/>
  <c r="T355" i="12"/>
  <c r="W355" i="12" s="1"/>
  <c r="X355" i="12" s="1"/>
  <c r="Y355" i="12" s="1"/>
  <c r="AH355" i="12"/>
  <c r="AI355" i="12" s="1"/>
  <c r="AG356" i="12" l="1"/>
  <c r="AJ355" i="12"/>
  <c r="AJ355" i="13"/>
  <c r="AG356" i="13"/>
  <c r="T356" i="14"/>
  <c r="W356" i="14" s="1"/>
  <c r="X356" i="14" s="1"/>
  <c r="Y356" i="14" s="1"/>
  <c r="AH356" i="14"/>
  <c r="AI356" i="14" s="1"/>
  <c r="AH356" i="15"/>
  <c r="AI356" i="15" s="1"/>
  <c r="T356" i="15"/>
  <c r="W356" i="15" s="1"/>
  <c r="X356" i="15" s="1"/>
  <c r="Y356" i="15" s="1"/>
  <c r="AG357" i="14" l="1"/>
  <c r="AJ356" i="14"/>
  <c r="T356" i="13"/>
  <c r="W356" i="13" s="1"/>
  <c r="X356" i="13" s="1"/>
  <c r="Y356" i="13" s="1"/>
  <c r="AH356" i="13"/>
  <c r="AI356" i="13" s="1"/>
  <c r="AG357" i="15"/>
  <c r="AJ356" i="15"/>
  <c r="T356" i="12"/>
  <c r="W356" i="12" s="1"/>
  <c r="X356" i="12" s="1"/>
  <c r="Y356" i="12" s="1"/>
  <c r="AH356" i="12"/>
  <c r="AI356" i="12" s="1"/>
  <c r="AG357" i="12" l="1"/>
  <c r="AJ356" i="12"/>
  <c r="AG357" i="13"/>
  <c r="AJ356" i="13"/>
  <c r="AH357" i="15"/>
  <c r="AI357" i="15" s="1"/>
  <c r="T357" i="15"/>
  <c r="W357" i="15" s="1"/>
  <c r="X357" i="15" s="1"/>
  <c r="Y357" i="15" s="1"/>
  <c r="T357" i="14"/>
  <c r="W357" i="14" s="1"/>
  <c r="X357" i="14" s="1"/>
  <c r="Y357" i="14" s="1"/>
  <c r="AH357" i="14"/>
  <c r="AI357" i="14" s="1"/>
  <c r="AJ357" i="14" l="1"/>
  <c r="AG358" i="14"/>
  <c r="AJ357" i="15"/>
  <c r="AG358" i="15"/>
  <c r="AH357" i="13"/>
  <c r="AI357" i="13" s="1"/>
  <c r="T357" i="13"/>
  <c r="W357" i="13" s="1"/>
  <c r="X357" i="13" s="1"/>
  <c r="Y357" i="13" s="1"/>
  <c r="T357" i="12"/>
  <c r="W357" i="12" s="1"/>
  <c r="X357" i="12" s="1"/>
  <c r="Y357" i="12" s="1"/>
  <c r="AH357" i="12"/>
  <c r="AI357" i="12" s="1"/>
  <c r="AG358" i="12" l="1"/>
  <c r="AJ357" i="12"/>
  <c r="AH358" i="15"/>
  <c r="AI358" i="15" s="1"/>
  <c r="T358" i="15"/>
  <c r="W358" i="15" s="1"/>
  <c r="X358" i="15" s="1"/>
  <c r="Y358" i="15" s="1"/>
  <c r="AH358" i="14"/>
  <c r="AI358" i="14" s="1"/>
  <c r="T358" i="14"/>
  <c r="W358" i="14" s="1"/>
  <c r="X358" i="14" s="1"/>
  <c r="Y358" i="14" s="1"/>
  <c r="AG358" i="13"/>
  <c r="AJ357" i="13"/>
  <c r="AH358" i="13" l="1"/>
  <c r="AI358" i="13" s="1"/>
  <c r="T358" i="13"/>
  <c r="W358" i="13" s="1"/>
  <c r="X358" i="13" s="1"/>
  <c r="Y358" i="13" s="1"/>
  <c r="AJ358" i="14"/>
  <c r="AG359" i="14"/>
  <c r="AG359" i="15"/>
  <c r="AJ358" i="15"/>
  <c r="T358" i="12"/>
  <c r="W358" i="12" s="1"/>
  <c r="X358" i="12" s="1"/>
  <c r="Y358" i="12" s="1"/>
  <c r="AH358" i="12"/>
  <c r="AI358" i="12" s="1"/>
  <c r="AG359" i="12" l="1"/>
  <c r="AJ358" i="12"/>
  <c r="AH359" i="14"/>
  <c r="AI359" i="14" s="1"/>
  <c r="T359" i="14"/>
  <c r="W359" i="14" s="1"/>
  <c r="X359" i="14" s="1"/>
  <c r="Y359" i="14" s="1"/>
  <c r="T359" i="15"/>
  <c r="W359" i="15" s="1"/>
  <c r="X359" i="15" s="1"/>
  <c r="Y359" i="15" s="1"/>
  <c r="AH359" i="15"/>
  <c r="AI359" i="15" s="1"/>
  <c r="AG359" i="13"/>
  <c r="AJ358" i="13"/>
  <c r="AG360" i="15" l="1"/>
  <c r="AJ359" i="15"/>
  <c r="T359" i="13"/>
  <c r="W359" i="13" s="1"/>
  <c r="X359" i="13" s="1"/>
  <c r="Y359" i="13" s="1"/>
  <c r="AH359" i="13"/>
  <c r="AI359" i="13" s="1"/>
  <c r="AJ359" i="14"/>
  <c r="AG360" i="14"/>
  <c r="T359" i="12"/>
  <c r="W359" i="12" s="1"/>
  <c r="X359" i="12" s="1"/>
  <c r="Y359" i="12" s="1"/>
  <c r="AH359" i="12"/>
  <c r="AI359" i="12" s="1"/>
  <c r="AG360" i="12" l="1"/>
  <c r="AJ359" i="12"/>
  <c r="T360" i="14"/>
  <c r="W360" i="14" s="1"/>
  <c r="X360" i="14" s="1"/>
  <c r="Y360" i="14" s="1"/>
  <c r="AH360" i="14"/>
  <c r="AI360" i="14" s="1"/>
  <c r="AG360" i="13"/>
  <c r="AJ359" i="13"/>
  <c r="T360" i="15"/>
  <c r="W360" i="15" s="1"/>
  <c r="X360" i="15" s="1"/>
  <c r="Y360" i="15" s="1"/>
  <c r="AH360" i="15"/>
  <c r="AI360" i="15" s="1"/>
  <c r="AG361" i="15" l="1"/>
  <c r="AJ360" i="15"/>
  <c r="AG361" i="14"/>
  <c r="AJ360" i="14"/>
  <c r="T360" i="13"/>
  <c r="W360" i="13" s="1"/>
  <c r="X360" i="13" s="1"/>
  <c r="Y360" i="13" s="1"/>
  <c r="AH360" i="13"/>
  <c r="AI360" i="13" s="1"/>
  <c r="T360" i="12"/>
  <c r="W360" i="12" s="1"/>
  <c r="X360" i="12" s="1"/>
  <c r="Y360" i="12" s="1"/>
  <c r="AH360" i="12"/>
  <c r="AI360" i="12" s="1"/>
  <c r="AG361" i="12" l="1"/>
  <c r="AJ360" i="12"/>
  <c r="AG361" i="13"/>
  <c r="AJ360" i="13"/>
  <c r="T361" i="14"/>
  <c r="W361" i="14" s="1"/>
  <c r="X361" i="14" s="1"/>
  <c r="Y361" i="14" s="1"/>
  <c r="AH361" i="14"/>
  <c r="AI361" i="14" s="1"/>
  <c r="AH361" i="15"/>
  <c r="AI361" i="15" s="1"/>
  <c r="T361" i="15"/>
  <c r="W361" i="15" s="1"/>
  <c r="X361" i="15" s="1"/>
  <c r="Y361" i="15" s="1"/>
  <c r="AG362" i="14" l="1"/>
  <c r="AJ361" i="14"/>
  <c r="AG362" i="15"/>
  <c r="AJ361" i="15"/>
  <c r="AH361" i="13"/>
  <c r="AI361" i="13" s="1"/>
  <c r="T361" i="13"/>
  <c r="W361" i="13" s="1"/>
  <c r="X361" i="13" s="1"/>
  <c r="Y361" i="13" s="1"/>
  <c r="T361" i="12"/>
  <c r="W361" i="12" s="1"/>
  <c r="X361" i="12" s="1"/>
  <c r="Y361" i="12" s="1"/>
  <c r="AH361" i="12"/>
  <c r="AI361" i="12" s="1"/>
  <c r="AG362" i="12" l="1"/>
  <c r="AJ361" i="12"/>
  <c r="AJ361" i="13"/>
  <c r="AG362" i="13"/>
  <c r="AH362" i="15"/>
  <c r="AI362" i="15" s="1"/>
  <c r="T362" i="15"/>
  <c r="W362" i="15" s="1"/>
  <c r="X362" i="15" s="1"/>
  <c r="Y362" i="15" s="1"/>
  <c r="AH362" i="14"/>
  <c r="AI362" i="14" s="1"/>
  <c r="T362" i="14"/>
  <c r="W362" i="14" s="1"/>
  <c r="X362" i="14" s="1"/>
  <c r="Y362" i="14" s="1"/>
  <c r="T362" i="13" l="1"/>
  <c r="W362" i="13" s="1"/>
  <c r="X362" i="13" s="1"/>
  <c r="Y362" i="13" s="1"/>
  <c r="AH362" i="13"/>
  <c r="AI362" i="13" s="1"/>
  <c r="AJ362" i="14"/>
  <c r="AG363" i="14"/>
  <c r="AG363" i="15"/>
  <c r="AJ362" i="15"/>
  <c r="T362" i="12"/>
  <c r="W362" i="12" s="1"/>
  <c r="X362" i="12" s="1"/>
  <c r="Y362" i="12" s="1"/>
  <c r="AH362" i="12"/>
  <c r="AI362" i="12" s="1"/>
  <c r="AG363" i="12" l="1"/>
  <c r="AJ362" i="12"/>
  <c r="T363" i="14"/>
  <c r="W363" i="14" s="1"/>
  <c r="X363" i="14" s="1"/>
  <c r="Y363" i="14" s="1"/>
  <c r="AH363" i="14"/>
  <c r="AI363" i="14" s="1"/>
  <c r="AJ362" i="13"/>
  <c r="AG363" i="13"/>
  <c r="T363" i="15"/>
  <c r="W363" i="15" s="1"/>
  <c r="X363" i="15" s="1"/>
  <c r="Y363" i="15" s="1"/>
  <c r="AH363" i="15"/>
  <c r="AI363" i="15" s="1"/>
  <c r="AG364" i="15" l="1"/>
  <c r="AJ363" i="15"/>
  <c r="T363" i="13"/>
  <c r="W363" i="13" s="1"/>
  <c r="X363" i="13" s="1"/>
  <c r="Y363" i="13" s="1"/>
  <c r="AH363" i="13"/>
  <c r="AI363" i="13" s="1"/>
  <c r="AG364" i="14"/>
  <c r="AJ363" i="14"/>
  <c r="T363" i="12"/>
  <c r="W363" i="12" s="1"/>
  <c r="X363" i="12" s="1"/>
  <c r="Y363" i="12" s="1"/>
  <c r="AH363" i="12"/>
  <c r="AI363" i="12" s="1"/>
  <c r="AG364" i="12" l="1"/>
  <c r="AJ363" i="12"/>
  <c r="AG364" i="13"/>
  <c r="AJ363" i="13"/>
  <c r="T364" i="14"/>
  <c r="W364" i="14" s="1"/>
  <c r="X364" i="14" s="1"/>
  <c r="Y364" i="14" s="1"/>
  <c r="AH364" i="14"/>
  <c r="AI364" i="14" s="1"/>
  <c r="T364" i="15"/>
  <c r="W364" i="15" s="1"/>
  <c r="X364" i="15" s="1"/>
  <c r="Y364" i="15" s="1"/>
  <c r="AH364" i="15"/>
  <c r="AI364" i="15" s="1"/>
  <c r="AG365" i="15" l="1"/>
  <c r="AJ364" i="15"/>
  <c r="AG365" i="14"/>
  <c r="AJ364" i="14"/>
  <c r="T364" i="13"/>
  <c r="W364" i="13" s="1"/>
  <c r="X364" i="13" s="1"/>
  <c r="Y364" i="13" s="1"/>
  <c r="AH364" i="13"/>
  <c r="AI364" i="13" s="1"/>
  <c r="T364" i="12"/>
  <c r="W364" i="12" s="1"/>
  <c r="X364" i="12" s="1"/>
  <c r="Y364" i="12" s="1"/>
  <c r="AH364" i="12"/>
  <c r="AI364" i="12" s="1"/>
  <c r="AG365" i="12" l="1"/>
  <c r="AJ364" i="12"/>
  <c r="AG365" i="13"/>
  <c r="AJ364" i="13"/>
  <c r="T365" i="14"/>
  <c r="W365" i="14" s="1"/>
  <c r="X365" i="14" s="1"/>
  <c r="Y365" i="14" s="1"/>
  <c r="AH365" i="14"/>
  <c r="AI365" i="14" s="1"/>
  <c r="AH365" i="15"/>
  <c r="AI365" i="15" s="1"/>
  <c r="T365" i="15"/>
  <c r="W365" i="15" s="1"/>
  <c r="X365" i="15" s="1"/>
  <c r="Y365" i="15" s="1"/>
  <c r="AG366" i="14" l="1"/>
  <c r="AJ365" i="14"/>
  <c r="AG366" i="15"/>
  <c r="AJ365" i="15"/>
  <c r="AH365" i="13"/>
  <c r="AI365" i="13" s="1"/>
  <c r="T365" i="13"/>
  <c r="W365" i="13" s="1"/>
  <c r="X365" i="13" s="1"/>
  <c r="Y365" i="13" s="1"/>
  <c r="T365" i="12"/>
  <c r="W365" i="12" s="1"/>
  <c r="X365" i="12" s="1"/>
  <c r="Y365" i="12" s="1"/>
  <c r="AH365" i="12"/>
  <c r="AI365" i="12" s="1"/>
  <c r="AG366" i="12" l="1"/>
  <c r="AJ365" i="12"/>
  <c r="AJ365" i="13"/>
  <c r="AG366" i="13"/>
  <c r="T366" i="15"/>
  <c r="W366" i="15" s="1"/>
  <c r="X366" i="15" s="1"/>
  <c r="Y366" i="15" s="1"/>
  <c r="AH366" i="15"/>
  <c r="AI366" i="15" s="1"/>
  <c r="AH366" i="14"/>
  <c r="AI366" i="14" s="1"/>
  <c r="T366" i="14"/>
  <c r="W366" i="14" s="1"/>
  <c r="X366" i="14" s="1"/>
  <c r="Y366" i="14" s="1"/>
  <c r="AJ366" i="15" l="1"/>
  <c r="AG367" i="15"/>
  <c r="AH366" i="13"/>
  <c r="AI366" i="13" s="1"/>
  <c r="T366" i="13"/>
  <c r="W366" i="13" s="1"/>
  <c r="X366" i="13" s="1"/>
  <c r="Y366" i="13" s="1"/>
  <c r="AJ366" i="14"/>
  <c r="AG367" i="14"/>
  <c r="T366" i="12"/>
  <c r="W366" i="12" s="1"/>
  <c r="X366" i="12" s="1"/>
  <c r="Y366" i="12" s="1"/>
  <c r="AH366" i="12"/>
  <c r="AI366" i="12" s="1"/>
  <c r="AG367" i="12" l="1"/>
  <c r="AJ366" i="12"/>
  <c r="AH367" i="14"/>
  <c r="AI367" i="14" s="1"/>
  <c r="T367" i="14"/>
  <c r="W367" i="14" s="1"/>
  <c r="X367" i="14" s="1"/>
  <c r="Y367" i="14" s="1"/>
  <c r="T367" i="15"/>
  <c r="W367" i="15" s="1"/>
  <c r="X367" i="15" s="1"/>
  <c r="Y367" i="15" s="1"/>
  <c r="AH367" i="15"/>
  <c r="AI367" i="15" s="1"/>
  <c r="AJ366" i="13"/>
  <c r="AG367" i="13"/>
  <c r="AH367" i="13" l="1"/>
  <c r="AI367" i="13" s="1"/>
  <c r="T367" i="13"/>
  <c r="W367" i="13" s="1"/>
  <c r="X367" i="13" s="1"/>
  <c r="Y367" i="13" s="1"/>
  <c r="AG368" i="15"/>
  <c r="AJ367" i="15"/>
  <c r="AG368" i="14"/>
  <c r="AJ367" i="14"/>
  <c r="T367" i="12"/>
  <c r="W367" i="12" s="1"/>
  <c r="X367" i="12" s="1"/>
  <c r="Y367" i="12" s="1"/>
  <c r="AH367" i="12"/>
  <c r="AI367" i="12" s="1"/>
  <c r="AG368" i="12" l="1"/>
  <c r="AJ367" i="12"/>
  <c r="AH368" i="14"/>
  <c r="AI368" i="14" s="1"/>
  <c r="T368" i="14"/>
  <c r="W368" i="14" s="1"/>
  <c r="X368" i="14" s="1"/>
  <c r="Y368" i="14" s="1"/>
  <c r="T368" i="15"/>
  <c r="W368" i="15" s="1"/>
  <c r="X368" i="15" s="1"/>
  <c r="Y368" i="15" s="1"/>
  <c r="AH368" i="15"/>
  <c r="AI368" i="15" s="1"/>
  <c r="AJ367" i="13"/>
  <c r="AG368" i="13"/>
  <c r="AH368" i="13" l="1"/>
  <c r="AI368" i="13" s="1"/>
  <c r="T368" i="13"/>
  <c r="W368" i="13" s="1"/>
  <c r="X368" i="13" s="1"/>
  <c r="Y368" i="13" s="1"/>
  <c r="AG369" i="15"/>
  <c r="AJ368" i="15"/>
  <c r="AJ368" i="14"/>
  <c r="AG369" i="14"/>
  <c r="T368" i="12"/>
  <c r="W368" i="12" s="1"/>
  <c r="X368" i="12" s="1"/>
  <c r="Y368" i="12" s="1"/>
  <c r="AH368" i="12"/>
  <c r="AI368" i="12" s="1"/>
  <c r="AG369" i="12" l="1"/>
  <c r="AJ368" i="12"/>
  <c r="AH369" i="14"/>
  <c r="AI369" i="14" s="1"/>
  <c r="AJ369" i="14" s="1"/>
  <c r="T369" i="14"/>
  <c r="W369" i="14" s="1"/>
  <c r="X369" i="14" s="1"/>
  <c r="Y369" i="14" s="1"/>
  <c r="AH369" i="15"/>
  <c r="AI369" i="15" s="1"/>
  <c r="AJ369" i="15" s="1"/>
  <c r="T369" i="15"/>
  <c r="W369" i="15" s="1"/>
  <c r="X369" i="15" s="1"/>
  <c r="Y369" i="15" s="1"/>
  <c r="AJ368" i="13"/>
  <c r="AG369" i="13"/>
  <c r="AH369" i="13" l="1"/>
  <c r="AI369" i="13" s="1"/>
  <c r="AJ369" i="13" s="1"/>
  <c r="T369" i="13"/>
  <c r="W369" i="13" s="1"/>
  <c r="X369" i="13" s="1"/>
  <c r="Y369" i="13" s="1"/>
  <c r="T369" i="12"/>
  <c r="W369" i="12" s="1"/>
  <c r="X369" i="12" s="1"/>
  <c r="Y369" i="12" s="1"/>
  <c r="AH369" i="12"/>
  <c r="AI369" i="12" s="1"/>
  <c r="AJ369" i="12" s="1"/>
</calcChain>
</file>

<file path=xl/sharedStrings.xml><?xml version="1.0" encoding="utf-8"?>
<sst xmlns="http://schemas.openxmlformats.org/spreadsheetml/2006/main" count="423" uniqueCount="60">
  <si>
    <t>Datum</t>
  </si>
  <si>
    <t>Netolice Q</t>
  </si>
  <si>
    <t>Q průměrné denní</t>
  </si>
  <si>
    <t>Q průměrné celkové</t>
  </si>
  <si>
    <t>Netolice 2015</t>
  </si>
  <si>
    <t>Ztráta vody výparem</t>
  </si>
  <si>
    <t>[m3/s]</t>
  </si>
  <si>
    <t>[m3/den]</t>
  </si>
  <si>
    <t>Přítok Qp</t>
  </si>
  <si>
    <t>[m3/dem]</t>
  </si>
  <si>
    <t>Ztráta transpirací</t>
  </si>
  <si>
    <t>Odtok Q355</t>
  </si>
  <si>
    <t>[m3]</t>
  </si>
  <si>
    <t>Vz</t>
  </si>
  <si>
    <t>% ročního výparu</t>
  </si>
  <si>
    <t>měsíční výpar Hm[mm]</t>
  </si>
  <si>
    <t>měsíční výpar P.Hm/1000[m3]</t>
  </si>
  <si>
    <t>měsíc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</si>
  <si>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</si>
  <si>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</si>
  <si>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</si>
  <si>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</si>
  <si>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</si>
  <si>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</si>
  <si>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</si>
  <si>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</si>
  <si>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</si>
  <si>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</si>
  <si>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</si>
  <si>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</si>
  <si>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Celkový výpar [dle ČSN 75 2410]</t>
  </si>
  <si>
    <t>Plocha normální hladiny</t>
  </si>
  <si>
    <t>Výpar v roce 2015</t>
  </si>
  <si>
    <t>Výpar ve vegatačním období v r. 2015</t>
  </si>
  <si>
    <t xml:space="preserve">Výpar ve vegatačním období </t>
  </si>
  <si>
    <t>Celkový výpar v r. 2015</t>
  </si>
  <si>
    <t>přítok</t>
  </si>
  <si>
    <t>Qmin</t>
  </si>
  <si>
    <t>Výpar</t>
  </si>
  <si>
    <t>Celková bilance</t>
  </si>
  <si>
    <t>Odtok Munický</t>
  </si>
  <si>
    <t>Odtok Zvolenov</t>
  </si>
  <si>
    <t>Odtok celkem</t>
  </si>
  <si>
    <t>P - O</t>
  </si>
  <si>
    <t>Jalová voda</t>
  </si>
  <si>
    <t>Bezdrev</t>
  </si>
  <si>
    <t>Hd</t>
  </si>
  <si>
    <t>Wr</t>
  </si>
  <si>
    <t>T</t>
  </si>
  <si>
    <t>kota (m n.m.)</t>
  </si>
  <si>
    <r>
      <t>F (tis. m</t>
    </r>
    <r>
      <rPr>
        <vertAlign val="superscript"/>
        <sz val="11"/>
        <color theme="1"/>
        <rFont val="SimSun-ExtB"/>
        <family val="3"/>
      </rPr>
      <t>2</t>
    </r>
    <r>
      <rPr>
        <sz val="11"/>
        <color theme="1"/>
        <rFont val="SimSun-ExtB"/>
        <family val="3"/>
      </rPr>
      <t>)</t>
    </r>
  </si>
  <si>
    <r>
      <t>V (tis. m</t>
    </r>
    <r>
      <rPr>
        <vertAlign val="superscript"/>
        <sz val="11"/>
        <color theme="1"/>
        <rFont val="SimSun-ExtB"/>
        <family val="3"/>
      </rPr>
      <t>3</t>
    </r>
    <r>
      <rPr>
        <sz val="11"/>
        <color theme="1"/>
        <rFont val="SimSun-ExtB"/>
        <family val="3"/>
      </rPr>
      <t>)</t>
    </r>
  </si>
  <si>
    <t>Odtok Q355 (Naděje)</t>
  </si>
  <si>
    <t>Odtok na sádky</t>
  </si>
  <si>
    <t>Dehtář</t>
  </si>
  <si>
    <t>VD Stračice var. 1</t>
  </si>
  <si>
    <t>VD Stračice var. 2</t>
  </si>
  <si>
    <t>Nadlepšený Vz Dehtáře</t>
  </si>
  <si>
    <t>Stálé vz</t>
  </si>
  <si>
    <t>Nadlepšený přítok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</si>
</sst>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SimSun-ExtB"/>
      <family val="2"/>
      <charset val="238"/>
    </font>
    <font>
      <sz val="11"/>
      <color theme="1"/>
      <name val="SimSun-ExtB"/>
      <family val="3"/>
    </font>
    <font>
      <sz val="11"/>
      <color indexed="63"/>
      <name val="SimSun-ExtB"/>
      <family val="3"/>
    </font>
    <font>
      <sz val="11"/>
      <name val="SimSun-ExtB"/>
      <family val="3"/>
    </font>
    <font>
      <b/>
      <sz val="12"/>
      <color theme="1"/>
      <name val="SimSun-ExtB"/>
      <family val="3"/>
    </font>
    <font>
      <b/>
      <u/>
      <sz val="12"/>
      <color theme="1"/>
      <name val="SimSun-ExtB"/>
      <family val="3"/>
    </font>
    <font>
      <b/>
      <sz val="14"/>
      <color theme="1"/>
      <name val="SimSun-ExtB"/>
      <family val="3"/>
    </font>
    <font>
      <b/>
      <sz val="11"/>
      <color theme="1"/>
      <name val="SimSun-ExtB"/>
      <family val="3"/>
    </font>
    <font>
      <vertAlign val="superscript"/>
      <sz val="11"/>
      <color theme="1"/>
      <name val="SimSun-ExtB"/>
      <family val="3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61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medium">
        <color indexed="64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2"/>
      </left>
      <right/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medium">
        <color indexed="64"/>
      </left>
      <right/>
      <top style="thin">
        <color indexed="62"/>
      </top>
      <bottom style="thin">
        <color indexed="62"/>
      </bottom>
      <diagonal/>
    </border>
    <border>
      <left/>
      <right style="medium">
        <color indexed="64"/>
      </right>
      <top style="thin">
        <color indexed="62"/>
      </top>
      <bottom style="thin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2"/>
      </left>
      <right style="thin">
        <color indexed="62"/>
      </right>
      <top/>
      <bottom style="thin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2"/>
      </bottom>
      <diagonal/>
    </border>
    <border>
      <left/>
      <right style="medium">
        <color indexed="64"/>
      </right>
      <top/>
      <bottom style="thin">
        <color indexed="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1" fillId="0" borderId="0" xfId="0" applyFont="1"/>
    <xf numFmtId="14" fontId="0" fillId="0" borderId="0" xfId="0" applyNumberFormat="1"/>
    <xf numFmtId="0" fontId="2" fillId="2" borderId="2" xfId="0" applyNumberFormat="1" applyFont="1" applyFill="1" applyBorder="1" applyAlignment="1" applyProtection="1">
      <alignment horizontal="center" vertical="center" wrapText="1" shrinkToFit="1"/>
    </xf>
    <xf numFmtId="0" fontId="0" fillId="0" borderId="0" xfId="0" applyBorder="1"/>
    <xf numFmtId="0" fontId="2" fillId="2" borderId="0" xfId="0" applyNumberFormat="1" applyFont="1" applyFill="1" applyBorder="1" applyAlignment="1" applyProtection="1">
      <alignment horizontal="center" vertical="center" wrapText="1" shrinkToFit="1"/>
    </xf>
    <xf numFmtId="0" fontId="2" fillId="4" borderId="1" xfId="0" applyNumberFormat="1" applyFont="1" applyFill="1" applyBorder="1" applyAlignment="1" applyProtection="1">
      <alignment horizontal="center" vertical="center" wrapText="1" shrinkToFit="1"/>
    </xf>
    <xf numFmtId="22" fontId="3" fillId="0" borderId="1" xfId="0" applyNumberFormat="1" applyFont="1" applyFill="1" applyBorder="1" applyAlignment="1" applyProtection="1">
      <alignment horizontal="left" vertical="center" wrapText="1" shrinkToFit="1"/>
    </xf>
    <xf numFmtId="0" fontId="3" fillId="0" borderId="1" xfId="0" applyNumberFormat="1" applyFont="1" applyFill="1" applyBorder="1" applyAlignment="1" applyProtection="1">
      <alignment horizontal="right" vertical="center" wrapText="1" shrinkToFit="1"/>
    </xf>
    <xf numFmtId="0" fontId="2" fillId="4" borderId="4" xfId="0" applyNumberFormat="1" applyFont="1" applyFill="1" applyBorder="1" applyAlignment="1" applyProtection="1">
      <alignment horizontal="center" vertical="center" wrapText="1" shrinkToFit="1"/>
    </xf>
    <xf numFmtId="0" fontId="0" fillId="0" borderId="0" xfId="0" applyAlignment="1"/>
    <xf numFmtId="0" fontId="0" fillId="0" borderId="0" xfId="0" applyAlignment="1">
      <alignment horizontal="center" vertical="center"/>
    </xf>
    <xf numFmtId="4" fontId="0" fillId="0" borderId="0" xfId="0" applyNumberFormat="1"/>
    <xf numFmtId="4" fontId="0" fillId="0" borderId="0" xfId="0" applyNumberFormat="1" applyBorder="1"/>
    <xf numFmtId="3" fontId="0" fillId="0" borderId="0" xfId="0" applyNumberFormat="1" applyBorder="1" applyAlignment="1"/>
    <xf numFmtId="3" fontId="0" fillId="0" borderId="0" xfId="0" applyNumberFormat="1"/>
    <xf numFmtId="3" fontId="0" fillId="0" borderId="0" xfId="0" applyNumberFormat="1" applyBorder="1"/>
    <xf numFmtId="0" fontId="0" fillId="5" borderId="7" xfId="0" applyFill="1" applyBorder="1"/>
    <xf numFmtId="1" fontId="0" fillId="0" borderId="0" xfId="0" applyNumberFormat="1"/>
    <xf numFmtId="0" fontId="5" fillId="0" borderId="0" xfId="0" applyFont="1"/>
    <xf numFmtId="0" fontId="0" fillId="0" borderId="0" xfId="0"/>
    <xf numFmtId="0" fontId="0" fillId="0" borderId="0" xfId="0"/>
    <xf numFmtId="22" fontId="3" fillId="0" borderId="9" xfId="0" applyNumberFormat="1" applyFont="1" applyFill="1" applyBorder="1" applyAlignment="1" applyProtection="1">
      <alignment horizontal="left" vertical="center" wrapText="1" shrinkToFit="1"/>
    </xf>
    <xf numFmtId="0" fontId="3" fillId="0" borderId="9" xfId="0" applyNumberFormat="1" applyFont="1" applyFill="1" applyBorder="1" applyAlignment="1" applyProtection="1">
      <alignment horizontal="right" vertical="center" wrapText="1" shrinkToFit="1"/>
    </xf>
    <xf numFmtId="22" fontId="3" fillId="0" borderId="10" xfId="0" applyNumberFormat="1" applyFont="1" applyFill="1" applyBorder="1" applyAlignment="1" applyProtection="1">
      <alignment horizontal="left" vertical="center" wrapText="1" shrinkToFit="1"/>
    </xf>
    <xf numFmtId="0" fontId="3" fillId="0" borderId="10" xfId="0" applyNumberFormat="1" applyFont="1" applyFill="1" applyBorder="1" applyAlignment="1" applyProtection="1">
      <alignment horizontal="right" vertical="center" wrapText="1" shrinkToFit="1"/>
    </xf>
    <xf numFmtId="0" fontId="0" fillId="0" borderId="11" xfId="0" applyBorder="1"/>
    <xf numFmtId="0" fontId="0" fillId="0" borderId="0" xfId="0"/>
    <xf numFmtId="1" fontId="0" fillId="6" borderId="0" xfId="0" applyNumberFormat="1" applyFill="1"/>
    <xf numFmtId="3" fontId="0" fillId="5" borderId="8" xfId="0" applyNumberFormat="1" applyFill="1" applyBorder="1"/>
    <xf numFmtId="0" fontId="0" fillId="0" borderId="0" xfId="0"/>
    <xf numFmtId="14" fontId="0" fillId="6" borderId="0" xfId="0" applyNumberFormat="1" applyFill="1"/>
    <xf numFmtId="0" fontId="0" fillId="6" borderId="0" xfId="0" applyFill="1"/>
    <xf numFmtId="4" fontId="0" fillId="6" borderId="0" xfId="0" applyNumberFormat="1" applyFill="1"/>
    <xf numFmtId="4" fontId="0" fillId="6" borderId="0" xfId="0" applyNumberFormat="1" applyFill="1" applyBorder="1"/>
    <xf numFmtId="3" fontId="0" fillId="6" borderId="0" xfId="0" applyNumberFormat="1" applyFill="1" applyBorder="1" applyAlignment="1"/>
    <xf numFmtId="3" fontId="0" fillId="6" borderId="0" xfId="0" applyNumberFormat="1" applyFill="1"/>
    <xf numFmtId="0" fontId="0" fillId="0" borderId="0" xfId="0"/>
    <xf numFmtId="0" fontId="0" fillId="0" borderId="0" xfId="0"/>
    <xf numFmtId="3" fontId="0" fillId="5" borderId="0" xfId="0" applyNumberFormat="1" applyFill="1" applyBorder="1"/>
    <xf numFmtId="3" fontId="0" fillId="0" borderId="0" xfId="0" applyNumberFormat="1" applyAlignment="1">
      <alignment horizontal="center" vertical="center"/>
    </xf>
    <xf numFmtId="3" fontId="0" fillId="6" borderId="0" xfId="0" applyNumberFormat="1" applyFill="1" applyAlignment="1">
      <alignment horizontal="center" vertical="center"/>
    </xf>
    <xf numFmtId="0" fontId="0" fillId="0" borderId="0" xfId="0"/>
    <xf numFmtId="0" fontId="0" fillId="0" borderId="3" xfId="0" applyBorder="1" applyAlignment="1">
      <alignment horizontal="center"/>
    </xf>
    <xf numFmtId="0" fontId="4" fillId="3" borderId="0" xfId="0" applyFont="1" applyFill="1" applyAlignment="1">
      <alignment horizontal="center" wrapText="1"/>
    </xf>
    <xf numFmtId="0" fontId="0" fillId="0" borderId="0" xfId="0"/>
    <xf numFmtId="0" fontId="7" fillId="0" borderId="14" xfId="0" applyFont="1" applyBorder="1" applyAlignment="1">
      <alignment horizontal="center" vertical="center" wrapText="1"/>
    </xf>
    <xf numFmtId="2" fontId="7" fillId="0" borderId="14" xfId="0" applyNumberFormat="1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2" fontId="1" fillId="0" borderId="17" xfId="0" applyNumberFormat="1" applyFont="1" applyBorder="1" applyAlignment="1">
      <alignment horizontal="center"/>
    </xf>
    <xf numFmtId="2" fontId="1" fillId="0" borderId="18" xfId="0" applyNumberFormat="1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2" fontId="7" fillId="0" borderId="19" xfId="0" applyNumberFormat="1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6" xfId="0" applyNumberFormat="1" applyFont="1" applyBorder="1" applyAlignment="1">
      <alignment horizontal="center"/>
    </xf>
    <xf numFmtId="2" fontId="7" fillId="0" borderId="17" xfId="0" applyNumberFormat="1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2" fontId="7" fillId="0" borderId="21" xfId="0" applyNumberFormat="1" applyFont="1" applyBorder="1" applyAlignment="1">
      <alignment horizontal="center"/>
    </xf>
    <xf numFmtId="2" fontId="7" fillId="0" borderId="22" xfId="0" applyNumberFormat="1" applyFont="1" applyBorder="1" applyAlignment="1">
      <alignment horizontal="center"/>
    </xf>
    <xf numFmtId="2" fontId="7" fillId="0" borderId="23" xfId="0" applyNumberFormat="1" applyFont="1" applyBorder="1" applyAlignment="1">
      <alignment horizontal="center"/>
    </xf>
    <xf numFmtId="2" fontId="7" fillId="0" borderId="24" xfId="0" applyNumberFormat="1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2" fontId="1" fillId="0" borderId="21" xfId="0" applyNumberFormat="1" applyFont="1" applyBorder="1" applyAlignment="1">
      <alignment horizontal="center"/>
    </xf>
    <xf numFmtId="2" fontId="1" fillId="0" borderId="22" xfId="0" applyNumberFormat="1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2" fillId="2" borderId="5" xfId="0" applyNumberFormat="1" applyFont="1" applyFill="1" applyBorder="1" applyAlignment="1" applyProtection="1">
      <alignment horizontal="center" vertical="center" wrapText="1" shrinkToFit="1"/>
    </xf>
    <xf numFmtId="0" fontId="2" fillId="2" borderId="6" xfId="0" applyNumberFormat="1" applyFont="1" applyFill="1" applyBorder="1" applyAlignment="1" applyProtection="1">
      <alignment horizontal="center" vertical="center" wrapText="1" shrinkToFi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PRŮBĚH</a:t>
            </a:r>
            <a:r>
              <a:rPr lang="cs-CZ" baseline="0"/>
              <a:t> HLADIN DEHTÁŘE S DOTACÍ Z VD BABICE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0508583828352211E-2"/>
          <c:y val="8.7769732084445592E-2"/>
          <c:w val="0.88340471430327094"/>
          <c:h val="0.817928957514314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Bilance!$B$3:$C$3</c:f>
              <c:strCache>
                <c:ptCount val="1"/>
                <c:pt idx="0">
                  <c:v>Přítok Qp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Bilance!$A$5:$A$369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41944.99999995649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41972.99999995486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Bilance!$P$5:$P$369</c:f>
              <c:numCache>
                <c:formatCode>#,##0.00</c:formatCode>
                <c:ptCount val="365"/>
                <c:pt idx="0">
                  <c:v>46512.211658272507</c:v>
                </c:pt>
                <c:pt idx="1">
                  <c:v>38035.291202747627</c:v>
                </c:pt>
                <c:pt idx="2">
                  <c:v>25242.837419361156</c:v>
                </c:pt>
                <c:pt idx="3">
                  <c:v>39054.783474040749</c:v>
                </c:pt>
                <c:pt idx="4">
                  <c:v>19101.250308042494</c:v>
                </c:pt>
                <c:pt idx="5">
                  <c:v>19133.012646548617</c:v>
                </c:pt>
                <c:pt idx="6">
                  <c:v>28848.663790528644</c:v>
                </c:pt>
                <c:pt idx="7">
                  <c:v>25757.081032470476</c:v>
                </c:pt>
                <c:pt idx="8">
                  <c:v>6074.7033345774153</c:v>
                </c:pt>
                <c:pt idx="9">
                  <c:v>12687.388057224729</c:v>
                </c:pt>
                <c:pt idx="10">
                  <c:v>23012.943015609402</c:v>
                </c:pt>
                <c:pt idx="11">
                  <c:v>14658.891617466705</c:v>
                </c:pt>
                <c:pt idx="12">
                  <c:v>35028.320898386293</c:v>
                </c:pt>
                <c:pt idx="13">
                  <c:v>39500.053190603423</c:v>
                </c:pt>
                <c:pt idx="14">
                  <c:v>50954.645003113146</c:v>
                </c:pt>
                <c:pt idx="15">
                  <c:v>41983.56096413538</c:v>
                </c:pt>
                <c:pt idx="16">
                  <c:v>29278.369604205975</c:v>
                </c:pt>
                <c:pt idx="17">
                  <c:v>76985.195529257238</c:v>
                </c:pt>
                <c:pt idx="18">
                  <c:v>63447.390828119118</c:v>
                </c:pt>
                <c:pt idx="19">
                  <c:v>41201.446385416544</c:v>
                </c:pt>
                <c:pt idx="20">
                  <c:v>22821.249370210277</c:v>
                </c:pt>
                <c:pt idx="21">
                  <c:v>22071.643558582982</c:v>
                </c:pt>
                <c:pt idx="22">
                  <c:v>17495.10677309956</c:v>
                </c:pt>
                <c:pt idx="23">
                  <c:v>24587.6228291056</c:v>
                </c:pt>
                <c:pt idx="24">
                  <c:v>33573.4496310869</c:v>
                </c:pt>
                <c:pt idx="25">
                  <c:v>27475.904287179794</c:v>
                </c:pt>
                <c:pt idx="26">
                  <c:v>20594.303553278136</c:v>
                </c:pt>
                <c:pt idx="27">
                  <c:v>13573.374036446558</c:v>
                </c:pt>
                <c:pt idx="28">
                  <c:v>32607.330026322663</c:v>
                </c:pt>
                <c:pt idx="29">
                  <c:v>25561.393754606906</c:v>
                </c:pt>
                <c:pt idx="30">
                  <c:v>11501.134241151813</c:v>
                </c:pt>
                <c:pt idx="31">
                  <c:v>16535.593443427573</c:v>
                </c:pt>
                <c:pt idx="32">
                  <c:v>16366.069947490272</c:v>
                </c:pt>
                <c:pt idx="33">
                  <c:v>19855.036359280577</c:v>
                </c:pt>
                <c:pt idx="34">
                  <c:v>19412.603219624496</c:v>
                </c:pt>
                <c:pt idx="35">
                  <c:v>15501.544987761506</c:v>
                </c:pt>
                <c:pt idx="36">
                  <c:v>25032.89254566827</c:v>
                </c:pt>
                <c:pt idx="37">
                  <c:v>6449.7488524939317</c:v>
                </c:pt>
                <c:pt idx="38">
                  <c:v>22497.131834032858</c:v>
                </c:pt>
                <c:pt idx="39">
                  <c:v>6449.7488524939317</c:v>
                </c:pt>
                <c:pt idx="40">
                  <c:v>18234.168682126674</c:v>
                </c:pt>
                <c:pt idx="41">
                  <c:v>27318.604272222925</c:v>
                </c:pt>
                <c:pt idx="42">
                  <c:v>27902.139019730854</c:v>
                </c:pt>
                <c:pt idx="43">
                  <c:v>5290.7785467727144</c:v>
                </c:pt>
                <c:pt idx="44">
                  <c:v>16787.079394785716</c:v>
                </c:pt>
                <c:pt idx="45">
                  <c:v>16481.026422724179</c:v>
                </c:pt>
                <c:pt idx="46">
                  <c:v>16778.233719874133</c:v>
                </c:pt>
                <c:pt idx="47">
                  <c:v>16498.717772547341</c:v>
                </c:pt>
                <c:pt idx="48">
                  <c:v>16516.409150886269</c:v>
                </c:pt>
                <c:pt idx="49">
                  <c:v>27977.607209972477</c:v>
                </c:pt>
                <c:pt idx="50">
                  <c:v>15774.062767879243</c:v>
                </c:pt>
                <c:pt idx="51">
                  <c:v>18404.084070180779</c:v>
                </c:pt>
                <c:pt idx="52">
                  <c:v>17067.901649168529</c:v>
                </c:pt>
                <c:pt idx="53">
                  <c:v>26379.450911442666</c:v>
                </c:pt>
                <c:pt idx="54">
                  <c:v>17182.820797270011</c:v>
                </c:pt>
                <c:pt idx="55">
                  <c:v>28080.433536314889</c:v>
                </c:pt>
                <c:pt idx="56">
                  <c:v>17691.353900917962</c:v>
                </c:pt>
                <c:pt idx="57">
                  <c:v>17111.738131609636</c:v>
                </c:pt>
                <c:pt idx="58">
                  <c:v>27254.893016580081</c:v>
                </c:pt>
                <c:pt idx="59">
                  <c:v>27816.25758611042</c:v>
                </c:pt>
                <c:pt idx="60">
                  <c:v>17008.575889591171</c:v>
                </c:pt>
                <c:pt idx="61">
                  <c:v>27710.184112920517</c:v>
                </c:pt>
                <c:pt idx="62">
                  <c:v>28334.942700241736</c:v>
                </c:pt>
                <c:pt idx="63">
                  <c:v>27586.456588524117</c:v>
                </c:pt>
                <c:pt idx="64">
                  <c:v>44806.339663820727</c:v>
                </c:pt>
                <c:pt idx="65">
                  <c:v>17457.335365104205</c:v>
                </c:pt>
                <c:pt idx="66">
                  <c:v>18570.976245666181</c:v>
                </c:pt>
                <c:pt idx="67">
                  <c:v>29484.395499699269</c:v>
                </c:pt>
                <c:pt idx="68">
                  <c:v>28020.566604606785</c:v>
                </c:pt>
                <c:pt idx="69">
                  <c:v>49231.977395953312</c:v>
                </c:pt>
                <c:pt idx="70">
                  <c:v>51376.960757464607</c:v>
                </c:pt>
                <c:pt idx="71">
                  <c:v>53068.649810351926</c:v>
                </c:pt>
                <c:pt idx="72">
                  <c:v>56882.18165539296</c:v>
                </c:pt>
                <c:pt idx="73">
                  <c:v>69701.135136381767</c:v>
                </c:pt>
                <c:pt idx="74">
                  <c:v>64844.037386442491</c:v>
                </c:pt>
                <c:pt idx="75">
                  <c:v>61085.557757794828</c:v>
                </c:pt>
                <c:pt idx="76">
                  <c:v>61089.290100332299</c:v>
                </c:pt>
                <c:pt idx="77">
                  <c:v>54397.927396244057</c:v>
                </c:pt>
                <c:pt idx="78">
                  <c:v>51038.622952590296</c:v>
                </c:pt>
                <c:pt idx="79">
                  <c:v>38584.320338416022</c:v>
                </c:pt>
                <c:pt idx="80">
                  <c:v>43338.405183382296</c:v>
                </c:pt>
                <c:pt idx="81">
                  <c:v>28496.292324103801</c:v>
                </c:pt>
                <c:pt idx="82">
                  <c:v>28096.538639846727</c:v>
                </c:pt>
                <c:pt idx="83">
                  <c:v>40342.967822309423</c:v>
                </c:pt>
                <c:pt idx="84">
                  <c:v>54495.155194522376</c:v>
                </c:pt>
                <c:pt idx="85">
                  <c:v>39763.594636588212</c:v>
                </c:pt>
                <c:pt idx="86">
                  <c:v>17289.659405385195</c:v>
                </c:pt>
                <c:pt idx="87">
                  <c:v>28744.083260056887</c:v>
                </c:pt>
                <c:pt idx="88">
                  <c:v>50299.057170049105</c:v>
                </c:pt>
                <c:pt idx="89">
                  <c:v>6075.3938152378505</c:v>
                </c:pt>
                <c:pt idx="90">
                  <c:v>30206.307231033959</c:v>
                </c:pt>
                <c:pt idx="91">
                  <c:v>29292.253957226818</c:v>
                </c:pt>
                <c:pt idx="92">
                  <c:v>24047.103424156976</c:v>
                </c:pt>
                <c:pt idx="93">
                  <c:v>30059.924361485744</c:v>
                </c:pt>
                <c:pt idx="94">
                  <c:v>18154.594935054862</c:v>
                </c:pt>
                <c:pt idx="95">
                  <c:v>18692.632299565514</c:v>
                </c:pt>
                <c:pt idx="96">
                  <c:v>30284.500045300661</c:v>
                </c:pt>
                <c:pt idx="97">
                  <c:v>18527.923547458689</c:v>
                </c:pt>
                <c:pt idx="98">
                  <c:v>18458.352473824787</c:v>
                </c:pt>
                <c:pt idx="99">
                  <c:v>6970.8413242826118</c:v>
                </c:pt>
                <c:pt idx="100">
                  <c:v>17895.924180825539</c:v>
                </c:pt>
                <c:pt idx="101">
                  <c:v>18111.878152523419</c:v>
                </c:pt>
                <c:pt idx="102">
                  <c:v>18355.078278924815</c:v>
                </c:pt>
                <c:pt idx="103">
                  <c:v>17622.286729313902</c:v>
                </c:pt>
                <c:pt idx="104">
                  <c:v>17622.286729313902</c:v>
                </c:pt>
                <c:pt idx="105">
                  <c:v>29668.96034718374</c:v>
                </c:pt>
                <c:pt idx="106">
                  <c:v>18086.404822741824</c:v>
                </c:pt>
                <c:pt idx="107">
                  <c:v>18052.309780843192</c:v>
                </c:pt>
                <c:pt idx="108">
                  <c:v>29791.250905302753</c:v>
                </c:pt>
                <c:pt idx="109">
                  <c:v>17950.024655147281</c:v>
                </c:pt>
                <c:pt idx="110">
                  <c:v>6074.7033345774153</c:v>
                </c:pt>
                <c:pt idx="111">
                  <c:v>19937.129473922785</c:v>
                </c:pt>
                <c:pt idx="112">
                  <c:v>29610.772965340137</c:v>
                </c:pt>
                <c:pt idx="113">
                  <c:v>17599.07147717573</c:v>
                </c:pt>
                <c:pt idx="114">
                  <c:v>17745.454375239708</c:v>
                </c:pt>
                <c:pt idx="115">
                  <c:v>5665.562774762263</c:v>
                </c:pt>
                <c:pt idx="116">
                  <c:v>17711.359333341072</c:v>
                </c:pt>
                <c:pt idx="117">
                  <c:v>17735.451673286036</c:v>
                </c:pt>
                <c:pt idx="118">
                  <c:v>5801.9429708725684</c:v>
                </c:pt>
                <c:pt idx="119">
                  <c:v>28734.95764591001</c:v>
                </c:pt>
                <c:pt idx="120">
                  <c:v>36749.719497106758</c:v>
                </c:pt>
                <c:pt idx="121">
                  <c:v>5665.562774762263</c:v>
                </c:pt>
                <c:pt idx="122">
                  <c:v>40661.020312556859</c:v>
                </c:pt>
                <c:pt idx="123">
                  <c:v>29450.300457800633</c:v>
                </c:pt>
                <c:pt idx="124">
                  <c:v>18024.130504860605</c:v>
                </c:pt>
                <c:pt idx="125">
                  <c:v>30382.698263474711</c:v>
                </c:pt>
                <c:pt idx="126">
                  <c:v>30588.649504703164</c:v>
                </c:pt>
                <c:pt idx="127">
                  <c:v>28924.262611475871</c:v>
                </c:pt>
                <c:pt idx="128">
                  <c:v>17870.656164530159</c:v>
                </c:pt>
                <c:pt idx="129">
                  <c:v>17656.381771212538</c:v>
                </c:pt>
                <c:pt idx="130">
                  <c:v>29657.054161086791</c:v>
                </c:pt>
                <c:pt idx="131">
                  <c:v>29522.577477635525</c:v>
                </c:pt>
                <c:pt idx="132">
                  <c:v>17925.932315202321</c:v>
                </c:pt>
                <c:pt idx="133">
                  <c:v>30372.695533005281</c:v>
                </c:pt>
                <c:pt idx="134">
                  <c:v>18042.307078889517</c:v>
                </c:pt>
                <c:pt idx="135">
                  <c:v>17871.831840880579</c:v>
                </c:pt>
                <c:pt idx="136">
                  <c:v>28694.032394640348</c:v>
                </c:pt>
                <c:pt idx="137">
                  <c:v>6142.8934183746869</c:v>
                </c:pt>
                <c:pt idx="138">
                  <c:v>29596.683355864607</c:v>
                </c:pt>
                <c:pt idx="139">
                  <c:v>5733.7528870752967</c:v>
                </c:pt>
                <c:pt idx="140">
                  <c:v>25275.159579306353</c:v>
                </c:pt>
                <c:pt idx="141">
                  <c:v>28300.847658343097</c:v>
                </c:pt>
                <c:pt idx="142">
                  <c:v>5460.9924948546877</c:v>
                </c:pt>
                <c:pt idx="143">
                  <c:v>37274.289266457818</c:v>
                </c:pt>
                <c:pt idx="144">
                  <c:v>5631.467732863629</c:v>
                </c:pt>
                <c:pt idx="145">
                  <c:v>5938.3231384671117</c:v>
                </c:pt>
                <c:pt idx="146">
                  <c:v>33644.998843128931</c:v>
                </c:pt>
                <c:pt idx="147">
                  <c:v>31221.059412761442</c:v>
                </c:pt>
                <c:pt idx="148">
                  <c:v>23981.115441562379</c:v>
                </c:pt>
                <c:pt idx="149">
                  <c:v>19880.565636987169</c:v>
                </c:pt>
                <c:pt idx="150">
                  <c:v>30276.326201741187</c:v>
                </c:pt>
                <c:pt idx="151">
                  <c:v>31038.099460876627</c:v>
                </c:pt>
                <c:pt idx="152">
                  <c:v>31780.464493191987</c:v>
                </c:pt>
                <c:pt idx="153">
                  <c:v>55823.872901943905</c:v>
                </c:pt>
                <c:pt idx="154">
                  <c:v>56616.064865397027</c:v>
                </c:pt>
                <c:pt idx="155">
                  <c:v>31162.853381609515</c:v>
                </c:pt>
                <c:pt idx="156">
                  <c:v>41850.502597653176</c:v>
                </c:pt>
                <c:pt idx="157">
                  <c:v>29328.00989968162</c:v>
                </c:pt>
                <c:pt idx="158">
                  <c:v>30320.423945593488</c:v>
                </c:pt>
                <c:pt idx="159">
                  <c:v>41516.102420286792</c:v>
                </c:pt>
                <c:pt idx="160">
                  <c:v>29971.896803103387</c:v>
                </c:pt>
                <c:pt idx="161">
                  <c:v>30843.905125731198</c:v>
                </c:pt>
                <c:pt idx="162">
                  <c:v>30378.611327437091</c:v>
                </c:pt>
                <c:pt idx="163">
                  <c:v>6698.4542033862399</c:v>
                </c:pt>
                <c:pt idx="164">
                  <c:v>41852.965931751285</c:v>
                </c:pt>
                <c:pt idx="165">
                  <c:v>5733.7528870752967</c:v>
                </c:pt>
                <c:pt idx="166">
                  <c:v>18682.6668962285</c:v>
                </c:pt>
                <c:pt idx="167">
                  <c:v>29293.91485778298</c:v>
                </c:pt>
                <c:pt idx="168">
                  <c:v>5460.9924948546877</c:v>
                </c:pt>
                <c:pt idx="169">
                  <c:v>17093.412277566793</c:v>
                </c:pt>
                <c:pt idx="170">
                  <c:v>17778.075123728529</c:v>
                </c:pt>
                <c:pt idx="171">
                  <c:v>5563.2776490663564</c:v>
                </c:pt>
                <c:pt idx="172">
                  <c:v>30422.709071289399</c:v>
                </c:pt>
                <c:pt idx="173">
                  <c:v>17384.498495314485</c:v>
                </c:pt>
                <c:pt idx="174">
                  <c:v>5631.467732863629</c:v>
                </c:pt>
                <c:pt idx="175">
                  <c:v>29049.333741544961</c:v>
                </c:pt>
                <c:pt idx="176">
                  <c:v>28930.402311670707</c:v>
                </c:pt>
                <c:pt idx="177">
                  <c:v>29787.163997780895</c:v>
                </c:pt>
                <c:pt idx="178">
                  <c:v>5938.3231384671117</c:v>
                </c:pt>
                <c:pt idx="179">
                  <c:v>29263.906723406209</c:v>
                </c:pt>
                <c:pt idx="180">
                  <c:v>30614.813286629429</c:v>
                </c:pt>
                <c:pt idx="181">
                  <c:v>6729.4140513188959</c:v>
                </c:pt>
                <c:pt idx="182">
                  <c:v>30348.603221576075</c:v>
                </c:pt>
                <c:pt idx="183">
                  <c:v>18282.801259089927</c:v>
                </c:pt>
                <c:pt idx="184">
                  <c:v>6985.6214429343381</c:v>
                </c:pt>
                <c:pt idx="185">
                  <c:v>30863.910558154308</c:v>
                </c:pt>
                <c:pt idx="186">
                  <c:v>30715.474867417353</c:v>
                </c:pt>
                <c:pt idx="187">
                  <c:v>5358.7073691587802</c:v>
                </c:pt>
                <c:pt idx="188">
                  <c:v>5495.0875652690847</c:v>
                </c:pt>
                <c:pt idx="189">
                  <c:v>30300.418541686155</c:v>
                </c:pt>
                <c:pt idx="190">
                  <c:v>17604.987271607544</c:v>
                </c:pt>
                <c:pt idx="191">
                  <c:v>5563.2776490663564</c:v>
                </c:pt>
                <c:pt idx="192">
                  <c:v>28785.698991986992</c:v>
                </c:pt>
                <c:pt idx="193">
                  <c:v>5563.2776490663564</c:v>
                </c:pt>
                <c:pt idx="194">
                  <c:v>18236.669371872973</c:v>
                </c:pt>
                <c:pt idx="195">
                  <c:v>5699.6578166608997</c:v>
                </c:pt>
                <c:pt idx="196">
                  <c:v>5699.6578166608997</c:v>
                </c:pt>
                <c:pt idx="197">
                  <c:v>18399.381307747575</c:v>
                </c:pt>
                <c:pt idx="198">
                  <c:v>5631.467732863629</c:v>
                </c:pt>
                <c:pt idx="199">
                  <c:v>5495.0875652690847</c:v>
                </c:pt>
                <c:pt idx="200">
                  <c:v>20008.734662405572</c:v>
                </c:pt>
                <c:pt idx="201">
                  <c:v>33280.646536342283</c:v>
                </c:pt>
                <c:pt idx="202">
                  <c:v>5052.3744863777056</c:v>
                </c:pt>
                <c:pt idx="203">
                  <c:v>17707.272397303452</c:v>
                </c:pt>
                <c:pt idx="204">
                  <c:v>30707.562285269083</c:v>
                </c:pt>
                <c:pt idx="205">
                  <c:v>30673.44856554635</c:v>
                </c:pt>
                <c:pt idx="206">
                  <c:v>30466.806843657476</c:v>
                </c:pt>
                <c:pt idx="207">
                  <c:v>30591.150165933697</c:v>
                </c:pt>
                <c:pt idx="208">
                  <c:v>17853.655295367429</c:v>
                </c:pt>
                <c:pt idx="209">
                  <c:v>18100.289175762668</c:v>
                </c:pt>
                <c:pt idx="210">
                  <c:v>18054.138639237386</c:v>
                </c:pt>
                <c:pt idx="211">
                  <c:v>18443.311093761855</c:v>
                </c:pt>
                <c:pt idx="212">
                  <c:v>5597.3726909649913</c:v>
                </c:pt>
                <c:pt idx="213">
                  <c:v>17965.943123017008</c:v>
                </c:pt>
                <c:pt idx="214">
                  <c:v>5460.9924948546877</c:v>
                </c:pt>
                <c:pt idx="215">
                  <c:v>5460.9924948546877</c:v>
                </c:pt>
                <c:pt idx="216">
                  <c:v>18878.634113327371</c:v>
                </c:pt>
                <c:pt idx="217">
                  <c:v>19177.371651812133</c:v>
                </c:pt>
                <c:pt idx="218">
                  <c:v>5938.3231384671117</c:v>
                </c:pt>
                <c:pt idx="219">
                  <c:v>5836.0380127712033</c:v>
                </c:pt>
                <c:pt idx="220">
                  <c:v>18360.994044840867</c:v>
                </c:pt>
                <c:pt idx="221">
                  <c:v>5904.228096568474</c:v>
                </c:pt>
                <c:pt idx="222">
                  <c:v>5733.7528870752967</c:v>
                </c:pt>
                <c:pt idx="223">
                  <c:v>6922.7126208334385</c:v>
                </c:pt>
                <c:pt idx="224">
                  <c:v>18531.469282849808</c:v>
                </c:pt>
                <c:pt idx="225">
                  <c:v>6313.3686563836281</c:v>
                </c:pt>
                <c:pt idx="226">
                  <c:v>18385.105062609924</c:v>
                </c:pt>
                <c:pt idx="227">
                  <c:v>6394.2300897188961</c:v>
                </c:pt>
                <c:pt idx="228">
                  <c:v>6006.5132507801454</c:v>
                </c:pt>
                <c:pt idx="229">
                  <c:v>5801.9429708725684</c:v>
                </c:pt>
                <c:pt idx="230">
                  <c:v>5495.0875652690847</c:v>
                </c:pt>
                <c:pt idx="231">
                  <c:v>6040.6082926787794</c:v>
                </c:pt>
                <c:pt idx="232">
                  <c:v>5972.4182088815087</c:v>
                </c:pt>
                <c:pt idx="233">
                  <c:v>5904.228096568474</c:v>
                </c:pt>
                <c:pt idx="234">
                  <c:v>5767.8479289739325</c:v>
                </c:pt>
                <c:pt idx="235">
                  <c:v>5631.467732863629</c:v>
                </c:pt>
                <c:pt idx="236">
                  <c:v>5529.1826071677206</c:v>
                </c:pt>
                <c:pt idx="237">
                  <c:v>5597.3726909649913</c:v>
                </c:pt>
                <c:pt idx="238">
                  <c:v>5563.2776490663564</c:v>
                </c:pt>
                <c:pt idx="239">
                  <c:v>5699.6578166608997</c:v>
                </c:pt>
                <c:pt idx="240">
                  <c:v>6319.5830108433083</c:v>
                </c:pt>
                <c:pt idx="241">
                  <c:v>5904.228096568474</c:v>
                </c:pt>
                <c:pt idx="242">
                  <c:v>5767.8479289739325</c:v>
                </c:pt>
                <c:pt idx="243">
                  <c:v>5699.6578166608997</c:v>
                </c:pt>
                <c:pt idx="244">
                  <c:v>5767.8479289739325</c:v>
                </c:pt>
                <c:pt idx="245">
                  <c:v>5767.8479289739325</c:v>
                </c:pt>
                <c:pt idx="246">
                  <c:v>5631.467732863629</c:v>
                </c:pt>
                <c:pt idx="247">
                  <c:v>5392.8024110574161</c:v>
                </c:pt>
                <c:pt idx="248">
                  <c:v>5529.1826071677206</c:v>
                </c:pt>
                <c:pt idx="249">
                  <c:v>5325.1348500825543</c:v>
                </c:pt>
                <c:pt idx="250">
                  <c:v>4443.3664090881848</c:v>
                </c:pt>
                <c:pt idx="251">
                  <c:v>3834.134426035645</c:v>
                </c:pt>
                <c:pt idx="252">
                  <c:v>3969.6934822641497</c:v>
                </c:pt>
                <c:pt idx="253">
                  <c:v>5224.4172928538737</c:v>
                </c:pt>
                <c:pt idx="254">
                  <c:v>3868.1921408018579</c:v>
                </c:pt>
                <c:pt idx="255">
                  <c:v>3935.8597017767197</c:v>
                </c:pt>
                <c:pt idx="256">
                  <c:v>3969.6934822641497</c:v>
                </c:pt>
                <c:pt idx="257">
                  <c:v>3766.0189679874593</c:v>
                </c:pt>
                <c:pt idx="258">
                  <c:v>3528.2867389445569</c:v>
                </c:pt>
                <c:pt idx="259">
                  <c:v>4037.0997818278083</c:v>
                </c:pt>
                <c:pt idx="260">
                  <c:v>5154.6596120736122</c:v>
                </c:pt>
                <c:pt idx="261">
                  <c:v>4781.7042424782576</c:v>
                </c:pt>
                <c:pt idx="262">
                  <c:v>4646.3691205285331</c:v>
                </c:pt>
                <c:pt idx="263">
                  <c:v>4646.3691205285331</c:v>
                </c:pt>
                <c:pt idx="264">
                  <c:v>4409.5326286007548</c:v>
                </c:pt>
                <c:pt idx="265">
                  <c:v>4409.5326286007548</c:v>
                </c:pt>
                <c:pt idx="266">
                  <c:v>4308.0312871384613</c:v>
                </c:pt>
                <c:pt idx="267">
                  <c:v>3562.3444537107689</c:v>
                </c:pt>
                <c:pt idx="268">
                  <c:v>5682.3956860869666</c:v>
                </c:pt>
                <c:pt idx="269">
                  <c:v>6901.9607598249049</c:v>
                </c:pt>
                <c:pt idx="270">
                  <c:v>6245.1785725863565</c:v>
                </c:pt>
                <c:pt idx="271">
                  <c:v>5597.3726909649913</c:v>
                </c:pt>
                <c:pt idx="272">
                  <c:v>5087.5145739211612</c:v>
                </c:pt>
                <c:pt idx="273">
                  <c:v>5256.4222434628737</c:v>
                </c:pt>
                <c:pt idx="274">
                  <c:v>8810.7981100688521</c:v>
                </c:pt>
                <c:pt idx="275">
                  <c:v>23816.891885145542</c:v>
                </c:pt>
                <c:pt idx="276">
                  <c:v>8271.4544099864142</c:v>
                </c:pt>
                <c:pt idx="277">
                  <c:v>8091.3683906563701</c:v>
                </c:pt>
                <c:pt idx="278">
                  <c:v>7565.8903942864426</c:v>
                </c:pt>
                <c:pt idx="279">
                  <c:v>7005.626846841682</c:v>
                </c:pt>
                <c:pt idx="280">
                  <c:v>6901.2702506487076</c:v>
                </c:pt>
                <c:pt idx="281">
                  <c:v>6521.3913681091435</c:v>
                </c:pt>
                <c:pt idx="282">
                  <c:v>6347.463698282264</c:v>
                </c:pt>
                <c:pt idx="283">
                  <c:v>6108.7983764760511</c:v>
                </c:pt>
                <c:pt idx="284">
                  <c:v>5904.228096568474</c:v>
                </c:pt>
                <c:pt idx="285">
                  <c:v>5836.0380127712033</c:v>
                </c:pt>
                <c:pt idx="286">
                  <c:v>5801.9429708725684</c:v>
                </c:pt>
                <c:pt idx="287">
                  <c:v>5290.5172853615086</c:v>
                </c:pt>
                <c:pt idx="288">
                  <c:v>5052.3744863777056</c:v>
                </c:pt>
                <c:pt idx="289">
                  <c:v>6685.5215924370377</c:v>
                </c:pt>
                <c:pt idx="290">
                  <c:v>21902.30669830781</c:v>
                </c:pt>
                <c:pt idx="291">
                  <c:v>8019.3339829243523</c:v>
                </c:pt>
                <c:pt idx="292">
                  <c:v>21074.732035208355</c:v>
                </c:pt>
                <c:pt idx="293">
                  <c:v>7562.1953503656314</c:v>
                </c:pt>
                <c:pt idx="294">
                  <c:v>7423.0532316135841</c:v>
                </c:pt>
                <c:pt idx="295">
                  <c:v>7214.3400392276326</c:v>
                </c:pt>
                <c:pt idx="296">
                  <c:v>7075.1979204755853</c:v>
                </c:pt>
                <c:pt idx="297">
                  <c:v>6866.4847280896365</c:v>
                </c:pt>
                <c:pt idx="298">
                  <c:v>6451.8202944752384</c:v>
                </c:pt>
                <c:pt idx="299">
                  <c:v>5972.4182088815087</c:v>
                </c:pt>
                <c:pt idx="300">
                  <c:v>5086.4695282763423</c:v>
                </c:pt>
                <c:pt idx="301">
                  <c:v>5563.2776490663564</c:v>
                </c:pt>
                <c:pt idx="302">
                  <c:v>5733.7528870752967</c:v>
                </c:pt>
                <c:pt idx="303">
                  <c:v>5904.228096568474</c:v>
                </c:pt>
                <c:pt idx="304">
                  <c:v>5938.3231384671117</c:v>
                </c:pt>
                <c:pt idx="305">
                  <c:v>5733.7528870752967</c:v>
                </c:pt>
                <c:pt idx="306">
                  <c:v>5324.6123272601444</c:v>
                </c:pt>
                <c:pt idx="307">
                  <c:v>4951.1344063266179</c:v>
                </c:pt>
                <c:pt idx="308">
                  <c:v>4849.3718034531194</c:v>
                </c:pt>
                <c:pt idx="309">
                  <c:v>7021.7133010651951</c:v>
                </c:pt>
                <c:pt idx="310">
                  <c:v>7810.6207905384008</c:v>
                </c:pt>
                <c:pt idx="311">
                  <c:v>6866.4847280896365</c:v>
                </c:pt>
                <c:pt idx="312">
                  <c:v>6179.5824535927995</c:v>
                </c:pt>
                <c:pt idx="313">
                  <c:v>4612.5353400411022</c:v>
                </c:pt>
                <c:pt idx="314">
                  <c:v>4375.698848113323</c:v>
                </c:pt>
                <c:pt idx="315">
                  <c:v>5191.3673251158189</c:v>
                </c:pt>
                <c:pt idx="316">
                  <c:v>6006.5132507801454</c:v>
                </c:pt>
                <c:pt idx="317">
                  <c:v>6006.5132507801454</c:v>
                </c:pt>
                <c:pt idx="318">
                  <c:v>5836.0380127712033</c:v>
                </c:pt>
                <c:pt idx="319">
                  <c:v>5938.3231384671117</c:v>
                </c:pt>
                <c:pt idx="320">
                  <c:v>5801.9429708725684</c:v>
                </c:pt>
                <c:pt idx="321">
                  <c:v>5495.0875652690847</c:v>
                </c:pt>
                <c:pt idx="322">
                  <c:v>6142.8934183746869</c:v>
                </c:pt>
                <c:pt idx="323">
                  <c:v>6451.8202944752384</c:v>
                </c:pt>
                <c:pt idx="324">
                  <c:v>7005.626846841682</c:v>
                </c:pt>
                <c:pt idx="325">
                  <c:v>7109.9834430346591</c:v>
                </c:pt>
                <c:pt idx="326">
                  <c:v>7423.0532316135841</c:v>
                </c:pt>
                <c:pt idx="327">
                  <c:v>24497.897043034653</c:v>
                </c:pt>
                <c:pt idx="328">
                  <c:v>9617.5275800708259</c:v>
                </c:pt>
                <c:pt idx="329">
                  <c:v>8360.9562617785759</c:v>
                </c:pt>
                <c:pt idx="330">
                  <c:v>23589.591577305542</c:v>
                </c:pt>
                <c:pt idx="331">
                  <c:v>8703.6609134100418</c:v>
                </c:pt>
                <c:pt idx="332">
                  <c:v>24725.906509359185</c:v>
                </c:pt>
                <c:pt idx="333">
                  <c:v>70649.899306998879</c:v>
                </c:pt>
                <c:pt idx="334">
                  <c:v>39221.246401761156</c:v>
                </c:pt>
                <c:pt idx="335">
                  <c:v>56455.760287179786</c:v>
                </c:pt>
                <c:pt idx="336">
                  <c:v>45742.41383559152</c:v>
                </c:pt>
                <c:pt idx="337">
                  <c:v>55838.988936271686</c:v>
                </c:pt>
                <c:pt idx="338">
                  <c:v>38692.222670000112</c:v>
                </c:pt>
                <c:pt idx="339">
                  <c:v>53592.858826798249</c:v>
                </c:pt>
                <c:pt idx="340">
                  <c:v>40293.551461112562</c:v>
                </c:pt>
                <c:pt idx="341">
                  <c:v>24775.920047643303</c:v>
                </c:pt>
                <c:pt idx="342">
                  <c:v>37631.07736816023</c:v>
                </c:pt>
                <c:pt idx="343">
                  <c:v>8163.402798388388</c:v>
                </c:pt>
                <c:pt idx="344">
                  <c:v>18930.3085236519</c:v>
                </c:pt>
                <c:pt idx="345">
                  <c:v>8739.6781172760511</c:v>
                </c:pt>
                <c:pt idx="346">
                  <c:v>9440.8006604697803</c:v>
                </c:pt>
                <c:pt idx="347">
                  <c:v>11694.208876387573</c:v>
                </c:pt>
                <c:pt idx="348">
                  <c:v>12123.429494374919</c:v>
                </c:pt>
                <c:pt idx="349">
                  <c:v>11924.681676810214</c:v>
                </c:pt>
                <c:pt idx="350">
                  <c:v>17660.00213235274</c:v>
                </c:pt>
                <c:pt idx="351">
                  <c:v>25175.468446929925</c:v>
                </c:pt>
                <c:pt idx="352">
                  <c:v>16501.479723704844</c:v>
                </c:pt>
                <c:pt idx="353">
                  <c:v>19199.971049038952</c:v>
                </c:pt>
                <c:pt idx="354">
                  <c:v>18142.40878120685</c:v>
                </c:pt>
                <c:pt idx="355">
                  <c:v>21042.44717387982</c:v>
                </c:pt>
                <c:pt idx="356">
                  <c:v>27318.958837207312</c:v>
                </c:pt>
                <c:pt idx="357">
                  <c:v>27887.76947102003</c:v>
                </c:pt>
                <c:pt idx="358">
                  <c:v>28327.813902327078</c:v>
                </c:pt>
                <c:pt idx="359">
                  <c:v>28841.199076937934</c:v>
                </c:pt>
                <c:pt idx="360">
                  <c:v>29532.057656766789</c:v>
                </c:pt>
                <c:pt idx="361">
                  <c:v>32209.834419709023</c:v>
                </c:pt>
                <c:pt idx="362">
                  <c:v>32050.836177063567</c:v>
                </c:pt>
                <c:pt idx="363">
                  <c:v>31255.844935320518</c:v>
                </c:pt>
                <c:pt idx="364">
                  <c:v>33274.301522661248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07-4E09-88BA-E49C53849E58}"/>
            </c:ext>
          </c:extLst>
        </c:ser>
        <c:ser>
          <c:idx val="1"/>
          <c:order val="1"/>
          <c:tx>
            <c:strRef>
              <c:f>Bilance!$E$3</c:f>
              <c:strCache>
                <c:ptCount val="1"/>
                <c:pt idx="0">
                  <c:v>Ztráta transpirací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Bilance!$A$5:$A$369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41944.99999995649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41972.99999995486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Bilance!$R$5:$R$369</c:f>
              <c:numCache>
                <c:formatCode>#,##0.00</c:formatCode>
                <c:ptCount val="365"/>
                <c:pt idx="0">
                  <c:v>1439.5334210526316</c:v>
                </c:pt>
                <c:pt idx="1">
                  <c:v>1439.5334210526316</c:v>
                </c:pt>
                <c:pt idx="2">
                  <c:v>1439.5334210526316</c:v>
                </c:pt>
                <c:pt idx="3">
                  <c:v>1439.5334210526316</c:v>
                </c:pt>
                <c:pt idx="4">
                  <c:v>1439.5334210526316</c:v>
                </c:pt>
                <c:pt idx="5">
                  <c:v>1439.5334210526316</c:v>
                </c:pt>
                <c:pt idx="6">
                  <c:v>1439.5334210526316</c:v>
                </c:pt>
                <c:pt idx="7">
                  <c:v>1439.5334210526316</c:v>
                </c:pt>
                <c:pt idx="8">
                  <c:v>1439.5334210526316</c:v>
                </c:pt>
                <c:pt idx="9">
                  <c:v>1439.5334210526316</c:v>
                </c:pt>
                <c:pt idx="10">
                  <c:v>1439.5334210526316</c:v>
                </c:pt>
                <c:pt idx="11">
                  <c:v>1439.5334210526316</c:v>
                </c:pt>
                <c:pt idx="12">
                  <c:v>1439.5334210526316</c:v>
                </c:pt>
                <c:pt idx="13">
                  <c:v>1439.5334210526316</c:v>
                </c:pt>
                <c:pt idx="14">
                  <c:v>1439.5334210526316</c:v>
                </c:pt>
                <c:pt idx="15">
                  <c:v>1439.5334210526316</c:v>
                </c:pt>
                <c:pt idx="16">
                  <c:v>1439.5334210526316</c:v>
                </c:pt>
                <c:pt idx="17">
                  <c:v>1439.5334210526316</c:v>
                </c:pt>
                <c:pt idx="18">
                  <c:v>1439.5334210526316</c:v>
                </c:pt>
                <c:pt idx="19">
                  <c:v>1439.5334210526316</c:v>
                </c:pt>
                <c:pt idx="20">
                  <c:v>1439.5334210526316</c:v>
                </c:pt>
                <c:pt idx="21">
                  <c:v>1439.5334210526316</c:v>
                </c:pt>
                <c:pt idx="22">
                  <c:v>1439.5334210526316</c:v>
                </c:pt>
                <c:pt idx="23">
                  <c:v>1439.5334210526316</c:v>
                </c:pt>
                <c:pt idx="24">
                  <c:v>1439.5334210526316</c:v>
                </c:pt>
                <c:pt idx="25">
                  <c:v>1439.5334210526316</c:v>
                </c:pt>
                <c:pt idx="26">
                  <c:v>1439.5334210526316</c:v>
                </c:pt>
                <c:pt idx="27">
                  <c:v>1439.5334210526316</c:v>
                </c:pt>
                <c:pt idx="28">
                  <c:v>1439.5334210526316</c:v>
                </c:pt>
                <c:pt idx="29">
                  <c:v>1439.5334210526316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2813.2595999999994</c:v>
                </c:pt>
                <c:pt idx="152">
                  <c:v>2813.2595999999994</c:v>
                </c:pt>
                <c:pt idx="153">
                  <c:v>2813.2595999999994</c:v>
                </c:pt>
                <c:pt idx="154">
                  <c:v>2813.2595999999994</c:v>
                </c:pt>
                <c:pt idx="155">
                  <c:v>2813.2595999999994</c:v>
                </c:pt>
                <c:pt idx="156">
                  <c:v>2813.2595999999994</c:v>
                </c:pt>
                <c:pt idx="157">
                  <c:v>2813.2595999999994</c:v>
                </c:pt>
                <c:pt idx="158">
                  <c:v>2813.2595999999994</c:v>
                </c:pt>
                <c:pt idx="159">
                  <c:v>2813.2595999999994</c:v>
                </c:pt>
                <c:pt idx="160">
                  <c:v>2813.2595999999994</c:v>
                </c:pt>
                <c:pt idx="161">
                  <c:v>2813.2595999999994</c:v>
                </c:pt>
                <c:pt idx="162">
                  <c:v>2813.2595999999994</c:v>
                </c:pt>
                <c:pt idx="163">
                  <c:v>2813.2595999999994</c:v>
                </c:pt>
                <c:pt idx="164">
                  <c:v>2813.2595999999994</c:v>
                </c:pt>
                <c:pt idx="165">
                  <c:v>2813.2595999999994</c:v>
                </c:pt>
                <c:pt idx="166">
                  <c:v>2813.2595999999994</c:v>
                </c:pt>
                <c:pt idx="167">
                  <c:v>2813.2595999999994</c:v>
                </c:pt>
                <c:pt idx="168">
                  <c:v>2813.2595999999994</c:v>
                </c:pt>
                <c:pt idx="169">
                  <c:v>2813.2595999999994</c:v>
                </c:pt>
                <c:pt idx="170">
                  <c:v>2813.2595999999994</c:v>
                </c:pt>
                <c:pt idx="171">
                  <c:v>2813.2595999999994</c:v>
                </c:pt>
                <c:pt idx="172">
                  <c:v>2813.2595999999994</c:v>
                </c:pt>
                <c:pt idx="173">
                  <c:v>2813.2595999999994</c:v>
                </c:pt>
                <c:pt idx="174">
                  <c:v>2813.2595999999994</c:v>
                </c:pt>
                <c:pt idx="175">
                  <c:v>2813.2595999999994</c:v>
                </c:pt>
                <c:pt idx="176">
                  <c:v>2813.2595999999994</c:v>
                </c:pt>
                <c:pt idx="177">
                  <c:v>2813.2595999999994</c:v>
                </c:pt>
                <c:pt idx="178">
                  <c:v>2813.2595999999994</c:v>
                </c:pt>
                <c:pt idx="179">
                  <c:v>2813.2595999999994</c:v>
                </c:pt>
                <c:pt idx="180">
                  <c:v>2813.2595999999994</c:v>
                </c:pt>
                <c:pt idx="181">
                  <c:v>4108.2521142857149</c:v>
                </c:pt>
                <c:pt idx="182">
                  <c:v>4108.2521142857149</c:v>
                </c:pt>
                <c:pt idx="183">
                  <c:v>4108.2521142857149</c:v>
                </c:pt>
                <c:pt idx="184">
                  <c:v>4108.2521142857149</c:v>
                </c:pt>
                <c:pt idx="185">
                  <c:v>4108.2521142857149</c:v>
                </c:pt>
                <c:pt idx="186">
                  <c:v>4108.2521142857149</c:v>
                </c:pt>
                <c:pt idx="187">
                  <c:v>4108.2521142857149</c:v>
                </c:pt>
                <c:pt idx="188">
                  <c:v>4108.2521142857149</c:v>
                </c:pt>
                <c:pt idx="189">
                  <c:v>4108.2521142857149</c:v>
                </c:pt>
                <c:pt idx="190">
                  <c:v>4108.2521142857149</c:v>
                </c:pt>
                <c:pt idx="191">
                  <c:v>4108.2521142857149</c:v>
                </c:pt>
                <c:pt idx="192">
                  <c:v>4108.2521142857149</c:v>
                </c:pt>
                <c:pt idx="193">
                  <c:v>4108.2521142857149</c:v>
                </c:pt>
                <c:pt idx="194">
                  <c:v>4108.2521142857149</c:v>
                </c:pt>
                <c:pt idx="195">
                  <c:v>4108.2521142857149</c:v>
                </c:pt>
                <c:pt idx="196">
                  <c:v>4108.2521142857149</c:v>
                </c:pt>
                <c:pt idx="197">
                  <c:v>4108.2521142857149</c:v>
                </c:pt>
                <c:pt idx="198">
                  <c:v>4108.2521142857149</c:v>
                </c:pt>
                <c:pt idx="199">
                  <c:v>4108.2521142857149</c:v>
                </c:pt>
                <c:pt idx="200">
                  <c:v>4108.2521142857149</c:v>
                </c:pt>
                <c:pt idx="201">
                  <c:v>4108.2521142857149</c:v>
                </c:pt>
                <c:pt idx="202">
                  <c:v>4108.2521142857149</c:v>
                </c:pt>
                <c:pt idx="203">
                  <c:v>4108.2521142857149</c:v>
                </c:pt>
                <c:pt idx="204">
                  <c:v>4108.2521142857149</c:v>
                </c:pt>
                <c:pt idx="205">
                  <c:v>4108.2521142857149</c:v>
                </c:pt>
                <c:pt idx="206">
                  <c:v>4108.2521142857149</c:v>
                </c:pt>
                <c:pt idx="207">
                  <c:v>4108.2521142857149</c:v>
                </c:pt>
                <c:pt idx="208">
                  <c:v>4108.2521142857149</c:v>
                </c:pt>
                <c:pt idx="209">
                  <c:v>4108.2521142857149</c:v>
                </c:pt>
                <c:pt idx="210">
                  <c:v>4108.2521142857149</c:v>
                </c:pt>
                <c:pt idx="211">
                  <c:v>4108.2521142857149</c:v>
                </c:pt>
                <c:pt idx="212">
                  <c:v>4805.4019701492552</c:v>
                </c:pt>
                <c:pt idx="213">
                  <c:v>4805.4019701492552</c:v>
                </c:pt>
                <c:pt idx="214">
                  <c:v>4805.4019701492552</c:v>
                </c:pt>
                <c:pt idx="215">
                  <c:v>4805.4019701492552</c:v>
                </c:pt>
                <c:pt idx="216">
                  <c:v>4805.4019701492552</c:v>
                </c:pt>
                <c:pt idx="217">
                  <c:v>4805.4019701492552</c:v>
                </c:pt>
                <c:pt idx="218">
                  <c:v>4805.4019701492552</c:v>
                </c:pt>
                <c:pt idx="219">
                  <c:v>4805.4019701492552</c:v>
                </c:pt>
                <c:pt idx="220">
                  <c:v>4805.4019701492552</c:v>
                </c:pt>
                <c:pt idx="221">
                  <c:v>4805.4019701492552</c:v>
                </c:pt>
                <c:pt idx="222">
                  <c:v>4805.4019701492552</c:v>
                </c:pt>
                <c:pt idx="223">
                  <c:v>4805.4019701492552</c:v>
                </c:pt>
                <c:pt idx="224">
                  <c:v>4805.4019701492552</c:v>
                </c:pt>
                <c:pt idx="225">
                  <c:v>4805.4019701492552</c:v>
                </c:pt>
                <c:pt idx="226">
                  <c:v>4805.4019701492552</c:v>
                </c:pt>
                <c:pt idx="227">
                  <c:v>4805.4019701492552</c:v>
                </c:pt>
                <c:pt idx="228">
                  <c:v>4805.4019701492552</c:v>
                </c:pt>
                <c:pt idx="229">
                  <c:v>4805.4019701492552</c:v>
                </c:pt>
                <c:pt idx="230">
                  <c:v>4805.4019701492552</c:v>
                </c:pt>
                <c:pt idx="231">
                  <c:v>4805.4019701492552</c:v>
                </c:pt>
                <c:pt idx="232">
                  <c:v>4805.4019701492552</c:v>
                </c:pt>
                <c:pt idx="233">
                  <c:v>4805.4019701492552</c:v>
                </c:pt>
                <c:pt idx="234">
                  <c:v>4805.4019701492552</c:v>
                </c:pt>
                <c:pt idx="235">
                  <c:v>4805.4019701492552</c:v>
                </c:pt>
                <c:pt idx="236">
                  <c:v>4805.4019701492552</c:v>
                </c:pt>
                <c:pt idx="237">
                  <c:v>4805.4019701492552</c:v>
                </c:pt>
                <c:pt idx="238">
                  <c:v>4805.4019701492552</c:v>
                </c:pt>
                <c:pt idx="239">
                  <c:v>4805.4019701492552</c:v>
                </c:pt>
                <c:pt idx="240">
                  <c:v>4805.4019701492552</c:v>
                </c:pt>
                <c:pt idx="241">
                  <c:v>4805.4019701492552</c:v>
                </c:pt>
                <c:pt idx="242">
                  <c:v>6586.5998571428581</c:v>
                </c:pt>
                <c:pt idx="243">
                  <c:v>6586.5998571428581</c:v>
                </c:pt>
                <c:pt idx="244">
                  <c:v>6586.5998571428581</c:v>
                </c:pt>
                <c:pt idx="245">
                  <c:v>6586.5998571428581</c:v>
                </c:pt>
                <c:pt idx="246">
                  <c:v>6586.5998571428581</c:v>
                </c:pt>
                <c:pt idx="247">
                  <c:v>6586.5998571428581</c:v>
                </c:pt>
                <c:pt idx="248">
                  <c:v>6586.5998571428581</c:v>
                </c:pt>
                <c:pt idx="249">
                  <c:v>6586.5998571428581</c:v>
                </c:pt>
                <c:pt idx="250">
                  <c:v>6586.5998571428581</c:v>
                </c:pt>
                <c:pt idx="251">
                  <c:v>6586.5998571428581</c:v>
                </c:pt>
                <c:pt idx="252">
                  <c:v>6586.5998571428581</c:v>
                </c:pt>
                <c:pt idx="253">
                  <c:v>6586.5998571428581</c:v>
                </c:pt>
                <c:pt idx="254">
                  <c:v>6586.5998571428581</c:v>
                </c:pt>
                <c:pt idx="255">
                  <c:v>6586.5998571428581</c:v>
                </c:pt>
                <c:pt idx="256">
                  <c:v>6586.5998571428581</c:v>
                </c:pt>
                <c:pt idx="257">
                  <c:v>6586.5998571428581</c:v>
                </c:pt>
                <c:pt idx="258">
                  <c:v>6586.5998571428581</c:v>
                </c:pt>
                <c:pt idx="259">
                  <c:v>6586.5998571428581</c:v>
                </c:pt>
                <c:pt idx="260">
                  <c:v>6586.5998571428581</c:v>
                </c:pt>
                <c:pt idx="261">
                  <c:v>6586.5998571428581</c:v>
                </c:pt>
                <c:pt idx="262">
                  <c:v>6586.5998571428581</c:v>
                </c:pt>
                <c:pt idx="263">
                  <c:v>6586.5998571428581</c:v>
                </c:pt>
                <c:pt idx="264">
                  <c:v>6586.5998571428581</c:v>
                </c:pt>
                <c:pt idx="265">
                  <c:v>6586.5998571428581</c:v>
                </c:pt>
                <c:pt idx="266">
                  <c:v>6586.5998571428581</c:v>
                </c:pt>
                <c:pt idx="267">
                  <c:v>6586.5998571428581</c:v>
                </c:pt>
                <c:pt idx="268">
                  <c:v>6586.5998571428581</c:v>
                </c:pt>
                <c:pt idx="269">
                  <c:v>6586.5998571428581</c:v>
                </c:pt>
                <c:pt idx="270">
                  <c:v>6586.5998571428581</c:v>
                </c:pt>
                <c:pt idx="271">
                  <c:v>6586.5998571428581</c:v>
                </c:pt>
                <c:pt idx="272">
                  <c:v>6586.5998571428581</c:v>
                </c:pt>
                <c:pt idx="273">
                  <c:v>5982.218689655173</c:v>
                </c:pt>
                <c:pt idx="274">
                  <c:v>5982.218689655173</c:v>
                </c:pt>
                <c:pt idx="275">
                  <c:v>5982.218689655173</c:v>
                </c:pt>
                <c:pt idx="276">
                  <c:v>5982.218689655173</c:v>
                </c:pt>
                <c:pt idx="277">
                  <c:v>5982.218689655173</c:v>
                </c:pt>
                <c:pt idx="278">
                  <c:v>5982.218689655173</c:v>
                </c:pt>
                <c:pt idx="279">
                  <c:v>5982.218689655173</c:v>
                </c:pt>
                <c:pt idx="280">
                  <c:v>5982.218689655173</c:v>
                </c:pt>
                <c:pt idx="281">
                  <c:v>5982.218689655173</c:v>
                </c:pt>
                <c:pt idx="282">
                  <c:v>5982.218689655173</c:v>
                </c:pt>
                <c:pt idx="283">
                  <c:v>5982.218689655173</c:v>
                </c:pt>
                <c:pt idx="284">
                  <c:v>5982.218689655173</c:v>
                </c:pt>
                <c:pt idx="285">
                  <c:v>5982.218689655173</c:v>
                </c:pt>
                <c:pt idx="286">
                  <c:v>5982.218689655173</c:v>
                </c:pt>
                <c:pt idx="287">
                  <c:v>5982.218689655173</c:v>
                </c:pt>
                <c:pt idx="288">
                  <c:v>5982.218689655173</c:v>
                </c:pt>
                <c:pt idx="289">
                  <c:v>5982.218689655173</c:v>
                </c:pt>
                <c:pt idx="290">
                  <c:v>5982.218689655173</c:v>
                </c:pt>
                <c:pt idx="291">
                  <c:v>5982.218689655173</c:v>
                </c:pt>
                <c:pt idx="292">
                  <c:v>5982.218689655173</c:v>
                </c:pt>
                <c:pt idx="293">
                  <c:v>5982.218689655173</c:v>
                </c:pt>
                <c:pt idx="294">
                  <c:v>5982.218689655173</c:v>
                </c:pt>
                <c:pt idx="295">
                  <c:v>5982.218689655173</c:v>
                </c:pt>
                <c:pt idx="296">
                  <c:v>5982.218689655173</c:v>
                </c:pt>
                <c:pt idx="297">
                  <c:v>5982.218689655173</c:v>
                </c:pt>
                <c:pt idx="298">
                  <c:v>5982.218689655173</c:v>
                </c:pt>
                <c:pt idx="299">
                  <c:v>5982.218689655173</c:v>
                </c:pt>
                <c:pt idx="300">
                  <c:v>5982.218689655173</c:v>
                </c:pt>
                <c:pt idx="301">
                  <c:v>5982.218689655173</c:v>
                </c:pt>
                <c:pt idx="302">
                  <c:v>5982.218689655173</c:v>
                </c:pt>
                <c:pt idx="303">
                  <c:v>5982.218689655173</c:v>
                </c:pt>
                <c:pt idx="304">
                  <c:v>3417.5894399999993</c:v>
                </c:pt>
                <c:pt idx="305">
                  <c:v>3417.5894399999993</c:v>
                </c:pt>
                <c:pt idx="306">
                  <c:v>3417.5894399999993</c:v>
                </c:pt>
                <c:pt idx="307">
                  <c:v>3417.5894399999993</c:v>
                </c:pt>
                <c:pt idx="308">
                  <c:v>3417.5894399999993</c:v>
                </c:pt>
                <c:pt idx="309">
                  <c:v>3417.5894399999993</c:v>
                </c:pt>
                <c:pt idx="310">
                  <c:v>3417.5894399999993</c:v>
                </c:pt>
                <c:pt idx="311">
                  <c:v>3417.5894399999993</c:v>
                </c:pt>
                <c:pt idx="312">
                  <c:v>3417.5894399999993</c:v>
                </c:pt>
                <c:pt idx="313">
                  <c:v>3417.5894399999993</c:v>
                </c:pt>
                <c:pt idx="314">
                  <c:v>3417.5894399999993</c:v>
                </c:pt>
                <c:pt idx="315">
                  <c:v>3417.5894399999993</c:v>
                </c:pt>
                <c:pt idx="316">
                  <c:v>3417.5894399999993</c:v>
                </c:pt>
                <c:pt idx="317">
                  <c:v>3417.5894399999993</c:v>
                </c:pt>
                <c:pt idx="318">
                  <c:v>3417.5894399999993</c:v>
                </c:pt>
                <c:pt idx="319">
                  <c:v>3417.5894399999993</c:v>
                </c:pt>
                <c:pt idx="320">
                  <c:v>3417.5894399999993</c:v>
                </c:pt>
                <c:pt idx="321">
                  <c:v>3417.5894399999993</c:v>
                </c:pt>
                <c:pt idx="322">
                  <c:v>3417.5894399999993</c:v>
                </c:pt>
                <c:pt idx="323">
                  <c:v>3417.5894399999993</c:v>
                </c:pt>
                <c:pt idx="324">
                  <c:v>3417.5894399999993</c:v>
                </c:pt>
                <c:pt idx="325">
                  <c:v>3417.5894399999993</c:v>
                </c:pt>
                <c:pt idx="326">
                  <c:v>3417.5894399999993</c:v>
                </c:pt>
                <c:pt idx="327">
                  <c:v>3417.5894399999993</c:v>
                </c:pt>
                <c:pt idx="328">
                  <c:v>3417.5894399999993</c:v>
                </c:pt>
                <c:pt idx="329">
                  <c:v>3417.5894399999993</c:v>
                </c:pt>
                <c:pt idx="330">
                  <c:v>3417.5894399999993</c:v>
                </c:pt>
                <c:pt idx="331">
                  <c:v>3417.5894399999993</c:v>
                </c:pt>
                <c:pt idx="332">
                  <c:v>3417.5894399999993</c:v>
                </c:pt>
                <c:pt idx="333">
                  <c:v>3417.5894399999993</c:v>
                </c:pt>
                <c:pt idx="334">
                  <c:v>2297.307036144578</c:v>
                </c:pt>
                <c:pt idx="335">
                  <c:v>2297.307036144578</c:v>
                </c:pt>
                <c:pt idx="336">
                  <c:v>2297.307036144578</c:v>
                </c:pt>
                <c:pt idx="337">
                  <c:v>2297.307036144578</c:v>
                </c:pt>
                <c:pt idx="338">
                  <c:v>2297.307036144578</c:v>
                </c:pt>
                <c:pt idx="339">
                  <c:v>2297.307036144578</c:v>
                </c:pt>
                <c:pt idx="340">
                  <c:v>2297.307036144578</c:v>
                </c:pt>
                <c:pt idx="341">
                  <c:v>2297.307036144578</c:v>
                </c:pt>
                <c:pt idx="342">
                  <c:v>2297.307036144578</c:v>
                </c:pt>
                <c:pt idx="343">
                  <c:v>2297.307036144578</c:v>
                </c:pt>
                <c:pt idx="344">
                  <c:v>2297.307036144578</c:v>
                </c:pt>
                <c:pt idx="345">
                  <c:v>2297.307036144578</c:v>
                </c:pt>
                <c:pt idx="346">
                  <c:v>2297.307036144578</c:v>
                </c:pt>
                <c:pt idx="347">
                  <c:v>2297.307036144578</c:v>
                </c:pt>
                <c:pt idx="348">
                  <c:v>2297.307036144578</c:v>
                </c:pt>
                <c:pt idx="349">
                  <c:v>2297.307036144578</c:v>
                </c:pt>
                <c:pt idx="350">
                  <c:v>2297.307036144578</c:v>
                </c:pt>
                <c:pt idx="351">
                  <c:v>2297.307036144578</c:v>
                </c:pt>
                <c:pt idx="352">
                  <c:v>2297.307036144578</c:v>
                </c:pt>
                <c:pt idx="353">
                  <c:v>2297.307036144578</c:v>
                </c:pt>
                <c:pt idx="354">
                  <c:v>2297.307036144578</c:v>
                </c:pt>
                <c:pt idx="355">
                  <c:v>2297.307036144578</c:v>
                </c:pt>
                <c:pt idx="356">
                  <c:v>2297.307036144578</c:v>
                </c:pt>
                <c:pt idx="357">
                  <c:v>2297.307036144578</c:v>
                </c:pt>
                <c:pt idx="358">
                  <c:v>2297.307036144578</c:v>
                </c:pt>
                <c:pt idx="359">
                  <c:v>2297.307036144578</c:v>
                </c:pt>
                <c:pt idx="360">
                  <c:v>2297.307036144578</c:v>
                </c:pt>
                <c:pt idx="361">
                  <c:v>2297.307036144578</c:v>
                </c:pt>
                <c:pt idx="362">
                  <c:v>2297.307036144578</c:v>
                </c:pt>
                <c:pt idx="363">
                  <c:v>2297.307036144578</c:v>
                </c:pt>
                <c:pt idx="364">
                  <c:v>2297.307036144578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07-4E09-88BA-E49C53849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009000"/>
        <c:axId val="292009656"/>
      </c:scatterChart>
      <c:scatterChart>
        <c:scatterStyle val="smoothMarker"/>
        <c:varyColors val="0"/>
        <c:ser>
          <c:idx val="5"/>
          <c:order val="2"/>
          <c:tx>
            <c:v>Vz Dehtář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Bilance!$N$5:$N$369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Bilance!$X$5:$X$369</c:f>
              <c:numCache>
                <c:formatCode>#,##0</c:formatCode>
                <c:ptCount val="365"/>
                <c:pt idx="0">
                  <c:v>6518000</c:v>
                </c:pt>
                <c:pt idx="1">
                  <c:v>6518000</c:v>
                </c:pt>
                <c:pt idx="2">
                  <c:v>6518000</c:v>
                </c:pt>
                <c:pt idx="3">
                  <c:v>6518000</c:v>
                </c:pt>
                <c:pt idx="4">
                  <c:v>6518000</c:v>
                </c:pt>
                <c:pt idx="5">
                  <c:v>6518000</c:v>
                </c:pt>
                <c:pt idx="6">
                  <c:v>6518000</c:v>
                </c:pt>
                <c:pt idx="7">
                  <c:v>6518000</c:v>
                </c:pt>
                <c:pt idx="8">
                  <c:v>6515463.9699135246</c:v>
                </c:pt>
                <c:pt idx="9">
                  <c:v>6518000</c:v>
                </c:pt>
                <c:pt idx="10">
                  <c:v>6518000</c:v>
                </c:pt>
                <c:pt idx="11">
                  <c:v>6518000</c:v>
                </c:pt>
                <c:pt idx="12">
                  <c:v>6518000</c:v>
                </c:pt>
                <c:pt idx="13">
                  <c:v>6518000</c:v>
                </c:pt>
                <c:pt idx="14">
                  <c:v>6518000</c:v>
                </c:pt>
                <c:pt idx="15">
                  <c:v>6518000</c:v>
                </c:pt>
                <c:pt idx="16">
                  <c:v>6518000</c:v>
                </c:pt>
                <c:pt idx="17">
                  <c:v>6518000</c:v>
                </c:pt>
                <c:pt idx="18">
                  <c:v>6518000</c:v>
                </c:pt>
                <c:pt idx="19">
                  <c:v>6518000</c:v>
                </c:pt>
                <c:pt idx="20">
                  <c:v>6518000</c:v>
                </c:pt>
                <c:pt idx="21">
                  <c:v>6518000</c:v>
                </c:pt>
                <c:pt idx="22">
                  <c:v>6518000</c:v>
                </c:pt>
                <c:pt idx="23">
                  <c:v>6518000</c:v>
                </c:pt>
                <c:pt idx="24">
                  <c:v>6518000</c:v>
                </c:pt>
                <c:pt idx="25">
                  <c:v>6518000</c:v>
                </c:pt>
                <c:pt idx="26">
                  <c:v>6518000</c:v>
                </c:pt>
                <c:pt idx="27">
                  <c:v>6518000</c:v>
                </c:pt>
                <c:pt idx="28">
                  <c:v>6518000</c:v>
                </c:pt>
                <c:pt idx="29">
                  <c:v>6518000</c:v>
                </c:pt>
                <c:pt idx="30">
                  <c:v>6518000</c:v>
                </c:pt>
                <c:pt idx="31">
                  <c:v>6518000</c:v>
                </c:pt>
                <c:pt idx="32">
                  <c:v>6518000</c:v>
                </c:pt>
                <c:pt idx="33">
                  <c:v>6518000</c:v>
                </c:pt>
                <c:pt idx="34">
                  <c:v>6518000</c:v>
                </c:pt>
                <c:pt idx="35">
                  <c:v>6518000</c:v>
                </c:pt>
                <c:pt idx="36">
                  <c:v>6518000</c:v>
                </c:pt>
                <c:pt idx="37">
                  <c:v>6517278.548852494</c:v>
                </c:pt>
                <c:pt idx="38">
                  <c:v>6518000</c:v>
                </c:pt>
                <c:pt idx="39">
                  <c:v>6517278.548852494</c:v>
                </c:pt>
                <c:pt idx="40">
                  <c:v>6518000</c:v>
                </c:pt>
                <c:pt idx="41">
                  <c:v>6518000</c:v>
                </c:pt>
                <c:pt idx="42">
                  <c:v>6518000</c:v>
                </c:pt>
                <c:pt idx="43">
                  <c:v>6516119.5785467727</c:v>
                </c:pt>
                <c:pt idx="44">
                  <c:v>6518000</c:v>
                </c:pt>
                <c:pt idx="45">
                  <c:v>6518000</c:v>
                </c:pt>
                <c:pt idx="46">
                  <c:v>6518000</c:v>
                </c:pt>
                <c:pt idx="47">
                  <c:v>6518000</c:v>
                </c:pt>
                <c:pt idx="48">
                  <c:v>6518000</c:v>
                </c:pt>
                <c:pt idx="49">
                  <c:v>6518000</c:v>
                </c:pt>
                <c:pt idx="50">
                  <c:v>6518000</c:v>
                </c:pt>
                <c:pt idx="51">
                  <c:v>6518000</c:v>
                </c:pt>
                <c:pt idx="52">
                  <c:v>6518000</c:v>
                </c:pt>
                <c:pt idx="53">
                  <c:v>6518000</c:v>
                </c:pt>
                <c:pt idx="54">
                  <c:v>6518000</c:v>
                </c:pt>
                <c:pt idx="55">
                  <c:v>6518000</c:v>
                </c:pt>
                <c:pt idx="56">
                  <c:v>6518000</c:v>
                </c:pt>
                <c:pt idx="57">
                  <c:v>6518000</c:v>
                </c:pt>
                <c:pt idx="58">
                  <c:v>6518000</c:v>
                </c:pt>
                <c:pt idx="59">
                  <c:v>6518000</c:v>
                </c:pt>
                <c:pt idx="60">
                  <c:v>6518000</c:v>
                </c:pt>
                <c:pt idx="61">
                  <c:v>6518000</c:v>
                </c:pt>
                <c:pt idx="62">
                  <c:v>6518000</c:v>
                </c:pt>
                <c:pt idx="63">
                  <c:v>6518000</c:v>
                </c:pt>
                <c:pt idx="64">
                  <c:v>6518000</c:v>
                </c:pt>
                <c:pt idx="65">
                  <c:v>6518000</c:v>
                </c:pt>
                <c:pt idx="66">
                  <c:v>6518000</c:v>
                </c:pt>
                <c:pt idx="67">
                  <c:v>6518000</c:v>
                </c:pt>
                <c:pt idx="68">
                  <c:v>6518000</c:v>
                </c:pt>
                <c:pt idx="69">
                  <c:v>6518000</c:v>
                </c:pt>
                <c:pt idx="70">
                  <c:v>6518000</c:v>
                </c:pt>
                <c:pt idx="71">
                  <c:v>6518000</c:v>
                </c:pt>
                <c:pt idx="72">
                  <c:v>6518000</c:v>
                </c:pt>
                <c:pt idx="73">
                  <c:v>6518000</c:v>
                </c:pt>
                <c:pt idx="74">
                  <c:v>6518000</c:v>
                </c:pt>
                <c:pt idx="75">
                  <c:v>6518000</c:v>
                </c:pt>
                <c:pt idx="76">
                  <c:v>6518000</c:v>
                </c:pt>
                <c:pt idx="77">
                  <c:v>6518000</c:v>
                </c:pt>
                <c:pt idx="78">
                  <c:v>6518000</c:v>
                </c:pt>
                <c:pt idx="79">
                  <c:v>6518000</c:v>
                </c:pt>
                <c:pt idx="80">
                  <c:v>6518000</c:v>
                </c:pt>
                <c:pt idx="81">
                  <c:v>6518000</c:v>
                </c:pt>
                <c:pt idx="82">
                  <c:v>6518000</c:v>
                </c:pt>
                <c:pt idx="83">
                  <c:v>6518000</c:v>
                </c:pt>
                <c:pt idx="84">
                  <c:v>6518000</c:v>
                </c:pt>
                <c:pt idx="85">
                  <c:v>6518000</c:v>
                </c:pt>
                <c:pt idx="86">
                  <c:v>6518000</c:v>
                </c:pt>
                <c:pt idx="87">
                  <c:v>6518000</c:v>
                </c:pt>
                <c:pt idx="88">
                  <c:v>6518000</c:v>
                </c:pt>
                <c:pt idx="89">
                  <c:v>6516904.1938152378</c:v>
                </c:pt>
                <c:pt idx="90">
                  <c:v>6518000</c:v>
                </c:pt>
                <c:pt idx="91">
                  <c:v>6518000</c:v>
                </c:pt>
                <c:pt idx="92">
                  <c:v>6518000</c:v>
                </c:pt>
                <c:pt idx="93">
                  <c:v>6518000</c:v>
                </c:pt>
                <c:pt idx="94">
                  <c:v>6518000</c:v>
                </c:pt>
                <c:pt idx="95">
                  <c:v>6518000</c:v>
                </c:pt>
                <c:pt idx="96">
                  <c:v>6518000</c:v>
                </c:pt>
                <c:pt idx="97">
                  <c:v>6518000</c:v>
                </c:pt>
                <c:pt idx="98">
                  <c:v>6518000</c:v>
                </c:pt>
                <c:pt idx="99">
                  <c:v>6517799.6413242826</c:v>
                </c:pt>
                <c:pt idx="100">
                  <c:v>6518000</c:v>
                </c:pt>
                <c:pt idx="101">
                  <c:v>6518000</c:v>
                </c:pt>
                <c:pt idx="102">
                  <c:v>6518000</c:v>
                </c:pt>
                <c:pt idx="103">
                  <c:v>6518000</c:v>
                </c:pt>
                <c:pt idx="104">
                  <c:v>6518000</c:v>
                </c:pt>
                <c:pt idx="105">
                  <c:v>6518000</c:v>
                </c:pt>
                <c:pt idx="106">
                  <c:v>6518000</c:v>
                </c:pt>
                <c:pt idx="107">
                  <c:v>6518000</c:v>
                </c:pt>
                <c:pt idx="108">
                  <c:v>6518000</c:v>
                </c:pt>
                <c:pt idx="109">
                  <c:v>6518000</c:v>
                </c:pt>
                <c:pt idx="110">
                  <c:v>6516903.5033345772</c:v>
                </c:pt>
                <c:pt idx="111">
                  <c:v>6518000</c:v>
                </c:pt>
                <c:pt idx="112">
                  <c:v>6518000</c:v>
                </c:pt>
                <c:pt idx="113">
                  <c:v>6518000</c:v>
                </c:pt>
                <c:pt idx="114">
                  <c:v>6518000</c:v>
                </c:pt>
                <c:pt idx="115">
                  <c:v>6516494.3627747623</c:v>
                </c:pt>
                <c:pt idx="116">
                  <c:v>6518000</c:v>
                </c:pt>
                <c:pt idx="117">
                  <c:v>6518000</c:v>
                </c:pt>
                <c:pt idx="118">
                  <c:v>6516630.7429708727</c:v>
                </c:pt>
                <c:pt idx="119">
                  <c:v>6518000</c:v>
                </c:pt>
                <c:pt idx="120">
                  <c:v>6518000</c:v>
                </c:pt>
                <c:pt idx="121">
                  <c:v>6516494.3627747623</c:v>
                </c:pt>
                <c:pt idx="122">
                  <c:v>6518000</c:v>
                </c:pt>
                <c:pt idx="123">
                  <c:v>6518000</c:v>
                </c:pt>
                <c:pt idx="124">
                  <c:v>6518000</c:v>
                </c:pt>
                <c:pt idx="125">
                  <c:v>6518000</c:v>
                </c:pt>
                <c:pt idx="126">
                  <c:v>6518000</c:v>
                </c:pt>
                <c:pt idx="127">
                  <c:v>6518000</c:v>
                </c:pt>
                <c:pt idx="128">
                  <c:v>6518000</c:v>
                </c:pt>
                <c:pt idx="129">
                  <c:v>6518000</c:v>
                </c:pt>
                <c:pt idx="130">
                  <c:v>6518000</c:v>
                </c:pt>
                <c:pt idx="131">
                  <c:v>6518000</c:v>
                </c:pt>
                <c:pt idx="132">
                  <c:v>6518000</c:v>
                </c:pt>
                <c:pt idx="133">
                  <c:v>6518000</c:v>
                </c:pt>
                <c:pt idx="134">
                  <c:v>6518000</c:v>
                </c:pt>
                <c:pt idx="135">
                  <c:v>6518000</c:v>
                </c:pt>
                <c:pt idx="136">
                  <c:v>6518000</c:v>
                </c:pt>
                <c:pt idx="137">
                  <c:v>6516971.6934183743</c:v>
                </c:pt>
                <c:pt idx="138">
                  <c:v>6518000</c:v>
                </c:pt>
                <c:pt idx="139">
                  <c:v>6516562.5528870756</c:v>
                </c:pt>
                <c:pt idx="140">
                  <c:v>6518000</c:v>
                </c:pt>
                <c:pt idx="141">
                  <c:v>6518000</c:v>
                </c:pt>
                <c:pt idx="142">
                  <c:v>6516289.7924948549</c:v>
                </c:pt>
                <c:pt idx="143">
                  <c:v>6518000</c:v>
                </c:pt>
                <c:pt idx="144">
                  <c:v>6516460.2677328633</c:v>
                </c:pt>
                <c:pt idx="145">
                  <c:v>6515227.3908713302</c:v>
                </c:pt>
                <c:pt idx="146">
                  <c:v>6518000</c:v>
                </c:pt>
                <c:pt idx="147">
                  <c:v>6518000</c:v>
                </c:pt>
                <c:pt idx="148">
                  <c:v>6518000</c:v>
                </c:pt>
                <c:pt idx="149">
                  <c:v>6518000</c:v>
                </c:pt>
                <c:pt idx="150">
                  <c:v>6518000</c:v>
                </c:pt>
                <c:pt idx="151">
                  <c:v>6518000</c:v>
                </c:pt>
                <c:pt idx="152">
                  <c:v>6518000</c:v>
                </c:pt>
                <c:pt idx="153">
                  <c:v>6518000</c:v>
                </c:pt>
                <c:pt idx="154">
                  <c:v>6518000</c:v>
                </c:pt>
                <c:pt idx="155">
                  <c:v>6518000</c:v>
                </c:pt>
                <c:pt idx="156">
                  <c:v>6518000</c:v>
                </c:pt>
                <c:pt idx="157">
                  <c:v>6518000</c:v>
                </c:pt>
                <c:pt idx="158">
                  <c:v>6518000</c:v>
                </c:pt>
                <c:pt idx="159">
                  <c:v>6518000</c:v>
                </c:pt>
                <c:pt idx="160">
                  <c:v>6518000</c:v>
                </c:pt>
                <c:pt idx="161">
                  <c:v>6518000</c:v>
                </c:pt>
                <c:pt idx="162">
                  <c:v>6518000</c:v>
                </c:pt>
                <c:pt idx="163">
                  <c:v>6514713.9946033861</c:v>
                </c:pt>
                <c:pt idx="164">
                  <c:v>6518000</c:v>
                </c:pt>
                <c:pt idx="165">
                  <c:v>6513749.2932870751</c:v>
                </c:pt>
                <c:pt idx="166">
                  <c:v>6518000</c:v>
                </c:pt>
                <c:pt idx="167">
                  <c:v>6518000</c:v>
                </c:pt>
                <c:pt idx="168">
                  <c:v>6513476.5328948544</c:v>
                </c:pt>
                <c:pt idx="169">
                  <c:v>6518000</c:v>
                </c:pt>
                <c:pt idx="170">
                  <c:v>6518000</c:v>
                </c:pt>
                <c:pt idx="171">
                  <c:v>6513578.8180490667</c:v>
                </c:pt>
                <c:pt idx="172">
                  <c:v>6518000</c:v>
                </c:pt>
                <c:pt idx="173">
                  <c:v>6518000</c:v>
                </c:pt>
                <c:pt idx="174">
                  <c:v>6513647.0081328638</c:v>
                </c:pt>
                <c:pt idx="175">
                  <c:v>6518000</c:v>
                </c:pt>
                <c:pt idx="176">
                  <c:v>6518000</c:v>
                </c:pt>
                <c:pt idx="177">
                  <c:v>6518000</c:v>
                </c:pt>
                <c:pt idx="178">
                  <c:v>6513953.8635384673</c:v>
                </c:pt>
                <c:pt idx="179">
                  <c:v>6518000</c:v>
                </c:pt>
                <c:pt idx="180">
                  <c:v>6518000</c:v>
                </c:pt>
                <c:pt idx="181">
                  <c:v>6513449.9619370336</c:v>
                </c:pt>
                <c:pt idx="182">
                  <c:v>6518000</c:v>
                </c:pt>
                <c:pt idx="183">
                  <c:v>6518000</c:v>
                </c:pt>
                <c:pt idx="184">
                  <c:v>6513706.1693286486</c:v>
                </c:pt>
                <c:pt idx="185">
                  <c:v>6518000</c:v>
                </c:pt>
                <c:pt idx="186">
                  <c:v>6518000</c:v>
                </c:pt>
                <c:pt idx="187">
                  <c:v>6512079.2552548731</c:v>
                </c:pt>
                <c:pt idx="188">
                  <c:v>6506294.8907058565</c:v>
                </c:pt>
                <c:pt idx="189">
                  <c:v>6518000</c:v>
                </c:pt>
                <c:pt idx="190">
                  <c:v>6518000</c:v>
                </c:pt>
                <c:pt idx="191">
                  <c:v>6512283.8255347805</c:v>
                </c:pt>
                <c:pt idx="192">
                  <c:v>6518000</c:v>
                </c:pt>
                <c:pt idx="193">
                  <c:v>6512283.8255347805</c:v>
                </c:pt>
                <c:pt idx="194">
                  <c:v>6518000</c:v>
                </c:pt>
                <c:pt idx="195">
                  <c:v>6512420.2057023756</c:v>
                </c:pt>
                <c:pt idx="196">
                  <c:v>6506840.4114047512</c:v>
                </c:pt>
                <c:pt idx="197">
                  <c:v>6513960.3405982135</c:v>
                </c:pt>
                <c:pt idx="198">
                  <c:v>6508312.3562167911</c:v>
                </c:pt>
                <c:pt idx="199">
                  <c:v>6502527.9916677745</c:v>
                </c:pt>
                <c:pt idx="200">
                  <c:v>6511257.2742158948</c:v>
                </c:pt>
                <c:pt idx="201">
                  <c:v>6518000</c:v>
                </c:pt>
                <c:pt idx="202">
                  <c:v>6511772.9223720916</c:v>
                </c:pt>
                <c:pt idx="203">
                  <c:v>6518000</c:v>
                </c:pt>
                <c:pt idx="204">
                  <c:v>6518000</c:v>
                </c:pt>
                <c:pt idx="205">
                  <c:v>6518000</c:v>
                </c:pt>
                <c:pt idx="206">
                  <c:v>6518000</c:v>
                </c:pt>
                <c:pt idx="207">
                  <c:v>6518000</c:v>
                </c:pt>
                <c:pt idx="208">
                  <c:v>6518000</c:v>
                </c:pt>
                <c:pt idx="209">
                  <c:v>6518000</c:v>
                </c:pt>
                <c:pt idx="210">
                  <c:v>6518000</c:v>
                </c:pt>
                <c:pt idx="211">
                  <c:v>6518000</c:v>
                </c:pt>
                <c:pt idx="212">
                  <c:v>6511620.7707208153</c:v>
                </c:pt>
                <c:pt idx="213">
                  <c:v>6517610.1118736826</c:v>
                </c:pt>
                <c:pt idx="214">
                  <c:v>6511094.5023983885</c:v>
                </c:pt>
                <c:pt idx="215">
                  <c:v>6504578.8929230943</c:v>
                </c:pt>
                <c:pt idx="216">
                  <c:v>6511480.9250662727</c:v>
                </c:pt>
                <c:pt idx="217">
                  <c:v>6518000</c:v>
                </c:pt>
                <c:pt idx="218">
                  <c:v>6511961.7211683178</c:v>
                </c:pt>
                <c:pt idx="219">
                  <c:v>6505821.1572109396</c:v>
                </c:pt>
                <c:pt idx="220">
                  <c:v>6512205.5492856316</c:v>
                </c:pt>
                <c:pt idx="221">
                  <c:v>6506133.1754120504</c:v>
                </c:pt>
                <c:pt idx="222">
                  <c:v>6499890.3263289761</c:v>
                </c:pt>
                <c:pt idx="223">
                  <c:v>6494836.4369796598</c:v>
                </c:pt>
                <c:pt idx="224">
                  <c:v>6501391.3042923603</c:v>
                </c:pt>
                <c:pt idx="225">
                  <c:v>6495728.0709785949</c:v>
                </c:pt>
                <c:pt idx="226">
                  <c:v>6502136.5740710553</c:v>
                </c:pt>
                <c:pt idx="227">
                  <c:v>6496554.2021906245</c:v>
                </c:pt>
                <c:pt idx="228">
                  <c:v>6490584.1134712556</c:v>
                </c:pt>
                <c:pt idx="229">
                  <c:v>6484409.4544719793</c:v>
                </c:pt>
                <c:pt idx="230">
                  <c:v>6477927.9400670994</c:v>
                </c:pt>
                <c:pt idx="231">
                  <c:v>6471991.9463896286</c:v>
                </c:pt>
                <c:pt idx="232">
                  <c:v>6465987.7626283607</c:v>
                </c:pt>
                <c:pt idx="233">
                  <c:v>6459915.3887547795</c:v>
                </c:pt>
                <c:pt idx="234">
                  <c:v>6453706.6347136041</c:v>
                </c:pt>
                <c:pt idx="235">
                  <c:v>6447361.5004763184</c:v>
                </c:pt>
                <c:pt idx="236">
                  <c:v>6440914.0811133366</c:v>
                </c:pt>
                <c:pt idx="237">
                  <c:v>6434534.8518341519</c:v>
                </c:pt>
                <c:pt idx="238">
                  <c:v>6428121.5275130691</c:v>
                </c:pt>
                <c:pt idx="239">
                  <c:v>6421844.5833595805</c:v>
                </c:pt>
                <c:pt idx="240">
                  <c:v>6416187.5644002743</c:v>
                </c:pt>
                <c:pt idx="241">
                  <c:v>6410115.1905266931</c:v>
                </c:pt>
                <c:pt idx="242">
                  <c:v>6402125.2385985246</c:v>
                </c:pt>
                <c:pt idx="243">
                  <c:v>6394067.0965580428</c:v>
                </c:pt>
                <c:pt idx="244">
                  <c:v>6386077.1446298743</c:v>
                </c:pt>
                <c:pt idx="245">
                  <c:v>6378087.1927017057</c:v>
                </c:pt>
                <c:pt idx="246">
                  <c:v>6369960.8605774269</c:v>
                </c:pt>
                <c:pt idx="247">
                  <c:v>6361595.8631313415</c:v>
                </c:pt>
                <c:pt idx="248">
                  <c:v>6353367.2458813665</c:v>
                </c:pt>
                <c:pt idx="249">
                  <c:v>6344934.5808743061</c:v>
                </c:pt>
                <c:pt idx="250">
                  <c:v>6335620.1474262513</c:v>
                </c:pt>
                <c:pt idx="251">
                  <c:v>6325696.4819951439</c:v>
                </c:pt>
                <c:pt idx="252">
                  <c:v>6315908.3756202655</c:v>
                </c:pt>
                <c:pt idx="253">
                  <c:v>6307374.9930559769</c:v>
                </c:pt>
                <c:pt idx="254">
                  <c:v>6297485.3853396364</c:v>
                </c:pt>
                <c:pt idx="255">
                  <c:v>6287663.4451842699</c:v>
                </c:pt>
                <c:pt idx="256">
                  <c:v>6277875.3388093915</c:v>
                </c:pt>
                <c:pt idx="257">
                  <c:v>6267883.5579202361</c:v>
                </c:pt>
                <c:pt idx="258">
                  <c:v>6257654.044802038</c:v>
                </c:pt>
                <c:pt idx="259">
                  <c:v>6247933.3447267227</c:v>
                </c:pt>
                <c:pt idx="260">
                  <c:v>6239330.2044816539</c:v>
                </c:pt>
                <c:pt idx="261">
                  <c:v>6230354.1088669896</c:v>
                </c:pt>
                <c:pt idx="262">
                  <c:v>6221242.6781303752</c:v>
                </c:pt>
                <c:pt idx="263">
                  <c:v>6212131.2473937608</c:v>
                </c:pt>
                <c:pt idx="264">
                  <c:v>6202782.9801652189</c:v>
                </c:pt>
                <c:pt idx="265">
                  <c:v>6193434.712936677</c:v>
                </c:pt>
                <c:pt idx="266">
                  <c:v>6183984.944366673</c:v>
                </c:pt>
                <c:pt idx="267">
                  <c:v>6173789.4889632408</c:v>
                </c:pt>
                <c:pt idx="268">
                  <c:v>6165714.0847921846</c:v>
                </c:pt>
                <c:pt idx="269">
                  <c:v>6158858.2456948664</c:v>
                </c:pt>
                <c:pt idx="270">
                  <c:v>6151345.6244103098</c:v>
                </c:pt>
                <c:pt idx="271">
                  <c:v>6143185.1972441319</c:v>
                </c:pt>
                <c:pt idx="272">
                  <c:v>6134514.9119609101</c:v>
                </c:pt>
                <c:pt idx="273">
                  <c:v>6126617.9155147178</c:v>
                </c:pt>
                <c:pt idx="274">
                  <c:v>6122275.2949351314</c:v>
                </c:pt>
                <c:pt idx="275">
                  <c:v>6132938.7681306219</c:v>
                </c:pt>
                <c:pt idx="276">
                  <c:v>6128056.8038509535</c:v>
                </c:pt>
                <c:pt idx="277">
                  <c:v>6122994.7535519544</c:v>
                </c:pt>
                <c:pt idx="278">
                  <c:v>6117407.2252565855</c:v>
                </c:pt>
                <c:pt idx="279">
                  <c:v>6111259.4334137719</c:v>
                </c:pt>
                <c:pt idx="280">
                  <c:v>6105007.284974765</c:v>
                </c:pt>
                <c:pt idx="281">
                  <c:v>6098375.2576532187</c:v>
                </c:pt>
                <c:pt idx="282">
                  <c:v>6091569.3026618455</c:v>
                </c:pt>
                <c:pt idx="283">
                  <c:v>6084524.6823486667</c:v>
                </c:pt>
                <c:pt idx="284">
                  <c:v>6077275.4917555796</c:v>
                </c:pt>
                <c:pt idx="285">
                  <c:v>6069958.1110786954</c:v>
                </c:pt>
                <c:pt idx="286">
                  <c:v>6062606.6353599131</c:v>
                </c:pt>
                <c:pt idx="287">
                  <c:v>6054743.7339556199</c:v>
                </c:pt>
                <c:pt idx="288">
                  <c:v>6046642.6897523422</c:v>
                </c:pt>
                <c:pt idx="289">
                  <c:v>6040174.7926551243</c:v>
                </c:pt>
                <c:pt idx="290">
                  <c:v>6048923.6806637766</c:v>
                </c:pt>
                <c:pt idx="291">
                  <c:v>6043789.5959570454</c:v>
                </c:pt>
                <c:pt idx="292">
                  <c:v>6051710.9093025988</c:v>
                </c:pt>
                <c:pt idx="293">
                  <c:v>6046119.6859633094</c:v>
                </c:pt>
                <c:pt idx="294">
                  <c:v>6040389.3205052679</c:v>
                </c:pt>
                <c:pt idx="295">
                  <c:v>6034450.24185484</c:v>
                </c:pt>
                <c:pt idx="296">
                  <c:v>6028372.02108566</c:v>
                </c:pt>
                <c:pt idx="297">
                  <c:v>6022085.0871240944</c:v>
                </c:pt>
                <c:pt idx="298">
                  <c:v>6015383.4887289144</c:v>
                </c:pt>
                <c:pt idx="299">
                  <c:v>6008202.4882481406</c:v>
                </c:pt>
                <c:pt idx="300">
                  <c:v>6000135.5390867619</c:v>
                </c:pt>
                <c:pt idx="301">
                  <c:v>5992545.3980461732</c:v>
                </c:pt>
                <c:pt idx="302">
                  <c:v>5985125.7322435929</c:v>
                </c:pt>
                <c:pt idx="303">
                  <c:v>5977876.5416505057</c:v>
                </c:pt>
                <c:pt idx="304">
                  <c:v>5973226.0753489733</c:v>
                </c:pt>
                <c:pt idx="305">
                  <c:v>5968371.0387960486</c:v>
                </c:pt>
                <c:pt idx="306">
                  <c:v>5963106.8616833091</c:v>
                </c:pt>
                <c:pt idx="307">
                  <c:v>5957469.2066496359</c:v>
                </c:pt>
                <c:pt idx="308">
                  <c:v>5951729.7890130887</c:v>
                </c:pt>
                <c:pt idx="309">
                  <c:v>5948162.7128741536</c:v>
                </c:pt>
                <c:pt idx="310">
                  <c:v>5945384.5442246916</c:v>
                </c:pt>
                <c:pt idx="311">
                  <c:v>5941662.2395127816</c:v>
                </c:pt>
                <c:pt idx="312">
                  <c:v>5937253.0325263748</c:v>
                </c:pt>
                <c:pt idx="313">
                  <c:v>5931276.7784264162</c:v>
                </c:pt>
                <c:pt idx="314">
                  <c:v>5925063.6878345292</c:v>
                </c:pt>
                <c:pt idx="315">
                  <c:v>5919666.2657196447</c:v>
                </c:pt>
                <c:pt idx="316">
                  <c:v>5915083.9895304246</c:v>
                </c:pt>
                <c:pt idx="317">
                  <c:v>5910501.7133412044</c:v>
                </c:pt>
                <c:pt idx="318">
                  <c:v>5905748.9619139759</c:v>
                </c:pt>
                <c:pt idx="319">
                  <c:v>5901098.4956124434</c:v>
                </c:pt>
                <c:pt idx="320">
                  <c:v>5896311.6491433159</c:v>
                </c:pt>
                <c:pt idx="321">
                  <c:v>5891217.9472685847</c:v>
                </c:pt>
                <c:pt idx="322">
                  <c:v>5886772.0512469597</c:v>
                </c:pt>
                <c:pt idx="323">
                  <c:v>5882635.0821014354</c:v>
                </c:pt>
                <c:pt idx="324">
                  <c:v>5879051.9195082774</c:v>
                </c:pt>
                <c:pt idx="325">
                  <c:v>5875573.1135113118</c:v>
                </c:pt>
                <c:pt idx="326">
                  <c:v>5872407.3773029251</c:v>
                </c:pt>
                <c:pt idx="327">
                  <c:v>5886316.48490596</c:v>
                </c:pt>
                <c:pt idx="328">
                  <c:v>5885345.2230460308</c:v>
                </c:pt>
                <c:pt idx="329">
                  <c:v>5883117.3898678096</c:v>
                </c:pt>
                <c:pt idx="330">
                  <c:v>5896118.1920051156</c:v>
                </c:pt>
                <c:pt idx="331">
                  <c:v>5894233.0634785257</c:v>
                </c:pt>
                <c:pt idx="332">
                  <c:v>5908370.1805478847</c:v>
                </c:pt>
                <c:pt idx="333">
                  <c:v>5968431.2904148838</c:v>
                </c:pt>
                <c:pt idx="334">
                  <c:v>5998184.0297805006</c:v>
                </c:pt>
                <c:pt idx="335">
                  <c:v>6045171.2830315353</c:v>
                </c:pt>
                <c:pt idx="336">
                  <c:v>6081445.1898309821</c:v>
                </c:pt>
                <c:pt idx="337">
                  <c:v>6127815.6717311088</c:v>
                </c:pt>
                <c:pt idx="338">
                  <c:v>6157039.387364964</c:v>
                </c:pt>
                <c:pt idx="339">
                  <c:v>6201163.7391556175</c:v>
                </c:pt>
                <c:pt idx="340">
                  <c:v>6231988.7835805854</c:v>
                </c:pt>
                <c:pt idx="341">
                  <c:v>6247296.1965920841</c:v>
                </c:pt>
                <c:pt idx="342">
                  <c:v>6275458.7669241</c:v>
                </c:pt>
                <c:pt idx="343">
                  <c:v>6274153.6626863442</c:v>
                </c:pt>
                <c:pt idx="344">
                  <c:v>6283615.4641738515</c:v>
                </c:pt>
                <c:pt idx="345">
                  <c:v>6282886.6352549829</c:v>
                </c:pt>
                <c:pt idx="346">
                  <c:v>6282858.9288793085</c:v>
                </c:pt>
                <c:pt idx="347">
                  <c:v>6285084.6307195518</c:v>
                </c:pt>
                <c:pt idx="348">
                  <c:v>6287739.5531777823</c:v>
                </c:pt>
                <c:pt idx="349">
                  <c:v>6290195.7278184481</c:v>
                </c:pt>
                <c:pt idx="350">
                  <c:v>6298387.2229146566</c:v>
                </c:pt>
                <c:pt idx="351">
                  <c:v>6314094.1843254417</c:v>
                </c:pt>
                <c:pt idx="352">
                  <c:v>6321127.1570130019</c:v>
                </c:pt>
                <c:pt idx="353">
                  <c:v>6330858.6210258966</c:v>
                </c:pt>
                <c:pt idx="354">
                  <c:v>6339532.522770959</c:v>
                </c:pt>
                <c:pt idx="355">
                  <c:v>6351106.4629086945</c:v>
                </c:pt>
                <c:pt idx="356">
                  <c:v>6368956.9147097571</c:v>
                </c:pt>
                <c:pt idx="357">
                  <c:v>6387376.1771446327</c:v>
                </c:pt>
                <c:pt idx="358">
                  <c:v>6406235.4840108156</c:v>
                </c:pt>
                <c:pt idx="359">
                  <c:v>6425608.1760516092</c:v>
                </c:pt>
                <c:pt idx="360">
                  <c:v>6445671.7266722312</c:v>
                </c:pt>
                <c:pt idx="361">
                  <c:v>6468413.054055796</c:v>
                </c:pt>
                <c:pt idx="362">
                  <c:v>6490995.3831967153</c:v>
                </c:pt>
                <c:pt idx="363">
                  <c:v>6512782.7210958917</c:v>
                </c:pt>
                <c:pt idx="364">
                  <c:v>6518000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7-407B-840A-D55D22B5DAD9}"/>
            </c:ext>
          </c:extLst>
        </c:ser>
        <c:ser>
          <c:idx val="4"/>
          <c:order val="3"/>
          <c:tx>
            <c:v>Vz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Bilance!$N$5:$N$369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Bilance!$Z$5:$Z$369</c:f>
              <c:numCache>
                <c:formatCode>#,##0</c:formatCode>
                <c:ptCount val="365"/>
                <c:pt idx="0">
                  <c:v>6518000</c:v>
                </c:pt>
                <c:pt idx="1">
                  <c:v>6518000</c:v>
                </c:pt>
                <c:pt idx="2">
                  <c:v>6518000</c:v>
                </c:pt>
                <c:pt idx="3">
                  <c:v>6518000</c:v>
                </c:pt>
                <c:pt idx="4">
                  <c:v>6518000</c:v>
                </c:pt>
                <c:pt idx="5">
                  <c:v>6518000</c:v>
                </c:pt>
                <c:pt idx="6">
                  <c:v>6518000</c:v>
                </c:pt>
                <c:pt idx="7">
                  <c:v>6518000</c:v>
                </c:pt>
                <c:pt idx="8">
                  <c:v>6518000</c:v>
                </c:pt>
                <c:pt idx="9">
                  <c:v>6518000</c:v>
                </c:pt>
                <c:pt idx="10">
                  <c:v>6518000</c:v>
                </c:pt>
                <c:pt idx="11">
                  <c:v>6518000</c:v>
                </c:pt>
                <c:pt idx="12">
                  <c:v>6518000</c:v>
                </c:pt>
                <c:pt idx="13">
                  <c:v>6518000</c:v>
                </c:pt>
                <c:pt idx="14">
                  <c:v>6518000</c:v>
                </c:pt>
                <c:pt idx="15">
                  <c:v>6518000</c:v>
                </c:pt>
                <c:pt idx="16">
                  <c:v>6518000</c:v>
                </c:pt>
                <c:pt idx="17">
                  <c:v>6518000</c:v>
                </c:pt>
                <c:pt idx="18">
                  <c:v>6518000</c:v>
                </c:pt>
                <c:pt idx="19">
                  <c:v>6518000</c:v>
                </c:pt>
                <c:pt idx="20">
                  <c:v>6518000</c:v>
                </c:pt>
                <c:pt idx="21">
                  <c:v>6518000</c:v>
                </c:pt>
                <c:pt idx="22">
                  <c:v>6518000</c:v>
                </c:pt>
                <c:pt idx="23">
                  <c:v>6518000</c:v>
                </c:pt>
                <c:pt idx="24">
                  <c:v>6518000</c:v>
                </c:pt>
                <c:pt idx="25">
                  <c:v>6518000</c:v>
                </c:pt>
                <c:pt idx="26">
                  <c:v>6518000</c:v>
                </c:pt>
                <c:pt idx="27">
                  <c:v>6518000</c:v>
                </c:pt>
                <c:pt idx="28">
                  <c:v>6518000</c:v>
                </c:pt>
                <c:pt idx="29">
                  <c:v>6518000</c:v>
                </c:pt>
                <c:pt idx="30">
                  <c:v>6518000</c:v>
                </c:pt>
                <c:pt idx="31">
                  <c:v>6518000</c:v>
                </c:pt>
                <c:pt idx="32">
                  <c:v>6518000</c:v>
                </c:pt>
                <c:pt idx="33">
                  <c:v>6518000</c:v>
                </c:pt>
                <c:pt idx="34">
                  <c:v>6518000</c:v>
                </c:pt>
                <c:pt idx="35">
                  <c:v>6518000</c:v>
                </c:pt>
                <c:pt idx="36">
                  <c:v>6518000</c:v>
                </c:pt>
                <c:pt idx="37">
                  <c:v>6518000</c:v>
                </c:pt>
                <c:pt idx="38">
                  <c:v>6518000</c:v>
                </c:pt>
                <c:pt idx="39">
                  <c:v>6518000</c:v>
                </c:pt>
                <c:pt idx="40">
                  <c:v>6518000</c:v>
                </c:pt>
                <c:pt idx="41">
                  <c:v>6518000</c:v>
                </c:pt>
                <c:pt idx="42">
                  <c:v>6518000</c:v>
                </c:pt>
                <c:pt idx="43">
                  <c:v>6518000</c:v>
                </c:pt>
                <c:pt idx="44">
                  <c:v>6518000</c:v>
                </c:pt>
                <c:pt idx="45">
                  <c:v>6518000</c:v>
                </c:pt>
                <c:pt idx="46">
                  <c:v>6518000</c:v>
                </c:pt>
                <c:pt idx="47">
                  <c:v>6518000</c:v>
                </c:pt>
                <c:pt idx="48">
                  <c:v>6518000</c:v>
                </c:pt>
                <c:pt idx="49">
                  <c:v>6518000</c:v>
                </c:pt>
                <c:pt idx="50">
                  <c:v>6518000</c:v>
                </c:pt>
                <c:pt idx="51">
                  <c:v>6518000</c:v>
                </c:pt>
                <c:pt idx="52">
                  <c:v>6518000</c:v>
                </c:pt>
                <c:pt idx="53">
                  <c:v>6518000</c:v>
                </c:pt>
                <c:pt idx="54">
                  <c:v>6518000</c:v>
                </c:pt>
                <c:pt idx="55">
                  <c:v>6518000</c:v>
                </c:pt>
                <c:pt idx="56">
                  <c:v>6518000</c:v>
                </c:pt>
                <c:pt idx="57">
                  <c:v>6518000</c:v>
                </c:pt>
                <c:pt idx="58">
                  <c:v>6518000</c:v>
                </c:pt>
                <c:pt idx="59">
                  <c:v>6518000</c:v>
                </c:pt>
                <c:pt idx="60">
                  <c:v>6518000</c:v>
                </c:pt>
                <c:pt idx="61">
                  <c:v>6518000</c:v>
                </c:pt>
                <c:pt idx="62">
                  <c:v>6518000</c:v>
                </c:pt>
                <c:pt idx="63">
                  <c:v>6518000</c:v>
                </c:pt>
                <c:pt idx="64">
                  <c:v>6518000</c:v>
                </c:pt>
                <c:pt idx="65">
                  <c:v>6518000</c:v>
                </c:pt>
                <c:pt idx="66">
                  <c:v>6518000</c:v>
                </c:pt>
                <c:pt idx="67">
                  <c:v>6518000</c:v>
                </c:pt>
                <c:pt idx="68">
                  <c:v>6518000</c:v>
                </c:pt>
                <c:pt idx="69">
                  <c:v>6518000</c:v>
                </c:pt>
                <c:pt idx="70">
                  <c:v>6518000</c:v>
                </c:pt>
                <c:pt idx="71">
                  <c:v>6518000</c:v>
                </c:pt>
                <c:pt idx="72">
                  <c:v>6518000</c:v>
                </c:pt>
                <c:pt idx="73">
                  <c:v>6518000</c:v>
                </c:pt>
                <c:pt idx="74">
                  <c:v>6518000</c:v>
                </c:pt>
                <c:pt idx="75">
                  <c:v>6518000</c:v>
                </c:pt>
                <c:pt idx="76">
                  <c:v>6518000</c:v>
                </c:pt>
                <c:pt idx="77">
                  <c:v>6518000</c:v>
                </c:pt>
                <c:pt idx="78">
                  <c:v>6518000</c:v>
                </c:pt>
                <c:pt idx="79">
                  <c:v>6518000</c:v>
                </c:pt>
                <c:pt idx="80">
                  <c:v>6518000</c:v>
                </c:pt>
                <c:pt idx="81">
                  <c:v>6518000</c:v>
                </c:pt>
                <c:pt idx="82">
                  <c:v>6518000</c:v>
                </c:pt>
                <c:pt idx="83">
                  <c:v>6518000</c:v>
                </c:pt>
                <c:pt idx="84">
                  <c:v>6518000</c:v>
                </c:pt>
                <c:pt idx="85">
                  <c:v>6518000</c:v>
                </c:pt>
                <c:pt idx="86">
                  <c:v>6518000</c:v>
                </c:pt>
                <c:pt idx="87">
                  <c:v>6518000</c:v>
                </c:pt>
                <c:pt idx="88">
                  <c:v>6518000</c:v>
                </c:pt>
                <c:pt idx="89">
                  <c:v>6518000</c:v>
                </c:pt>
                <c:pt idx="90">
                  <c:v>6518000</c:v>
                </c:pt>
                <c:pt idx="91">
                  <c:v>6518000</c:v>
                </c:pt>
                <c:pt idx="92">
                  <c:v>6518000</c:v>
                </c:pt>
                <c:pt idx="93">
                  <c:v>6518000</c:v>
                </c:pt>
                <c:pt idx="94">
                  <c:v>6518000</c:v>
                </c:pt>
                <c:pt idx="95">
                  <c:v>6518000</c:v>
                </c:pt>
                <c:pt idx="96">
                  <c:v>6518000</c:v>
                </c:pt>
                <c:pt idx="97">
                  <c:v>6518000</c:v>
                </c:pt>
                <c:pt idx="98">
                  <c:v>6518000</c:v>
                </c:pt>
                <c:pt idx="99">
                  <c:v>6518000</c:v>
                </c:pt>
                <c:pt idx="100">
                  <c:v>6518000</c:v>
                </c:pt>
                <c:pt idx="101">
                  <c:v>6518000</c:v>
                </c:pt>
                <c:pt idx="102">
                  <c:v>6518000</c:v>
                </c:pt>
                <c:pt idx="103">
                  <c:v>6518000</c:v>
                </c:pt>
                <c:pt idx="104">
                  <c:v>6518000</c:v>
                </c:pt>
                <c:pt idx="105">
                  <c:v>6518000</c:v>
                </c:pt>
                <c:pt idx="106">
                  <c:v>6518000</c:v>
                </c:pt>
                <c:pt idx="107">
                  <c:v>6518000</c:v>
                </c:pt>
                <c:pt idx="108">
                  <c:v>6518000</c:v>
                </c:pt>
                <c:pt idx="109">
                  <c:v>6518000</c:v>
                </c:pt>
                <c:pt idx="110">
                  <c:v>6518000</c:v>
                </c:pt>
                <c:pt idx="111">
                  <c:v>6518000</c:v>
                </c:pt>
                <c:pt idx="112">
                  <c:v>6518000</c:v>
                </c:pt>
                <c:pt idx="113">
                  <c:v>6518000</c:v>
                </c:pt>
                <c:pt idx="114">
                  <c:v>6518000</c:v>
                </c:pt>
                <c:pt idx="115">
                  <c:v>6518000</c:v>
                </c:pt>
                <c:pt idx="116">
                  <c:v>6518000</c:v>
                </c:pt>
                <c:pt idx="117">
                  <c:v>6518000</c:v>
                </c:pt>
                <c:pt idx="118">
                  <c:v>6518000</c:v>
                </c:pt>
                <c:pt idx="119">
                  <c:v>6518000</c:v>
                </c:pt>
                <c:pt idx="120">
                  <c:v>6518000</c:v>
                </c:pt>
                <c:pt idx="121">
                  <c:v>6518000</c:v>
                </c:pt>
                <c:pt idx="122">
                  <c:v>6518000</c:v>
                </c:pt>
                <c:pt idx="123">
                  <c:v>6518000</c:v>
                </c:pt>
                <c:pt idx="124">
                  <c:v>6518000</c:v>
                </c:pt>
                <c:pt idx="125">
                  <c:v>6518000</c:v>
                </c:pt>
                <c:pt idx="126">
                  <c:v>6518000</c:v>
                </c:pt>
                <c:pt idx="127">
                  <c:v>6518000</c:v>
                </c:pt>
                <c:pt idx="128">
                  <c:v>6518000</c:v>
                </c:pt>
                <c:pt idx="129">
                  <c:v>6518000</c:v>
                </c:pt>
                <c:pt idx="130">
                  <c:v>6518000</c:v>
                </c:pt>
                <c:pt idx="131">
                  <c:v>6518000</c:v>
                </c:pt>
                <c:pt idx="132">
                  <c:v>6518000</c:v>
                </c:pt>
                <c:pt idx="133">
                  <c:v>6518000</c:v>
                </c:pt>
                <c:pt idx="134">
                  <c:v>6518000</c:v>
                </c:pt>
                <c:pt idx="135">
                  <c:v>6518000</c:v>
                </c:pt>
                <c:pt idx="136">
                  <c:v>6518000</c:v>
                </c:pt>
                <c:pt idx="137">
                  <c:v>6518000</c:v>
                </c:pt>
                <c:pt idx="138">
                  <c:v>6518000</c:v>
                </c:pt>
                <c:pt idx="139">
                  <c:v>6518000</c:v>
                </c:pt>
                <c:pt idx="140">
                  <c:v>6518000</c:v>
                </c:pt>
                <c:pt idx="141">
                  <c:v>6518000</c:v>
                </c:pt>
                <c:pt idx="142">
                  <c:v>6518000</c:v>
                </c:pt>
                <c:pt idx="143">
                  <c:v>6518000</c:v>
                </c:pt>
                <c:pt idx="144">
                  <c:v>6518000</c:v>
                </c:pt>
                <c:pt idx="145">
                  <c:v>6518000</c:v>
                </c:pt>
                <c:pt idx="146">
                  <c:v>6518000</c:v>
                </c:pt>
                <c:pt idx="147">
                  <c:v>6518000</c:v>
                </c:pt>
                <c:pt idx="148">
                  <c:v>6518000</c:v>
                </c:pt>
                <c:pt idx="149">
                  <c:v>6518000</c:v>
                </c:pt>
                <c:pt idx="150">
                  <c:v>6518000</c:v>
                </c:pt>
                <c:pt idx="151">
                  <c:v>6518000</c:v>
                </c:pt>
                <c:pt idx="152">
                  <c:v>6518000</c:v>
                </c:pt>
                <c:pt idx="153">
                  <c:v>6518000</c:v>
                </c:pt>
                <c:pt idx="154">
                  <c:v>6518000</c:v>
                </c:pt>
                <c:pt idx="155">
                  <c:v>6518000</c:v>
                </c:pt>
                <c:pt idx="156">
                  <c:v>6518000</c:v>
                </c:pt>
                <c:pt idx="157">
                  <c:v>6518000</c:v>
                </c:pt>
                <c:pt idx="158">
                  <c:v>6518000</c:v>
                </c:pt>
                <c:pt idx="159">
                  <c:v>6518000</c:v>
                </c:pt>
                <c:pt idx="160">
                  <c:v>6518000</c:v>
                </c:pt>
                <c:pt idx="161">
                  <c:v>6518000</c:v>
                </c:pt>
                <c:pt idx="162">
                  <c:v>6518000</c:v>
                </c:pt>
                <c:pt idx="163">
                  <c:v>6518000</c:v>
                </c:pt>
                <c:pt idx="164">
                  <c:v>6518000</c:v>
                </c:pt>
                <c:pt idx="165">
                  <c:v>6518000</c:v>
                </c:pt>
                <c:pt idx="166">
                  <c:v>6518000</c:v>
                </c:pt>
                <c:pt idx="167">
                  <c:v>6518000</c:v>
                </c:pt>
                <c:pt idx="168">
                  <c:v>6518000</c:v>
                </c:pt>
                <c:pt idx="169">
                  <c:v>6518000</c:v>
                </c:pt>
                <c:pt idx="170">
                  <c:v>6518000</c:v>
                </c:pt>
                <c:pt idx="171">
                  <c:v>6518000</c:v>
                </c:pt>
                <c:pt idx="172">
                  <c:v>6518000</c:v>
                </c:pt>
                <c:pt idx="173">
                  <c:v>6518000</c:v>
                </c:pt>
                <c:pt idx="174">
                  <c:v>6518000</c:v>
                </c:pt>
                <c:pt idx="175">
                  <c:v>6518000</c:v>
                </c:pt>
                <c:pt idx="176">
                  <c:v>6518000</c:v>
                </c:pt>
                <c:pt idx="177">
                  <c:v>6518000</c:v>
                </c:pt>
                <c:pt idx="178">
                  <c:v>6518000</c:v>
                </c:pt>
                <c:pt idx="179">
                  <c:v>6518000</c:v>
                </c:pt>
                <c:pt idx="180">
                  <c:v>6518000</c:v>
                </c:pt>
                <c:pt idx="181">
                  <c:v>6518000</c:v>
                </c:pt>
                <c:pt idx="182">
                  <c:v>6518000</c:v>
                </c:pt>
                <c:pt idx="183">
                  <c:v>6518000</c:v>
                </c:pt>
                <c:pt idx="184">
                  <c:v>6518000</c:v>
                </c:pt>
                <c:pt idx="185">
                  <c:v>6518000</c:v>
                </c:pt>
                <c:pt idx="186">
                  <c:v>6518000</c:v>
                </c:pt>
                <c:pt idx="187">
                  <c:v>6518000</c:v>
                </c:pt>
                <c:pt idx="188">
                  <c:v>6518000</c:v>
                </c:pt>
                <c:pt idx="189">
                  <c:v>6518000</c:v>
                </c:pt>
                <c:pt idx="190">
                  <c:v>6518000</c:v>
                </c:pt>
                <c:pt idx="191">
                  <c:v>6518000</c:v>
                </c:pt>
                <c:pt idx="192">
                  <c:v>6518000</c:v>
                </c:pt>
                <c:pt idx="193">
                  <c:v>6518000</c:v>
                </c:pt>
                <c:pt idx="194">
                  <c:v>6518000</c:v>
                </c:pt>
                <c:pt idx="195">
                  <c:v>6518000</c:v>
                </c:pt>
                <c:pt idx="196">
                  <c:v>6518000</c:v>
                </c:pt>
                <c:pt idx="197">
                  <c:v>6518000</c:v>
                </c:pt>
                <c:pt idx="198">
                  <c:v>6518000</c:v>
                </c:pt>
                <c:pt idx="199">
                  <c:v>6518000</c:v>
                </c:pt>
                <c:pt idx="200">
                  <c:v>6518000</c:v>
                </c:pt>
                <c:pt idx="201">
                  <c:v>6518000</c:v>
                </c:pt>
                <c:pt idx="202">
                  <c:v>6518000</c:v>
                </c:pt>
                <c:pt idx="203">
                  <c:v>6518000</c:v>
                </c:pt>
                <c:pt idx="204">
                  <c:v>6518000</c:v>
                </c:pt>
                <c:pt idx="205">
                  <c:v>6518000</c:v>
                </c:pt>
                <c:pt idx="206">
                  <c:v>6518000</c:v>
                </c:pt>
                <c:pt idx="207">
                  <c:v>6518000</c:v>
                </c:pt>
                <c:pt idx="208">
                  <c:v>6518000</c:v>
                </c:pt>
                <c:pt idx="209">
                  <c:v>6518000</c:v>
                </c:pt>
                <c:pt idx="210">
                  <c:v>6518000</c:v>
                </c:pt>
                <c:pt idx="211">
                  <c:v>6518000</c:v>
                </c:pt>
                <c:pt idx="212">
                  <c:v>6518000</c:v>
                </c:pt>
                <c:pt idx="213">
                  <c:v>6518000</c:v>
                </c:pt>
                <c:pt idx="214">
                  <c:v>6518000</c:v>
                </c:pt>
                <c:pt idx="215">
                  <c:v>6518000</c:v>
                </c:pt>
                <c:pt idx="216">
                  <c:v>6518000</c:v>
                </c:pt>
                <c:pt idx="217">
                  <c:v>6518000</c:v>
                </c:pt>
                <c:pt idx="218">
                  <c:v>6518000</c:v>
                </c:pt>
                <c:pt idx="219">
                  <c:v>6518000</c:v>
                </c:pt>
                <c:pt idx="220">
                  <c:v>6518000</c:v>
                </c:pt>
                <c:pt idx="221">
                  <c:v>6518000</c:v>
                </c:pt>
                <c:pt idx="222">
                  <c:v>6518000</c:v>
                </c:pt>
                <c:pt idx="223">
                  <c:v>6518000</c:v>
                </c:pt>
                <c:pt idx="224">
                  <c:v>6518000</c:v>
                </c:pt>
                <c:pt idx="225">
                  <c:v>6518000</c:v>
                </c:pt>
                <c:pt idx="226">
                  <c:v>6518000</c:v>
                </c:pt>
                <c:pt idx="227">
                  <c:v>6518000</c:v>
                </c:pt>
                <c:pt idx="228">
                  <c:v>6518000</c:v>
                </c:pt>
                <c:pt idx="229">
                  <c:v>6518000</c:v>
                </c:pt>
                <c:pt idx="230">
                  <c:v>6518000</c:v>
                </c:pt>
                <c:pt idx="231">
                  <c:v>6518000</c:v>
                </c:pt>
                <c:pt idx="232">
                  <c:v>6518000</c:v>
                </c:pt>
                <c:pt idx="233">
                  <c:v>6518000</c:v>
                </c:pt>
                <c:pt idx="234">
                  <c:v>6518000</c:v>
                </c:pt>
                <c:pt idx="235">
                  <c:v>6518000</c:v>
                </c:pt>
                <c:pt idx="236">
                  <c:v>6518000</c:v>
                </c:pt>
                <c:pt idx="237">
                  <c:v>6518000</c:v>
                </c:pt>
                <c:pt idx="238">
                  <c:v>6518000</c:v>
                </c:pt>
                <c:pt idx="239">
                  <c:v>6518000</c:v>
                </c:pt>
                <c:pt idx="240">
                  <c:v>6518000</c:v>
                </c:pt>
                <c:pt idx="241">
                  <c:v>6518000</c:v>
                </c:pt>
                <c:pt idx="242">
                  <c:v>6518000</c:v>
                </c:pt>
                <c:pt idx="243">
                  <c:v>6518000</c:v>
                </c:pt>
                <c:pt idx="244">
                  <c:v>6518000</c:v>
                </c:pt>
                <c:pt idx="245">
                  <c:v>6518000</c:v>
                </c:pt>
                <c:pt idx="246">
                  <c:v>6518000</c:v>
                </c:pt>
                <c:pt idx="247">
                  <c:v>6518000</c:v>
                </c:pt>
                <c:pt idx="248">
                  <c:v>6518000</c:v>
                </c:pt>
                <c:pt idx="249">
                  <c:v>6518000</c:v>
                </c:pt>
                <c:pt idx="250">
                  <c:v>6518000</c:v>
                </c:pt>
                <c:pt idx="251">
                  <c:v>6518000</c:v>
                </c:pt>
                <c:pt idx="252">
                  <c:v>6518000</c:v>
                </c:pt>
                <c:pt idx="253">
                  <c:v>6518000</c:v>
                </c:pt>
                <c:pt idx="254">
                  <c:v>6518000</c:v>
                </c:pt>
                <c:pt idx="255">
                  <c:v>6518000</c:v>
                </c:pt>
                <c:pt idx="256">
                  <c:v>6518000</c:v>
                </c:pt>
                <c:pt idx="257">
                  <c:v>6518000</c:v>
                </c:pt>
                <c:pt idx="258">
                  <c:v>6518000</c:v>
                </c:pt>
                <c:pt idx="259">
                  <c:v>6518000</c:v>
                </c:pt>
                <c:pt idx="260">
                  <c:v>6518000</c:v>
                </c:pt>
                <c:pt idx="261">
                  <c:v>6518000</c:v>
                </c:pt>
                <c:pt idx="262">
                  <c:v>6518000</c:v>
                </c:pt>
                <c:pt idx="263">
                  <c:v>6518000</c:v>
                </c:pt>
                <c:pt idx="264">
                  <c:v>6518000</c:v>
                </c:pt>
                <c:pt idx="265">
                  <c:v>6518000</c:v>
                </c:pt>
                <c:pt idx="266">
                  <c:v>6518000</c:v>
                </c:pt>
                <c:pt idx="267">
                  <c:v>6518000</c:v>
                </c:pt>
                <c:pt idx="268">
                  <c:v>6518000</c:v>
                </c:pt>
                <c:pt idx="269">
                  <c:v>6518000</c:v>
                </c:pt>
                <c:pt idx="270">
                  <c:v>6518000</c:v>
                </c:pt>
                <c:pt idx="271">
                  <c:v>6518000</c:v>
                </c:pt>
                <c:pt idx="272">
                  <c:v>6518000</c:v>
                </c:pt>
                <c:pt idx="273">
                  <c:v>6518000</c:v>
                </c:pt>
                <c:pt idx="274">
                  <c:v>6518000</c:v>
                </c:pt>
                <c:pt idx="275">
                  <c:v>6518000</c:v>
                </c:pt>
                <c:pt idx="276">
                  <c:v>6518000</c:v>
                </c:pt>
                <c:pt idx="277">
                  <c:v>6518000</c:v>
                </c:pt>
                <c:pt idx="278">
                  <c:v>6518000</c:v>
                </c:pt>
                <c:pt idx="279">
                  <c:v>6518000</c:v>
                </c:pt>
                <c:pt idx="280">
                  <c:v>6518000</c:v>
                </c:pt>
                <c:pt idx="281">
                  <c:v>6518000</c:v>
                </c:pt>
                <c:pt idx="282">
                  <c:v>6518000</c:v>
                </c:pt>
                <c:pt idx="283">
                  <c:v>6518000</c:v>
                </c:pt>
                <c:pt idx="284">
                  <c:v>6518000</c:v>
                </c:pt>
                <c:pt idx="285">
                  <c:v>6518000</c:v>
                </c:pt>
                <c:pt idx="286">
                  <c:v>6518000</c:v>
                </c:pt>
                <c:pt idx="287">
                  <c:v>6518000</c:v>
                </c:pt>
                <c:pt idx="288">
                  <c:v>6518000</c:v>
                </c:pt>
                <c:pt idx="289">
                  <c:v>6518000</c:v>
                </c:pt>
                <c:pt idx="290">
                  <c:v>6518000</c:v>
                </c:pt>
                <c:pt idx="291">
                  <c:v>6518000</c:v>
                </c:pt>
                <c:pt idx="292">
                  <c:v>6518000</c:v>
                </c:pt>
                <c:pt idx="293">
                  <c:v>6518000</c:v>
                </c:pt>
                <c:pt idx="294">
                  <c:v>6518000</c:v>
                </c:pt>
                <c:pt idx="295">
                  <c:v>6518000</c:v>
                </c:pt>
                <c:pt idx="296">
                  <c:v>6518000</c:v>
                </c:pt>
                <c:pt idx="297">
                  <c:v>6518000</c:v>
                </c:pt>
                <c:pt idx="298">
                  <c:v>6518000</c:v>
                </c:pt>
                <c:pt idx="299">
                  <c:v>6518000</c:v>
                </c:pt>
                <c:pt idx="300">
                  <c:v>6518000</c:v>
                </c:pt>
                <c:pt idx="301">
                  <c:v>6518000</c:v>
                </c:pt>
                <c:pt idx="302">
                  <c:v>6518000</c:v>
                </c:pt>
                <c:pt idx="303">
                  <c:v>6518000</c:v>
                </c:pt>
                <c:pt idx="304">
                  <c:v>6518000</c:v>
                </c:pt>
                <c:pt idx="305">
                  <c:v>6518000</c:v>
                </c:pt>
                <c:pt idx="306">
                  <c:v>6518000</c:v>
                </c:pt>
                <c:pt idx="307">
                  <c:v>6518000</c:v>
                </c:pt>
                <c:pt idx="308">
                  <c:v>6518000</c:v>
                </c:pt>
                <c:pt idx="309">
                  <c:v>6518000</c:v>
                </c:pt>
                <c:pt idx="310">
                  <c:v>6518000</c:v>
                </c:pt>
                <c:pt idx="311">
                  <c:v>6518000</c:v>
                </c:pt>
                <c:pt idx="312">
                  <c:v>6518000</c:v>
                </c:pt>
                <c:pt idx="313">
                  <c:v>6518000</c:v>
                </c:pt>
                <c:pt idx="314">
                  <c:v>6518000</c:v>
                </c:pt>
                <c:pt idx="315">
                  <c:v>6518000</c:v>
                </c:pt>
                <c:pt idx="316">
                  <c:v>6518000</c:v>
                </c:pt>
                <c:pt idx="317">
                  <c:v>6518000</c:v>
                </c:pt>
                <c:pt idx="318">
                  <c:v>6518000</c:v>
                </c:pt>
                <c:pt idx="319">
                  <c:v>6518000</c:v>
                </c:pt>
                <c:pt idx="320">
                  <c:v>6518000</c:v>
                </c:pt>
                <c:pt idx="321">
                  <c:v>6518000</c:v>
                </c:pt>
                <c:pt idx="322">
                  <c:v>6518000</c:v>
                </c:pt>
                <c:pt idx="323">
                  <c:v>6518000</c:v>
                </c:pt>
                <c:pt idx="324">
                  <c:v>6518000</c:v>
                </c:pt>
                <c:pt idx="325">
                  <c:v>6518000</c:v>
                </c:pt>
                <c:pt idx="326">
                  <c:v>6518000</c:v>
                </c:pt>
                <c:pt idx="327">
                  <c:v>6518000</c:v>
                </c:pt>
                <c:pt idx="328">
                  <c:v>6518000</c:v>
                </c:pt>
                <c:pt idx="329">
                  <c:v>6518000</c:v>
                </c:pt>
                <c:pt idx="330">
                  <c:v>6518000</c:v>
                </c:pt>
                <c:pt idx="331">
                  <c:v>6518000</c:v>
                </c:pt>
                <c:pt idx="332">
                  <c:v>6518000</c:v>
                </c:pt>
                <c:pt idx="333">
                  <c:v>6518000</c:v>
                </c:pt>
                <c:pt idx="334">
                  <c:v>6518000</c:v>
                </c:pt>
                <c:pt idx="335">
                  <c:v>6518000</c:v>
                </c:pt>
                <c:pt idx="336">
                  <c:v>6518000</c:v>
                </c:pt>
                <c:pt idx="337">
                  <c:v>6518000</c:v>
                </c:pt>
                <c:pt idx="338">
                  <c:v>6518000</c:v>
                </c:pt>
                <c:pt idx="339">
                  <c:v>6518000</c:v>
                </c:pt>
                <c:pt idx="340">
                  <c:v>6518000</c:v>
                </c:pt>
                <c:pt idx="341">
                  <c:v>6518000</c:v>
                </c:pt>
                <c:pt idx="342">
                  <c:v>6518000</c:v>
                </c:pt>
                <c:pt idx="343">
                  <c:v>6518000</c:v>
                </c:pt>
                <c:pt idx="344">
                  <c:v>6518000</c:v>
                </c:pt>
                <c:pt idx="345">
                  <c:v>6518000</c:v>
                </c:pt>
                <c:pt idx="346">
                  <c:v>6518000</c:v>
                </c:pt>
                <c:pt idx="347">
                  <c:v>6518000</c:v>
                </c:pt>
                <c:pt idx="348">
                  <c:v>6518000</c:v>
                </c:pt>
                <c:pt idx="349">
                  <c:v>6518000</c:v>
                </c:pt>
                <c:pt idx="350">
                  <c:v>6518000</c:v>
                </c:pt>
                <c:pt idx="351">
                  <c:v>6518000</c:v>
                </c:pt>
                <c:pt idx="352">
                  <c:v>6518000</c:v>
                </c:pt>
                <c:pt idx="353">
                  <c:v>6518000</c:v>
                </c:pt>
                <c:pt idx="354">
                  <c:v>6518000</c:v>
                </c:pt>
                <c:pt idx="355">
                  <c:v>6518000</c:v>
                </c:pt>
                <c:pt idx="356">
                  <c:v>6518000</c:v>
                </c:pt>
                <c:pt idx="357">
                  <c:v>6518000</c:v>
                </c:pt>
                <c:pt idx="358">
                  <c:v>6518000</c:v>
                </c:pt>
                <c:pt idx="359">
                  <c:v>6518000</c:v>
                </c:pt>
                <c:pt idx="360">
                  <c:v>6518000</c:v>
                </c:pt>
                <c:pt idx="361">
                  <c:v>6518000</c:v>
                </c:pt>
                <c:pt idx="362">
                  <c:v>6518000</c:v>
                </c:pt>
                <c:pt idx="363">
                  <c:v>6518000</c:v>
                </c:pt>
                <c:pt idx="364">
                  <c:v>6518000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82-4E3A-AA66-77DC4C536DBA}"/>
            </c:ext>
          </c:extLst>
        </c:ser>
        <c:ser>
          <c:idx val="6"/>
          <c:order val="4"/>
          <c:tx>
            <c:v>Nadlepšené Vz při  0,3 m3/s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Bilance!$AB$5:$AB$370</c:f>
              <c:numCache>
                <c:formatCode>m/d/yyyy</c:formatCode>
                <c:ptCount val="366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'Bilance S nadlepšením QB=0,3'!$X$5:$X$369</c:f>
              <c:numCache>
                <c:formatCode>#,##0</c:formatCode>
                <c:ptCount val="365"/>
                <c:pt idx="0">
                  <c:v>6518000</c:v>
                </c:pt>
                <c:pt idx="1">
                  <c:v>6518000</c:v>
                </c:pt>
                <c:pt idx="2">
                  <c:v>6518000</c:v>
                </c:pt>
                <c:pt idx="3">
                  <c:v>6518000</c:v>
                </c:pt>
                <c:pt idx="4">
                  <c:v>6518000</c:v>
                </c:pt>
                <c:pt idx="5">
                  <c:v>6518000</c:v>
                </c:pt>
                <c:pt idx="6">
                  <c:v>6518000</c:v>
                </c:pt>
                <c:pt idx="7">
                  <c:v>6518000</c:v>
                </c:pt>
                <c:pt idx="8">
                  <c:v>6515463.9699135246</c:v>
                </c:pt>
                <c:pt idx="9">
                  <c:v>6518000</c:v>
                </c:pt>
                <c:pt idx="10">
                  <c:v>6518000</c:v>
                </c:pt>
                <c:pt idx="11">
                  <c:v>6518000</c:v>
                </c:pt>
                <c:pt idx="12">
                  <c:v>6518000</c:v>
                </c:pt>
                <c:pt idx="13">
                  <c:v>6518000</c:v>
                </c:pt>
                <c:pt idx="14">
                  <c:v>6518000</c:v>
                </c:pt>
                <c:pt idx="15">
                  <c:v>6518000</c:v>
                </c:pt>
                <c:pt idx="16">
                  <c:v>6518000</c:v>
                </c:pt>
                <c:pt idx="17">
                  <c:v>6518000</c:v>
                </c:pt>
                <c:pt idx="18">
                  <c:v>6518000</c:v>
                </c:pt>
                <c:pt idx="19">
                  <c:v>6518000</c:v>
                </c:pt>
                <c:pt idx="20">
                  <c:v>6518000</c:v>
                </c:pt>
                <c:pt idx="21">
                  <c:v>6518000</c:v>
                </c:pt>
                <c:pt idx="22">
                  <c:v>6518000</c:v>
                </c:pt>
                <c:pt idx="23">
                  <c:v>6518000</c:v>
                </c:pt>
                <c:pt idx="24">
                  <c:v>6518000</c:v>
                </c:pt>
                <c:pt idx="25">
                  <c:v>6518000</c:v>
                </c:pt>
                <c:pt idx="26">
                  <c:v>6518000</c:v>
                </c:pt>
                <c:pt idx="27">
                  <c:v>6518000</c:v>
                </c:pt>
                <c:pt idx="28">
                  <c:v>6518000</c:v>
                </c:pt>
                <c:pt idx="29">
                  <c:v>6518000</c:v>
                </c:pt>
                <c:pt idx="30">
                  <c:v>6518000</c:v>
                </c:pt>
                <c:pt idx="31">
                  <c:v>6518000</c:v>
                </c:pt>
                <c:pt idx="32">
                  <c:v>6518000</c:v>
                </c:pt>
                <c:pt idx="33">
                  <c:v>6518000</c:v>
                </c:pt>
                <c:pt idx="34">
                  <c:v>6518000</c:v>
                </c:pt>
                <c:pt idx="35">
                  <c:v>6518000</c:v>
                </c:pt>
                <c:pt idx="36">
                  <c:v>6518000</c:v>
                </c:pt>
                <c:pt idx="37">
                  <c:v>6517278.548852494</c:v>
                </c:pt>
                <c:pt idx="38">
                  <c:v>6518000</c:v>
                </c:pt>
                <c:pt idx="39">
                  <c:v>6517278.548852494</c:v>
                </c:pt>
                <c:pt idx="40">
                  <c:v>6518000</c:v>
                </c:pt>
                <c:pt idx="41">
                  <c:v>6518000</c:v>
                </c:pt>
                <c:pt idx="42">
                  <c:v>6518000</c:v>
                </c:pt>
                <c:pt idx="43">
                  <c:v>6516119.5785467727</c:v>
                </c:pt>
                <c:pt idx="44">
                  <c:v>6518000</c:v>
                </c:pt>
                <c:pt idx="45">
                  <c:v>6518000</c:v>
                </c:pt>
                <c:pt idx="46">
                  <c:v>6518000</c:v>
                </c:pt>
                <c:pt idx="47">
                  <c:v>6518000</c:v>
                </c:pt>
                <c:pt idx="48">
                  <c:v>6518000</c:v>
                </c:pt>
                <c:pt idx="49">
                  <c:v>6518000</c:v>
                </c:pt>
                <c:pt idx="50">
                  <c:v>6518000</c:v>
                </c:pt>
                <c:pt idx="51">
                  <c:v>6518000</c:v>
                </c:pt>
                <c:pt idx="52">
                  <c:v>6518000</c:v>
                </c:pt>
                <c:pt idx="53">
                  <c:v>6518000</c:v>
                </c:pt>
                <c:pt idx="54">
                  <c:v>6518000</c:v>
                </c:pt>
                <c:pt idx="55">
                  <c:v>6518000</c:v>
                </c:pt>
                <c:pt idx="56">
                  <c:v>6518000</c:v>
                </c:pt>
                <c:pt idx="57">
                  <c:v>6518000</c:v>
                </c:pt>
                <c:pt idx="58">
                  <c:v>6518000</c:v>
                </c:pt>
                <c:pt idx="59">
                  <c:v>6518000</c:v>
                </c:pt>
                <c:pt idx="60">
                  <c:v>6518000</c:v>
                </c:pt>
                <c:pt idx="61">
                  <c:v>6518000</c:v>
                </c:pt>
                <c:pt idx="62">
                  <c:v>6518000</c:v>
                </c:pt>
                <c:pt idx="63">
                  <c:v>6518000</c:v>
                </c:pt>
                <c:pt idx="64">
                  <c:v>6518000</c:v>
                </c:pt>
                <c:pt idx="65">
                  <c:v>6518000</c:v>
                </c:pt>
                <c:pt idx="66">
                  <c:v>6518000</c:v>
                </c:pt>
                <c:pt idx="67">
                  <c:v>6518000</c:v>
                </c:pt>
                <c:pt idx="68">
                  <c:v>6518000</c:v>
                </c:pt>
                <c:pt idx="69">
                  <c:v>6518000</c:v>
                </c:pt>
                <c:pt idx="70">
                  <c:v>6518000</c:v>
                </c:pt>
                <c:pt idx="71">
                  <c:v>6518000</c:v>
                </c:pt>
                <c:pt idx="72">
                  <c:v>6518000</c:v>
                </c:pt>
                <c:pt idx="73">
                  <c:v>6518000</c:v>
                </c:pt>
                <c:pt idx="74">
                  <c:v>6518000</c:v>
                </c:pt>
                <c:pt idx="75">
                  <c:v>6518000</c:v>
                </c:pt>
                <c:pt idx="76">
                  <c:v>6518000</c:v>
                </c:pt>
                <c:pt idx="77">
                  <c:v>6518000</c:v>
                </c:pt>
                <c:pt idx="78">
                  <c:v>6518000</c:v>
                </c:pt>
                <c:pt idx="79">
                  <c:v>6518000</c:v>
                </c:pt>
                <c:pt idx="80">
                  <c:v>6518000</c:v>
                </c:pt>
                <c:pt idx="81">
                  <c:v>6518000</c:v>
                </c:pt>
                <c:pt idx="82">
                  <c:v>6518000</c:v>
                </c:pt>
                <c:pt idx="83">
                  <c:v>6518000</c:v>
                </c:pt>
                <c:pt idx="84">
                  <c:v>6518000</c:v>
                </c:pt>
                <c:pt idx="85">
                  <c:v>6518000</c:v>
                </c:pt>
                <c:pt idx="86">
                  <c:v>6518000</c:v>
                </c:pt>
                <c:pt idx="87">
                  <c:v>6518000</c:v>
                </c:pt>
                <c:pt idx="88">
                  <c:v>6518000</c:v>
                </c:pt>
                <c:pt idx="89">
                  <c:v>6516904.1938152378</c:v>
                </c:pt>
                <c:pt idx="90">
                  <c:v>6518000</c:v>
                </c:pt>
                <c:pt idx="91">
                  <c:v>6518000</c:v>
                </c:pt>
                <c:pt idx="92">
                  <c:v>6518000</c:v>
                </c:pt>
                <c:pt idx="93">
                  <c:v>6518000</c:v>
                </c:pt>
                <c:pt idx="94">
                  <c:v>6518000</c:v>
                </c:pt>
                <c:pt idx="95">
                  <c:v>6518000</c:v>
                </c:pt>
                <c:pt idx="96">
                  <c:v>6518000</c:v>
                </c:pt>
                <c:pt idx="97">
                  <c:v>6518000</c:v>
                </c:pt>
                <c:pt idx="98">
                  <c:v>6518000</c:v>
                </c:pt>
                <c:pt idx="99">
                  <c:v>6517799.6413242826</c:v>
                </c:pt>
                <c:pt idx="100">
                  <c:v>6518000</c:v>
                </c:pt>
                <c:pt idx="101">
                  <c:v>6518000</c:v>
                </c:pt>
                <c:pt idx="102">
                  <c:v>6518000</c:v>
                </c:pt>
                <c:pt idx="103">
                  <c:v>6518000</c:v>
                </c:pt>
                <c:pt idx="104">
                  <c:v>6518000</c:v>
                </c:pt>
                <c:pt idx="105">
                  <c:v>6518000</c:v>
                </c:pt>
                <c:pt idx="106">
                  <c:v>6518000</c:v>
                </c:pt>
                <c:pt idx="107">
                  <c:v>6518000</c:v>
                </c:pt>
                <c:pt idx="108">
                  <c:v>6518000</c:v>
                </c:pt>
                <c:pt idx="109">
                  <c:v>6518000</c:v>
                </c:pt>
                <c:pt idx="110">
                  <c:v>6516903.5033345772</c:v>
                </c:pt>
                <c:pt idx="111">
                  <c:v>6518000</c:v>
                </c:pt>
                <c:pt idx="112">
                  <c:v>6518000</c:v>
                </c:pt>
                <c:pt idx="113">
                  <c:v>6518000</c:v>
                </c:pt>
                <c:pt idx="114">
                  <c:v>6518000</c:v>
                </c:pt>
                <c:pt idx="115">
                  <c:v>6516494.3627747623</c:v>
                </c:pt>
                <c:pt idx="116">
                  <c:v>6518000</c:v>
                </c:pt>
                <c:pt idx="117">
                  <c:v>6518000</c:v>
                </c:pt>
                <c:pt idx="118">
                  <c:v>6516630.7429708727</c:v>
                </c:pt>
                <c:pt idx="119">
                  <c:v>6518000</c:v>
                </c:pt>
                <c:pt idx="120">
                  <c:v>6518000</c:v>
                </c:pt>
                <c:pt idx="121">
                  <c:v>6516494.3627747623</c:v>
                </c:pt>
                <c:pt idx="122">
                  <c:v>6518000</c:v>
                </c:pt>
                <c:pt idx="123">
                  <c:v>6518000</c:v>
                </c:pt>
                <c:pt idx="124">
                  <c:v>6518000</c:v>
                </c:pt>
                <c:pt idx="125">
                  <c:v>6518000</c:v>
                </c:pt>
                <c:pt idx="126">
                  <c:v>6518000</c:v>
                </c:pt>
                <c:pt idx="127">
                  <c:v>6518000</c:v>
                </c:pt>
                <c:pt idx="128">
                  <c:v>6518000</c:v>
                </c:pt>
                <c:pt idx="129">
                  <c:v>6518000</c:v>
                </c:pt>
                <c:pt idx="130">
                  <c:v>6518000</c:v>
                </c:pt>
                <c:pt idx="131">
                  <c:v>6518000</c:v>
                </c:pt>
                <c:pt idx="132">
                  <c:v>6518000</c:v>
                </c:pt>
                <c:pt idx="133">
                  <c:v>6518000</c:v>
                </c:pt>
                <c:pt idx="134">
                  <c:v>6518000</c:v>
                </c:pt>
                <c:pt idx="135">
                  <c:v>6518000</c:v>
                </c:pt>
                <c:pt idx="136">
                  <c:v>6518000</c:v>
                </c:pt>
                <c:pt idx="137">
                  <c:v>6516971.6934183743</c:v>
                </c:pt>
                <c:pt idx="138">
                  <c:v>6518000</c:v>
                </c:pt>
                <c:pt idx="139">
                  <c:v>6516562.5528870756</c:v>
                </c:pt>
                <c:pt idx="140">
                  <c:v>6518000</c:v>
                </c:pt>
                <c:pt idx="141">
                  <c:v>6518000</c:v>
                </c:pt>
                <c:pt idx="142">
                  <c:v>6516289.7924948549</c:v>
                </c:pt>
                <c:pt idx="143">
                  <c:v>6518000</c:v>
                </c:pt>
                <c:pt idx="144">
                  <c:v>6516460.2677328633</c:v>
                </c:pt>
                <c:pt idx="145">
                  <c:v>6515227.3908713302</c:v>
                </c:pt>
                <c:pt idx="146">
                  <c:v>6518000</c:v>
                </c:pt>
                <c:pt idx="147">
                  <c:v>6518000</c:v>
                </c:pt>
                <c:pt idx="148">
                  <c:v>6518000</c:v>
                </c:pt>
                <c:pt idx="149">
                  <c:v>6518000</c:v>
                </c:pt>
                <c:pt idx="150">
                  <c:v>6518000</c:v>
                </c:pt>
                <c:pt idx="151">
                  <c:v>6518000</c:v>
                </c:pt>
                <c:pt idx="152">
                  <c:v>6518000</c:v>
                </c:pt>
                <c:pt idx="153">
                  <c:v>6518000</c:v>
                </c:pt>
                <c:pt idx="154">
                  <c:v>6518000</c:v>
                </c:pt>
                <c:pt idx="155">
                  <c:v>6518000</c:v>
                </c:pt>
                <c:pt idx="156">
                  <c:v>6518000</c:v>
                </c:pt>
                <c:pt idx="157">
                  <c:v>6518000</c:v>
                </c:pt>
                <c:pt idx="158">
                  <c:v>6518000</c:v>
                </c:pt>
                <c:pt idx="159">
                  <c:v>6518000</c:v>
                </c:pt>
                <c:pt idx="160">
                  <c:v>6518000</c:v>
                </c:pt>
                <c:pt idx="161">
                  <c:v>6518000</c:v>
                </c:pt>
                <c:pt idx="162">
                  <c:v>6518000</c:v>
                </c:pt>
                <c:pt idx="163">
                  <c:v>6514713.9946033861</c:v>
                </c:pt>
                <c:pt idx="164">
                  <c:v>6518000</c:v>
                </c:pt>
                <c:pt idx="165">
                  <c:v>6513749.2932870751</c:v>
                </c:pt>
                <c:pt idx="166">
                  <c:v>6518000</c:v>
                </c:pt>
                <c:pt idx="167">
                  <c:v>6518000</c:v>
                </c:pt>
                <c:pt idx="168">
                  <c:v>6513476.5328948544</c:v>
                </c:pt>
                <c:pt idx="169">
                  <c:v>6518000</c:v>
                </c:pt>
                <c:pt idx="170">
                  <c:v>6518000</c:v>
                </c:pt>
                <c:pt idx="171">
                  <c:v>6513578.8180490667</c:v>
                </c:pt>
                <c:pt idx="172">
                  <c:v>6518000</c:v>
                </c:pt>
                <c:pt idx="173">
                  <c:v>6518000</c:v>
                </c:pt>
                <c:pt idx="174">
                  <c:v>6513647.0081328638</c:v>
                </c:pt>
                <c:pt idx="175">
                  <c:v>6518000</c:v>
                </c:pt>
                <c:pt idx="176">
                  <c:v>6518000</c:v>
                </c:pt>
                <c:pt idx="177">
                  <c:v>6518000</c:v>
                </c:pt>
                <c:pt idx="178">
                  <c:v>6513953.8635384673</c:v>
                </c:pt>
                <c:pt idx="179">
                  <c:v>6518000</c:v>
                </c:pt>
                <c:pt idx="180">
                  <c:v>6518000</c:v>
                </c:pt>
                <c:pt idx="181">
                  <c:v>6513449.9619370336</c:v>
                </c:pt>
                <c:pt idx="182">
                  <c:v>6518000</c:v>
                </c:pt>
                <c:pt idx="183">
                  <c:v>6518000</c:v>
                </c:pt>
                <c:pt idx="184">
                  <c:v>6513706.1693286486</c:v>
                </c:pt>
                <c:pt idx="185">
                  <c:v>6518000</c:v>
                </c:pt>
                <c:pt idx="186">
                  <c:v>6518000</c:v>
                </c:pt>
                <c:pt idx="187">
                  <c:v>6512079.2552548731</c:v>
                </c:pt>
                <c:pt idx="188">
                  <c:v>6506294.8907058565</c:v>
                </c:pt>
                <c:pt idx="189">
                  <c:v>6518000</c:v>
                </c:pt>
                <c:pt idx="190">
                  <c:v>6518000</c:v>
                </c:pt>
                <c:pt idx="191">
                  <c:v>6512283.8255347805</c:v>
                </c:pt>
                <c:pt idx="192">
                  <c:v>6518000</c:v>
                </c:pt>
                <c:pt idx="193">
                  <c:v>6512283.8255347805</c:v>
                </c:pt>
                <c:pt idx="194">
                  <c:v>6518000</c:v>
                </c:pt>
                <c:pt idx="195">
                  <c:v>6512420.2057023756</c:v>
                </c:pt>
                <c:pt idx="196">
                  <c:v>6506840.4114047512</c:v>
                </c:pt>
                <c:pt idx="197">
                  <c:v>6513960.3405982135</c:v>
                </c:pt>
                <c:pt idx="198">
                  <c:v>6508312.3562167911</c:v>
                </c:pt>
                <c:pt idx="199">
                  <c:v>6502527.9916677745</c:v>
                </c:pt>
                <c:pt idx="200">
                  <c:v>6511257.2742158948</c:v>
                </c:pt>
                <c:pt idx="201">
                  <c:v>6518000</c:v>
                </c:pt>
                <c:pt idx="202">
                  <c:v>6511772.9223720916</c:v>
                </c:pt>
                <c:pt idx="203">
                  <c:v>6518000</c:v>
                </c:pt>
                <c:pt idx="204">
                  <c:v>6518000</c:v>
                </c:pt>
                <c:pt idx="205">
                  <c:v>6518000</c:v>
                </c:pt>
                <c:pt idx="206">
                  <c:v>6518000</c:v>
                </c:pt>
                <c:pt idx="207">
                  <c:v>6518000</c:v>
                </c:pt>
                <c:pt idx="208">
                  <c:v>6518000</c:v>
                </c:pt>
                <c:pt idx="209">
                  <c:v>6518000</c:v>
                </c:pt>
                <c:pt idx="210">
                  <c:v>6518000</c:v>
                </c:pt>
                <c:pt idx="211">
                  <c:v>6518000</c:v>
                </c:pt>
                <c:pt idx="212">
                  <c:v>6511620.7707208153</c:v>
                </c:pt>
                <c:pt idx="213">
                  <c:v>6517610.1118736826</c:v>
                </c:pt>
                <c:pt idx="214">
                  <c:v>6511094.5023983885</c:v>
                </c:pt>
                <c:pt idx="215">
                  <c:v>6504578.8929230943</c:v>
                </c:pt>
                <c:pt idx="216">
                  <c:v>6511480.9250662727</c:v>
                </c:pt>
                <c:pt idx="217">
                  <c:v>6518000</c:v>
                </c:pt>
                <c:pt idx="218">
                  <c:v>6511961.7211683178</c:v>
                </c:pt>
                <c:pt idx="219">
                  <c:v>6505821.1572109396</c:v>
                </c:pt>
                <c:pt idx="220">
                  <c:v>6512205.5492856316</c:v>
                </c:pt>
                <c:pt idx="221">
                  <c:v>6506133.1754120504</c:v>
                </c:pt>
                <c:pt idx="222">
                  <c:v>6499890.3263289761</c:v>
                </c:pt>
                <c:pt idx="223">
                  <c:v>6494836.4369796598</c:v>
                </c:pt>
                <c:pt idx="224">
                  <c:v>6501391.3042923603</c:v>
                </c:pt>
                <c:pt idx="225">
                  <c:v>6495728.0709785949</c:v>
                </c:pt>
                <c:pt idx="226">
                  <c:v>6502136.5740710553</c:v>
                </c:pt>
                <c:pt idx="227">
                  <c:v>6496554.2021906245</c:v>
                </c:pt>
                <c:pt idx="228">
                  <c:v>6490584.1134712556</c:v>
                </c:pt>
                <c:pt idx="229">
                  <c:v>6484409.4544719793</c:v>
                </c:pt>
                <c:pt idx="230">
                  <c:v>6477927.9400670994</c:v>
                </c:pt>
                <c:pt idx="231">
                  <c:v>6493764.7463896293</c:v>
                </c:pt>
                <c:pt idx="232">
                  <c:v>6509533.3626283612</c:v>
                </c:pt>
                <c:pt idx="233">
                  <c:v>6518000</c:v>
                </c:pt>
                <c:pt idx="234">
                  <c:v>6518000</c:v>
                </c:pt>
                <c:pt idx="235">
                  <c:v>6518000</c:v>
                </c:pt>
                <c:pt idx="236">
                  <c:v>6518000</c:v>
                </c:pt>
                <c:pt idx="237">
                  <c:v>6518000</c:v>
                </c:pt>
                <c:pt idx="238">
                  <c:v>6518000</c:v>
                </c:pt>
                <c:pt idx="239">
                  <c:v>6518000</c:v>
                </c:pt>
                <c:pt idx="240">
                  <c:v>6518000</c:v>
                </c:pt>
                <c:pt idx="241">
                  <c:v>6518000</c:v>
                </c:pt>
                <c:pt idx="242">
                  <c:v>6518000</c:v>
                </c:pt>
                <c:pt idx="243">
                  <c:v>6518000</c:v>
                </c:pt>
                <c:pt idx="244">
                  <c:v>6518000</c:v>
                </c:pt>
                <c:pt idx="245">
                  <c:v>6518000</c:v>
                </c:pt>
                <c:pt idx="246">
                  <c:v>6518000</c:v>
                </c:pt>
                <c:pt idx="247">
                  <c:v>6518000</c:v>
                </c:pt>
                <c:pt idx="248">
                  <c:v>6518000</c:v>
                </c:pt>
                <c:pt idx="249">
                  <c:v>6518000</c:v>
                </c:pt>
                <c:pt idx="250">
                  <c:v>6518000</c:v>
                </c:pt>
                <c:pt idx="251">
                  <c:v>6518000</c:v>
                </c:pt>
                <c:pt idx="252">
                  <c:v>6518000</c:v>
                </c:pt>
                <c:pt idx="253">
                  <c:v>6518000</c:v>
                </c:pt>
                <c:pt idx="254">
                  <c:v>6518000</c:v>
                </c:pt>
                <c:pt idx="255">
                  <c:v>6518000</c:v>
                </c:pt>
                <c:pt idx="256">
                  <c:v>6518000</c:v>
                </c:pt>
                <c:pt idx="257">
                  <c:v>6518000</c:v>
                </c:pt>
                <c:pt idx="258">
                  <c:v>6518000</c:v>
                </c:pt>
                <c:pt idx="259">
                  <c:v>6518000</c:v>
                </c:pt>
                <c:pt idx="260">
                  <c:v>6518000</c:v>
                </c:pt>
                <c:pt idx="261">
                  <c:v>6518000</c:v>
                </c:pt>
                <c:pt idx="262">
                  <c:v>6518000</c:v>
                </c:pt>
                <c:pt idx="263">
                  <c:v>6518000</c:v>
                </c:pt>
                <c:pt idx="264">
                  <c:v>6518000</c:v>
                </c:pt>
                <c:pt idx="265">
                  <c:v>6518000</c:v>
                </c:pt>
                <c:pt idx="266">
                  <c:v>6518000</c:v>
                </c:pt>
                <c:pt idx="267">
                  <c:v>6518000</c:v>
                </c:pt>
                <c:pt idx="268">
                  <c:v>6518000</c:v>
                </c:pt>
                <c:pt idx="269">
                  <c:v>6518000</c:v>
                </c:pt>
                <c:pt idx="270">
                  <c:v>6518000</c:v>
                </c:pt>
                <c:pt idx="271">
                  <c:v>6518000</c:v>
                </c:pt>
                <c:pt idx="272">
                  <c:v>6518000</c:v>
                </c:pt>
                <c:pt idx="273">
                  <c:v>6518000</c:v>
                </c:pt>
                <c:pt idx="274">
                  <c:v>6518000</c:v>
                </c:pt>
                <c:pt idx="275">
                  <c:v>6518000</c:v>
                </c:pt>
                <c:pt idx="276">
                  <c:v>6518000</c:v>
                </c:pt>
                <c:pt idx="277">
                  <c:v>6518000</c:v>
                </c:pt>
                <c:pt idx="278">
                  <c:v>6518000</c:v>
                </c:pt>
                <c:pt idx="279">
                  <c:v>6518000</c:v>
                </c:pt>
                <c:pt idx="280">
                  <c:v>6518000</c:v>
                </c:pt>
                <c:pt idx="281">
                  <c:v>6518000</c:v>
                </c:pt>
                <c:pt idx="282">
                  <c:v>6518000</c:v>
                </c:pt>
                <c:pt idx="283">
                  <c:v>6518000</c:v>
                </c:pt>
                <c:pt idx="284">
                  <c:v>6518000</c:v>
                </c:pt>
                <c:pt idx="285">
                  <c:v>6518000</c:v>
                </c:pt>
                <c:pt idx="286">
                  <c:v>6518000</c:v>
                </c:pt>
                <c:pt idx="287">
                  <c:v>6518000</c:v>
                </c:pt>
                <c:pt idx="288">
                  <c:v>6518000</c:v>
                </c:pt>
                <c:pt idx="289">
                  <c:v>6518000</c:v>
                </c:pt>
                <c:pt idx="290">
                  <c:v>6518000</c:v>
                </c:pt>
                <c:pt idx="291">
                  <c:v>6518000</c:v>
                </c:pt>
                <c:pt idx="292">
                  <c:v>6518000</c:v>
                </c:pt>
                <c:pt idx="293">
                  <c:v>6512408.7766607106</c:v>
                </c:pt>
                <c:pt idx="294">
                  <c:v>6518000</c:v>
                </c:pt>
                <c:pt idx="295">
                  <c:v>6512060.921349572</c:v>
                </c:pt>
                <c:pt idx="296">
                  <c:v>6518000</c:v>
                </c:pt>
                <c:pt idx="297">
                  <c:v>6511713.0660384344</c:v>
                </c:pt>
                <c:pt idx="298">
                  <c:v>6505011.4676432544</c:v>
                </c:pt>
                <c:pt idx="299">
                  <c:v>6497830.4671624806</c:v>
                </c:pt>
                <c:pt idx="300">
                  <c:v>6489763.5180011019</c:v>
                </c:pt>
                <c:pt idx="301">
                  <c:v>6482173.3769605132</c:v>
                </c:pt>
                <c:pt idx="302">
                  <c:v>6474753.7111579329</c:v>
                </c:pt>
                <c:pt idx="303">
                  <c:v>6467504.5205648458</c:v>
                </c:pt>
                <c:pt idx="304">
                  <c:v>6462854.0542633133</c:v>
                </c:pt>
                <c:pt idx="305">
                  <c:v>6479771.8177103885</c:v>
                </c:pt>
                <c:pt idx="306">
                  <c:v>6474507.6405976489</c:v>
                </c:pt>
                <c:pt idx="307">
                  <c:v>6490642.7855639756</c:v>
                </c:pt>
                <c:pt idx="308">
                  <c:v>6484903.3679274283</c:v>
                </c:pt>
                <c:pt idx="309">
                  <c:v>6503109.0917884931</c:v>
                </c:pt>
                <c:pt idx="310">
                  <c:v>6500330.923139031</c:v>
                </c:pt>
                <c:pt idx="311">
                  <c:v>6518000</c:v>
                </c:pt>
                <c:pt idx="312">
                  <c:v>6513590.7930135932</c:v>
                </c:pt>
                <c:pt idx="313">
                  <c:v>6518000</c:v>
                </c:pt>
                <c:pt idx="314">
                  <c:v>6511786.909408113</c:v>
                </c:pt>
                <c:pt idx="315">
                  <c:v>6518000</c:v>
                </c:pt>
                <c:pt idx="316">
                  <c:v>6513417.7238107799</c:v>
                </c:pt>
                <c:pt idx="317">
                  <c:v>6518000</c:v>
                </c:pt>
                <c:pt idx="318">
                  <c:v>6513247.2485727714</c:v>
                </c:pt>
                <c:pt idx="319">
                  <c:v>6518000</c:v>
                </c:pt>
                <c:pt idx="320">
                  <c:v>6513213.1535308724</c:v>
                </c:pt>
                <c:pt idx="321">
                  <c:v>6518000</c:v>
                </c:pt>
                <c:pt idx="322">
                  <c:v>6513554.103978375</c:v>
                </c:pt>
                <c:pt idx="323">
                  <c:v>6518000</c:v>
                </c:pt>
                <c:pt idx="324">
                  <c:v>6514416.837406842</c:v>
                </c:pt>
                <c:pt idx="325">
                  <c:v>6518000</c:v>
                </c:pt>
                <c:pt idx="326">
                  <c:v>6514834.2637916133</c:v>
                </c:pt>
                <c:pt idx="327">
                  <c:v>6518000</c:v>
                </c:pt>
                <c:pt idx="328">
                  <c:v>6517028.7381400708</c:v>
                </c:pt>
                <c:pt idx="329">
                  <c:v>6518000</c:v>
                </c:pt>
                <c:pt idx="330">
                  <c:v>6518000</c:v>
                </c:pt>
                <c:pt idx="331">
                  <c:v>6518000</c:v>
                </c:pt>
                <c:pt idx="332">
                  <c:v>6518000</c:v>
                </c:pt>
                <c:pt idx="333">
                  <c:v>6518000</c:v>
                </c:pt>
                <c:pt idx="334">
                  <c:v>6518000</c:v>
                </c:pt>
                <c:pt idx="335">
                  <c:v>6518000</c:v>
                </c:pt>
                <c:pt idx="336">
                  <c:v>6518000</c:v>
                </c:pt>
                <c:pt idx="337">
                  <c:v>6518000</c:v>
                </c:pt>
                <c:pt idx="338">
                  <c:v>6518000</c:v>
                </c:pt>
                <c:pt idx="339">
                  <c:v>6518000</c:v>
                </c:pt>
                <c:pt idx="340">
                  <c:v>6518000</c:v>
                </c:pt>
                <c:pt idx="341">
                  <c:v>6518000</c:v>
                </c:pt>
                <c:pt idx="342">
                  <c:v>6518000</c:v>
                </c:pt>
                <c:pt idx="343">
                  <c:v>6516694.8957622442</c:v>
                </c:pt>
                <c:pt idx="344">
                  <c:v>6518000</c:v>
                </c:pt>
                <c:pt idx="345">
                  <c:v>6517271.1710811313</c:v>
                </c:pt>
                <c:pt idx="346">
                  <c:v>6518000</c:v>
                </c:pt>
                <c:pt idx="347">
                  <c:v>6518000</c:v>
                </c:pt>
                <c:pt idx="348">
                  <c:v>6518000</c:v>
                </c:pt>
                <c:pt idx="349">
                  <c:v>6518000</c:v>
                </c:pt>
                <c:pt idx="350">
                  <c:v>6518000</c:v>
                </c:pt>
                <c:pt idx="351">
                  <c:v>6518000</c:v>
                </c:pt>
                <c:pt idx="352">
                  <c:v>6518000</c:v>
                </c:pt>
                <c:pt idx="353">
                  <c:v>6518000</c:v>
                </c:pt>
                <c:pt idx="354">
                  <c:v>6518000</c:v>
                </c:pt>
                <c:pt idx="355">
                  <c:v>6518000</c:v>
                </c:pt>
                <c:pt idx="356">
                  <c:v>6518000</c:v>
                </c:pt>
                <c:pt idx="357">
                  <c:v>6518000</c:v>
                </c:pt>
                <c:pt idx="358">
                  <c:v>6518000</c:v>
                </c:pt>
                <c:pt idx="359">
                  <c:v>6518000</c:v>
                </c:pt>
                <c:pt idx="360">
                  <c:v>6518000</c:v>
                </c:pt>
                <c:pt idx="361">
                  <c:v>6518000</c:v>
                </c:pt>
                <c:pt idx="362">
                  <c:v>6518000</c:v>
                </c:pt>
                <c:pt idx="363">
                  <c:v>6518000</c:v>
                </c:pt>
                <c:pt idx="364">
                  <c:v>6518000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82-4E3A-AA66-77DC4C536DBA}"/>
            </c:ext>
          </c:extLst>
        </c:ser>
        <c:ser>
          <c:idx val="2"/>
          <c:order val="5"/>
          <c:tx>
            <c:v>Vz při 1m3/s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'Bilance S nadlepšením QB=1'!$AB$5:$AB$369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'Bilance S nadlepšením QB=1'!$X$5:$X$369</c:f>
              <c:numCache>
                <c:formatCode>#,##0</c:formatCode>
                <c:ptCount val="365"/>
                <c:pt idx="0">
                  <c:v>6518000</c:v>
                </c:pt>
                <c:pt idx="1">
                  <c:v>6518000</c:v>
                </c:pt>
                <c:pt idx="2">
                  <c:v>6518000</c:v>
                </c:pt>
                <c:pt idx="3">
                  <c:v>6518000</c:v>
                </c:pt>
                <c:pt idx="4">
                  <c:v>6518000</c:v>
                </c:pt>
                <c:pt idx="5">
                  <c:v>6518000</c:v>
                </c:pt>
                <c:pt idx="6">
                  <c:v>6518000</c:v>
                </c:pt>
                <c:pt idx="7">
                  <c:v>6518000</c:v>
                </c:pt>
                <c:pt idx="8">
                  <c:v>6515463.9699135246</c:v>
                </c:pt>
                <c:pt idx="9">
                  <c:v>6518000</c:v>
                </c:pt>
                <c:pt idx="10">
                  <c:v>6518000</c:v>
                </c:pt>
                <c:pt idx="11">
                  <c:v>6518000</c:v>
                </c:pt>
                <c:pt idx="12">
                  <c:v>6518000</c:v>
                </c:pt>
                <c:pt idx="13">
                  <c:v>6518000</c:v>
                </c:pt>
                <c:pt idx="14">
                  <c:v>6518000</c:v>
                </c:pt>
                <c:pt idx="15">
                  <c:v>6518000</c:v>
                </c:pt>
                <c:pt idx="16">
                  <c:v>6518000</c:v>
                </c:pt>
                <c:pt idx="17">
                  <c:v>6518000</c:v>
                </c:pt>
                <c:pt idx="18">
                  <c:v>6518000</c:v>
                </c:pt>
                <c:pt idx="19">
                  <c:v>6518000</c:v>
                </c:pt>
                <c:pt idx="20">
                  <c:v>6518000</c:v>
                </c:pt>
                <c:pt idx="21">
                  <c:v>6518000</c:v>
                </c:pt>
                <c:pt idx="22">
                  <c:v>6518000</c:v>
                </c:pt>
                <c:pt idx="23">
                  <c:v>6518000</c:v>
                </c:pt>
                <c:pt idx="24">
                  <c:v>6518000</c:v>
                </c:pt>
                <c:pt idx="25">
                  <c:v>6518000</c:v>
                </c:pt>
                <c:pt idx="26">
                  <c:v>6518000</c:v>
                </c:pt>
                <c:pt idx="27">
                  <c:v>6518000</c:v>
                </c:pt>
                <c:pt idx="28">
                  <c:v>6518000</c:v>
                </c:pt>
                <c:pt idx="29">
                  <c:v>6518000</c:v>
                </c:pt>
                <c:pt idx="30">
                  <c:v>6518000</c:v>
                </c:pt>
                <c:pt idx="31">
                  <c:v>6518000</c:v>
                </c:pt>
                <c:pt idx="32">
                  <c:v>6518000</c:v>
                </c:pt>
                <c:pt idx="33">
                  <c:v>6518000</c:v>
                </c:pt>
                <c:pt idx="34">
                  <c:v>6518000</c:v>
                </c:pt>
                <c:pt idx="35">
                  <c:v>6518000</c:v>
                </c:pt>
                <c:pt idx="36">
                  <c:v>6518000</c:v>
                </c:pt>
                <c:pt idx="37">
                  <c:v>6517278.548852494</c:v>
                </c:pt>
                <c:pt idx="38">
                  <c:v>6518000</c:v>
                </c:pt>
                <c:pt idx="39">
                  <c:v>6517278.548852494</c:v>
                </c:pt>
                <c:pt idx="40">
                  <c:v>6518000</c:v>
                </c:pt>
                <c:pt idx="41">
                  <c:v>6518000</c:v>
                </c:pt>
                <c:pt idx="42">
                  <c:v>6518000</c:v>
                </c:pt>
                <c:pt idx="43">
                  <c:v>6516119.5785467727</c:v>
                </c:pt>
                <c:pt idx="44">
                  <c:v>6518000</c:v>
                </c:pt>
                <c:pt idx="45">
                  <c:v>6518000</c:v>
                </c:pt>
                <c:pt idx="46">
                  <c:v>6518000</c:v>
                </c:pt>
                <c:pt idx="47">
                  <c:v>6518000</c:v>
                </c:pt>
                <c:pt idx="48">
                  <c:v>6518000</c:v>
                </c:pt>
                <c:pt idx="49">
                  <c:v>6518000</c:v>
                </c:pt>
                <c:pt idx="50">
                  <c:v>6518000</c:v>
                </c:pt>
                <c:pt idx="51">
                  <c:v>6518000</c:v>
                </c:pt>
                <c:pt idx="52">
                  <c:v>6518000</c:v>
                </c:pt>
                <c:pt idx="53">
                  <c:v>6518000</c:v>
                </c:pt>
                <c:pt idx="54">
                  <c:v>6518000</c:v>
                </c:pt>
                <c:pt idx="55">
                  <c:v>6518000</c:v>
                </c:pt>
                <c:pt idx="56">
                  <c:v>6518000</c:v>
                </c:pt>
                <c:pt idx="57">
                  <c:v>6518000</c:v>
                </c:pt>
                <c:pt idx="58">
                  <c:v>6518000</c:v>
                </c:pt>
                <c:pt idx="59">
                  <c:v>6518000</c:v>
                </c:pt>
                <c:pt idx="60">
                  <c:v>6518000</c:v>
                </c:pt>
                <c:pt idx="61">
                  <c:v>6518000</c:v>
                </c:pt>
                <c:pt idx="62">
                  <c:v>6518000</c:v>
                </c:pt>
                <c:pt idx="63">
                  <c:v>6518000</c:v>
                </c:pt>
                <c:pt idx="64">
                  <c:v>6518000</c:v>
                </c:pt>
                <c:pt idx="65">
                  <c:v>6518000</c:v>
                </c:pt>
                <c:pt idx="66">
                  <c:v>6518000</c:v>
                </c:pt>
                <c:pt idx="67">
                  <c:v>6518000</c:v>
                </c:pt>
                <c:pt idx="68">
                  <c:v>6518000</c:v>
                </c:pt>
                <c:pt idx="69">
                  <c:v>6518000</c:v>
                </c:pt>
                <c:pt idx="70">
                  <c:v>6518000</c:v>
                </c:pt>
                <c:pt idx="71">
                  <c:v>6518000</c:v>
                </c:pt>
                <c:pt idx="72">
                  <c:v>6518000</c:v>
                </c:pt>
                <c:pt idx="73">
                  <c:v>6518000</c:v>
                </c:pt>
                <c:pt idx="74">
                  <c:v>6518000</c:v>
                </c:pt>
                <c:pt idx="75">
                  <c:v>6518000</c:v>
                </c:pt>
                <c:pt idx="76">
                  <c:v>6518000</c:v>
                </c:pt>
                <c:pt idx="77">
                  <c:v>6518000</c:v>
                </c:pt>
                <c:pt idx="78">
                  <c:v>6518000</c:v>
                </c:pt>
                <c:pt idx="79">
                  <c:v>6518000</c:v>
                </c:pt>
                <c:pt idx="80">
                  <c:v>6518000</c:v>
                </c:pt>
                <c:pt idx="81">
                  <c:v>6518000</c:v>
                </c:pt>
                <c:pt idx="82">
                  <c:v>6518000</c:v>
                </c:pt>
                <c:pt idx="83">
                  <c:v>6518000</c:v>
                </c:pt>
                <c:pt idx="84">
                  <c:v>6518000</c:v>
                </c:pt>
                <c:pt idx="85">
                  <c:v>6518000</c:v>
                </c:pt>
                <c:pt idx="86">
                  <c:v>6518000</c:v>
                </c:pt>
                <c:pt idx="87">
                  <c:v>6518000</c:v>
                </c:pt>
                <c:pt idx="88">
                  <c:v>6518000</c:v>
                </c:pt>
                <c:pt idx="89">
                  <c:v>6516904.1938152378</c:v>
                </c:pt>
                <c:pt idx="90">
                  <c:v>6518000</c:v>
                </c:pt>
                <c:pt idx="91">
                  <c:v>6518000</c:v>
                </c:pt>
                <c:pt idx="92">
                  <c:v>6518000</c:v>
                </c:pt>
                <c:pt idx="93">
                  <c:v>6518000</c:v>
                </c:pt>
                <c:pt idx="94">
                  <c:v>6518000</c:v>
                </c:pt>
                <c:pt idx="95">
                  <c:v>6518000</c:v>
                </c:pt>
                <c:pt idx="96">
                  <c:v>6518000</c:v>
                </c:pt>
                <c:pt idx="97">
                  <c:v>6518000</c:v>
                </c:pt>
                <c:pt idx="98">
                  <c:v>6518000</c:v>
                </c:pt>
                <c:pt idx="99">
                  <c:v>6517799.6413242826</c:v>
                </c:pt>
                <c:pt idx="100">
                  <c:v>6518000</c:v>
                </c:pt>
                <c:pt idx="101">
                  <c:v>6518000</c:v>
                </c:pt>
                <c:pt idx="102">
                  <c:v>6518000</c:v>
                </c:pt>
                <c:pt idx="103">
                  <c:v>6518000</c:v>
                </c:pt>
                <c:pt idx="104">
                  <c:v>6518000</c:v>
                </c:pt>
                <c:pt idx="105">
                  <c:v>6518000</c:v>
                </c:pt>
                <c:pt idx="106">
                  <c:v>6518000</c:v>
                </c:pt>
                <c:pt idx="107">
                  <c:v>6518000</c:v>
                </c:pt>
                <c:pt idx="108">
                  <c:v>6518000</c:v>
                </c:pt>
                <c:pt idx="109">
                  <c:v>6518000</c:v>
                </c:pt>
                <c:pt idx="110">
                  <c:v>6516903.5033345772</c:v>
                </c:pt>
                <c:pt idx="111">
                  <c:v>6518000</c:v>
                </c:pt>
                <c:pt idx="112">
                  <c:v>6518000</c:v>
                </c:pt>
                <c:pt idx="113">
                  <c:v>6518000</c:v>
                </c:pt>
                <c:pt idx="114">
                  <c:v>6518000</c:v>
                </c:pt>
                <c:pt idx="115">
                  <c:v>6516494.3627747623</c:v>
                </c:pt>
                <c:pt idx="116">
                  <c:v>6518000</c:v>
                </c:pt>
                <c:pt idx="117">
                  <c:v>6518000</c:v>
                </c:pt>
                <c:pt idx="118">
                  <c:v>6516630.7429708727</c:v>
                </c:pt>
                <c:pt idx="119">
                  <c:v>6518000</c:v>
                </c:pt>
                <c:pt idx="120">
                  <c:v>6518000</c:v>
                </c:pt>
                <c:pt idx="121">
                  <c:v>6516494.3627747623</c:v>
                </c:pt>
                <c:pt idx="122">
                  <c:v>6518000</c:v>
                </c:pt>
                <c:pt idx="123">
                  <c:v>6518000</c:v>
                </c:pt>
                <c:pt idx="124">
                  <c:v>6518000</c:v>
                </c:pt>
                <c:pt idx="125">
                  <c:v>6518000</c:v>
                </c:pt>
                <c:pt idx="126">
                  <c:v>6518000</c:v>
                </c:pt>
                <c:pt idx="127">
                  <c:v>6518000</c:v>
                </c:pt>
                <c:pt idx="128">
                  <c:v>6518000</c:v>
                </c:pt>
                <c:pt idx="129">
                  <c:v>6518000</c:v>
                </c:pt>
                <c:pt idx="130">
                  <c:v>6518000</c:v>
                </c:pt>
                <c:pt idx="131">
                  <c:v>6518000</c:v>
                </c:pt>
                <c:pt idx="132">
                  <c:v>6518000</c:v>
                </c:pt>
                <c:pt idx="133">
                  <c:v>6518000</c:v>
                </c:pt>
                <c:pt idx="134">
                  <c:v>6518000</c:v>
                </c:pt>
                <c:pt idx="135">
                  <c:v>6518000</c:v>
                </c:pt>
                <c:pt idx="136">
                  <c:v>6518000</c:v>
                </c:pt>
                <c:pt idx="137">
                  <c:v>6516971.6934183743</c:v>
                </c:pt>
                <c:pt idx="138">
                  <c:v>6518000</c:v>
                </c:pt>
                <c:pt idx="139">
                  <c:v>6516562.5528870756</c:v>
                </c:pt>
                <c:pt idx="140">
                  <c:v>6518000</c:v>
                </c:pt>
                <c:pt idx="141">
                  <c:v>6518000</c:v>
                </c:pt>
                <c:pt idx="142">
                  <c:v>6516289.7924948549</c:v>
                </c:pt>
                <c:pt idx="143">
                  <c:v>6518000</c:v>
                </c:pt>
                <c:pt idx="144">
                  <c:v>6516460.2677328633</c:v>
                </c:pt>
                <c:pt idx="145">
                  <c:v>6515227.3908713302</c:v>
                </c:pt>
                <c:pt idx="146">
                  <c:v>6518000</c:v>
                </c:pt>
                <c:pt idx="147">
                  <c:v>6518000</c:v>
                </c:pt>
                <c:pt idx="148">
                  <c:v>6518000</c:v>
                </c:pt>
                <c:pt idx="149">
                  <c:v>6518000</c:v>
                </c:pt>
                <c:pt idx="150">
                  <c:v>6518000</c:v>
                </c:pt>
                <c:pt idx="151">
                  <c:v>6518000</c:v>
                </c:pt>
                <c:pt idx="152">
                  <c:v>6518000</c:v>
                </c:pt>
                <c:pt idx="153">
                  <c:v>6518000</c:v>
                </c:pt>
                <c:pt idx="154">
                  <c:v>6518000</c:v>
                </c:pt>
                <c:pt idx="155">
                  <c:v>6518000</c:v>
                </c:pt>
                <c:pt idx="156">
                  <c:v>6518000</c:v>
                </c:pt>
                <c:pt idx="157">
                  <c:v>6518000</c:v>
                </c:pt>
                <c:pt idx="158">
                  <c:v>6518000</c:v>
                </c:pt>
                <c:pt idx="159">
                  <c:v>6518000</c:v>
                </c:pt>
                <c:pt idx="160">
                  <c:v>6518000</c:v>
                </c:pt>
                <c:pt idx="161">
                  <c:v>6518000</c:v>
                </c:pt>
                <c:pt idx="162">
                  <c:v>6518000</c:v>
                </c:pt>
                <c:pt idx="163">
                  <c:v>6514713.9946033861</c:v>
                </c:pt>
                <c:pt idx="164">
                  <c:v>6518000</c:v>
                </c:pt>
                <c:pt idx="165">
                  <c:v>6513749.2932870751</c:v>
                </c:pt>
                <c:pt idx="166">
                  <c:v>6518000</c:v>
                </c:pt>
                <c:pt idx="167">
                  <c:v>6518000</c:v>
                </c:pt>
                <c:pt idx="168">
                  <c:v>6513476.5328948544</c:v>
                </c:pt>
                <c:pt idx="169">
                  <c:v>6518000</c:v>
                </c:pt>
                <c:pt idx="170">
                  <c:v>6518000</c:v>
                </c:pt>
                <c:pt idx="171">
                  <c:v>6513578.8180490667</c:v>
                </c:pt>
                <c:pt idx="172">
                  <c:v>6518000</c:v>
                </c:pt>
                <c:pt idx="173">
                  <c:v>6518000</c:v>
                </c:pt>
                <c:pt idx="174">
                  <c:v>6513647.0081328638</c:v>
                </c:pt>
                <c:pt idx="175">
                  <c:v>6518000</c:v>
                </c:pt>
                <c:pt idx="176">
                  <c:v>6518000</c:v>
                </c:pt>
                <c:pt idx="177">
                  <c:v>6518000</c:v>
                </c:pt>
                <c:pt idx="178">
                  <c:v>6513953.8635384673</c:v>
                </c:pt>
                <c:pt idx="179">
                  <c:v>6518000</c:v>
                </c:pt>
                <c:pt idx="180">
                  <c:v>6518000</c:v>
                </c:pt>
                <c:pt idx="181">
                  <c:v>6513449.9619370336</c:v>
                </c:pt>
                <c:pt idx="182">
                  <c:v>6518000</c:v>
                </c:pt>
                <c:pt idx="183">
                  <c:v>6518000</c:v>
                </c:pt>
                <c:pt idx="184">
                  <c:v>6513706.1693286486</c:v>
                </c:pt>
                <c:pt idx="185">
                  <c:v>6518000</c:v>
                </c:pt>
                <c:pt idx="186">
                  <c:v>6518000</c:v>
                </c:pt>
                <c:pt idx="187">
                  <c:v>6512079.2552548731</c:v>
                </c:pt>
                <c:pt idx="188">
                  <c:v>6506294.8907058565</c:v>
                </c:pt>
                <c:pt idx="189">
                  <c:v>6518000</c:v>
                </c:pt>
                <c:pt idx="190">
                  <c:v>6518000</c:v>
                </c:pt>
                <c:pt idx="191">
                  <c:v>6512283.8255347805</c:v>
                </c:pt>
                <c:pt idx="192">
                  <c:v>6518000</c:v>
                </c:pt>
                <c:pt idx="193">
                  <c:v>6512283.8255347805</c:v>
                </c:pt>
                <c:pt idx="194">
                  <c:v>6518000</c:v>
                </c:pt>
                <c:pt idx="195">
                  <c:v>6512420.2057023756</c:v>
                </c:pt>
                <c:pt idx="196">
                  <c:v>6506840.4114047512</c:v>
                </c:pt>
                <c:pt idx="197">
                  <c:v>6513960.3405982135</c:v>
                </c:pt>
                <c:pt idx="198">
                  <c:v>6508312.3562167911</c:v>
                </c:pt>
                <c:pt idx="199">
                  <c:v>6502527.9916677745</c:v>
                </c:pt>
                <c:pt idx="200">
                  <c:v>6511257.2742158948</c:v>
                </c:pt>
                <c:pt idx="201">
                  <c:v>6518000</c:v>
                </c:pt>
                <c:pt idx="202">
                  <c:v>6511772.9223720916</c:v>
                </c:pt>
                <c:pt idx="203">
                  <c:v>6518000</c:v>
                </c:pt>
                <c:pt idx="204">
                  <c:v>6518000</c:v>
                </c:pt>
                <c:pt idx="205">
                  <c:v>6518000</c:v>
                </c:pt>
                <c:pt idx="206">
                  <c:v>6518000</c:v>
                </c:pt>
                <c:pt idx="207">
                  <c:v>6518000</c:v>
                </c:pt>
                <c:pt idx="208">
                  <c:v>6518000</c:v>
                </c:pt>
                <c:pt idx="209">
                  <c:v>6518000</c:v>
                </c:pt>
                <c:pt idx="210">
                  <c:v>6518000</c:v>
                </c:pt>
                <c:pt idx="211">
                  <c:v>6518000</c:v>
                </c:pt>
                <c:pt idx="212">
                  <c:v>6511620.7707208153</c:v>
                </c:pt>
                <c:pt idx="213">
                  <c:v>6517610.1118736826</c:v>
                </c:pt>
                <c:pt idx="214">
                  <c:v>6511094.5023983885</c:v>
                </c:pt>
                <c:pt idx="215">
                  <c:v>6504578.8929230943</c:v>
                </c:pt>
                <c:pt idx="216">
                  <c:v>6511480.9250662727</c:v>
                </c:pt>
                <c:pt idx="217">
                  <c:v>6518000</c:v>
                </c:pt>
                <c:pt idx="218">
                  <c:v>6511961.7211683178</c:v>
                </c:pt>
                <c:pt idx="219">
                  <c:v>6505821.1572109396</c:v>
                </c:pt>
                <c:pt idx="220">
                  <c:v>6512205.5492856316</c:v>
                </c:pt>
                <c:pt idx="221">
                  <c:v>6506133.1754120504</c:v>
                </c:pt>
                <c:pt idx="222">
                  <c:v>6499890.3263289761</c:v>
                </c:pt>
                <c:pt idx="223">
                  <c:v>6494836.4369796598</c:v>
                </c:pt>
                <c:pt idx="224">
                  <c:v>6501391.3042923603</c:v>
                </c:pt>
                <c:pt idx="225">
                  <c:v>6495728.0709785949</c:v>
                </c:pt>
                <c:pt idx="226">
                  <c:v>6502136.5740710553</c:v>
                </c:pt>
                <c:pt idx="227">
                  <c:v>6496554.2021906245</c:v>
                </c:pt>
                <c:pt idx="228">
                  <c:v>6490584.1134712556</c:v>
                </c:pt>
                <c:pt idx="229">
                  <c:v>6484409.4544719793</c:v>
                </c:pt>
                <c:pt idx="230">
                  <c:v>6477927.9400670994</c:v>
                </c:pt>
                <c:pt idx="231">
                  <c:v>6518000</c:v>
                </c:pt>
                <c:pt idx="232">
                  <c:v>6518000</c:v>
                </c:pt>
                <c:pt idx="233">
                  <c:v>6518000</c:v>
                </c:pt>
                <c:pt idx="234">
                  <c:v>6518000</c:v>
                </c:pt>
                <c:pt idx="235">
                  <c:v>6518000</c:v>
                </c:pt>
                <c:pt idx="236">
                  <c:v>6518000</c:v>
                </c:pt>
                <c:pt idx="237">
                  <c:v>6518000</c:v>
                </c:pt>
                <c:pt idx="238">
                  <c:v>6518000</c:v>
                </c:pt>
                <c:pt idx="239">
                  <c:v>6518000</c:v>
                </c:pt>
                <c:pt idx="240">
                  <c:v>6518000</c:v>
                </c:pt>
                <c:pt idx="241">
                  <c:v>6518000</c:v>
                </c:pt>
                <c:pt idx="242">
                  <c:v>6518000</c:v>
                </c:pt>
                <c:pt idx="243">
                  <c:v>6518000</c:v>
                </c:pt>
                <c:pt idx="244">
                  <c:v>6518000</c:v>
                </c:pt>
                <c:pt idx="245">
                  <c:v>6518000</c:v>
                </c:pt>
                <c:pt idx="246">
                  <c:v>6518000</c:v>
                </c:pt>
                <c:pt idx="247">
                  <c:v>6518000</c:v>
                </c:pt>
                <c:pt idx="248">
                  <c:v>6518000</c:v>
                </c:pt>
                <c:pt idx="249">
                  <c:v>6518000</c:v>
                </c:pt>
                <c:pt idx="250">
                  <c:v>6508685.5665519452</c:v>
                </c:pt>
                <c:pt idx="251">
                  <c:v>6498761.9011208378</c:v>
                </c:pt>
                <c:pt idx="252">
                  <c:v>6488973.7947459593</c:v>
                </c:pt>
                <c:pt idx="253">
                  <c:v>6480440.4121816708</c:v>
                </c:pt>
                <c:pt idx="254">
                  <c:v>6470550.8044653302</c:v>
                </c:pt>
                <c:pt idx="255">
                  <c:v>6460728.8643099638</c:v>
                </c:pt>
                <c:pt idx="256">
                  <c:v>6450940.7579350853</c:v>
                </c:pt>
                <c:pt idx="257">
                  <c:v>6440948.97704593</c:v>
                </c:pt>
                <c:pt idx="258">
                  <c:v>6430719.4639277318</c:v>
                </c:pt>
                <c:pt idx="259">
                  <c:v>6420998.7638524165</c:v>
                </c:pt>
                <c:pt idx="260">
                  <c:v>6412395.6236073477</c:v>
                </c:pt>
                <c:pt idx="261">
                  <c:v>6403419.5279926835</c:v>
                </c:pt>
                <c:pt idx="262">
                  <c:v>6394308.0972560691</c:v>
                </c:pt>
                <c:pt idx="263">
                  <c:v>6385196.6665194547</c:v>
                </c:pt>
                <c:pt idx="264">
                  <c:v>6375848.3992909128</c:v>
                </c:pt>
                <c:pt idx="265">
                  <c:v>6366500.1320623709</c:v>
                </c:pt>
                <c:pt idx="266">
                  <c:v>6357050.3634923669</c:v>
                </c:pt>
                <c:pt idx="267">
                  <c:v>6346854.9080889346</c:v>
                </c:pt>
                <c:pt idx="268">
                  <c:v>6338779.5039178785</c:v>
                </c:pt>
                <c:pt idx="269">
                  <c:v>6331923.6648205603</c:v>
                </c:pt>
                <c:pt idx="270">
                  <c:v>6324411.0435360037</c:v>
                </c:pt>
                <c:pt idx="271">
                  <c:v>6316250.6163698258</c:v>
                </c:pt>
                <c:pt idx="272">
                  <c:v>6307580.3310866039</c:v>
                </c:pt>
                <c:pt idx="273">
                  <c:v>6299683.3346404117</c:v>
                </c:pt>
                <c:pt idx="274">
                  <c:v>6295340.7140608253</c:v>
                </c:pt>
                <c:pt idx="275">
                  <c:v>6388256.9872563155</c:v>
                </c:pt>
                <c:pt idx="276">
                  <c:v>6383375.0229766471</c:v>
                </c:pt>
                <c:pt idx="277">
                  <c:v>6460565.7726776479</c:v>
                </c:pt>
                <c:pt idx="278">
                  <c:v>6454978.244382279</c:v>
                </c:pt>
                <c:pt idx="279">
                  <c:v>6518000</c:v>
                </c:pt>
                <c:pt idx="280">
                  <c:v>6511747.8515609931</c:v>
                </c:pt>
                <c:pt idx="281">
                  <c:v>6505115.8242394468</c:v>
                </c:pt>
                <c:pt idx="282">
                  <c:v>6498309.8692480735</c:v>
                </c:pt>
                <c:pt idx="283">
                  <c:v>6491265.2489348948</c:v>
                </c:pt>
                <c:pt idx="284">
                  <c:v>6484016.0583418077</c:v>
                </c:pt>
                <c:pt idx="285">
                  <c:v>6476698.6776649235</c:v>
                </c:pt>
                <c:pt idx="286">
                  <c:v>6469347.2019461412</c:v>
                </c:pt>
                <c:pt idx="287">
                  <c:v>6461484.3005418479</c:v>
                </c:pt>
                <c:pt idx="288">
                  <c:v>6453383.2563385703</c:v>
                </c:pt>
                <c:pt idx="289">
                  <c:v>6446915.3592413524</c:v>
                </c:pt>
                <c:pt idx="290">
                  <c:v>6455664.2472500047</c:v>
                </c:pt>
                <c:pt idx="291">
                  <c:v>6518000</c:v>
                </c:pt>
                <c:pt idx="292">
                  <c:v>6518000</c:v>
                </c:pt>
                <c:pt idx="293">
                  <c:v>6518000</c:v>
                </c:pt>
                <c:pt idx="294">
                  <c:v>6512269.6345419586</c:v>
                </c:pt>
                <c:pt idx="295">
                  <c:v>6518000</c:v>
                </c:pt>
                <c:pt idx="296">
                  <c:v>6511921.77923082</c:v>
                </c:pt>
                <c:pt idx="297">
                  <c:v>6505634.8452692544</c:v>
                </c:pt>
                <c:pt idx="298">
                  <c:v>6498933.2468740745</c:v>
                </c:pt>
                <c:pt idx="299">
                  <c:v>6491752.2463933006</c:v>
                </c:pt>
                <c:pt idx="300">
                  <c:v>6483685.2972319219</c:v>
                </c:pt>
                <c:pt idx="301">
                  <c:v>6476095.1561913332</c:v>
                </c:pt>
                <c:pt idx="302">
                  <c:v>6468675.4903887529</c:v>
                </c:pt>
                <c:pt idx="303">
                  <c:v>6461426.2997956658</c:v>
                </c:pt>
                <c:pt idx="304">
                  <c:v>6456775.8334941333</c:v>
                </c:pt>
                <c:pt idx="305">
                  <c:v>6518000</c:v>
                </c:pt>
                <c:pt idx="306">
                  <c:v>6512735.8228872605</c:v>
                </c:pt>
                <c:pt idx="307">
                  <c:v>6518000</c:v>
                </c:pt>
                <c:pt idx="308">
                  <c:v>6512260.5823634528</c:v>
                </c:pt>
                <c:pt idx="309">
                  <c:v>6518000</c:v>
                </c:pt>
                <c:pt idx="310">
                  <c:v>6515221.8313505379</c:v>
                </c:pt>
                <c:pt idx="311">
                  <c:v>6518000</c:v>
                </c:pt>
                <c:pt idx="312">
                  <c:v>6513590.7930135932</c:v>
                </c:pt>
                <c:pt idx="313">
                  <c:v>6518000</c:v>
                </c:pt>
                <c:pt idx="314">
                  <c:v>6511786.909408113</c:v>
                </c:pt>
                <c:pt idx="315">
                  <c:v>6518000</c:v>
                </c:pt>
                <c:pt idx="316">
                  <c:v>6513417.7238107799</c:v>
                </c:pt>
                <c:pt idx="317">
                  <c:v>6518000</c:v>
                </c:pt>
                <c:pt idx="318">
                  <c:v>6513247.2485727714</c:v>
                </c:pt>
                <c:pt idx="319">
                  <c:v>6518000</c:v>
                </c:pt>
                <c:pt idx="320">
                  <c:v>6513213.1535308724</c:v>
                </c:pt>
                <c:pt idx="321">
                  <c:v>6518000</c:v>
                </c:pt>
                <c:pt idx="322">
                  <c:v>6513554.103978375</c:v>
                </c:pt>
                <c:pt idx="323">
                  <c:v>6518000</c:v>
                </c:pt>
                <c:pt idx="324">
                  <c:v>6514416.837406842</c:v>
                </c:pt>
                <c:pt idx="325">
                  <c:v>6518000</c:v>
                </c:pt>
                <c:pt idx="326">
                  <c:v>6514834.2637916133</c:v>
                </c:pt>
                <c:pt idx="327">
                  <c:v>6518000</c:v>
                </c:pt>
                <c:pt idx="328">
                  <c:v>6517028.7381400708</c:v>
                </c:pt>
                <c:pt idx="329">
                  <c:v>6518000</c:v>
                </c:pt>
                <c:pt idx="330">
                  <c:v>6518000</c:v>
                </c:pt>
                <c:pt idx="331">
                  <c:v>6518000</c:v>
                </c:pt>
                <c:pt idx="332">
                  <c:v>6518000</c:v>
                </c:pt>
                <c:pt idx="333">
                  <c:v>6518000</c:v>
                </c:pt>
                <c:pt idx="334">
                  <c:v>6518000</c:v>
                </c:pt>
                <c:pt idx="335">
                  <c:v>6518000</c:v>
                </c:pt>
                <c:pt idx="336">
                  <c:v>6518000</c:v>
                </c:pt>
                <c:pt idx="337">
                  <c:v>6518000</c:v>
                </c:pt>
                <c:pt idx="338">
                  <c:v>6518000</c:v>
                </c:pt>
                <c:pt idx="339">
                  <c:v>6518000</c:v>
                </c:pt>
                <c:pt idx="340">
                  <c:v>6518000</c:v>
                </c:pt>
                <c:pt idx="341">
                  <c:v>6518000</c:v>
                </c:pt>
                <c:pt idx="342">
                  <c:v>6518000</c:v>
                </c:pt>
                <c:pt idx="343">
                  <c:v>6518000</c:v>
                </c:pt>
                <c:pt idx="344">
                  <c:v>6518000</c:v>
                </c:pt>
                <c:pt idx="345">
                  <c:v>6518000</c:v>
                </c:pt>
                <c:pt idx="346">
                  <c:v>6517972.2936243257</c:v>
                </c:pt>
                <c:pt idx="347">
                  <c:v>6518000</c:v>
                </c:pt>
                <c:pt idx="348">
                  <c:v>6518000</c:v>
                </c:pt>
                <c:pt idx="349">
                  <c:v>6518000</c:v>
                </c:pt>
                <c:pt idx="350">
                  <c:v>6518000</c:v>
                </c:pt>
                <c:pt idx="351">
                  <c:v>6518000</c:v>
                </c:pt>
                <c:pt idx="352">
                  <c:v>6518000</c:v>
                </c:pt>
                <c:pt idx="353">
                  <c:v>6518000</c:v>
                </c:pt>
                <c:pt idx="354">
                  <c:v>6518000</c:v>
                </c:pt>
                <c:pt idx="355">
                  <c:v>6518000</c:v>
                </c:pt>
                <c:pt idx="356">
                  <c:v>6518000</c:v>
                </c:pt>
                <c:pt idx="357">
                  <c:v>6518000</c:v>
                </c:pt>
                <c:pt idx="358">
                  <c:v>6518000</c:v>
                </c:pt>
                <c:pt idx="359">
                  <c:v>6518000</c:v>
                </c:pt>
                <c:pt idx="360">
                  <c:v>6518000</c:v>
                </c:pt>
                <c:pt idx="361">
                  <c:v>6518000</c:v>
                </c:pt>
                <c:pt idx="362">
                  <c:v>6518000</c:v>
                </c:pt>
                <c:pt idx="363">
                  <c:v>6518000</c:v>
                </c:pt>
                <c:pt idx="364">
                  <c:v>6518000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8D-4795-8711-DEC0C876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181200"/>
        <c:axId val="447183824"/>
      </c:scatterChart>
      <c:valAx>
        <c:axId val="292009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2009656"/>
        <c:crosses val="autoZero"/>
        <c:crossBetween val="midCat"/>
        <c:majorUnit val="30"/>
      </c:valAx>
      <c:valAx>
        <c:axId val="2920096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m3/den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2009000"/>
        <c:crossesAt val="41900"/>
        <c:crossBetween val="midCat"/>
      </c:valAx>
      <c:valAx>
        <c:axId val="44718382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7181200"/>
        <c:crosses val="max"/>
        <c:crossBetween val="midCat"/>
      </c:valAx>
      <c:valAx>
        <c:axId val="4471812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47183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786423255081933"/>
          <c:y val="0.96365080542471782"/>
          <c:w val="0.54899411666844367"/>
          <c:h val="3.52430311170867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ROČNÍ VODOHOSPODÁŘSKÁ BILANCE NÁDRŽE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0508583828352211E-2"/>
          <c:y val="8.7769732084445592E-2"/>
          <c:w val="0.88340471430327094"/>
          <c:h val="0.817928957514314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Bilance!$B$3:$C$3</c:f>
              <c:strCache>
                <c:ptCount val="1"/>
                <c:pt idx="0">
                  <c:v>Přítok Qp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Bilance!$A$5:$A$369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41944.99999995649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41972.99999995486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Bilance!$P$5:$P$369</c:f>
              <c:numCache>
                <c:formatCode>#,##0.00</c:formatCode>
                <c:ptCount val="365"/>
                <c:pt idx="0">
                  <c:v>46512.211658272507</c:v>
                </c:pt>
                <c:pt idx="1">
                  <c:v>38035.291202747627</c:v>
                </c:pt>
                <c:pt idx="2">
                  <c:v>25242.837419361156</c:v>
                </c:pt>
                <c:pt idx="3">
                  <c:v>39054.783474040749</c:v>
                </c:pt>
                <c:pt idx="4">
                  <c:v>19101.250308042494</c:v>
                </c:pt>
                <c:pt idx="5">
                  <c:v>19133.012646548617</c:v>
                </c:pt>
                <c:pt idx="6">
                  <c:v>28848.663790528644</c:v>
                </c:pt>
                <c:pt idx="7">
                  <c:v>25757.081032470476</c:v>
                </c:pt>
                <c:pt idx="8">
                  <c:v>6074.7033345774153</c:v>
                </c:pt>
                <c:pt idx="9">
                  <c:v>12687.388057224729</c:v>
                </c:pt>
                <c:pt idx="10">
                  <c:v>23012.943015609402</c:v>
                </c:pt>
                <c:pt idx="11">
                  <c:v>14658.891617466705</c:v>
                </c:pt>
                <c:pt idx="12">
                  <c:v>35028.320898386293</c:v>
                </c:pt>
                <c:pt idx="13">
                  <c:v>39500.053190603423</c:v>
                </c:pt>
                <c:pt idx="14">
                  <c:v>50954.645003113146</c:v>
                </c:pt>
                <c:pt idx="15">
                  <c:v>41983.56096413538</c:v>
                </c:pt>
                <c:pt idx="16">
                  <c:v>29278.369604205975</c:v>
                </c:pt>
                <c:pt idx="17">
                  <c:v>76985.195529257238</c:v>
                </c:pt>
                <c:pt idx="18">
                  <c:v>63447.390828119118</c:v>
                </c:pt>
                <c:pt idx="19">
                  <c:v>41201.446385416544</c:v>
                </c:pt>
                <c:pt idx="20">
                  <c:v>22821.249370210277</c:v>
                </c:pt>
                <c:pt idx="21">
                  <c:v>22071.643558582982</c:v>
                </c:pt>
                <c:pt idx="22">
                  <c:v>17495.10677309956</c:v>
                </c:pt>
                <c:pt idx="23">
                  <c:v>24587.6228291056</c:v>
                </c:pt>
                <c:pt idx="24">
                  <c:v>33573.4496310869</c:v>
                </c:pt>
                <c:pt idx="25">
                  <c:v>27475.904287179794</c:v>
                </c:pt>
                <c:pt idx="26">
                  <c:v>20594.303553278136</c:v>
                </c:pt>
                <c:pt idx="27">
                  <c:v>13573.374036446558</c:v>
                </c:pt>
                <c:pt idx="28">
                  <c:v>32607.330026322663</c:v>
                </c:pt>
                <c:pt idx="29">
                  <c:v>25561.393754606906</c:v>
                </c:pt>
                <c:pt idx="30">
                  <c:v>11501.134241151813</c:v>
                </c:pt>
                <c:pt idx="31">
                  <c:v>16535.593443427573</c:v>
                </c:pt>
                <c:pt idx="32">
                  <c:v>16366.069947490272</c:v>
                </c:pt>
                <c:pt idx="33">
                  <c:v>19855.036359280577</c:v>
                </c:pt>
                <c:pt idx="34">
                  <c:v>19412.603219624496</c:v>
                </c:pt>
                <c:pt idx="35">
                  <c:v>15501.544987761506</c:v>
                </c:pt>
                <c:pt idx="36">
                  <c:v>25032.89254566827</c:v>
                </c:pt>
                <c:pt idx="37">
                  <c:v>6449.7488524939317</c:v>
                </c:pt>
                <c:pt idx="38">
                  <c:v>22497.131834032858</c:v>
                </c:pt>
                <c:pt idx="39">
                  <c:v>6449.7488524939317</c:v>
                </c:pt>
                <c:pt idx="40">
                  <c:v>18234.168682126674</c:v>
                </c:pt>
                <c:pt idx="41">
                  <c:v>27318.604272222925</c:v>
                </c:pt>
                <c:pt idx="42">
                  <c:v>27902.139019730854</c:v>
                </c:pt>
                <c:pt idx="43">
                  <c:v>5290.7785467727144</c:v>
                </c:pt>
                <c:pt idx="44">
                  <c:v>16787.079394785716</c:v>
                </c:pt>
                <c:pt idx="45">
                  <c:v>16481.026422724179</c:v>
                </c:pt>
                <c:pt idx="46">
                  <c:v>16778.233719874133</c:v>
                </c:pt>
                <c:pt idx="47">
                  <c:v>16498.717772547341</c:v>
                </c:pt>
                <c:pt idx="48">
                  <c:v>16516.409150886269</c:v>
                </c:pt>
                <c:pt idx="49">
                  <c:v>27977.607209972477</c:v>
                </c:pt>
                <c:pt idx="50">
                  <c:v>15774.062767879243</c:v>
                </c:pt>
                <c:pt idx="51">
                  <c:v>18404.084070180779</c:v>
                </c:pt>
                <c:pt idx="52">
                  <c:v>17067.901649168529</c:v>
                </c:pt>
                <c:pt idx="53">
                  <c:v>26379.450911442666</c:v>
                </c:pt>
                <c:pt idx="54">
                  <c:v>17182.820797270011</c:v>
                </c:pt>
                <c:pt idx="55">
                  <c:v>28080.433536314889</c:v>
                </c:pt>
                <c:pt idx="56">
                  <c:v>17691.353900917962</c:v>
                </c:pt>
                <c:pt idx="57">
                  <c:v>17111.738131609636</c:v>
                </c:pt>
                <c:pt idx="58">
                  <c:v>27254.893016580081</c:v>
                </c:pt>
                <c:pt idx="59">
                  <c:v>27816.25758611042</c:v>
                </c:pt>
                <c:pt idx="60">
                  <c:v>17008.575889591171</c:v>
                </c:pt>
                <c:pt idx="61">
                  <c:v>27710.184112920517</c:v>
                </c:pt>
                <c:pt idx="62">
                  <c:v>28334.942700241736</c:v>
                </c:pt>
                <c:pt idx="63">
                  <c:v>27586.456588524117</c:v>
                </c:pt>
                <c:pt idx="64">
                  <c:v>44806.339663820727</c:v>
                </c:pt>
                <c:pt idx="65">
                  <c:v>17457.335365104205</c:v>
                </c:pt>
                <c:pt idx="66">
                  <c:v>18570.976245666181</c:v>
                </c:pt>
                <c:pt idx="67">
                  <c:v>29484.395499699269</c:v>
                </c:pt>
                <c:pt idx="68">
                  <c:v>28020.566604606785</c:v>
                </c:pt>
                <c:pt idx="69">
                  <c:v>49231.977395953312</c:v>
                </c:pt>
                <c:pt idx="70">
                  <c:v>51376.960757464607</c:v>
                </c:pt>
                <c:pt idx="71">
                  <c:v>53068.649810351926</c:v>
                </c:pt>
                <c:pt idx="72">
                  <c:v>56882.18165539296</c:v>
                </c:pt>
                <c:pt idx="73">
                  <c:v>69701.135136381767</c:v>
                </c:pt>
                <c:pt idx="74">
                  <c:v>64844.037386442491</c:v>
                </c:pt>
                <c:pt idx="75">
                  <c:v>61085.557757794828</c:v>
                </c:pt>
                <c:pt idx="76">
                  <c:v>61089.290100332299</c:v>
                </c:pt>
                <c:pt idx="77">
                  <c:v>54397.927396244057</c:v>
                </c:pt>
                <c:pt idx="78">
                  <c:v>51038.622952590296</c:v>
                </c:pt>
                <c:pt idx="79">
                  <c:v>38584.320338416022</c:v>
                </c:pt>
                <c:pt idx="80">
                  <c:v>43338.405183382296</c:v>
                </c:pt>
                <c:pt idx="81">
                  <c:v>28496.292324103801</c:v>
                </c:pt>
                <c:pt idx="82">
                  <c:v>28096.538639846727</c:v>
                </c:pt>
                <c:pt idx="83">
                  <c:v>40342.967822309423</c:v>
                </c:pt>
                <c:pt idx="84">
                  <c:v>54495.155194522376</c:v>
                </c:pt>
                <c:pt idx="85">
                  <c:v>39763.594636588212</c:v>
                </c:pt>
                <c:pt idx="86">
                  <c:v>17289.659405385195</c:v>
                </c:pt>
                <c:pt idx="87">
                  <c:v>28744.083260056887</c:v>
                </c:pt>
                <c:pt idx="88">
                  <c:v>50299.057170049105</c:v>
                </c:pt>
                <c:pt idx="89">
                  <c:v>6075.3938152378505</c:v>
                </c:pt>
                <c:pt idx="90">
                  <c:v>30206.307231033959</c:v>
                </c:pt>
                <c:pt idx="91">
                  <c:v>29292.253957226818</c:v>
                </c:pt>
                <c:pt idx="92">
                  <c:v>24047.103424156976</c:v>
                </c:pt>
                <c:pt idx="93">
                  <c:v>30059.924361485744</c:v>
                </c:pt>
                <c:pt idx="94">
                  <c:v>18154.594935054862</c:v>
                </c:pt>
                <c:pt idx="95">
                  <c:v>18692.632299565514</c:v>
                </c:pt>
                <c:pt idx="96">
                  <c:v>30284.500045300661</c:v>
                </c:pt>
                <c:pt idx="97">
                  <c:v>18527.923547458689</c:v>
                </c:pt>
                <c:pt idx="98">
                  <c:v>18458.352473824787</c:v>
                </c:pt>
                <c:pt idx="99">
                  <c:v>6970.8413242826118</c:v>
                </c:pt>
                <c:pt idx="100">
                  <c:v>17895.924180825539</c:v>
                </c:pt>
                <c:pt idx="101">
                  <c:v>18111.878152523419</c:v>
                </c:pt>
                <c:pt idx="102">
                  <c:v>18355.078278924815</c:v>
                </c:pt>
                <c:pt idx="103">
                  <c:v>17622.286729313902</c:v>
                </c:pt>
                <c:pt idx="104">
                  <c:v>17622.286729313902</c:v>
                </c:pt>
                <c:pt idx="105">
                  <c:v>29668.96034718374</c:v>
                </c:pt>
                <c:pt idx="106">
                  <c:v>18086.404822741824</c:v>
                </c:pt>
                <c:pt idx="107">
                  <c:v>18052.309780843192</c:v>
                </c:pt>
                <c:pt idx="108">
                  <c:v>29791.250905302753</c:v>
                </c:pt>
                <c:pt idx="109">
                  <c:v>17950.024655147281</c:v>
                </c:pt>
                <c:pt idx="110">
                  <c:v>6074.7033345774153</c:v>
                </c:pt>
                <c:pt idx="111">
                  <c:v>19937.129473922785</c:v>
                </c:pt>
                <c:pt idx="112">
                  <c:v>29610.772965340137</c:v>
                </c:pt>
                <c:pt idx="113">
                  <c:v>17599.07147717573</c:v>
                </c:pt>
                <c:pt idx="114">
                  <c:v>17745.454375239708</c:v>
                </c:pt>
                <c:pt idx="115">
                  <c:v>5665.562774762263</c:v>
                </c:pt>
                <c:pt idx="116">
                  <c:v>17711.359333341072</c:v>
                </c:pt>
                <c:pt idx="117">
                  <c:v>17735.451673286036</c:v>
                </c:pt>
                <c:pt idx="118">
                  <c:v>5801.9429708725684</c:v>
                </c:pt>
                <c:pt idx="119">
                  <c:v>28734.95764591001</c:v>
                </c:pt>
                <c:pt idx="120">
                  <c:v>36749.719497106758</c:v>
                </c:pt>
                <c:pt idx="121">
                  <c:v>5665.562774762263</c:v>
                </c:pt>
                <c:pt idx="122">
                  <c:v>40661.020312556859</c:v>
                </c:pt>
                <c:pt idx="123">
                  <c:v>29450.300457800633</c:v>
                </c:pt>
                <c:pt idx="124">
                  <c:v>18024.130504860605</c:v>
                </c:pt>
                <c:pt idx="125">
                  <c:v>30382.698263474711</c:v>
                </c:pt>
                <c:pt idx="126">
                  <c:v>30588.649504703164</c:v>
                </c:pt>
                <c:pt idx="127">
                  <c:v>28924.262611475871</c:v>
                </c:pt>
                <c:pt idx="128">
                  <c:v>17870.656164530159</c:v>
                </c:pt>
                <c:pt idx="129">
                  <c:v>17656.381771212538</c:v>
                </c:pt>
                <c:pt idx="130">
                  <c:v>29657.054161086791</c:v>
                </c:pt>
                <c:pt idx="131">
                  <c:v>29522.577477635525</c:v>
                </c:pt>
                <c:pt idx="132">
                  <c:v>17925.932315202321</c:v>
                </c:pt>
                <c:pt idx="133">
                  <c:v>30372.695533005281</c:v>
                </c:pt>
                <c:pt idx="134">
                  <c:v>18042.307078889517</c:v>
                </c:pt>
                <c:pt idx="135">
                  <c:v>17871.831840880579</c:v>
                </c:pt>
                <c:pt idx="136">
                  <c:v>28694.032394640348</c:v>
                </c:pt>
                <c:pt idx="137">
                  <c:v>6142.8934183746869</c:v>
                </c:pt>
                <c:pt idx="138">
                  <c:v>29596.683355864607</c:v>
                </c:pt>
                <c:pt idx="139">
                  <c:v>5733.7528870752967</c:v>
                </c:pt>
                <c:pt idx="140">
                  <c:v>25275.159579306353</c:v>
                </c:pt>
                <c:pt idx="141">
                  <c:v>28300.847658343097</c:v>
                </c:pt>
                <c:pt idx="142">
                  <c:v>5460.9924948546877</c:v>
                </c:pt>
                <c:pt idx="143">
                  <c:v>37274.289266457818</c:v>
                </c:pt>
                <c:pt idx="144">
                  <c:v>5631.467732863629</c:v>
                </c:pt>
                <c:pt idx="145">
                  <c:v>5938.3231384671117</c:v>
                </c:pt>
                <c:pt idx="146">
                  <c:v>33644.998843128931</c:v>
                </c:pt>
                <c:pt idx="147">
                  <c:v>31221.059412761442</c:v>
                </c:pt>
                <c:pt idx="148">
                  <c:v>23981.115441562379</c:v>
                </c:pt>
                <c:pt idx="149">
                  <c:v>19880.565636987169</c:v>
                </c:pt>
                <c:pt idx="150">
                  <c:v>30276.326201741187</c:v>
                </c:pt>
                <c:pt idx="151">
                  <c:v>31038.099460876627</c:v>
                </c:pt>
                <c:pt idx="152">
                  <c:v>31780.464493191987</c:v>
                </c:pt>
                <c:pt idx="153">
                  <c:v>55823.872901943905</c:v>
                </c:pt>
                <c:pt idx="154">
                  <c:v>56616.064865397027</c:v>
                </c:pt>
                <c:pt idx="155">
                  <c:v>31162.853381609515</c:v>
                </c:pt>
                <c:pt idx="156">
                  <c:v>41850.502597653176</c:v>
                </c:pt>
                <c:pt idx="157">
                  <c:v>29328.00989968162</c:v>
                </c:pt>
                <c:pt idx="158">
                  <c:v>30320.423945593488</c:v>
                </c:pt>
                <c:pt idx="159">
                  <c:v>41516.102420286792</c:v>
                </c:pt>
                <c:pt idx="160">
                  <c:v>29971.896803103387</c:v>
                </c:pt>
                <c:pt idx="161">
                  <c:v>30843.905125731198</c:v>
                </c:pt>
                <c:pt idx="162">
                  <c:v>30378.611327437091</c:v>
                </c:pt>
                <c:pt idx="163">
                  <c:v>6698.4542033862399</c:v>
                </c:pt>
                <c:pt idx="164">
                  <c:v>41852.965931751285</c:v>
                </c:pt>
                <c:pt idx="165">
                  <c:v>5733.7528870752967</c:v>
                </c:pt>
                <c:pt idx="166">
                  <c:v>18682.6668962285</c:v>
                </c:pt>
                <c:pt idx="167">
                  <c:v>29293.91485778298</c:v>
                </c:pt>
                <c:pt idx="168">
                  <c:v>5460.9924948546877</c:v>
                </c:pt>
                <c:pt idx="169">
                  <c:v>17093.412277566793</c:v>
                </c:pt>
                <c:pt idx="170">
                  <c:v>17778.075123728529</c:v>
                </c:pt>
                <c:pt idx="171">
                  <c:v>5563.2776490663564</c:v>
                </c:pt>
                <c:pt idx="172">
                  <c:v>30422.709071289399</c:v>
                </c:pt>
                <c:pt idx="173">
                  <c:v>17384.498495314485</c:v>
                </c:pt>
                <c:pt idx="174">
                  <c:v>5631.467732863629</c:v>
                </c:pt>
                <c:pt idx="175">
                  <c:v>29049.333741544961</c:v>
                </c:pt>
                <c:pt idx="176">
                  <c:v>28930.402311670707</c:v>
                </c:pt>
                <c:pt idx="177">
                  <c:v>29787.163997780895</c:v>
                </c:pt>
                <c:pt idx="178">
                  <c:v>5938.3231384671117</c:v>
                </c:pt>
                <c:pt idx="179">
                  <c:v>29263.906723406209</c:v>
                </c:pt>
                <c:pt idx="180">
                  <c:v>30614.813286629429</c:v>
                </c:pt>
                <c:pt idx="181">
                  <c:v>6729.4140513188959</c:v>
                </c:pt>
                <c:pt idx="182">
                  <c:v>30348.603221576075</c:v>
                </c:pt>
                <c:pt idx="183">
                  <c:v>18282.801259089927</c:v>
                </c:pt>
                <c:pt idx="184">
                  <c:v>6985.6214429343381</c:v>
                </c:pt>
                <c:pt idx="185">
                  <c:v>30863.910558154308</c:v>
                </c:pt>
                <c:pt idx="186">
                  <c:v>30715.474867417353</c:v>
                </c:pt>
                <c:pt idx="187">
                  <c:v>5358.7073691587802</c:v>
                </c:pt>
                <c:pt idx="188">
                  <c:v>5495.0875652690847</c:v>
                </c:pt>
                <c:pt idx="189">
                  <c:v>30300.418541686155</c:v>
                </c:pt>
                <c:pt idx="190">
                  <c:v>17604.987271607544</c:v>
                </c:pt>
                <c:pt idx="191">
                  <c:v>5563.2776490663564</c:v>
                </c:pt>
                <c:pt idx="192">
                  <c:v>28785.698991986992</c:v>
                </c:pt>
                <c:pt idx="193">
                  <c:v>5563.2776490663564</c:v>
                </c:pt>
                <c:pt idx="194">
                  <c:v>18236.669371872973</c:v>
                </c:pt>
                <c:pt idx="195">
                  <c:v>5699.6578166608997</c:v>
                </c:pt>
                <c:pt idx="196">
                  <c:v>5699.6578166608997</c:v>
                </c:pt>
                <c:pt idx="197">
                  <c:v>18399.381307747575</c:v>
                </c:pt>
                <c:pt idx="198">
                  <c:v>5631.467732863629</c:v>
                </c:pt>
                <c:pt idx="199">
                  <c:v>5495.0875652690847</c:v>
                </c:pt>
                <c:pt idx="200">
                  <c:v>20008.734662405572</c:v>
                </c:pt>
                <c:pt idx="201">
                  <c:v>33280.646536342283</c:v>
                </c:pt>
                <c:pt idx="202">
                  <c:v>5052.3744863777056</c:v>
                </c:pt>
                <c:pt idx="203">
                  <c:v>17707.272397303452</c:v>
                </c:pt>
                <c:pt idx="204">
                  <c:v>30707.562285269083</c:v>
                </c:pt>
                <c:pt idx="205">
                  <c:v>30673.44856554635</c:v>
                </c:pt>
                <c:pt idx="206">
                  <c:v>30466.806843657476</c:v>
                </c:pt>
                <c:pt idx="207">
                  <c:v>30591.150165933697</c:v>
                </c:pt>
                <c:pt idx="208">
                  <c:v>17853.655295367429</c:v>
                </c:pt>
                <c:pt idx="209">
                  <c:v>18100.289175762668</c:v>
                </c:pt>
                <c:pt idx="210">
                  <c:v>18054.138639237386</c:v>
                </c:pt>
                <c:pt idx="211">
                  <c:v>18443.311093761855</c:v>
                </c:pt>
                <c:pt idx="212">
                  <c:v>5597.3726909649913</c:v>
                </c:pt>
                <c:pt idx="213">
                  <c:v>17965.943123017008</c:v>
                </c:pt>
                <c:pt idx="214">
                  <c:v>5460.9924948546877</c:v>
                </c:pt>
                <c:pt idx="215">
                  <c:v>5460.9924948546877</c:v>
                </c:pt>
                <c:pt idx="216">
                  <c:v>18878.634113327371</c:v>
                </c:pt>
                <c:pt idx="217">
                  <c:v>19177.371651812133</c:v>
                </c:pt>
                <c:pt idx="218">
                  <c:v>5938.3231384671117</c:v>
                </c:pt>
                <c:pt idx="219">
                  <c:v>5836.0380127712033</c:v>
                </c:pt>
                <c:pt idx="220">
                  <c:v>18360.994044840867</c:v>
                </c:pt>
                <c:pt idx="221">
                  <c:v>5904.228096568474</c:v>
                </c:pt>
                <c:pt idx="222">
                  <c:v>5733.7528870752967</c:v>
                </c:pt>
                <c:pt idx="223">
                  <c:v>6922.7126208334385</c:v>
                </c:pt>
                <c:pt idx="224">
                  <c:v>18531.469282849808</c:v>
                </c:pt>
                <c:pt idx="225">
                  <c:v>6313.3686563836281</c:v>
                </c:pt>
                <c:pt idx="226">
                  <c:v>18385.105062609924</c:v>
                </c:pt>
                <c:pt idx="227">
                  <c:v>6394.2300897188961</c:v>
                </c:pt>
                <c:pt idx="228">
                  <c:v>6006.5132507801454</c:v>
                </c:pt>
                <c:pt idx="229">
                  <c:v>5801.9429708725684</c:v>
                </c:pt>
                <c:pt idx="230">
                  <c:v>5495.0875652690847</c:v>
                </c:pt>
                <c:pt idx="231">
                  <c:v>6040.6082926787794</c:v>
                </c:pt>
                <c:pt idx="232">
                  <c:v>5972.4182088815087</c:v>
                </c:pt>
                <c:pt idx="233">
                  <c:v>5904.228096568474</c:v>
                </c:pt>
                <c:pt idx="234">
                  <c:v>5767.8479289739325</c:v>
                </c:pt>
                <c:pt idx="235">
                  <c:v>5631.467732863629</c:v>
                </c:pt>
                <c:pt idx="236">
                  <c:v>5529.1826071677206</c:v>
                </c:pt>
                <c:pt idx="237">
                  <c:v>5597.3726909649913</c:v>
                </c:pt>
                <c:pt idx="238">
                  <c:v>5563.2776490663564</c:v>
                </c:pt>
                <c:pt idx="239">
                  <c:v>5699.6578166608997</c:v>
                </c:pt>
                <c:pt idx="240">
                  <c:v>6319.5830108433083</c:v>
                </c:pt>
                <c:pt idx="241">
                  <c:v>5904.228096568474</c:v>
                </c:pt>
                <c:pt idx="242">
                  <c:v>5767.8479289739325</c:v>
                </c:pt>
                <c:pt idx="243">
                  <c:v>5699.6578166608997</c:v>
                </c:pt>
                <c:pt idx="244">
                  <c:v>5767.8479289739325</c:v>
                </c:pt>
                <c:pt idx="245">
                  <c:v>5767.8479289739325</c:v>
                </c:pt>
                <c:pt idx="246">
                  <c:v>5631.467732863629</c:v>
                </c:pt>
                <c:pt idx="247">
                  <c:v>5392.8024110574161</c:v>
                </c:pt>
                <c:pt idx="248">
                  <c:v>5529.1826071677206</c:v>
                </c:pt>
                <c:pt idx="249">
                  <c:v>5325.1348500825543</c:v>
                </c:pt>
                <c:pt idx="250">
                  <c:v>4443.3664090881848</c:v>
                </c:pt>
                <c:pt idx="251">
                  <c:v>3834.134426035645</c:v>
                </c:pt>
                <c:pt idx="252">
                  <c:v>3969.6934822641497</c:v>
                </c:pt>
                <c:pt idx="253">
                  <c:v>5224.4172928538737</c:v>
                </c:pt>
                <c:pt idx="254">
                  <c:v>3868.1921408018579</c:v>
                </c:pt>
                <c:pt idx="255">
                  <c:v>3935.8597017767197</c:v>
                </c:pt>
                <c:pt idx="256">
                  <c:v>3969.6934822641497</c:v>
                </c:pt>
                <c:pt idx="257">
                  <c:v>3766.0189679874593</c:v>
                </c:pt>
                <c:pt idx="258">
                  <c:v>3528.2867389445569</c:v>
                </c:pt>
                <c:pt idx="259">
                  <c:v>4037.0997818278083</c:v>
                </c:pt>
                <c:pt idx="260">
                  <c:v>5154.6596120736122</c:v>
                </c:pt>
                <c:pt idx="261">
                  <c:v>4781.7042424782576</c:v>
                </c:pt>
                <c:pt idx="262">
                  <c:v>4646.3691205285331</c:v>
                </c:pt>
                <c:pt idx="263">
                  <c:v>4646.3691205285331</c:v>
                </c:pt>
                <c:pt idx="264">
                  <c:v>4409.5326286007548</c:v>
                </c:pt>
                <c:pt idx="265">
                  <c:v>4409.5326286007548</c:v>
                </c:pt>
                <c:pt idx="266">
                  <c:v>4308.0312871384613</c:v>
                </c:pt>
                <c:pt idx="267">
                  <c:v>3562.3444537107689</c:v>
                </c:pt>
                <c:pt idx="268">
                  <c:v>5682.3956860869666</c:v>
                </c:pt>
                <c:pt idx="269">
                  <c:v>6901.9607598249049</c:v>
                </c:pt>
                <c:pt idx="270">
                  <c:v>6245.1785725863565</c:v>
                </c:pt>
                <c:pt idx="271">
                  <c:v>5597.3726909649913</c:v>
                </c:pt>
                <c:pt idx="272">
                  <c:v>5087.5145739211612</c:v>
                </c:pt>
                <c:pt idx="273">
                  <c:v>5256.4222434628737</c:v>
                </c:pt>
                <c:pt idx="274">
                  <c:v>8810.7981100688521</c:v>
                </c:pt>
                <c:pt idx="275">
                  <c:v>23816.891885145542</c:v>
                </c:pt>
                <c:pt idx="276">
                  <c:v>8271.4544099864142</c:v>
                </c:pt>
                <c:pt idx="277">
                  <c:v>8091.3683906563701</c:v>
                </c:pt>
                <c:pt idx="278">
                  <c:v>7565.8903942864426</c:v>
                </c:pt>
                <c:pt idx="279">
                  <c:v>7005.626846841682</c:v>
                </c:pt>
                <c:pt idx="280">
                  <c:v>6901.2702506487076</c:v>
                </c:pt>
                <c:pt idx="281">
                  <c:v>6521.3913681091435</c:v>
                </c:pt>
                <c:pt idx="282">
                  <c:v>6347.463698282264</c:v>
                </c:pt>
                <c:pt idx="283">
                  <c:v>6108.7983764760511</c:v>
                </c:pt>
                <c:pt idx="284">
                  <c:v>5904.228096568474</c:v>
                </c:pt>
                <c:pt idx="285">
                  <c:v>5836.0380127712033</c:v>
                </c:pt>
                <c:pt idx="286">
                  <c:v>5801.9429708725684</c:v>
                </c:pt>
                <c:pt idx="287">
                  <c:v>5290.5172853615086</c:v>
                </c:pt>
                <c:pt idx="288">
                  <c:v>5052.3744863777056</c:v>
                </c:pt>
                <c:pt idx="289">
                  <c:v>6685.5215924370377</c:v>
                </c:pt>
                <c:pt idx="290">
                  <c:v>21902.30669830781</c:v>
                </c:pt>
                <c:pt idx="291">
                  <c:v>8019.3339829243523</c:v>
                </c:pt>
                <c:pt idx="292">
                  <c:v>21074.732035208355</c:v>
                </c:pt>
                <c:pt idx="293">
                  <c:v>7562.1953503656314</c:v>
                </c:pt>
                <c:pt idx="294">
                  <c:v>7423.0532316135841</c:v>
                </c:pt>
                <c:pt idx="295">
                  <c:v>7214.3400392276326</c:v>
                </c:pt>
                <c:pt idx="296">
                  <c:v>7075.1979204755853</c:v>
                </c:pt>
                <c:pt idx="297">
                  <c:v>6866.4847280896365</c:v>
                </c:pt>
                <c:pt idx="298">
                  <c:v>6451.8202944752384</c:v>
                </c:pt>
                <c:pt idx="299">
                  <c:v>5972.4182088815087</c:v>
                </c:pt>
                <c:pt idx="300">
                  <c:v>5086.4695282763423</c:v>
                </c:pt>
                <c:pt idx="301">
                  <c:v>5563.2776490663564</c:v>
                </c:pt>
                <c:pt idx="302">
                  <c:v>5733.7528870752967</c:v>
                </c:pt>
                <c:pt idx="303">
                  <c:v>5904.228096568474</c:v>
                </c:pt>
                <c:pt idx="304">
                  <c:v>5938.3231384671117</c:v>
                </c:pt>
                <c:pt idx="305">
                  <c:v>5733.7528870752967</c:v>
                </c:pt>
                <c:pt idx="306">
                  <c:v>5324.6123272601444</c:v>
                </c:pt>
                <c:pt idx="307">
                  <c:v>4951.1344063266179</c:v>
                </c:pt>
                <c:pt idx="308">
                  <c:v>4849.3718034531194</c:v>
                </c:pt>
                <c:pt idx="309">
                  <c:v>7021.7133010651951</c:v>
                </c:pt>
                <c:pt idx="310">
                  <c:v>7810.6207905384008</c:v>
                </c:pt>
                <c:pt idx="311">
                  <c:v>6866.4847280896365</c:v>
                </c:pt>
                <c:pt idx="312">
                  <c:v>6179.5824535927995</c:v>
                </c:pt>
                <c:pt idx="313">
                  <c:v>4612.5353400411022</c:v>
                </c:pt>
                <c:pt idx="314">
                  <c:v>4375.698848113323</c:v>
                </c:pt>
                <c:pt idx="315">
                  <c:v>5191.3673251158189</c:v>
                </c:pt>
                <c:pt idx="316">
                  <c:v>6006.5132507801454</c:v>
                </c:pt>
                <c:pt idx="317">
                  <c:v>6006.5132507801454</c:v>
                </c:pt>
                <c:pt idx="318">
                  <c:v>5836.0380127712033</c:v>
                </c:pt>
                <c:pt idx="319">
                  <c:v>5938.3231384671117</c:v>
                </c:pt>
                <c:pt idx="320">
                  <c:v>5801.9429708725684</c:v>
                </c:pt>
                <c:pt idx="321">
                  <c:v>5495.0875652690847</c:v>
                </c:pt>
                <c:pt idx="322">
                  <c:v>6142.8934183746869</c:v>
                </c:pt>
                <c:pt idx="323">
                  <c:v>6451.8202944752384</c:v>
                </c:pt>
                <c:pt idx="324">
                  <c:v>7005.626846841682</c:v>
                </c:pt>
                <c:pt idx="325">
                  <c:v>7109.9834430346591</c:v>
                </c:pt>
                <c:pt idx="326">
                  <c:v>7423.0532316135841</c:v>
                </c:pt>
                <c:pt idx="327">
                  <c:v>24497.897043034653</c:v>
                </c:pt>
                <c:pt idx="328">
                  <c:v>9617.5275800708259</c:v>
                </c:pt>
                <c:pt idx="329">
                  <c:v>8360.9562617785759</c:v>
                </c:pt>
                <c:pt idx="330">
                  <c:v>23589.591577305542</c:v>
                </c:pt>
                <c:pt idx="331">
                  <c:v>8703.6609134100418</c:v>
                </c:pt>
                <c:pt idx="332">
                  <c:v>24725.906509359185</c:v>
                </c:pt>
                <c:pt idx="333">
                  <c:v>70649.899306998879</c:v>
                </c:pt>
                <c:pt idx="334">
                  <c:v>39221.246401761156</c:v>
                </c:pt>
                <c:pt idx="335">
                  <c:v>56455.760287179786</c:v>
                </c:pt>
                <c:pt idx="336">
                  <c:v>45742.41383559152</c:v>
                </c:pt>
                <c:pt idx="337">
                  <c:v>55838.988936271686</c:v>
                </c:pt>
                <c:pt idx="338">
                  <c:v>38692.222670000112</c:v>
                </c:pt>
                <c:pt idx="339">
                  <c:v>53592.858826798249</c:v>
                </c:pt>
                <c:pt idx="340">
                  <c:v>40293.551461112562</c:v>
                </c:pt>
                <c:pt idx="341">
                  <c:v>24775.920047643303</c:v>
                </c:pt>
                <c:pt idx="342">
                  <c:v>37631.07736816023</c:v>
                </c:pt>
                <c:pt idx="343">
                  <c:v>8163.402798388388</c:v>
                </c:pt>
                <c:pt idx="344">
                  <c:v>18930.3085236519</c:v>
                </c:pt>
                <c:pt idx="345">
                  <c:v>8739.6781172760511</c:v>
                </c:pt>
                <c:pt idx="346">
                  <c:v>9440.8006604697803</c:v>
                </c:pt>
                <c:pt idx="347">
                  <c:v>11694.208876387573</c:v>
                </c:pt>
                <c:pt idx="348">
                  <c:v>12123.429494374919</c:v>
                </c:pt>
                <c:pt idx="349">
                  <c:v>11924.681676810214</c:v>
                </c:pt>
                <c:pt idx="350">
                  <c:v>17660.00213235274</c:v>
                </c:pt>
                <c:pt idx="351">
                  <c:v>25175.468446929925</c:v>
                </c:pt>
                <c:pt idx="352">
                  <c:v>16501.479723704844</c:v>
                </c:pt>
                <c:pt idx="353">
                  <c:v>19199.971049038952</c:v>
                </c:pt>
                <c:pt idx="354">
                  <c:v>18142.40878120685</c:v>
                </c:pt>
                <c:pt idx="355">
                  <c:v>21042.44717387982</c:v>
                </c:pt>
                <c:pt idx="356">
                  <c:v>27318.958837207312</c:v>
                </c:pt>
                <c:pt idx="357">
                  <c:v>27887.76947102003</c:v>
                </c:pt>
                <c:pt idx="358">
                  <c:v>28327.813902327078</c:v>
                </c:pt>
                <c:pt idx="359">
                  <c:v>28841.199076937934</c:v>
                </c:pt>
                <c:pt idx="360">
                  <c:v>29532.057656766789</c:v>
                </c:pt>
                <c:pt idx="361">
                  <c:v>32209.834419709023</c:v>
                </c:pt>
                <c:pt idx="362">
                  <c:v>32050.836177063567</c:v>
                </c:pt>
                <c:pt idx="363">
                  <c:v>31255.844935320518</c:v>
                </c:pt>
                <c:pt idx="364">
                  <c:v>33274.301522661248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07-4E09-88BA-E49C53849E58}"/>
            </c:ext>
          </c:extLst>
        </c:ser>
        <c:ser>
          <c:idx val="1"/>
          <c:order val="1"/>
          <c:tx>
            <c:strRef>
              <c:f>Bilance!$E$3</c:f>
              <c:strCache>
                <c:ptCount val="1"/>
                <c:pt idx="0">
                  <c:v>Ztráta transpirací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Bilance!$A$5:$A$369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41944.99999995649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41972.99999995486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Bilance!$R$5:$R$369</c:f>
              <c:numCache>
                <c:formatCode>#,##0.00</c:formatCode>
                <c:ptCount val="365"/>
                <c:pt idx="0">
                  <c:v>1439.5334210526316</c:v>
                </c:pt>
                <c:pt idx="1">
                  <c:v>1439.5334210526316</c:v>
                </c:pt>
                <c:pt idx="2">
                  <c:v>1439.5334210526316</c:v>
                </c:pt>
                <c:pt idx="3">
                  <c:v>1439.5334210526316</c:v>
                </c:pt>
                <c:pt idx="4">
                  <c:v>1439.5334210526316</c:v>
                </c:pt>
                <c:pt idx="5">
                  <c:v>1439.5334210526316</c:v>
                </c:pt>
                <c:pt idx="6">
                  <c:v>1439.5334210526316</c:v>
                </c:pt>
                <c:pt idx="7">
                  <c:v>1439.5334210526316</c:v>
                </c:pt>
                <c:pt idx="8">
                  <c:v>1439.5334210526316</c:v>
                </c:pt>
                <c:pt idx="9">
                  <c:v>1439.5334210526316</c:v>
                </c:pt>
                <c:pt idx="10">
                  <c:v>1439.5334210526316</c:v>
                </c:pt>
                <c:pt idx="11">
                  <c:v>1439.5334210526316</c:v>
                </c:pt>
                <c:pt idx="12">
                  <c:v>1439.5334210526316</c:v>
                </c:pt>
                <c:pt idx="13">
                  <c:v>1439.5334210526316</c:v>
                </c:pt>
                <c:pt idx="14">
                  <c:v>1439.5334210526316</c:v>
                </c:pt>
                <c:pt idx="15">
                  <c:v>1439.5334210526316</c:v>
                </c:pt>
                <c:pt idx="16">
                  <c:v>1439.5334210526316</c:v>
                </c:pt>
                <c:pt idx="17">
                  <c:v>1439.5334210526316</c:v>
                </c:pt>
                <c:pt idx="18">
                  <c:v>1439.5334210526316</c:v>
                </c:pt>
                <c:pt idx="19">
                  <c:v>1439.5334210526316</c:v>
                </c:pt>
                <c:pt idx="20">
                  <c:v>1439.5334210526316</c:v>
                </c:pt>
                <c:pt idx="21">
                  <c:v>1439.5334210526316</c:v>
                </c:pt>
                <c:pt idx="22">
                  <c:v>1439.5334210526316</c:v>
                </c:pt>
                <c:pt idx="23">
                  <c:v>1439.5334210526316</c:v>
                </c:pt>
                <c:pt idx="24">
                  <c:v>1439.5334210526316</c:v>
                </c:pt>
                <c:pt idx="25">
                  <c:v>1439.5334210526316</c:v>
                </c:pt>
                <c:pt idx="26">
                  <c:v>1439.5334210526316</c:v>
                </c:pt>
                <c:pt idx="27">
                  <c:v>1439.5334210526316</c:v>
                </c:pt>
                <c:pt idx="28">
                  <c:v>1439.5334210526316</c:v>
                </c:pt>
                <c:pt idx="29">
                  <c:v>1439.5334210526316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2813.2595999999994</c:v>
                </c:pt>
                <c:pt idx="152">
                  <c:v>2813.2595999999994</c:v>
                </c:pt>
                <c:pt idx="153">
                  <c:v>2813.2595999999994</c:v>
                </c:pt>
                <c:pt idx="154">
                  <c:v>2813.2595999999994</c:v>
                </c:pt>
                <c:pt idx="155">
                  <c:v>2813.2595999999994</c:v>
                </c:pt>
                <c:pt idx="156">
                  <c:v>2813.2595999999994</c:v>
                </c:pt>
                <c:pt idx="157">
                  <c:v>2813.2595999999994</c:v>
                </c:pt>
                <c:pt idx="158">
                  <c:v>2813.2595999999994</c:v>
                </c:pt>
                <c:pt idx="159">
                  <c:v>2813.2595999999994</c:v>
                </c:pt>
                <c:pt idx="160">
                  <c:v>2813.2595999999994</c:v>
                </c:pt>
                <c:pt idx="161">
                  <c:v>2813.2595999999994</c:v>
                </c:pt>
                <c:pt idx="162">
                  <c:v>2813.2595999999994</c:v>
                </c:pt>
                <c:pt idx="163">
                  <c:v>2813.2595999999994</c:v>
                </c:pt>
                <c:pt idx="164">
                  <c:v>2813.2595999999994</c:v>
                </c:pt>
                <c:pt idx="165">
                  <c:v>2813.2595999999994</c:v>
                </c:pt>
                <c:pt idx="166">
                  <c:v>2813.2595999999994</c:v>
                </c:pt>
                <c:pt idx="167">
                  <c:v>2813.2595999999994</c:v>
                </c:pt>
                <c:pt idx="168">
                  <c:v>2813.2595999999994</c:v>
                </c:pt>
                <c:pt idx="169">
                  <c:v>2813.2595999999994</c:v>
                </c:pt>
                <c:pt idx="170">
                  <c:v>2813.2595999999994</c:v>
                </c:pt>
                <c:pt idx="171">
                  <c:v>2813.2595999999994</c:v>
                </c:pt>
                <c:pt idx="172">
                  <c:v>2813.2595999999994</c:v>
                </c:pt>
                <c:pt idx="173">
                  <c:v>2813.2595999999994</c:v>
                </c:pt>
                <c:pt idx="174">
                  <c:v>2813.2595999999994</c:v>
                </c:pt>
                <c:pt idx="175">
                  <c:v>2813.2595999999994</c:v>
                </c:pt>
                <c:pt idx="176">
                  <c:v>2813.2595999999994</c:v>
                </c:pt>
                <c:pt idx="177">
                  <c:v>2813.2595999999994</c:v>
                </c:pt>
                <c:pt idx="178">
                  <c:v>2813.2595999999994</c:v>
                </c:pt>
                <c:pt idx="179">
                  <c:v>2813.2595999999994</c:v>
                </c:pt>
                <c:pt idx="180">
                  <c:v>2813.2595999999994</c:v>
                </c:pt>
                <c:pt idx="181">
                  <c:v>4108.2521142857149</c:v>
                </c:pt>
                <c:pt idx="182">
                  <c:v>4108.2521142857149</c:v>
                </c:pt>
                <c:pt idx="183">
                  <c:v>4108.2521142857149</c:v>
                </c:pt>
                <c:pt idx="184">
                  <c:v>4108.2521142857149</c:v>
                </c:pt>
                <c:pt idx="185">
                  <c:v>4108.2521142857149</c:v>
                </c:pt>
                <c:pt idx="186">
                  <c:v>4108.2521142857149</c:v>
                </c:pt>
                <c:pt idx="187">
                  <c:v>4108.2521142857149</c:v>
                </c:pt>
                <c:pt idx="188">
                  <c:v>4108.2521142857149</c:v>
                </c:pt>
                <c:pt idx="189">
                  <c:v>4108.2521142857149</c:v>
                </c:pt>
                <c:pt idx="190">
                  <c:v>4108.2521142857149</c:v>
                </c:pt>
                <c:pt idx="191">
                  <c:v>4108.2521142857149</c:v>
                </c:pt>
                <c:pt idx="192">
                  <c:v>4108.2521142857149</c:v>
                </c:pt>
                <c:pt idx="193">
                  <c:v>4108.2521142857149</c:v>
                </c:pt>
                <c:pt idx="194">
                  <c:v>4108.2521142857149</c:v>
                </c:pt>
                <c:pt idx="195">
                  <c:v>4108.2521142857149</c:v>
                </c:pt>
                <c:pt idx="196">
                  <c:v>4108.2521142857149</c:v>
                </c:pt>
                <c:pt idx="197">
                  <c:v>4108.2521142857149</c:v>
                </c:pt>
                <c:pt idx="198">
                  <c:v>4108.2521142857149</c:v>
                </c:pt>
                <c:pt idx="199">
                  <c:v>4108.2521142857149</c:v>
                </c:pt>
                <c:pt idx="200">
                  <c:v>4108.2521142857149</c:v>
                </c:pt>
                <c:pt idx="201">
                  <c:v>4108.2521142857149</c:v>
                </c:pt>
                <c:pt idx="202">
                  <c:v>4108.2521142857149</c:v>
                </c:pt>
                <c:pt idx="203">
                  <c:v>4108.2521142857149</c:v>
                </c:pt>
                <c:pt idx="204">
                  <c:v>4108.2521142857149</c:v>
                </c:pt>
                <c:pt idx="205">
                  <c:v>4108.2521142857149</c:v>
                </c:pt>
                <c:pt idx="206">
                  <c:v>4108.2521142857149</c:v>
                </c:pt>
                <c:pt idx="207">
                  <c:v>4108.2521142857149</c:v>
                </c:pt>
                <c:pt idx="208">
                  <c:v>4108.2521142857149</c:v>
                </c:pt>
                <c:pt idx="209">
                  <c:v>4108.2521142857149</c:v>
                </c:pt>
                <c:pt idx="210">
                  <c:v>4108.2521142857149</c:v>
                </c:pt>
                <c:pt idx="211">
                  <c:v>4108.2521142857149</c:v>
                </c:pt>
                <c:pt idx="212">
                  <c:v>4805.4019701492552</c:v>
                </c:pt>
                <c:pt idx="213">
                  <c:v>4805.4019701492552</c:v>
                </c:pt>
                <c:pt idx="214">
                  <c:v>4805.4019701492552</c:v>
                </c:pt>
                <c:pt idx="215">
                  <c:v>4805.4019701492552</c:v>
                </c:pt>
                <c:pt idx="216">
                  <c:v>4805.4019701492552</c:v>
                </c:pt>
                <c:pt idx="217">
                  <c:v>4805.4019701492552</c:v>
                </c:pt>
                <c:pt idx="218">
                  <c:v>4805.4019701492552</c:v>
                </c:pt>
                <c:pt idx="219">
                  <c:v>4805.4019701492552</c:v>
                </c:pt>
                <c:pt idx="220">
                  <c:v>4805.4019701492552</c:v>
                </c:pt>
                <c:pt idx="221">
                  <c:v>4805.4019701492552</c:v>
                </c:pt>
                <c:pt idx="222">
                  <c:v>4805.4019701492552</c:v>
                </c:pt>
                <c:pt idx="223">
                  <c:v>4805.4019701492552</c:v>
                </c:pt>
                <c:pt idx="224">
                  <c:v>4805.4019701492552</c:v>
                </c:pt>
                <c:pt idx="225">
                  <c:v>4805.4019701492552</c:v>
                </c:pt>
                <c:pt idx="226">
                  <c:v>4805.4019701492552</c:v>
                </c:pt>
                <c:pt idx="227">
                  <c:v>4805.4019701492552</c:v>
                </c:pt>
                <c:pt idx="228">
                  <c:v>4805.4019701492552</c:v>
                </c:pt>
                <c:pt idx="229">
                  <c:v>4805.4019701492552</c:v>
                </c:pt>
                <c:pt idx="230">
                  <c:v>4805.4019701492552</c:v>
                </c:pt>
                <c:pt idx="231">
                  <c:v>4805.4019701492552</c:v>
                </c:pt>
                <c:pt idx="232">
                  <c:v>4805.4019701492552</c:v>
                </c:pt>
                <c:pt idx="233">
                  <c:v>4805.4019701492552</c:v>
                </c:pt>
                <c:pt idx="234">
                  <c:v>4805.4019701492552</c:v>
                </c:pt>
                <c:pt idx="235">
                  <c:v>4805.4019701492552</c:v>
                </c:pt>
                <c:pt idx="236">
                  <c:v>4805.4019701492552</c:v>
                </c:pt>
                <c:pt idx="237">
                  <c:v>4805.4019701492552</c:v>
                </c:pt>
                <c:pt idx="238">
                  <c:v>4805.4019701492552</c:v>
                </c:pt>
                <c:pt idx="239">
                  <c:v>4805.4019701492552</c:v>
                </c:pt>
                <c:pt idx="240">
                  <c:v>4805.4019701492552</c:v>
                </c:pt>
                <c:pt idx="241">
                  <c:v>4805.4019701492552</c:v>
                </c:pt>
                <c:pt idx="242">
                  <c:v>6586.5998571428581</c:v>
                </c:pt>
                <c:pt idx="243">
                  <c:v>6586.5998571428581</c:v>
                </c:pt>
                <c:pt idx="244">
                  <c:v>6586.5998571428581</c:v>
                </c:pt>
                <c:pt idx="245">
                  <c:v>6586.5998571428581</c:v>
                </c:pt>
                <c:pt idx="246">
                  <c:v>6586.5998571428581</c:v>
                </c:pt>
                <c:pt idx="247">
                  <c:v>6586.5998571428581</c:v>
                </c:pt>
                <c:pt idx="248">
                  <c:v>6586.5998571428581</c:v>
                </c:pt>
                <c:pt idx="249">
                  <c:v>6586.5998571428581</c:v>
                </c:pt>
                <c:pt idx="250">
                  <c:v>6586.5998571428581</c:v>
                </c:pt>
                <c:pt idx="251">
                  <c:v>6586.5998571428581</c:v>
                </c:pt>
                <c:pt idx="252">
                  <c:v>6586.5998571428581</c:v>
                </c:pt>
                <c:pt idx="253">
                  <c:v>6586.5998571428581</c:v>
                </c:pt>
                <c:pt idx="254">
                  <c:v>6586.5998571428581</c:v>
                </c:pt>
                <c:pt idx="255">
                  <c:v>6586.5998571428581</c:v>
                </c:pt>
                <c:pt idx="256">
                  <c:v>6586.5998571428581</c:v>
                </c:pt>
                <c:pt idx="257">
                  <c:v>6586.5998571428581</c:v>
                </c:pt>
                <c:pt idx="258">
                  <c:v>6586.5998571428581</c:v>
                </c:pt>
                <c:pt idx="259">
                  <c:v>6586.5998571428581</c:v>
                </c:pt>
                <c:pt idx="260">
                  <c:v>6586.5998571428581</c:v>
                </c:pt>
                <c:pt idx="261">
                  <c:v>6586.5998571428581</c:v>
                </c:pt>
                <c:pt idx="262">
                  <c:v>6586.5998571428581</c:v>
                </c:pt>
                <c:pt idx="263">
                  <c:v>6586.5998571428581</c:v>
                </c:pt>
                <c:pt idx="264">
                  <c:v>6586.5998571428581</c:v>
                </c:pt>
                <c:pt idx="265">
                  <c:v>6586.5998571428581</c:v>
                </c:pt>
                <c:pt idx="266">
                  <c:v>6586.5998571428581</c:v>
                </c:pt>
                <c:pt idx="267">
                  <c:v>6586.5998571428581</c:v>
                </c:pt>
                <c:pt idx="268">
                  <c:v>6586.5998571428581</c:v>
                </c:pt>
                <c:pt idx="269">
                  <c:v>6586.5998571428581</c:v>
                </c:pt>
                <c:pt idx="270">
                  <c:v>6586.5998571428581</c:v>
                </c:pt>
                <c:pt idx="271">
                  <c:v>6586.5998571428581</c:v>
                </c:pt>
                <c:pt idx="272">
                  <c:v>6586.5998571428581</c:v>
                </c:pt>
                <c:pt idx="273">
                  <c:v>5982.218689655173</c:v>
                </c:pt>
                <c:pt idx="274">
                  <c:v>5982.218689655173</c:v>
                </c:pt>
                <c:pt idx="275">
                  <c:v>5982.218689655173</c:v>
                </c:pt>
                <c:pt idx="276">
                  <c:v>5982.218689655173</c:v>
                </c:pt>
                <c:pt idx="277">
                  <c:v>5982.218689655173</c:v>
                </c:pt>
                <c:pt idx="278">
                  <c:v>5982.218689655173</c:v>
                </c:pt>
                <c:pt idx="279">
                  <c:v>5982.218689655173</c:v>
                </c:pt>
                <c:pt idx="280">
                  <c:v>5982.218689655173</c:v>
                </c:pt>
                <c:pt idx="281">
                  <c:v>5982.218689655173</c:v>
                </c:pt>
                <c:pt idx="282">
                  <c:v>5982.218689655173</c:v>
                </c:pt>
                <c:pt idx="283">
                  <c:v>5982.218689655173</c:v>
                </c:pt>
                <c:pt idx="284">
                  <c:v>5982.218689655173</c:v>
                </c:pt>
                <c:pt idx="285">
                  <c:v>5982.218689655173</c:v>
                </c:pt>
                <c:pt idx="286">
                  <c:v>5982.218689655173</c:v>
                </c:pt>
                <c:pt idx="287">
                  <c:v>5982.218689655173</c:v>
                </c:pt>
                <c:pt idx="288">
                  <c:v>5982.218689655173</c:v>
                </c:pt>
                <c:pt idx="289">
                  <c:v>5982.218689655173</c:v>
                </c:pt>
                <c:pt idx="290">
                  <c:v>5982.218689655173</c:v>
                </c:pt>
                <c:pt idx="291">
                  <c:v>5982.218689655173</c:v>
                </c:pt>
                <c:pt idx="292">
                  <c:v>5982.218689655173</c:v>
                </c:pt>
                <c:pt idx="293">
                  <c:v>5982.218689655173</c:v>
                </c:pt>
                <c:pt idx="294">
                  <c:v>5982.218689655173</c:v>
                </c:pt>
                <c:pt idx="295">
                  <c:v>5982.218689655173</c:v>
                </c:pt>
                <c:pt idx="296">
                  <c:v>5982.218689655173</c:v>
                </c:pt>
                <c:pt idx="297">
                  <c:v>5982.218689655173</c:v>
                </c:pt>
                <c:pt idx="298">
                  <c:v>5982.218689655173</c:v>
                </c:pt>
                <c:pt idx="299">
                  <c:v>5982.218689655173</c:v>
                </c:pt>
                <c:pt idx="300">
                  <c:v>5982.218689655173</c:v>
                </c:pt>
                <c:pt idx="301">
                  <c:v>5982.218689655173</c:v>
                </c:pt>
                <c:pt idx="302">
                  <c:v>5982.218689655173</c:v>
                </c:pt>
                <c:pt idx="303">
                  <c:v>5982.218689655173</c:v>
                </c:pt>
                <c:pt idx="304">
                  <c:v>3417.5894399999993</c:v>
                </c:pt>
                <c:pt idx="305">
                  <c:v>3417.5894399999993</c:v>
                </c:pt>
                <c:pt idx="306">
                  <c:v>3417.5894399999993</c:v>
                </c:pt>
                <c:pt idx="307">
                  <c:v>3417.5894399999993</c:v>
                </c:pt>
                <c:pt idx="308">
                  <c:v>3417.5894399999993</c:v>
                </c:pt>
                <c:pt idx="309">
                  <c:v>3417.5894399999993</c:v>
                </c:pt>
                <c:pt idx="310">
                  <c:v>3417.5894399999993</c:v>
                </c:pt>
                <c:pt idx="311">
                  <c:v>3417.5894399999993</c:v>
                </c:pt>
                <c:pt idx="312">
                  <c:v>3417.5894399999993</c:v>
                </c:pt>
                <c:pt idx="313">
                  <c:v>3417.5894399999993</c:v>
                </c:pt>
                <c:pt idx="314">
                  <c:v>3417.5894399999993</c:v>
                </c:pt>
                <c:pt idx="315">
                  <c:v>3417.5894399999993</c:v>
                </c:pt>
                <c:pt idx="316">
                  <c:v>3417.5894399999993</c:v>
                </c:pt>
                <c:pt idx="317">
                  <c:v>3417.5894399999993</c:v>
                </c:pt>
                <c:pt idx="318">
                  <c:v>3417.5894399999993</c:v>
                </c:pt>
                <c:pt idx="319">
                  <c:v>3417.5894399999993</c:v>
                </c:pt>
                <c:pt idx="320">
                  <c:v>3417.5894399999993</c:v>
                </c:pt>
                <c:pt idx="321">
                  <c:v>3417.5894399999993</c:v>
                </c:pt>
                <c:pt idx="322">
                  <c:v>3417.5894399999993</c:v>
                </c:pt>
                <c:pt idx="323">
                  <c:v>3417.5894399999993</c:v>
                </c:pt>
                <c:pt idx="324">
                  <c:v>3417.5894399999993</c:v>
                </c:pt>
                <c:pt idx="325">
                  <c:v>3417.5894399999993</c:v>
                </c:pt>
                <c:pt idx="326">
                  <c:v>3417.5894399999993</c:v>
                </c:pt>
                <c:pt idx="327">
                  <c:v>3417.5894399999993</c:v>
                </c:pt>
                <c:pt idx="328">
                  <c:v>3417.5894399999993</c:v>
                </c:pt>
                <c:pt idx="329">
                  <c:v>3417.5894399999993</c:v>
                </c:pt>
                <c:pt idx="330">
                  <c:v>3417.5894399999993</c:v>
                </c:pt>
                <c:pt idx="331">
                  <c:v>3417.5894399999993</c:v>
                </c:pt>
                <c:pt idx="332">
                  <c:v>3417.5894399999993</c:v>
                </c:pt>
                <c:pt idx="333">
                  <c:v>3417.5894399999993</c:v>
                </c:pt>
                <c:pt idx="334">
                  <c:v>2297.307036144578</c:v>
                </c:pt>
                <c:pt idx="335">
                  <c:v>2297.307036144578</c:v>
                </c:pt>
                <c:pt idx="336">
                  <c:v>2297.307036144578</c:v>
                </c:pt>
                <c:pt idx="337">
                  <c:v>2297.307036144578</c:v>
                </c:pt>
                <c:pt idx="338">
                  <c:v>2297.307036144578</c:v>
                </c:pt>
                <c:pt idx="339">
                  <c:v>2297.307036144578</c:v>
                </c:pt>
                <c:pt idx="340">
                  <c:v>2297.307036144578</c:v>
                </c:pt>
                <c:pt idx="341">
                  <c:v>2297.307036144578</c:v>
                </c:pt>
                <c:pt idx="342">
                  <c:v>2297.307036144578</c:v>
                </c:pt>
                <c:pt idx="343">
                  <c:v>2297.307036144578</c:v>
                </c:pt>
                <c:pt idx="344">
                  <c:v>2297.307036144578</c:v>
                </c:pt>
                <c:pt idx="345">
                  <c:v>2297.307036144578</c:v>
                </c:pt>
                <c:pt idx="346">
                  <c:v>2297.307036144578</c:v>
                </c:pt>
                <c:pt idx="347">
                  <c:v>2297.307036144578</c:v>
                </c:pt>
                <c:pt idx="348">
                  <c:v>2297.307036144578</c:v>
                </c:pt>
                <c:pt idx="349">
                  <c:v>2297.307036144578</c:v>
                </c:pt>
                <c:pt idx="350">
                  <c:v>2297.307036144578</c:v>
                </c:pt>
                <c:pt idx="351">
                  <c:v>2297.307036144578</c:v>
                </c:pt>
                <c:pt idx="352">
                  <c:v>2297.307036144578</c:v>
                </c:pt>
                <c:pt idx="353">
                  <c:v>2297.307036144578</c:v>
                </c:pt>
                <c:pt idx="354">
                  <c:v>2297.307036144578</c:v>
                </c:pt>
                <c:pt idx="355">
                  <c:v>2297.307036144578</c:v>
                </c:pt>
                <c:pt idx="356">
                  <c:v>2297.307036144578</c:v>
                </c:pt>
                <c:pt idx="357">
                  <c:v>2297.307036144578</c:v>
                </c:pt>
                <c:pt idx="358">
                  <c:v>2297.307036144578</c:v>
                </c:pt>
                <c:pt idx="359">
                  <c:v>2297.307036144578</c:v>
                </c:pt>
                <c:pt idx="360">
                  <c:v>2297.307036144578</c:v>
                </c:pt>
                <c:pt idx="361">
                  <c:v>2297.307036144578</c:v>
                </c:pt>
                <c:pt idx="362">
                  <c:v>2297.307036144578</c:v>
                </c:pt>
                <c:pt idx="363">
                  <c:v>2297.307036144578</c:v>
                </c:pt>
                <c:pt idx="364">
                  <c:v>2297.307036144578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07-4E09-88BA-E49C53849E58}"/>
            </c:ext>
          </c:extLst>
        </c:ser>
        <c:ser>
          <c:idx val="2"/>
          <c:order val="2"/>
          <c:tx>
            <c:strRef>
              <c:f>Bilance!$S$3</c:f>
              <c:strCache>
                <c:ptCount val="1"/>
                <c:pt idx="0">
                  <c:v>Odtok Q355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Bilance!$A$5:$A$369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41944.99999995649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41972.99999995486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Bilance!$F$5:$F$369</c:f>
              <c:numCache>
                <c:formatCode>#,##0.00</c:formatCode>
                <c:ptCount val="365"/>
                <c:pt idx="0">
                  <c:v>11664</c:v>
                </c:pt>
                <c:pt idx="1">
                  <c:v>11664</c:v>
                </c:pt>
                <c:pt idx="2">
                  <c:v>11664</c:v>
                </c:pt>
                <c:pt idx="3">
                  <c:v>11664</c:v>
                </c:pt>
                <c:pt idx="4">
                  <c:v>11664</c:v>
                </c:pt>
                <c:pt idx="5">
                  <c:v>11664</c:v>
                </c:pt>
                <c:pt idx="6">
                  <c:v>11664</c:v>
                </c:pt>
                <c:pt idx="7">
                  <c:v>11664</c:v>
                </c:pt>
                <c:pt idx="8">
                  <c:v>11664</c:v>
                </c:pt>
                <c:pt idx="9">
                  <c:v>11664</c:v>
                </c:pt>
                <c:pt idx="10">
                  <c:v>11664</c:v>
                </c:pt>
                <c:pt idx="11">
                  <c:v>11664</c:v>
                </c:pt>
                <c:pt idx="12">
                  <c:v>11664</c:v>
                </c:pt>
                <c:pt idx="13">
                  <c:v>11664</c:v>
                </c:pt>
                <c:pt idx="14">
                  <c:v>11664</c:v>
                </c:pt>
                <c:pt idx="15">
                  <c:v>11664</c:v>
                </c:pt>
                <c:pt idx="16">
                  <c:v>11664</c:v>
                </c:pt>
                <c:pt idx="17">
                  <c:v>11664</c:v>
                </c:pt>
                <c:pt idx="18">
                  <c:v>11664</c:v>
                </c:pt>
                <c:pt idx="19">
                  <c:v>11664</c:v>
                </c:pt>
                <c:pt idx="20">
                  <c:v>11664</c:v>
                </c:pt>
                <c:pt idx="21">
                  <c:v>11664</c:v>
                </c:pt>
                <c:pt idx="22">
                  <c:v>11664</c:v>
                </c:pt>
                <c:pt idx="23">
                  <c:v>11664</c:v>
                </c:pt>
                <c:pt idx="24">
                  <c:v>11664</c:v>
                </c:pt>
                <c:pt idx="25">
                  <c:v>11664</c:v>
                </c:pt>
                <c:pt idx="26">
                  <c:v>11664</c:v>
                </c:pt>
                <c:pt idx="27">
                  <c:v>11664</c:v>
                </c:pt>
                <c:pt idx="28">
                  <c:v>11664</c:v>
                </c:pt>
                <c:pt idx="29">
                  <c:v>11664</c:v>
                </c:pt>
                <c:pt idx="30">
                  <c:v>11664</c:v>
                </c:pt>
                <c:pt idx="31">
                  <c:v>11664</c:v>
                </c:pt>
                <c:pt idx="32">
                  <c:v>11664</c:v>
                </c:pt>
                <c:pt idx="33">
                  <c:v>11664</c:v>
                </c:pt>
                <c:pt idx="34">
                  <c:v>11664</c:v>
                </c:pt>
                <c:pt idx="35">
                  <c:v>11664</c:v>
                </c:pt>
                <c:pt idx="36">
                  <c:v>11664</c:v>
                </c:pt>
                <c:pt idx="37">
                  <c:v>11664</c:v>
                </c:pt>
                <c:pt idx="38">
                  <c:v>11664</c:v>
                </c:pt>
                <c:pt idx="39">
                  <c:v>11664</c:v>
                </c:pt>
                <c:pt idx="40">
                  <c:v>11664</c:v>
                </c:pt>
                <c:pt idx="41">
                  <c:v>11664</c:v>
                </c:pt>
                <c:pt idx="42">
                  <c:v>11664</c:v>
                </c:pt>
                <c:pt idx="43">
                  <c:v>11664</c:v>
                </c:pt>
                <c:pt idx="44">
                  <c:v>11664</c:v>
                </c:pt>
                <c:pt idx="45">
                  <c:v>11664</c:v>
                </c:pt>
                <c:pt idx="46">
                  <c:v>11664</c:v>
                </c:pt>
                <c:pt idx="47">
                  <c:v>11664</c:v>
                </c:pt>
                <c:pt idx="48">
                  <c:v>11664</c:v>
                </c:pt>
                <c:pt idx="49">
                  <c:v>11664</c:v>
                </c:pt>
                <c:pt idx="50">
                  <c:v>11664</c:v>
                </c:pt>
                <c:pt idx="51">
                  <c:v>11664</c:v>
                </c:pt>
                <c:pt idx="52">
                  <c:v>11664</c:v>
                </c:pt>
                <c:pt idx="53">
                  <c:v>11664</c:v>
                </c:pt>
                <c:pt idx="54">
                  <c:v>11664</c:v>
                </c:pt>
                <c:pt idx="55">
                  <c:v>11664</c:v>
                </c:pt>
                <c:pt idx="56">
                  <c:v>11664</c:v>
                </c:pt>
                <c:pt idx="57">
                  <c:v>11664</c:v>
                </c:pt>
                <c:pt idx="58">
                  <c:v>11664</c:v>
                </c:pt>
                <c:pt idx="59">
                  <c:v>11664</c:v>
                </c:pt>
                <c:pt idx="60">
                  <c:v>11664</c:v>
                </c:pt>
                <c:pt idx="61">
                  <c:v>11664</c:v>
                </c:pt>
                <c:pt idx="62">
                  <c:v>11664</c:v>
                </c:pt>
                <c:pt idx="63">
                  <c:v>11664</c:v>
                </c:pt>
                <c:pt idx="64">
                  <c:v>11664</c:v>
                </c:pt>
                <c:pt idx="65">
                  <c:v>11664</c:v>
                </c:pt>
                <c:pt idx="66">
                  <c:v>11664</c:v>
                </c:pt>
                <c:pt idx="67">
                  <c:v>11664</c:v>
                </c:pt>
                <c:pt idx="68">
                  <c:v>11664</c:v>
                </c:pt>
                <c:pt idx="69">
                  <c:v>11664</c:v>
                </c:pt>
                <c:pt idx="70">
                  <c:v>11664</c:v>
                </c:pt>
                <c:pt idx="71">
                  <c:v>11664</c:v>
                </c:pt>
                <c:pt idx="72">
                  <c:v>11664</c:v>
                </c:pt>
                <c:pt idx="73">
                  <c:v>11664</c:v>
                </c:pt>
                <c:pt idx="74">
                  <c:v>11664</c:v>
                </c:pt>
                <c:pt idx="75">
                  <c:v>11664</c:v>
                </c:pt>
                <c:pt idx="76">
                  <c:v>11664</c:v>
                </c:pt>
                <c:pt idx="77">
                  <c:v>11664</c:v>
                </c:pt>
                <c:pt idx="78">
                  <c:v>11664</c:v>
                </c:pt>
                <c:pt idx="79">
                  <c:v>11664</c:v>
                </c:pt>
                <c:pt idx="80">
                  <c:v>11664</c:v>
                </c:pt>
                <c:pt idx="81">
                  <c:v>11664</c:v>
                </c:pt>
                <c:pt idx="82">
                  <c:v>11664</c:v>
                </c:pt>
                <c:pt idx="83">
                  <c:v>11664</c:v>
                </c:pt>
                <c:pt idx="84">
                  <c:v>11664</c:v>
                </c:pt>
                <c:pt idx="85">
                  <c:v>11664</c:v>
                </c:pt>
                <c:pt idx="86">
                  <c:v>11664</c:v>
                </c:pt>
                <c:pt idx="87">
                  <c:v>11664</c:v>
                </c:pt>
                <c:pt idx="88">
                  <c:v>11664</c:v>
                </c:pt>
                <c:pt idx="89">
                  <c:v>11664</c:v>
                </c:pt>
                <c:pt idx="90">
                  <c:v>11664</c:v>
                </c:pt>
                <c:pt idx="91">
                  <c:v>11664</c:v>
                </c:pt>
                <c:pt idx="92">
                  <c:v>11664</c:v>
                </c:pt>
                <c:pt idx="93">
                  <c:v>11664</c:v>
                </c:pt>
                <c:pt idx="94">
                  <c:v>11664</c:v>
                </c:pt>
                <c:pt idx="95">
                  <c:v>11664</c:v>
                </c:pt>
                <c:pt idx="96">
                  <c:v>11664</c:v>
                </c:pt>
                <c:pt idx="97">
                  <c:v>11664</c:v>
                </c:pt>
                <c:pt idx="98">
                  <c:v>11664</c:v>
                </c:pt>
                <c:pt idx="99">
                  <c:v>11664</c:v>
                </c:pt>
                <c:pt idx="100">
                  <c:v>11664</c:v>
                </c:pt>
                <c:pt idx="101">
                  <c:v>11664</c:v>
                </c:pt>
                <c:pt idx="102">
                  <c:v>11664</c:v>
                </c:pt>
                <c:pt idx="103">
                  <c:v>11664</c:v>
                </c:pt>
                <c:pt idx="104">
                  <c:v>11664</c:v>
                </c:pt>
                <c:pt idx="105">
                  <c:v>11664</c:v>
                </c:pt>
                <c:pt idx="106">
                  <c:v>11664</c:v>
                </c:pt>
                <c:pt idx="107">
                  <c:v>11664</c:v>
                </c:pt>
                <c:pt idx="108">
                  <c:v>11664</c:v>
                </c:pt>
                <c:pt idx="109">
                  <c:v>11664</c:v>
                </c:pt>
                <c:pt idx="110">
                  <c:v>11664</c:v>
                </c:pt>
                <c:pt idx="111">
                  <c:v>11664</c:v>
                </c:pt>
                <c:pt idx="112">
                  <c:v>11664</c:v>
                </c:pt>
                <c:pt idx="113">
                  <c:v>11664</c:v>
                </c:pt>
                <c:pt idx="114">
                  <c:v>11664</c:v>
                </c:pt>
                <c:pt idx="115">
                  <c:v>11664</c:v>
                </c:pt>
                <c:pt idx="116">
                  <c:v>11664</c:v>
                </c:pt>
                <c:pt idx="117">
                  <c:v>11664</c:v>
                </c:pt>
                <c:pt idx="118">
                  <c:v>11664</c:v>
                </c:pt>
                <c:pt idx="119">
                  <c:v>11664</c:v>
                </c:pt>
                <c:pt idx="120">
                  <c:v>11664</c:v>
                </c:pt>
                <c:pt idx="121">
                  <c:v>11664</c:v>
                </c:pt>
                <c:pt idx="122">
                  <c:v>11664</c:v>
                </c:pt>
                <c:pt idx="123">
                  <c:v>11664</c:v>
                </c:pt>
                <c:pt idx="124">
                  <c:v>11664</c:v>
                </c:pt>
                <c:pt idx="125">
                  <c:v>11664</c:v>
                </c:pt>
                <c:pt idx="126">
                  <c:v>11664</c:v>
                </c:pt>
                <c:pt idx="127">
                  <c:v>11664</c:v>
                </c:pt>
                <c:pt idx="128">
                  <c:v>11664</c:v>
                </c:pt>
                <c:pt idx="129">
                  <c:v>11664</c:v>
                </c:pt>
                <c:pt idx="130">
                  <c:v>11664</c:v>
                </c:pt>
                <c:pt idx="131">
                  <c:v>11664</c:v>
                </c:pt>
                <c:pt idx="132">
                  <c:v>11664</c:v>
                </c:pt>
                <c:pt idx="133">
                  <c:v>11664</c:v>
                </c:pt>
                <c:pt idx="134">
                  <c:v>11664</c:v>
                </c:pt>
                <c:pt idx="135">
                  <c:v>11664</c:v>
                </c:pt>
                <c:pt idx="136">
                  <c:v>11664</c:v>
                </c:pt>
                <c:pt idx="137">
                  <c:v>11664</c:v>
                </c:pt>
                <c:pt idx="138">
                  <c:v>11664</c:v>
                </c:pt>
                <c:pt idx="139">
                  <c:v>11664</c:v>
                </c:pt>
                <c:pt idx="140">
                  <c:v>11664</c:v>
                </c:pt>
                <c:pt idx="141">
                  <c:v>11664</c:v>
                </c:pt>
                <c:pt idx="142">
                  <c:v>11664</c:v>
                </c:pt>
                <c:pt idx="143">
                  <c:v>11664</c:v>
                </c:pt>
                <c:pt idx="144">
                  <c:v>11664</c:v>
                </c:pt>
                <c:pt idx="145">
                  <c:v>11664</c:v>
                </c:pt>
                <c:pt idx="146">
                  <c:v>11664</c:v>
                </c:pt>
                <c:pt idx="147">
                  <c:v>11664</c:v>
                </c:pt>
                <c:pt idx="148">
                  <c:v>11664</c:v>
                </c:pt>
                <c:pt idx="149">
                  <c:v>11664</c:v>
                </c:pt>
                <c:pt idx="150">
                  <c:v>11664</c:v>
                </c:pt>
                <c:pt idx="151">
                  <c:v>11664</c:v>
                </c:pt>
                <c:pt idx="152">
                  <c:v>11664</c:v>
                </c:pt>
                <c:pt idx="153">
                  <c:v>11664</c:v>
                </c:pt>
                <c:pt idx="154">
                  <c:v>11664</c:v>
                </c:pt>
                <c:pt idx="155">
                  <c:v>11664</c:v>
                </c:pt>
                <c:pt idx="156">
                  <c:v>11664</c:v>
                </c:pt>
                <c:pt idx="157">
                  <c:v>11664</c:v>
                </c:pt>
                <c:pt idx="158">
                  <c:v>11664</c:v>
                </c:pt>
                <c:pt idx="159">
                  <c:v>11664</c:v>
                </c:pt>
                <c:pt idx="160">
                  <c:v>11664</c:v>
                </c:pt>
                <c:pt idx="161">
                  <c:v>11664</c:v>
                </c:pt>
                <c:pt idx="162">
                  <c:v>11664</c:v>
                </c:pt>
                <c:pt idx="163">
                  <c:v>11664</c:v>
                </c:pt>
                <c:pt idx="164">
                  <c:v>11664</c:v>
                </c:pt>
                <c:pt idx="165">
                  <c:v>11664</c:v>
                </c:pt>
                <c:pt idx="166">
                  <c:v>11664</c:v>
                </c:pt>
                <c:pt idx="167">
                  <c:v>11664</c:v>
                </c:pt>
                <c:pt idx="168">
                  <c:v>11664</c:v>
                </c:pt>
                <c:pt idx="169">
                  <c:v>11664</c:v>
                </c:pt>
                <c:pt idx="170">
                  <c:v>11664</c:v>
                </c:pt>
                <c:pt idx="171">
                  <c:v>11664</c:v>
                </c:pt>
                <c:pt idx="172">
                  <c:v>11664</c:v>
                </c:pt>
                <c:pt idx="173">
                  <c:v>11664</c:v>
                </c:pt>
                <c:pt idx="174">
                  <c:v>11664</c:v>
                </c:pt>
                <c:pt idx="175">
                  <c:v>11664</c:v>
                </c:pt>
                <c:pt idx="176">
                  <c:v>11664</c:v>
                </c:pt>
                <c:pt idx="177">
                  <c:v>11664</c:v>
                </c:pt>
                <c:pt idx="178">
                  <c:v>11664</c:v>
                </c:pt>
                <c:pt idx="179">
                  <c:v>11664</c:v>
                </c:pt>
                <c:pt idx="180">
                  <c:v>11664</c:v>
                </c:pt>
                <c:pt idx="181">
                  <c:v>11664</c:v>
                </c:pt>
                <c:pt idx="182">
                  <c:v>11664</c:v>
                </c:pt>
                <c:pt idx="183">
                  <c:v>11664</c:v>
                </c:pt>
                <c:pt idx="184">
                  <c:v>11664</c:v>
                </c:pt>
                <c:pt idx="185">
                  <c:v>11664</c:v>
                </c:pt>
                <c:pt idx="186">
                  <c:v>11664</c:v>
                </c:pt>
                <c:pt idx="187">
                  <c:v>11664</c:v>
                </c:pt>
                <c:pt idx="188">
                  <c:v>11664</c:v>
                </c:pt>
                <c:pt idx="189">
                  <c:v>11664</c:v>
                </c:pt>
                <c:pt idx="190">
                  <c:v>11664</c:v>
                </c:pt>
                <c:pt idx="191">
                  <c:v>11664</c:v>
                </c:pt>
                <c:pt idx="192">
                  <c:v>11664</c:v>
                </c:pt>
                <c:pt idx="193">
                  <c:v>11664</c:v>
                </c:pt>
                <c:pt idx="194">
                  <c:v>11664</c:v>
                </c:pt>
                <c:pt idx="195">
                  <c:v>11664</c:v>
                </c:pt>
                <c:pt idx="196">
                  <c:v>11664</c:v>
                </c:pt>
                <c:pt idx="197">
                  <c:v>11664</c:v>
                </c:pt>
                <c:pt idx="198">
                  <c:v>11664</c:v>
                </c:pt>
                <c:pt idx="199">
                  <c:v>11664</c:v>
                </c:pt>
                <c:pt idx="200">
                  <c:v>11664</c:v>
                </c:pt>
                <c:pt idx="201">
                  <c:v>11664</c:v>
                </c:pt>
                <c:pt idx="202">
                  <c:v>11664</c:v>
                </c:pt>
                <c:pt idx="203">
                  <c:v>11664</c:v>
                </c:pt>
                <c:pt idx="204">
                  <c:v>11664</c:v>
                </c:pt>
                <c:pt idx="205">
                  <c:v>11664</c:v>
                </c:pt>
                <c:pt idx="206">
                  <c:v>11664</c:v>
                </c:pt>
                <c:pt idx="207">
                  <c:v>11664</c:v>
                </c:pt>
                <c:pt idx="208">
                  <c:v>11664</c:v>
                </c:pt>
                <c:pt idx="209">
                  <c:v>11664</c:v>
                </c:pt>
                <c:pt idx="210">
                  <c:v>11664</c:v>
                </c:pt>
                <c:pt idx="211">
                  <c:v>11664</c:v>
                </c:pt>
                <c:pt idx="212">
                  <c:v>11664</c:v>
                </c:pt>
                <c:pt idx="213">
                  <c:v>11664</c:v>
                </c:pt>
                <c:pt idx="214">
                  <c:v>11664</c:v>
                </c:pt>
                <c:pt idx="215">
                  <c:v>11664</c:v>
                </c:pt>
                <c:pt idx="216">
                  <c:v>11664</c:v>
                </c:pt>
                <c:pt idx="217">
                  <c:v>11664</c:v>
                </c:pt>
                <c:pt idx="218">
                  <c:v>11664</c:v>
                </c:pt>
                <c:pt idx="219">
                  <c:v>11664</c:v>
                </c:pt>
                <c:pt idx="220">
                  <c:v>11664</c:v>
                </c:pt>
                <c:pt idx="221">
                  <c:v>11664</c:v>
                </c:pt>
                <c:pt idx="222">
                  <c:v>11664</c:v>
                </c:pt>
                <c:pt idx="223">
                  <c:v>11664</c:v>
                </c:pt>
                <c:pt idx="224">
                  <c:v>11664</c:v>
                </c:pt>
                <c:pt idx="225">
                  <c:v>11664</c:v>
                </c:pt>
                <c:pt idx="226">
                  <c:v>11664</c:v>
                </c:pt>
                <c:pt idx="227">
                  <c:v>11664</c:v>
                </c:pt>
                <c:pt idx="228">
                  <c:v>11664</c:v>
                </c:pt>
                <c:pt idx="229">
                  <c:v>11664</c:v>
                </c:pt>
                <c:pt idx="230">
                  <c:v>11664</c:v>
                </c:pt>
                <c:pt idx="231">
                  <c:v>11664</c:v>
                </c:pt>
                <c:pt idx="232">
                  <c:v>11664</c:v>
                </c:pt>
                <c:pt idx="233">
                  <c:v>11664</c:v>
                </c:pt>
                <c:pt idx="234">
                  <c:v>11664</c:v>
                </c:pt>
                <c:pt idx="235">
                  <c:v>11664</c:v>
                </c:pt>
                <c:pt idx="236">
                  <c:v>11664</c:v>
                </c:pt>
                <c:pt idx="237">
                  <c:v>11664</c:v>
                </c:pt>
                <c:pt idx="238">
                  <c:v>11664</c:v>
                </c:pt>
                <c:pt idx="239">
                  <c:v>11664</c:v>
                </c:pt>
                <c:pt idx="240">
                  <c:v>11664</c:v>
                </c:pt>
                <c:pt idx="241">
                  <c:v>11664</c:v>
                </c:pt>
                <c:pt idx="242">
                  <c:v>11664</c:v>
                </c:pt>
                <c:pt idx="243">
                  <c:v>11664</c:v>
                </c:pt>
                <c:pt idx="244">
                  <c:v>11664</c:v>
                </c:pt>
                <c:pt idx="245">
                  <c:v>11664</c:v>
                </c:pt>
                <c:pt idx="246">
                  <c:v>11664</c:v>
                </c:pt>
                <c:pt idx="247">
                  <c:v>11664</c:v>
                </c:pt>
                <c:pt idx="248">
                  <c:v>11664</c:v>
                </c:pt>
                <c:pt idx="249">
                  <c:v>11664</c:v>
                </c:pt>
                <c:pt idx="250">
                  <c:v>11664</c:v>
                </c:pt>
                <c:pt idx="251">
                  <c:v>11664</c:v>
                </c:pt>
                <c:pt idx="252">
                  <c:v>11664</c:v>
                </c:pt>
                <c:pt idx="253">
                  <c:v>11664</c:v>
                </c:pt>
                <c:pt idx="254">
                  <c:v>11664</c:v>
                </c:pt>
                <c:pt idx="255">
                  <c:v>11664</c:v>
                </c:pt>
                <c:pt idx="256">
                  <c:v>11664</c:v>
                </c:pt>
                <c:pt idx="257">
                  <c:v>11664</c:v>
                </c:pt>
                <c:pt idx="258">
                  <c:v>11664</c:v>
                </c:pt>
                <c:pt idx="259">
                  <c:v>11664</c:v>
                </c:pt>
                <c:pt idx="260">
                  <c:v>3888</c:v>
                </c:pt>
                <c:pt idx="261">
                  <c:v>3888</c:v>
                </c:pt>
                <c:pt idx="262">
                  <c:v>3888</c:v>
                </c:pt>
                <c:pt idx="263">
                  <c:v>3888</c:v>
                </c:pt>
                <c:pt idx="264">
                  <c:v>3888</c:v>
                </c:pt>
                <c:pt idx="265">
                  <c:v>3888</c:v>
                </c:pt>
                <c:pt idx="266">
                  <c:v>3888</c:v>
                </c:pt>
                <c:pt idx="267">
                  <c:v>3888</c:v>
                </c:pt>
                <c:pt idx="268">
                  <c:v>3888</c:v>
                </c:pt>
                <c:pt idx="269">
                  <c:v>3888</c:v>
                </c:pt>
                <c:pt idx="270">
                  <c:v>3888</c:v>
                </c:pt>
                <c:pt idx="271">
                  <c:v>3888</c:v>
                </c:pt>
                <c:pt idx="272">
                  <c:v>3888</c:v>
                </c:pt>
                <c:pt idx="273">
                  <c:v>3888</c:v>
                </c:pt>
                <c:pt idx="274">
                  <c:v>3888</c:v>
                </c:pt>
                <c:pt idx="275">
                  <c:v>3888</c:v>
                </c:pt>
                <c:pt idx="276">
                  <c:v>3888</c:v>
                </c:pt>
                <c:pt idx="277">
                  <c:v>3888</c:v>
                </c:pt>
                <c:pt idx="278">
                  <c:v>3888</c:v>
                </c:pt>
                <c:pt idx="279">
                  <c:v>3888</c:v>
                </c:pt>
                <c:pt idx="280">
                  <c:v>3888</c:v>
                </c:pt>
                <c:pt idx="281">
                  <c:v>3888</c:v>
                </c:pt>
                <c:pt idx="282">
                  <c:v>3888</c:v>
                </c:pt>
                <c:pt idx="283">
                  <c:v>3888</c:v>
                </c:pt>
                <c:pt idx="284">
                  <c:v>3888</c:v>
                </c:pt>
                <c:pt idx="285">
                  <c:v>3888</c:v>
                </c:pt>
                <c:pt idx="286">
                  <c:v>3888</c:v>
                </c:pt>
                <c:pt idx="287">
                  <c:v>3888</c:v>
                </c:pt>
                <c:pt idx="288">
                  <c:v>3888</c:v>
                </c:pt>
                <c:pt idx="289">
                  <c:v>3888</c:v>
                </c:pt>
                <c:pt idx="290">
                  <c:v>3888</c:v>
                </c:pt>
                <c:pt idx="291">
                  <c:v>3888</c:v>
                </c:pt>
                <c:pt idx="292">
                  <c:v>3888</c:v>
                </c:pt>
                <c:pt idx="293">
                  <c:v>3888</c:v>
                </c:pt>
                <c:pt idx="294">
                  <c:v>3888</c:v>
                </c:pt>
                <c:pt idx="295">
                  <c:v>3888</c:v>
                </c:pt>
                <c:pt idx="296">
                  <c:v>3888</c:v>
                </c:pt>
                <c:pt idx="297">
                  <c:v>3888</c:v>
                </c:pt>
                <c:pt idx="298">
                  <c:v>3888</c:v>
                </c:pt>
                <c:pt idx="299">
                  <c:v>3888</c:v>
                </c:pt>
                <c:pt idx="300">
                  <c:v>3888</c:v>
                </c:pt>
                <c:pt idx="301">
                  <c:v>3888</c:v>
                </c:pt>
                <c:pt idx="302">
                  <c:v>3888</c:v>
                </c:pt>
                <c:pt idx="303">
                  <c:v>3888</c:v>
                </c:pt>
                <c:pt idx="304">
                  <c:v>3888</c:v>
                </c:pt>
                <c:pt idx="305">
                  <c:v>3888</c:v>
                </c:pt>
                <c:pt idx="306">
                  <c:v>3888</c:v>
                </c:pt>
                <c:pt idx="307">
                  <c:v>3888</c:v>
                </c:pt>
                <c:pt idx="308">
                  <c:v>3888</c:v>
                </c:pt>
                <c:pt idx="309">
                  <c:v>3888</c:v>
                </c:pt>
                <c:pt idx="310">
                  <c:v>3888</c:v>
                </c:pt>
                <c:pt idx="311">
                  <c:v>3888</c:v>
                </c:pt>
                <c:pt idx="312">
                  <c:v>3888</c:v>
                </c:pt>
                <c:pt idx="313">
                  <c:v>3888</c:v>
                </c:pt>
                <c:pt idx="314">
                  <c:v>3888</c:v>
                </c:pt>
                <c:pt idx="315">
                  <c:v>3888</c:v>
                </c:pt>
                <c:pt idx="316">
                  <c:v>3888</c:v>
                </c:pt>
                <c:pt idx="317">
                  <c:v>3888</c:v>
                </c:pt>
                <c:pt idx="318">
                  <c:v>3888</c:v>
                </c:pt>
                <c:pt idx="319">
                  <c:v>3888</c:v>
                </c:pt>
                <c:pt idx="320">
                  <c:v>3888</c:v>
                </c:pt>
                <c:pt idx="321">
                  <c:v>3888</c:v>
                </c:pt>
                <c:pt idx="322">
                  <c:v>3888</c:v>
                </c:pt>
                <c:pt idx="323">
                  <c:v>3888</c:v>
                </c:pt>
                <c:pt idx="324">
                  <c:v>3888</c:v>
                </c:pt>
                <c:pt idx="325">
                  <c:v>3888</c:v>
                </c:pt>
                <c:pt idx="326">
                  <c:v>3888</c:v>
                </c:pt>
                <c:pt idx="327">
                  <c:v>3888</c:v>
                </c:pt>
                <c:pt idx="328">
                  <c:v>3888</c:v>
                </c:pt>
                <c:pt idx="329">
                  <c:v>3888</c:v>
                </c:pt>
                <c:pt idx="330">
                  <c:v>3888</c:v>
                </c:pt>
                <c:pt idx="331">
                  <c:v>3888</c:v>
                </c:pt>
                <c:pt idx="332">
                  <c:v>3888</c:v>
                </c:pt>
                <c:pt idx="333">
                  <c:v>3888</c:v>
                </c:pt>
                <c:pt idx="334">
                  <c:v>3888</c:v>
                </c:pt>
                <c:pt idx="335">
                  <c:v>3888</c:v>
                </c:pt>
                <c:pt idx="336">
                  <c:v>3888</c:v>
                </c:pt>
                <c:pt idx="337">
                  <c:v>3888</c:v>
                </c:pt>
                <c:pt idx="338">
                  <c:v>3888</c:v>
                </c:pt>
                <c:pt idx="339">
                  <c:v>3888</c:v>
                </c:pt>
                <c:pt idx="340">
                  <c:v>3888</c:v>
                </c:pt>
                <c:pt idx="341">
                  <c:v>11664</c:v>
                </c:pt>
                <c:pt idx="342">
                  <c:v>11664</c:v>
                </c:pt>
                <c:pt idx="343">
                  <c:v>11664</c:v>
                </c:pt>
                <c:pt idx="344">
                  <c:v>11664</c:v>
                </c:pt>
                <c:pt idx="345">
                  <c:v>11664</c:v>
                </c:pt>
                <c:pt idx="346">
                  <c:v>11664</c:v>
                </c:pt>
                <c:pt idx="347">
                  <c:v>11664</c:v>
                </c:pt>
                <c:pt idx="348">
                  <c:v>11664</c:v>
                </c:pt>
                <c:pt idx="349">
                  <c:v>11664</c:v>
                </c:pt>
                <c:pt idx="350">
                  <c:v>11664</c:v>
                </c:pt>
                <c:pt idx="351">
                  <c:v>11664</c:v>
                </c:pt>
                <c:pt idx="352">
                  <c:v>11664</c:v>
                </c:pt>
                <c:pt idx="353">
                  <c:v>11664</c:v>
                </c:pt>
                <c:pt idx="354">
                  <c:v>11664</c:v>
                </c:pt>
                <c:pt idx="355">
                  <c:v>11664</c:v>
                </c:pt>
                <c:pt idx="356">
                  <c:v>11664</c:v>
                </c:pt>
                <c:pt idx="357">
                  <c:v>11664</c:v>
                </c:pt>
                <c:pt idx="358">
                  <c:v>11664</c:v>
                </c:pt>
                <c:pt idx="359">
                  <c:v>11664</c:v>
                </c:pt>
                <c:pt idx="360">
                  <c:v>11664</c:v>
                </c:pt>
                <c:pt idx="361">
                  <c:v>11664</c:v>
                </c:pt>
                <c:pt idx="362">
                  <c:v>11664</c:v>
                </c:pt>
                <c:pt idx="363">
                  <c:v>11664</c:v>
                </c:pt>
                <c:pt idx="364">
                  <c:v>11664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A07-4E09-88BA-E49C53849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009000"/>
        <c:axId val="292009656"/>
      </c:scatterChart>
      <c:scatterChart>
        <c:scatterStyle val="smoothMarker"/>
        <c:varyColors val="0"/>
        <c:ser>
          <c:idx val="3"/>
          <c:order val="3"/>
          <c:tx>
            <c:strRef>
              <c:f>Bilance!$L$3</c:f>
              <c:strCache>
                <c:ptCount val="1"/>
                <c:pt idx="0">
                  <c:v>Jalová voda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Bilance!$A$5:$A$369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41944.99999995649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41972.99999995486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'Bilance S nadlepšením QB=0,3'!$Y$5:$Y$369</c:f>
              <c:numCache>
                <c:formatCode>#,##0</c:formatCode>
                <c:ptCount val="365"/>
                <c:pt idx="0">
                  <c:v>37901.478237219875</c:v>
                </c:pt>
                <c:pt idx="1">
                  <c:v>67326.036018914863</c:v>
                </c:pt>
                <c:pt idx="2">
                  <c:v>83958.140017223384</c:v>
                </c:pt>
                <c:pt idx="3">
                  <c:v>114402.19007021151</c:v>
                </c:pt>
                <c:pt idx="4">
                  <c:v>124892.70695720137</c:v>
                </c:pt>
                <c:pt idx="5">
                  <c:v>135414.98618269735</c:v>
                </c:pt>
                <c:pt idx="6">
                  <c:v>155652.91655217335</c:v>
                </c:pt>
                <c:pt idx="7">
                  <c:v>172799.2641635912</c:v>
                </c:pt>
                <c:pt idx="8">
                  <c:v>167727.20399064035</c:v>
                </c:pt>
                <c:pt idx="9">
                  <c:v>171803.85862681246</c:v>
                </c:pt>
                <c:pt idx="10">
                  <c:v>186206.06822136923</c:v>
                </c:pt>
                <c:pt idx="11">
                  <c:v>192254.2264177833</c:v>
                </c:pt>
                <c:pt idx="12">
                  <c:v>218671.81389511697</c:v>
                </c:pt>
                <c:pt idx="13">
                  <c:v>249561.13366466775</c:v>
                </c:pt>
                <c:pt idx="14">
                  <c:v>291905.04524672829</c:v>
                </c:pt>
                <c:pt idx="15">
                  <c:v>325277.87278981105</c:v>
                </c:pt>
                <c:pt idx="16">
                  <c:v>345945.50897296437</c:v>
                </c:pt>
                <c:pt idx="17">
                  <c:v>414319.97108116897</c:v>
                </c:pt>
                <c:pt idx="18">
                  <c:v>469156.62848823547</c:v>
                </c:pt>
                <c:pt idx="19">
                  <c:v>501747.34145259939</c:v>
                </c:pt>
                <c:pt idx="20">
                  <c:v>515957.85740175704</c:v>
                </c:pt>
                <c:pt idx="21">
                  <c:v>529418.76753928734</c:v>
                </c:pt>
                <c:pt idx="22">
                  <c:v>538303.14089133427</c:v>
                </c:pt>
                <c:pt idx="23">
                  <c:v>554280.03029938729</c:v>
                </c:pt>
                <c:pt idx="24">
                  <c:v>579242.74650942162</c:v>
                </c:pt>
                <c:pt idx="25">
                  <c:v>598107.91737554874</c:v>
                </c:pt>
                <c:pt idx="26">
                  <c:v>610091.48750777426</c:v>
                </c:pt>
                <c:pt idx="27">
                  <c:v>615054.12812316814</c:v>
                </c:pt>
                <c:pt idx="28">
                  <c:v>639050.72472843819</c:v>
                </c:pt>
                <c:pt idx="29">
                  <c:v>656001.38506199245</c:v>
                </c:pt>
                <c:pt idx="30">
                  <c:v>660331.31930314424</c:v>
                </c:pt>
                <c:pt idx="31">
                  <c:v>669695.71274657175</c:v>
                </c:pt>
                <c:pt idx="32">
                  <c:v>678890.58269406203</c:v>
                </c:pt>
                <c:pt idx="33">
                  <c:v>691574.41905334266</c:v>
                </c:pt>
                <c:pt idx="34">
                  <c:v>703815.8222729672</c:v>
                </c:pt>
                <c:pt idx="35">
                  <c:v>712146.16726072866</c:v>
                </c:pt>
                <c:pt idx="36">
                  <c:v>730007.85980639688</c:v>
                </c:pt>
                <c:pt idx="37">
                  <c:v>728564.95751138486</c:v>
                </c:pt>
                <c:pt idx="38">
                  <c:v>743890.88934541773</c:v>
                </c:pt>
                <c:pt idx="39">
                  <c:v>742447.9870504057</c:v>
                </c:pt>
                <c:pt idx="40">
                  <c:v>753510.95573253243</c:v>
                </c:pt>
                <c:pt idx="41">
                  <c:v>773658.36000475532</c:v>
                </c:pt>
                <c:pt idx="42">
                  <c:v>794389.29902448622</c:v>
                </c:pt>
                <c:pt idx="43">
                  <c:v>790628.45611803164</c:v>
                </c:pt>
                <c:pt idx="44">
                  <c:v>800244.33551281737</c:v>
                </c:pt>
                <c:pt idx="45">
                  <c:v>809554.16193554155</c:v>
                </c:pt>
                <c:pt idx="46">
                  <c:v>819161.19565541565</c:v>
                </c:pt>
                <c:pt idx="47">
                  <c:v>828488.71342796297</c:v>
                </c:pt>
                <c:pt idx="48">
                  <c:v>837833.92257884925</c:v>
                </c:pt>
                <c:pt idx="49">
                  <c:v>858640.32978882175</c:v>
                </c:pt>
                <c:pt idx="50">
                  <c:v>867243.19255670102</c:v>
                </c:pt>
                <c:pt idx="51">
                  <c:v>878476.07662688184</c:v>
                </c:pt>
                <c:pt idx="52">
                  <c:v>888372.77827605035</c:v>
                </c:pt>
                <c:pt idx="53">
                  <c:v>907581.02918749303</c:v>
                </c:pt>
                <c:pt idx="54">
                  <c:v>917592.649984763</c:v>
                </c:pt>
                <c:pt idx="55">
                  <c:v>938501.88352107792</c:v>
                </c:pt>
                <c:pt idx="56">
                  <c:v>949022.03742199589</c:v>
                </c:pt>
                <c:pt idx="57">
                  <c:v>958962.57555360557</c:v>
                </c:pt>
                <c:pt idx="58">
                  <c:v>979046.26857018564</c:v>
                </c:pt>
                <c:pt idx="59">
                  <c:v>999691.32615629607</c:v>
                </c:pt>
                <c:pt idx="60">
                  <c:v>1009528.7020458872</c:v>
                </c:pt>
                <c:pt idx="61">
                  <c:v>1030067.6861588077</c:v>
                </c:pt>
                <c:pt idx="62">
                  <c:v>1051231.4288590495</c:v>
                </c:pt>
                <c:pt idx="63">
                  <c:v>1071646.6854475737</c:v>
                </c:pt>
                <c:pt idx="64">
                  <c:v>1109281.8251113943</c:v>
                </c:pt>
                <c:pt idx="65">
                  <c:v>1119567.9604764986</c:v>
                </c:pt>
                <c:pt idx="66">
                  <c:v>1130967.7367221648</c:v>
                </c:pt>
                <c:pt idx="67">
                  <c:v>1153280.9322218641</c:v>
                </c:pt>
                <c:pt idx="68">
                  <c:v>1174130.298826471</c:v>
                </c:pt>
                <c:pt idx="69">
                  <c:v>1216191.0762224244</c:v>
                </c:pt>
                <c:pt idx="70">
                  <c:v>1260396.8369798891</c:v>
                </c:pt>
                <c:pt idx="71">
                  <c:v>1306294.286790241</c:v>
                </c:pt>
                <c:pt idx="72">
                  <c:v>1356005.2684456341</c:v>
                </c:pt>
                <c:pt idx="73">
                  <c:v>1418535.2035820158</c:v>
                </c:pt>
                <c:pt idx="74">
                  <c:v>1476208.0409684584</c:v>
                </c:pt>
                <c:pt idx="75">
                  <c:v>1530122.3987262533</c:v>
                </c:pt>
                <c:pt idx="76">
                  <c:v>1584040.4888265857</c:v>
                </c:pt>
                <c:pt idx="77">
                  <c:v>1631267.2162228297</c:v>
                </c:pt>
                <c:pt idx="78">
                  <c:v>1675134.6391754199</c:v>
                </c:pt>
                <c:pt idx="79">
                  <c:v>1706547.7595138359</c:v>
                </c:pt>
                <c:pt idx="80">
                  <c:v>1742714.9646972183</c:v>
                </c:pt>
                <c:pt idx="81">
                  <c:v>1764040.057021322</c:v>
                </c:pt>
                <c:pt idx="82">
                  <c:v>1784965.3956611687</c:v>
                </c:pt>
                <c:pt idx="83">
                  <c:v>1818137.1634834781</c:v>
                </c:pt>
                <c:pt idx="84">
                  <c:v>1865461.1186780005</c:v>
                </c:pt>
                <c:pt idx="85">
                  <c:v>1898053.5133145887</c:v>
                </c:pt>
                <c:pt idx="86">
                  <c:v>1908171.9727199739</c:v>
                </c:pt>
                <c:pt idx="87">
                  <c:v>1929744.8559800307</c:v>
                </c:pt>
                <c:pt idx="88">
                  <c:v>1972872.7131500798</c:v>
                </c:pt>
                <c:pt idx="89">
                  <c:v>1970681.1007805555</c:v>
                </c:pt>
                <c:pt idx="90">
                  <c:v>1993716.2080115895</c:v>
                </c:pt>
                <c:pt idx="91">
                  <c:v>2015837.2619688164</c:v>
                </c:pt>
                <c:pt idx="92">
                  <c:v>2032713.1653929735</c:v>
                </c:pt>
                <c:pt idx="93">
                  <c:v>2055601.8897544593</c:v>
                </c:pt>
                <c:pt idx="94">
                  <c:v>2066585.2846895142</c:v>
                </c:pt>
                <c:pt idx="95">
                  <c:v>2078106.7169890797</c:v>
                </c:pt>
                <c:pt idx="96">
                  <c:v>2101220.0170343802</c:v>
                </c:pt>
                <c:pt idx="97">
                  <c:v>2112576.7405818389</c:v>
                </c:pt>
                <c:pt idx="98">
                  <c:v>2123863.8930556634</c:v>
                </c:pt>
                <c:pt idx="99">
                  <c:v>2123463.1757042287</c:v>
                </c:pt>
                <c:pt idx="100">
                  <c:v>2134187.8998850542</c:v>
                </c:pt>
                <c:pt idx="101">
                  <c:v>2145128.5780375777</c:v>
                </c:pt>
                <c:pt idx="102">
                  <c:v>2156312.4563165023</c:v>
                </c:pt>
                <c:pt idx="103">
                  <c:v>2166763.543045816</c:v>
                </c:pt>
                <c:pt idx="104">
                  <c:v>2177214.6297751297</c:v>
                </c:pt>
                <c:pt idx="105">
                  <c:v>2199712.3901223135</c:v>
                </c:pt>
                <c:pt idx="106">
                  <c:v>2210627.5949450554</c:v>
                </c:pt>
                <c:pt idx="107">
                  <c:v>2221508.7047258988</c:v>
                </c:pt>
                <c:pt idx="108">
                  <c:v>2244128.7556312014</c:v>
                </c:pt>
                <c:pt idx="109">
                  <c:v>2254907.5802863487</c:v>
                </c:pt>
                <c:pt idx="110">
                  <c:v>2252714.5869555031</c:v>
                </c:pt>
                <c:pt idx="111">
                  <c:v>2265480.5164294257</c:v>
                </c:pt>
                <c:pt idx="112">
                  <c:v>2287920.0893947659</c:v>
                </c:pt>
                <c:pt idx="113">
                  <c:v>2298347.9608719414</c:v>
                </c:pt>
                <c:pt idx="114">
                  <c:v>2308922.2152471812</c:v>
                </c:pt>
                <c:pt idx="115">
                  <c:v>2305910.9407967059</c:v>
                </c:pt>
                <c:pt idx="116">
                  <c:v>2316451.1001300472</c:v>
                </c:pt>
                <c:pt idx="117">
                  <c:v>2327015.351803333</c:v>
                </c:pt>
                <c:pt idx="118">
                  <c:v>2324276.8377450784</c:v>
                </c:pt>
                <c:pt idx="119">
                  <c:v>2345840.5953909885</c:v>
                </c:pt>
                <c:pt idx="120">
                  <c:v>2375419.1148880953</c:v>
                </c:pt>
                <c:pt idx="121">
                  <c:v>2372407.8404376199</c:v>
                </c:pt>
                <c:pt idx="122">
                  <c:v>2405897.6607501768</c:v>
                </c:pt>
                <c:pt idx="123">
                  <c:v>2428176.7612079773</c:v>
                </c:pt>
                <c:pt idx="124">
                  <c:v>2439029.6917128381</c:v>
                </c:pt>
                <c:pt idx="125">
                  <c:v>2462241.1899763127</c:v>
                </c:pt>
                <c:pt idx="126">
                  <c:v>2485658.639481016</c:v>
                </c:pt>
                <c:pt idx="127">
                  <c:v>2507411.702092492</c:v>
                </c:pt>
                <c:pt idx="128">
                  <c:v>2518111.158257022</c:v>
                </c:pt>
                <c:pt idx="129">
                  <c:v>2528596.3400282348</c:v>
                </c:pt>
                <c:pt idx="130">
                  <c:v>2551082.1941893217</c:v>
                </c:pt>
                <c:pt idx="131">
                  <c:v>2573433.5716669573</c:v>
                </c:pt>
                <c:pt idx="132">
                  <c:v>2584188.3039821596</c:v>
                </c:pt>
                <c:pt idx="133">
                  <c:v>2607389.7995151649</c:v>
                </c:pt>
                <c:pt idx="134">
                  <c:v>2618260.9065940543</c:v>
                </c:pt>
                <c:pt idx="135">
                  <c:v>2628961.5384349348</c:v>
                </c:pt>
                <c:pt idx="136">
                  <c:v>2650484.3708295752</c:v>
                </c:pt>
                <c:pt idx="137">
                  <c:v>2648427.7576663238</c:v>
                </c:pt>
                <c:pt idx="138">
                  <c:v>2670853.2410221882</c:v>
                </c:pt>
                <c:pt idx="139">
                  <c:v>2667978.3467963394</c:v>
                </c:pt>
                <c:pt idx="140">
                  <c:v>2686082.3063756456</c:v>
                </c:pt>
                <c:pt idx="141">
                  <c:v>2707211.9540339885</c:v>
                </c:pt>
                <c:pt idx="142">
                  <c:v>2703791.5390236983</c:v>
                </c:pt>
                <c:pt idx="143">
                  <c:v>2733894.6282901559</c:v>
                </c:pt>
                <c:pt idx="144">
                  <c:v>2730815.1637558825</c:v>
                </c:pt>
                <c:pt idx="145">
                  <c:v>2726809.6777656795</c:v>
                </c:pt>
                <c:pt idx="146">
                  <c:v>2753283.4766088086</c:v>
                </c:pt>
                <c:pt idx="147">
                  <c:v>2777333.33602157</c:v>
                </c:pt>
                <c:pt idx="148">
                  <c:v>2794143.2514631324</c:v>
                </c:pt>
                <c:pt idx="149">
                  <c:v>2806852.6171001196</c:v>
                </c:pt>
                <c:pt idx="150">
                  <c:v>2829957.743301861</c:v>
                </c:pt>
                <c:pt idx="151">
                  <c:v>2851011.3831627378</c:v>
                </c:pt>
                <c:pt idx="152">
                  <c:v>2872807.3880559299</c:v>
                </c:pt>
                <c:pt idx="153">
                  <c:v>2918646.8013578737</c:v>
                </c:pt>
                <c:pt idx="154">
                  <c:v>2965278.4066232708</c:v>
                </c:pt>
                <c:pt idx="155">
                  <c:v>2986456.8004048802</c:v>
                </c:pt>
                <c:pt idx="156">
                  <c:v>3018322.8434025333</c:v>
                </c:pt>
                <c:pt idx="157">
                  <c:v>3037666.393702215</c:v>
                </c:pt>
                <c:pt idx="158">
                  <c:v>3058002.3580478085</c:v>
                </c:pt>
                <c:pt idx="159">
                  <c:v>3089534.0008680951</c:v>
                </c:pt>
                <c:pt idx="160">
                  <c:v>3109521.4380711983</c:v>
                </c:pt>
                <c:pt idx="161">
                  <c:v>3130380.8835969297</c:v>
                </c:pt>
                <c:pt idx="162">
                  <c:v>3150775.0353243668</c:v>
                </c:pt>
                <c:pt idx="163">
                  <c:v>3144203.0245311391</c:v>
                </c:pt>
                <c:pt idx="164">
                  <c:v>3176071.5308628902</c:v>
                </c:pt>
                <c:pt idx="165">
                  <c:v>3167570.1174370404</c:v>
                </c:pt>
                <c:pt idx="166">
                  <c:v>3176268.3247332689</c:v>
                </c:pt>
                <c:pt idx="167">
                  <c:v>3195577.7799910521</c:v>
                </c:pt>
                <c:pt idx="168">
                  <c:v>3186530.845780761</c:v>
                </c:pt>
                <c:pt idx="169">
                  <c:v>3193639.798458328</c:v>
                </c:pt>
                <c:pt idx="170">
                  <c:v>3201433.4139820565</c:v>
                </c:pt>
                <c:pt idx="171">
                  <c:v>3192591.0500801899</c:v>
                </c:pt>
                <c:pt idx="172">
                  <c:v>3213029.2995514795</c:v>
                </c:pt>
                <c:pt idx="173">
                  <c:v>3220429.3384467941</c:v>
                </c:pt>
                <c:pt idx="174">
                  <c:v>3211723.3547125217</c:v>
                </c:pt>
                <c:pt idx="175">
                  <c:v>3230788.2288540667</c:v>
                </c:pt>
                <c:pt idx="176">
                  <c:v>3249734.1715657376</c:v>
                </c:pt>
                <c:pt idx="177">
                  <c:v>3269536.8759635184</c:v>
                </c:pt>
                <c:pt idx="178">
                  <c:v>3261444.603040453</c:v>
                </c:pt>
                <c:pt idx="179">
                  <c:v>3280724.050163859</c:v>
                </c:pt>
                <c:pt idx="180">
                  <c:v>3301354.4038504884</c:v>
                </c:pt>
                <c:pt idx="181">
                  <c:v>3292254.3277245555</c:v>
                </c:pt>
                <c:pt idx="182">
                  <c:v>3311323.4788318458</c:v>
                </c:pt>
                <c:pt idx="183">
                  <c:v>3318326.8279766501</c:v>
                </c:pt>
                <c:pt idx="184">
                  <c:v>3309739.1666339473</c:v>
                </c:pt>
                <c:pt idx="185">
                  <c:v>3329323.6250778157</c:v>
                </c:pt>
                <c:pt idx="186">
                  <c:v>3348759.6478309473</c:v>
                </c:pt>
                <c:pt idx="187">
                  <c:v>3336918.1583406935</c:v>
                </c:pt>
                <c:pt idx="188">
                  <c:v>3319428.6844975334</c:v>
                </c:pt>
                <c:pt idx="189">
                  <c:v>3338449.6509249336</c:v>
                </c:pt>
                <c:pt idx="190">
                  <c:v>3344775.1860822556</c:v>
                </c:pt>
                <c:pt idx="191">
                  <c:v>3333342.8371518166</c:v>
                </c:pt>
                <c:pt idx="192">
                  <c:v>3350849.0840295181</c:v>
                </c:pt>
                <c:pt idx="193">
                  <c:v>3339416.7350990791</c:v>
                </c:pt>
                <c:pt idx="194">
                  <c:v>3346373.9523566663</c:v>
                </c:pt>
                <c:pt idx="195">
                  <c:v>3335214.3637614176</c:v>
                </c:pt>
                <c:pt idx="196">
                  <c:v>3318474.9808685444</c:v>
                </c:pt>
                <c:pt idx="197">
                  <c:v>3321555.2506602202</c:v>
                </c:pt>
                <c:pt idx="198">
                  <c:v>3306219.6224955888</c:v>
                </c:pt>
                <c:pt idx="199">
                  <c:v>3284963.2496143468</c:v>
                </c:pt>
                <c:pt idx="200">
                  <c:v>3286949.8063783618</c:v>
                </c:pt>
                <c:pt idx="201">
                  <c:v>3308951.0008004182</c:v>
                </c:pt>
                <c:pt idx="202">
                  <c:v>3296496.8455446013</c:v>
                </c:pt>
                <c:pt idx="203">
                  <c:v>3302924.6658276189</c:v>
                </c:pt>
                <c:pt idx="204">
                  <c:v>3322352.7759986022</c:v>
                </c:pt>
                <c:pt idx="205">
                  <c:v>3341746.7724498627</c:v>
                </c:pt>
                <c:pt idx="206">
                  <c:v>3360934.1271792343</c:v>
                </c:pt>
                <c:pt idx="207">
                  <c:v>3380245.8252308825</c:v>
                </c:pt>
                <c:pt idx="208">
                  <c:v>3386820.0284119644</c:v>
                </c:pt>
                <c:pt idx="209">
                  <c:v>3393640.8654734413</c:v>
                </c:pt>
                <c:pt idx="210">
                  <c:v>3400415.5519983931</c:v>
                </c:pt>
                <c:pt idx="211">
                  <c:v>3407579.4109778693</c:v>
                </c:pt>
                <c:pt idx="212">
                  <c:v>3394820.9524194999</c:v>
                </c:pt>
                <c:pt idx="213">
                  <c:v>3400420.4054460498</c:v>
                </c:pt>
                <c:pt idx="214">
                  <c:v>3386999.2983691441</c:v>
                </c:pt>
                <c:pt idx="215">
                  <c:v>3367062.5818169443</c:v>
                </c:pt>
                <c:pt idx="216">
                  <c:v>3367445.5390263954</c:v>
                </c:pt>
                <c:pt idx="217">
                  <c:v>3374646.3087080582</c:v>
                </c:pt>
                <c:pt idx="218">
                  <c:v>3362569.7510446939</c:v>
                </c:pt>
                <c:pt idx="219">
                  <c:v>3344250.3442982552</c:v>
                </c:pt>
                <c:pt idx="220">
                  <c:v>3344840.2856585789</c:v>
                </c:pt>
                <c:pt idx="221">
                  <c:v>3326901.0871970481</c:v>
                </c:pt>
                <c:pt idx="222">
                  <c:v>3302548.5644429498</c:v>
                </c:pt>
                <c:pt idx="223">
                  <c:v>3274331.1120732934</c:v>
                </c:pt>
                <c:pt idx="224">
                  <c:v>3264277.2836783542</c:v>
                </c:pt>
                <c:pt idx="225">
                  <c:v>3236342.1213431838</c:v>
                </c:pt>
                <c:pt idx="226">
                  <c:v>3226887.1985066994</c:v>
                </c:pt>
                <c:pt idx="227">
                  <c:v>3199859.0288168932</c:v>
                </c:pt>
                <c:pt idx="228">
                  <c:v>3166473.05356878</c:v>
                </c:pt>
                <c:pt idx="229">
                  <c:v>3126707.8490414829</c:v>
                </c:pt>
                <c:pt idx="230">
                  <c:v>3080154.2747037024</c:v>
                </c:pt>
                <c:pt idx="231">
                  <c:v>3071755.8274158617</c:v>
                </c:pt>
                <c:pt idx="232">
                  <c:v>3079057.8062829548</c:v>
                </c:pt>
                <c:pt idx="233">
                  <c:v>3094758.2324093739</c:v>
                </c:pt>
                <c:pt idx="234">
                  <c:v>3110322.2783681983</c:v>
                </c:pt>
                <c:pt idx="235">
                  <c:v>3125749.9441309129</c:v>
                </c:pt>
                <c:pt idx="236">
                  <c:v>3141075.3247679314</c:v>
                </c:pt>
                <c:pt idx="237">
                  <c:v>3156468.8954887469</c:v>
                </c:pt>
                <c:pt idx="238">
                  <c:v>3171828.371167664</c:v>
                </c:pt>
                <c:pt idx="239">
                  <c:v>3187324.2270141756</c:v>
                </c:pt>
                <c:pt idx="240">
                  <c:v>3203440.0080548697</c:v>
                </c:pt>
                <c:pt idx="241">
                  <c:v>3219140.4341812888</c:v>
                </c:pt>
                <c:pt idx="242">
                  <c:v>3232923.2822531201</c:v>
                </c:pt>
                <c:pt idx="243">
                  <c:v>3246637.9402126381</c:v>
                </c:pt>
                <c:pt idx="244">
                  <c:v>3260420.7882844694</c:v>
                </c:pt>
                <c:pt idx="245">
                  <c:v>3274203.6363563007</c:v>
                </c:pt>
                <c:pt idx="246">
                  <c:v>3287850.1042320216</c:v>
                </c:pt>
                <c:pt idx="247">
                  <c:v>3301257.9067859361</c:v>
                </c:pt>
                <c:pt idx="248">
                  <c:v>3314802.0895359609</c:v>
                </c:pt>
                <c:pt idx="249">
                  <c:v>3328142.2245289008</c:v>
                </c:pt>
                <c:pt idx="250">
                  <c:v>3340600.5910808463</c:v>
                </c:pt>
                <c:pt idx="251">
                  <c:v>3352449.7256497391</c:v>
                </c:pt>
                <c:pt idx="252">
                  <c:v>3364434.4192748605</c:v>
                </c:pt>
                <c:pt idx="253">
                  <c:v>3377673.8367105713</c:v>
                </c:pt>
                <c:pt idx="254">
                  <c:v>3389557.0289942301</c:v>
                </c:pt>
                <c:pt idx="255">
                  <c:v>3401507.8888388639</c:v>
                </c:pt>
                <c:pt idx="256">
                  <c:v>3413492.5824639853</c:v>
                </c:pt>
                <c:pt idx="257">
                  <c:v>3425273.6015748298</c:v>
                </c:pt>
                <c:pt idx="258">
                  <c:v>3436816.8884566315</c:v>
                </c:pt>
                <c:pt idx="259">
                  <c:v>3448868.9883813164</c:v>
                </c:pt>
                <c:pt idx="260">
                  <c:v>3462038.6481362469</c:v>
                </c:pt>
                <c:pt idx="261">
                  <c:v>3474835.3525215825</c:v>
                </c:pt>
                <c:pt idx="262">
                  <c:v>3487496.7217849684</c:v>
                </c:pt>
                <c:pt idx="263">
                  <c:v>3500158.0910483543</c:v>
                </c:pt>
                <c:pt idx="264">
                  <c:v>3512582.6238198122</c:v>
                </c:pt>
                <c:pt idx="265">
                  <c:v>3525007.1565912701</c:v>
                </c:pt>
                <c:pt idx="266">
                  <c:v>3537330.1880212659</c:v>
                </c:pt>
                <c:pt idx="267">
                  <c:v>3548907.5326178339</c:v>
                </c:pt>
                <c:pt idx="268">
                  <c:v>3562604.9284467781</c:v>
                </c:pt>
                <c:pt idx="269">
                  <c:v>3577521.8893494601</c:v>
                </c:pt>
                <c:pt idx="270">
                  <c:v>3591782.0680649038</c:v>
                </c:pt>
                <c:pt idx="271">
                  <c:v>3605394.4408987258</c:v>
                </c:pt>
                <c:pt idx="272">
                  <c:v>3618496.9556155042</c:v>
                </c:pt>
                <c:pt idx="273">
                  <c:v>3632372.7591693117</c:v>
                </c:pt>
                <c:pt idx="274">
                  <c:v>3649802.9385897252</c:v>
                </c:pt>
                <c:pt idx="275">
                  <c:v>3682239.2117852154</c:v>
                </c:pt>
                <c:pt idx="276">
                  <c:v>3699130.0475055468</c:v>
                </c:pt>
                <c:pt idx="277">
                  <c:v>3715840.797206548</c:v>
                </c:pt>
                <c:pt idx="278">
                  <c:v>3732026.0689111794</c:v>
                </c:pt>
                <c:pt idx="279">
                  <c:v>3747651.0770683661</c:v>
                </c:pt>
                <c:pt idx="280">
                  <c:v>3763171.7286293595</c:v>
                </c:pt>
                <c:pt idx="281">
                  <c:v>3778312.5013078135</c:v>
                </c:pt>
                <c:pt idx="282">
                  <c:v>3793279.3463164405</c:v>
                </c:pt>
                <c:pt idx="283">
                  <c:v>3808007.5260032616</c:v>
                </c:pt>
                <c:pt idx="284">
                  <c:v>3822531.1354101747</c:v>
                </c:pt>
                <c:pt idx="285">
                  <c:v>3836986.5547332908</c:v>
                </c:pt>
                <c:pt idx="286">
                  <c:v>3851407.8790145083</c:v>
                </c:pt>
                <c:pt idx="287">
                  <c:v>3865317.7776102149</c:v>
                </c:pt>
                <c:pt idx="288">
                  <c:v>3878989.5334069375</c:v>
                </c:pt>
                <c:pt idx="289">
                  <c:v>3894294.4363097195</c:v>
                </c:pt>
                <c:pt idx="290">
                  <c:v>3924816.124318372</c:v>
                </c:pt>
                <c:pt idx="291">
                  <c:v>3941454.8396116411</c:v>
                </c:pt>
                <c:pt idx="292">
                  <c:v>3971148.9529571943</c:v>
                </c:pt>
                <c:pt idx="293">
                  <c:v>3959966.5062786154</c:v>
                </c:pt>
                <c:pt idx="294">
                  <c:v>3976008.9408205738</c:v>
                </c:pt>
                <c:pt idx="295">
                  <c:v>3964130.7835197179</c:v>
                </c:pt>
                <c:pt idx="296">
                  <c:v>3979825.3627505382</c:v>
                </c:pt>
                <c:pt idx="297">
                  <c:v>3967251.4948274069</c:v>
                </c:pt>
                <c:pt idx="298">
                  <c:v>3947561.3640754814</c:v>
                </c:pt>
                <c:pt idx="299">
                  <c:v>3920210.8307571881</c:v>
                </c:pt>
                <c:pt idx="300">
                  <c:v>3883907.3995969114</c:v>
                </c:pt>
                <c:pt idx="301">
                  <c:v>3840490.6355168358</c:v>
                </c:pt>
                <c:pt idx="302">
                  <c:v>3789824.6808721884</c:v>
                </c:pt>
                <c:pt idx="303">
                  <c:v>3732080.0108439471</c:v>
                </c:pt>
                <c:pt idx="304">
                  <c:v>3672283.5988057279</c:v>
                </c:pt>
                <c:pt idx="305">
                  <c:v>3650973.1799631915</c:v>
                </c:pt>
                <c:pt idx="306">
                  <c:v>3602216.6434481009</c:v>
                </c:pt>
                <c:pt idx="307">
                  <c:v>3590994.5739784031</c:v>
                </c:pt>
                <c:pt idx="308">
                  <c:v>3552158.5242692842</c:v>
                </c:pt>
                <c:pt idx="309">
                  <c:v>3555473.3399188421</c:v>
                </c:pt>
                <c:pt idx="310">
                  <c:v>3535026.0944084111</c:v>
                </c:pt>
                <c:pt idx="311">
                  <c:v>3553076.5896965009</c:v>
                </c:pt>
                <c:pt idx="312">
                  <c:v>3544258.1757236873</c:v>
                </c:pt>
                <c:pt idx="313">
                  <c:v>3560054.7216237285</c:v>
                </c:pt>
                <c:pt idx="314">
                  <c:v>3547628.5404399545</c:v>
                </c:pt>
                <c:pt idx="315">
                  <c:v>3564003.9183250703</c:v>
                </c:pt>
                <c:pt idx="316">
                  <c:v>3554839.36594663</c:v>
                </c:pt>
                <c:pt idx="317">
                  <c:v>3572029.8897574102</c:v>
                </c:pt>
                <c:pt idx="318">
                  <c:v>3562524.386902953</c:v>
                </c:pt>
                <c:pt idx="319">
                  <c:v>3579646.7206014199</c:v>
                </c:pt>
                <c:pt idx="320">
                  <c:v>3570073.0276631648</c:v>
                </c:pt>
                <c:pt idx="321">
                  <c:v>3586752.1257884339</c:v>
                </c:pt>
                <c:pt idx="322">
                  <c:v>3577860.3337451839</c:v>
                </c:pt>
                <c:pt idx="323">
                  <c:v>3595496.1645996589</c:v>
                </c:pt>
                <c:pt idx="324">
                  <c:v>3588329.839413343</c:v>
                </c:pt>
                <c:pt idx="325">
                  <c:v>3606623.8334163777</c:v>
                </c:pt>
                <c:pt idx="326">
                  <c:v>3600292.3609996042</c:v>
                </c:pt>
                <c:pt idx="327">
                  <c:v>3635974.268602639</c:v>
                </c:pt>
                <c:pt idx="328">
                  <c:v>3634031.7448827806</c:v>
                </c:pt>
                <c:pt idx="329">
                  <c:v>3653576.7117045592</c:v>
                </c:pt>
                <c:pt idx="330">
                  <c:v>3666577.5138418647</c:v>
                </c:pt>
                <c:pt idx="331">
                  <c:v>3686465.1853152746</c:v>
                </c:pt>
                <c:pt idx="332">
                  <c:v>3700602.302384634</c:v>
                </c:pt>
                <c:pt idx="333">
                  <c:v>3782436.2122516329</c:v>
                </c:pt>
                <c:pt idx="334">
                  <c:v>3833961.7516172496</c:v>
                </c:pt>
                <c:pt idx="335">
                  <c:v>3880949.0048682848</c:v>
                </c:pt>
                <c:pt idx="336">
                  <c:v>3938995.7116677319</c:v>
                </c:pt>
                <c:pt idx="337">
                  <c:v>4007138.9935678588</c:v>
                </c:pt>
                <c:pt idx="338">
                  <c:v>4036362.7092017145</c:v>
                </c:pt>
                <c:pt idx="339">
                  <c:v>4102259.8609923683</c:v>
                </c:pt>
                <c:pt idx="340">
                  <c:v>4154857.7054173364</c:v>
                </c:pt>
                <c:pt idx="341">
                  <c:v>4170165.1184288352</c:v>
                </c:pt>
                <c:pt idx="342">
                  <c:v>4220100.4887608504</c:v>
                </c:pt>
                <c:pt idx="343">
                  <c:v>4217490.2802853389</c:v>
                </c:pt>
                <c:pt idx="344">
                  <c:v>4248724.881772846</c:v>
                </c:pt>
                <c:pt idx="345">
                  <c:v>4247267.2239351086</c:v>
                </c:pt>
                <c:pt idx="346">
                  <c:v>4269012.3175594341</c:v>
                </c:pt>
                <c:pt idx="347">
                  <c:v>4271238.0193996774</c:v>
                </c:pt>
                <c:pt idx="348">
                  <c:v>4295665.7418579077</c:v>
                </c:pt>
                <c:pt idx="349">
                  <c:v>4298121.9164985735</c:v>
                </c:pt>
                <c:pt idx="350">
                  <c:v>4328086.2115947818</c:v>
                </c:pt>
                <c:pt idx="351">
                  <c:v>4343793.1730055669</c:v>
                </c:pt>
                <c:pt idx="352">
                  <c:v>4372598.9456931269</c:v>
                </c:pt>
                <c:pt idx="353">
                  <c:v>4382330.4097060217</c:v>
                </c:pt>
                <c:pt idx="354">
                  <c:v>4412777.1114510838</c:v>
                </c:pt>
                <c:pt idx="355">
                  <c:v>4424351.0515888194</c:v>
                </c:pt>
                <c:pt idx="356">
                  <c:v>4463974.3033898817</c:v>
                </c:pt>
                <c:pt idx="357">
                  <c:v>4482393.5658247573</c:v>
                </c:pt>
                <c:pt idx="358">
                  <c:v>4523025.6726909401</c:v>
                </c:pt>
                <c:pt idx="359">
                  <c:v>4542398.3647317337</c:v>
                </c:pt>
                <c:pt idx="360">
                  <c:v>4584234.7153523555</c:v>
                </c:pt>
                <c:pt idx="361">
                  <c:v>4606976.0427359203</c:v>
                </c:pt>
                <c:pt idx="362">
                  <c:v>4651331.1718768394</c:v>
                </c:pt>
                <c:pt idx="363">
                  <c:v>4673118.5097760148</c:v>
                </c:pt>
                <c:pt idx="364">
                  <c:v>4718697.1042625317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A07-4E09-88BA-E49C53849E58}"/>
            </c:ext>
          </c:extLst>
        </c:ser>
        <c:ser>
          <c:idx val="5"/>
          <c:order val="4"/>
          <c:tx>
            <c:v>Vz Dehtář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Bilance!$N$5:$N$369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Bilance!$X$5:$X$369</c:f>
              <c:numCache>
                <c:formatCode>#,##0</c:formatCode>
                <c:ptCount val="365"/>
                <c:pt idx="0">
                  <c:v>6518000</c:v>
                </c:pt>
                <c:pt idx="1">
                  <c:v>6518000</c:v>
                </c:pt>
                <c:pt idx="2">
                  <c:v>6518000</c:v>
                </c:pt>
                <c:pt idx="3">
                  <c:v>6518000</c:v>
                </c:pt>
                <c:pt idx="4">
                  <c:v>6518000</c:v>
                </c:pt>
                <c:pt idx="5">
                  <c:v>6518000</c:v>
                </c:pt>
                <c:pt idx="6">
                  <c:v>6518000</c:v>
                </c:pt>
                <c:pt idx="7">
                  <c:v>6518000</c:v>
                </c:pt>
                <c:pt idx="8">
                  <c:v>6515463.9699135246</c:v>
                </c:pt>
                <c:pt idx="9">
                  <c:v>6518000</c:v>
                </c:pt>
                <c:pt idx="10">
                  <c:v>6518000</c:v>
                </c:pt>
                <c:pt idx="11">
                  <c:v>6518000</c:v>
                </c:pt>
                <c:pt idx="12">
                  <c:v>6518000</c:v>
                </c:pt>
                <c:pt idx="13">
                  <c:v>6518000</c:v>
                </c:pt>
                <c:pt idx="14">
                  <c:v>6518000</c:v>
                </c:pt>
                <c:pt idx="15">
                  <c:v>6518000</c:v>
                </c:pt>
                <c:pt idx="16">
                  <c:v>6518000</c:v>
                </c:pt>
                <c:pt idx="17">
                  <c:v>6518000</c:v>
                </c:pt>
                <c:pt idx="18">
                  <c:v>6518000</c:v>
                </c:pt>
                <c:pt idx="19">
                  <c:v>6518000</c:v>
                </c:pt>
                <c:pt idx="20">
                  <c:v>6518000</c:v>
                </c:pt>
                <c:pt idx="21">
                  <c:v>6518000</c:v>
                </c:pt>
                <c:pt idx="22">
                  <c:v>6518000</c:v>
                </c:pt>
                <c:pt idx="23">
                  <c:v>6518000</c:v>
                </c:pt>
                <c:pt idx="24">
                  <c:v>6518000</c:v>
                </c:pt>
                <c:pt idx="25">
                  <c:v>6518000</c:v>
                </c:pt>
                <c:pt idx="26">
                  <c:v>6518000</c:v>
                </c:pt>
                <c:pt idx="27">
                  <c:v>6518000</c:v>
                </c:pt>
                <c:pt idx="28">
                  <c:v>6518000</c:v>
                </c:pt>
                <c:pt idx="29">
                  <c:v>6518000</c:v>
                </c:pt>
                <c:pt idx="30">
                  <c:v>6518000</c:v>
                </c:pt>
                <c:pt idx="31">
                  <c:v>6518000</c:v>
                </c:pt>
                <c:pt idx="32">
                  <c:v>6518000</c:v>
                </c:pt>
                <c:pt idx="33">
                  <c:v>6518000</c:v>
                </c:pt>
                <c:pt idx="34">
                  <c:v>6518000</c:v>
                </c:pt>
                <c:pt idx="35">
                  <c:v>6518000</c:v>
                </c:pt>
                <c:pt idx="36">
                  <c:v>6518000</c:v>
                </c:pt>
                <c:pt idx="37">
                  <c:v>6517278.548852494</c:v>
                </c:pt>
                <c:pt idx="38">
                  <c:v>6518000</c:v>
                </c:pt>
                <c:pt idx="39">
                  <c:v>6517278.548852494</c:v>
                </c:pt>
                <c:pt idx="40">
                  <c:v>6518000</c:v>
                </c:pt>
                <c:pt idx="41">
                  <c:v>6518000</c:v>
                </c:pt>
                <c:pt idx="42">
                  <c:v>6518000</c:v>
                </c:pt>
                <c:pt idx="43">
                  <c:v>6516119.5785467727</c:v>
                </c:pt>
                <c:pt idx="44">
                  <c:v>6518000</c:v>
                </c:pt>
                <c:pt idx="45">
                  <c:v>6518000</c:v>
                </c:pt>
                <c:pt idx="46">
                  <c:v>6518000</c:v>
                </c:pt>
                <c:pt idx="47">
                  <c:v>6518000</c:v>
                </c:pt>
                <c:pt idx="48">
                  <c:v>6518000</c:v>
                </c:pt>
                <c:pt idx="49">
                  <c:v>6518000</c:v>
                </c:pt>
                <c:pt idx="50">
                  <c:v>6518000</c:v>
                </c:pt>
                <c:pt idx="51">
                  <c:v>6518000</c:v>
                </c:pt>
                <c:pt idx="52">
                  <c:v>6518000</c:v>
                </c:pt>
                <c:pt idx="53">
                  <c:v>6518000</c:v>
                </c:pt>
                <c:pt idx="54">
                  <c:v>6518000</c:v>
                </c:pt>
                <c:pt idx="55">
                  <c:v>6518000</c:v>
                </c:pt>
                <c:pt idx="56">
                  <c:v>6518000</c:v>
                </c:pt>
                <c:pt idx="57">
                  <c:v>6518000</c:v>
                </c:pt>
                <c:pt idx="58">
                  <c:v>6518000</c:v>
                </c:pt>
                <c:pt idx="59">
                  <c:v>6518000</c:v>
                </c:pt>
                <c:pt idx="60">
                  <c:v>6518000</c:v>
                </c:pt>
                <c:pt idx="61">
                  <c:v>6518000</c:v>
                </c:pt>
                <c:pt idx="62">
                  <c:v>6518000</c:v>
                </c:pt>
                <c:pt idx="63">
                  <c:v>6518000</c:v>
                </c:pt>
                <c:pt idx="64">
                  <c:v>6518000</c:v>
                </c:pt>
                <c:pt idx="65">
                  <c:v>6518000</c:v>
                </c:pt>
                <c:pt idx="66">
                  <c:v>6518000</c:v>
                </c:pt>
                <c:pt idx="67">
                  <c:v>6518000</c:v>
                </c:pt>
                <c:pt idx="68">
                  <c:v>6518000</c:v>
                </c:pt>
                <c:pt idx="69">
                  <c:v>6518000</c:v>
                </c:pt>
                <c:pt idx="70">
                  <c:v>6518000</c:v>
                </c:pt>
                <c:pt idx="71">
                  <c:v>6518000</c:v>
                </c:pt>
                <c:pt idx="72">
                  <c:v>6518000</c:v>
                </c:pt>
                <c:pt idx="73">
                  <c:v>6518000</c:v>
                </c:pt>
                <c:pt idx="74">
                  <c:v>6518000</c:v>
                </c:pt>
                <c:pt idx="75">
                  <c:v>6518000</c:v>
                </c:pt>
                <c:pt idx="76">
                  <c:v>6518000</c:v>
                </c:pt>
                <c:pt idx="77">
                  <c:v>6518000</c:v>
                </c:pt>
                <c:pt idx="78">
                  <c:v>6518000</c:v>
                </c:pt>
                <c:pt idx="79">
                  <c:v>6518000</c:v>
                </c:pt>
                <c:pt idx="80">
                  <c:v>6518000</c:v>
                </c:pt>
                <c:pt idx="81">
                  <c:v>6518000</c:v>
                </c:pt>
                <c:pt idx="82">
                  <c:v>6518000</c:v>
                </c:pt>
                <c:pt idx="83">
                  <c:v>6518000</c:v>
                </c:pt>
                <c:pt idx="84">
                  <c:v>6518000</c:v>
                </c:pt>
                <c:pt idx="85">
                  <c:v>6518000</c:v>
                </c:pt>
                <c:pt idx="86">
                  <c:v>6518000</c:v>
                </c:pt>
                <c:pt idx="87">
                  <c:v>6518000</c:v>
                </c:pt>
                <c:pt idx="88">
                  <c:v>6518000</c:v>
                </c:pt>
                <c:pt idx="89">
                  <c:v>6516904.1938152378</c:v>
                </c:pt>
                <c:pt idx="90">
                  <c:v>6518000</c:v>
                </c:pt>
                <c:pt idx="91">
                  <c:v>6518000</c:v>
                </c:pt>
                <c:pt idx="92">
                  <c:v>6518000</c:v>
                </c:pt>
                <c:pt idx="93">
                  <c:v>6518000</c:v>
                </c:pt>
                <c:pt idx="94">
                  <c:v>6518000</c:v>
                </c:pt>
                <c:pt idx="95">
                  <c:v>6518000</c:v>
                </c:pt>
                <c:pt idx="96">
                  <c:v>6518000</c:v>
                </c:pt>
                <c:pt idx="97">
                  <c:v>6518000</c:v>
                </c:pt>
                <c:pt idx="98">
                  <c:v>6518000</c:v>
                </c:pt>
                <c:pt idx="99">
                  <c:v>6517799.6413242826</c:v>
                </c:pt>
                <c:pt idx="100">
                  <c:v>6518000</c:v>
                </c:pt>
                <c:pt idx="101">
                  <c:v>6518000</c:v>
                </c:pt>
                <c:pt idx="102">
                  <c:v>6518000</c:v>
                </c:pt>
                <c:pt idx="103">
                  <c:v>6518000</c:v>
                </c:pt>
                <c:pt idx="104">
                  <c:v>6518000</c:v>
                </c:pt>
                <c:pt idx="105">
                  <c:v>6518000</c:v>
                </c:pt>
                <c:pt idx="106">
                  <c:v>6518000</c:v>
                </c:pt>
                <c:pt idx="107">
                  <c:v>6518000</c:v>
                </c:pt>
                <c:pt idx="108">
                  <c:v>6518000</c:v>
                </c:pt>
                <c:pt idx="109">
                  <c:v>6518000</c:v>
                </c:pt>
                <c:pt idx="110">
                  <c:v>6516903.5033345772</c:v>
                </c:pt>
                <c:pt idx="111">
                  <c:v>6518000</c:v>
                </c:pt>
                <c:pt idx="112">
                  <c:v>6518000</c:v>
                </c:pt>
                <c:pt idx="113">
                  <c:v>6518000</c:v>
                </c:pt>
                <c:pt idx="114">
                  <c:v>6518000</c:v>
                </c:pt>
                <c:pt idx="115">
                  <c:v>6516494.3627747623</c:v>
                </c:pt>
                <c:pt idx="116">
                  <c:v>6518000</c:v>
                </c:pt>
                <c:pt idx="117">
                  <c:v>6518000</c:v>
                </c:pt>
                <c:pt idx="118">
                  <c:v>6516630.7429708727</c:v>
                </c:pt>
                <c:pt idx="119">
                  <c:v>6518000</c:v>
                </c:pt>
                <c:pt idx="120">
                  <c:v>6518000</c:v>
                </c:pt>
                <c:pt idx="121">
                  <c:v>6516494.3627747623</c:v>
                </c:pt>
                <c:pt idx="122">
                  <c:v>6518000</c:v>
                </c:pt>
                <c:pt idx="123">
                  <c:v>6518000</c:v>
                </c:pt>
                <c:pt idx="124">
                  <c:v>6518000</c:v>
                </c:pt>
                <c:pt idx="125">
                  <c:v>6518000</c:v>
                </c:pt>
                <c:pt idx="126">
                  <c:v>6518000</c:v>
                </c:pt>
                <c:pt idx="127">
                  <c:v>6518000</c:v>
                </c:pt>
                <c:pt idx="128">
                  <c:v>6518000</c:v>
                </c:pt>
                <c:pt idx="129">
                  <c:v>6518000</c:v>
                </c:pt>
                <c:pt idx="130">
                  <c:v>6518000</c:v>
                </c:pt>
                <c:pt idx="131">
                  <c:v>6518000</c:v>
                </c:pt>
                <c:pt idx="132">
                  <c:v>6518000</c:v>
                </c:pt>
                <c:pt idx="133">
                  <c:v>6518000</c:v>
                </c:pt>
                <c:pt idx="134">
                  <c:v>6518000</c:v>
                </c:pt>
                <c:pt idx="135">
                  <c:v>6518000</c:v>
                </c:pt>
                <c:pt idx="136">
                  <c:v>6518000</c:v>
                </c:pt>
                <c:pt idx="137">
                  <c:v>6516971.6934183743</c:v>
                </c:pt>
                <c:pt idx="138">
                  <c:v>6518000</c:v>
                </c:pt>
                <c:pt idx="139">
                  <c:v>6516562.5528870756</c:v>
                </c:pt>
                <c:pt idx="140">
                  <c:v>6518000</c:v>
                </c:pt>
                <c:pt idx="141">
                  <c:v>6518000</c:v>
                </c:pt>
                <c:pt idx="142">
                  <c:v>6516289.7924948549</c:v>
                </c:pt>
                <c:pt idx="143">
                  <c:v>6518000</c:v>
                </c:pt>
                <c:pt idx="144">
                  <c:v>6516460.2677328633</c:v>
                </c:pt>
                <c:pt idx="145">
                  <c:v>6515227.3908713302</c:v>
                </c:pt>
                <c:pt idx="146">
                  <c:v>6518000</c:v>
                </c:pt>
                <c:pt idx="147">
                  <c:v>6518000</c:v>
                </c:pt>
                <c:pt idx="148">
                  <c:v>6518000</c:v>
                </c:pt>
                <c:pt idx="149">
                  <c:v>6518000</c:v>
                </c:pt>
                <c:pt idx="150">
                  <c:v>6518000</c:v>
                </c:pt>
                <c:pt idx="151">
                  <c:v>6518000</c:v>
                </c:pt>
                <c:pt idx="152">
                  <c:v>6518000</c:v>
                </c:pt>
                <c:pt idx="153">
                  <c:v>6518000</c:v>
                </c:pt>
                <c:pt idx="154">
                  <c:v>6518000</c:v>
                </c:pt>
                <c:pt idx="155">
                  <c:v>6518000</c:v>
                </c:pt>
                <c:pt idx="156">
                  <c:v>6518000</c:v>
                </c:pt>
                <c:pt idx="157">
                  <c:v>6518000</c:v>
                </c:pt>
                <c:pt idx="158">
                  <c:v>6518000</c:v>
                </c:pt>
                <c:pt idx="159">
                  <c:v>6518000</c:v>
                </c:pt>
                <c:pt idx="160">
                  <c:v>6518000</c:v>
                </c:pt>
                <c:pt idx="161">
                  <c:v>6518000</c:v>
                </c:pt>
                <c:pt idx="162">
                  <c:v>6518000</c:v>
                </c:pt>
                <c:pt idx="163">
                  <c:v>6514713.9946033861</c:v>
                </c:pt>
                <c:pt idx="164">
                  <c:v>6518000</c:v>
                </c:pt>
                <c:pt idx="165">
                  <c:v>6513749.2932870751</c:v>
                </c:pt>
                <c:pt idx="166">
                  <c:v>6518000</c:v>
                </c:pt>
                <c:pt idx="167">
                  <c:v>6518000</c:v>
                </c:pt>
                <c:pt idx="168">
                  <c:v>6513476.5328948544</c:v>
                </c:pt>
                <c:pt idx="169">
                  <c:v>6518000</c:v>
                </c:pt>
                <c:pt idx="170">
                  <c:v>6518000</c:v>
                </c:pt>
                <c:pt idx="171">
                  <c:v>6513578.8180490667</c:v>
                </c:pt>
                <c:pt idx="172">
                  <c:v>6518000</c:v>
                </c:pt>
                <c:pt idx="173">
                  <c:v>6518000</c:v>
                </c:pt>
                <c:pt idx="174">
                  <c:v>6513647.0081328638</c:v>
                </c:pt>
                <c:pt idx="175">
                  <c:v>6518000</c:v>
                </c:pt>
                <c:pt idx="176">
                  <c:v>6518000</c:v>
                </c:pt>
                <c:pt idx="177">
                  <c:v>6518000</c:v>
                </c:pt>
                <c:pt idx="178">
                  <c:v>6513953.8635384673</c:v>
                </c:pt>
                <c:pt idx="179">
                  <c:v>6518000</c:v>
                </c:pt>
                <c:pt idx="180">
                  <c:v>6518000</c:v>
                </c:pt>
                <c:pt idx="181">
                  <c:v>6513449.9619370336</c:v>
                </c:pt>
                <c:pt idx="182">
                  <c:v>6518000</c:v>
                </c:pt>
                <c:pt idx="183">
                  <c:v>6518000</c:v>
                </c:pt>
                <c:pt idx="184">
                  <c:v>6513706.1693286486</c:v>
                </c:pt>
                <c:pt idx="185">
                  <c:v>6518000</c:v>
                </c:pt>
                <c:pt idx="186">
                  <c:v>6518000</c:v>
                </c:pt>
                <c:pt idx="187">
                  <c:v>6512079.2552548731</c:v>
                </c:pt>
                <c:pt idx="188">
                  <c:v>6506294.8907058565</c:v>
                </c:pt>
                <c:pt idx="189">
                  <c:v>6518000</c:v>
                </c:pt>
                <c:pt idx="190">
                  <c:v>6518000</c:v>
                </c:pt>
                <c:pt idx="191">
                  <c:v>6512283.8255347805</c:v>
                </c:pt>
                <c:pt idx="192">
                  <c:v>6518000</c:v>
                </c:pt>
                <c:pt idx="193">
                  <c:v>6512283.8255347805</c:v>
                </c:pt>
                <c:pt idx="194">
                  <c:v>6518000</c:v>
                </c:pt>
                <c:pt idx="195">
                  <c:v>6512420.2057023756</c:v>
                </c:pt>
                <c:pt idx="196">
                  <c:v>6506840.4114047512</c:v>
                </c:pt>
                <c:pt idx="197">
                  <c:v>6513960.3405982135</c:v>
                </c:pt>
                <c:pt idx="198">
                  <c:v>6508312.3562167911</c:v>
                </c:pt>
                <c:pt idx="199">
                  <c:v>6502527.9916677745</c:v>
                </c:pt>
                <c:pt idx="200">
                  <c:v>6511257.2742158948</c:v>
                </c:pt>
                <c:pt idx="201">
                  <c:v>6518000</c:v>
                </c:pt>
                <c:pt idx="202">
                  <c:v>6511772.9223720916</c:v>
                </c:pt>
                <c:pt idx="203">
                  <c:v>6518000</c:v>
                </c:pt>
                <c:pt idx="204">
                  <c:v>6518000</c:v>
                </c:pt>
                <c:pt idx="205">
                  <c:v>6518000</c:v>
                </c:pt>
                <c:pt idx="206">
                  <c:v>6518000</c:v>
                </c:pt>
                <c:pt idx="207">
                  <c:v>6518000</c:v>
                </c:pt>
                <c:pt idx="208">
                  <c:v>6518000</c:v>
                </c:pt>
                <c:pt idx="209">
                  <c:v>6518000</c:v>
                </c:pt>
                <c:pt idx="210">
                  <c:v>6518000</c:v>
                </c:pt>
                <c:pt idx="211">
                  <c:v>6518000</c:v>
                </c:pt>
                <c:pt idx="212">
                  <c:v>6511620.7707208153</c:v>
                </c:pt>
                <c:pt idx="213">
                  <c:v>6517610.1118736826</c:v>
                </c:pt>
                <c:pt idx="214">
                  <c:v>6511094.5023983885</c:v>
                </c:pt>
                <c:pt idx="215">
                  <c:v>6504578.8929230943</c:v>
                </c:pt>
                <c:pt idx="216">
                  <c:v>6511480.9250662727</c:v>
                </c:pt>
                <c:pt idx="217">
                  <c:v>6518000</c:v>
                </c:pt>
                <c:pt idx="218">
                  <c:v>6511961.7211683178</c:v>
                </c:pt>
                <c:pt idx="219">
                  <c:v>6505821.1572109396</c:v>
                </c:pt>
                <c:pt idx="220">
                  <c:v>6512205.5492856316</c:v>
                </c:pt>
                <c:pt idx="221">
                  <c:v>6506133.1754120504</c:v>
                </c:pt>
                <c:pt idx="222">
                  <c:v>6499890.3263289761</c:v>
                </c:pt>
                <c:pt idx="223">
                  <c:v>6494836.4369796598</c:v>
                </c:pt>
                <c:pt idx="224">
                  <c:v>6501391.3042923603</c:v>
                </c:pt>
                <c:pt idx="225">
                  <c:v>6495728.0709785949</c:v>
                </c:pt>
                <c:pt idx="226">
                  <c:v>6502136.5740710553</c:v>
                </c:pt>
                <c:pt idx="227">
                  <c:v>6496554.2021906245</c:v>
                </c:pt>
                <c:pt idx="228">
                  <c:v>6490584.1134712556</c:v>
                </c:pt>
                <c:pt idx="229">
                  <c:v>6484409.4544719793</c:v>
                </c:pt>
                <c:pt idx="230">
                  <c:v>6477927.9400670994</c:v>
                </c:pt>
                <c:pt idx="231">
                  <c:v>6471991.9463896286</c:v>
                </c:pt>
                <c:pt idx="232">
                  <c:v>6465987.7626283607</c:v>
                </c:pt>
                <c:pt idx="233">
                  <c:v>6459915.3887547795</c:v>
                </c:pt>
                <c:pt idx="234">
                  <c:v>6453706.6347136041</c:v>
                </c:pt>
                <c:pt idx="235">
                  <c:v>6447361.5004763184</c:v>
                </c:pt>
                <c:pt idx="236">
                  <c:v>6440914.0811133366</c:v>
                </c:pt>
                <c:pt idx="237">
                  <c:v>6434534.8518341519</c:v>
                </c:pt>
                <c:pt idx="238">
                  <c:v>6428121.5275130691</c:v>
                </c:pt>
                <c:pt idx="239">
                  <c:v>6421844.5833595805</c:v>
                </c:pt>
                <c:pt idx="240">
                  <c:v>6416187.5644002743</c:v>
                </c:pt>
                <c:pt idx="241">
                  <c:v>6410115.1905266931</c:v>
                </c:pt>
                <c:pt idx="242">
                  <c:v>6402125.2385985246</c:v>
                </c:pt>
                <c:pt idx="243">
                  <c:v>6394067.0965580428</c:v>
                </c:pt>
                <c:pt idx="244">
                  <c:v>6386077.1446298743</c:v>
                </c:pt>
                <c:pt idx="245">
                  <c:v>6378087.1927017057</c:v>
                </c:pt>
                <c:pt idx="246">
                  <c:v>6369960.8605774269</c:v>
                </c:pt>
                <c:pt idx="247">
                  <c:v>6361595.8631313415</c:v>
                </c:pt>
                <c:pt idx="248">
                  <c:v>6353367.2458813665</c:v>
                </c:pt>
                <c:pt idx="249">
                  <c:v>6344934.5808743061</c:v>
                </c:pt>
                <c:pt idx="250">
                  <c:v>6335620.1474262513</c:v>
                </c:pt>
                <c:pt idx="251">
                  <c:v>6325696.4819951439</c:v>
                </c:pt>
                <c:pt idx="252">
                  <c:v>6315908.3756202655</c:v>
                </c:pt>
                <c:pt idx="253">
                  <c:v>6307374.9930559769</c:v>
                </c:pt>
                <c:pt idx="254">
                  <c:v>6297485.3853396364</c:v>
                </c:pt>
                <c:pt idx="255">
                  <c:v>6287663.4451842699</c:v>
                </c:pt>
                <c:pt idx="256">
                  <c:v>6277875.3388093915</c:v>
                </c:pt>
                <c:pt idx="257">
                  <c:v>6267883.5579202361</c:v>
                </c:pt>
                <c:pt idx="258">
                  <c:v>6257654.044802038</c:v>
                </c:pt>
                <c:pt idx="259">
                  <c:v>6247933.3447267227</c:v>
                </c:pt>
                <c:pt idx="260">
                  <c:v>6239330.2044816539</c:v>
                </c:pt>
                <c:pt idx="261">
                  <c:v>6230354.1088669896</c:v>
                </c:pt>
                <c:pt idx="262">
                  <c:v>6221242.6781303752</c:v>
                </c:pt>
                <c:pt idx="263">
                  <c:v>6212131.2473937608</c:v>
                </c:pt>
                <c:pt idx="264">
                  <c:v>6202782.9801652189</c:v>
                </c:pt>
                <c:pt idx="265">
                  <c:v>6193434.712936677</c:v>
                </c:pt>
                <c:pt idx="266">
                  <c:v>6183984.944366673</c:v>
                </c:pt>
                <c:pt idx="267">
                  <c:v>6173789.4889632408</c:v>
                </c:pt>
                <c:pt idx="268">
                  <c:v>6165714.0847921846</c:v>
                </c:pt>
                <c:pt idx="269">
                  <c:v>6158858.2456948664</c:v>
                </c:pt>
                <c:pt idx="270">
                  <c:v>6151345.6244103098</c:v>
                </c:pt>
                <c:pt idx="271">
                  <c:v>6143185.1972441319</c:v>
                </c:pt>
                <c:pt idx="272">
                  <c:v>6134514.9119609101</c:v>
                </c:pt>
                <c:pt idx="273">
                  <c:v>6126617.9155147178</c:v>
                </c:pt>
                <c:pt idx="274">
                  <c:v>6122275.2949351314</c:v>
                </c:pt>
                <c:pt idx="275">
                  <c:v>6132938.7681306219</c:v>
                </c:pt>
                <c:pt idx="276">
                  <c:v>6128056.8038509535</c:v>
                </c:pt>
                <c:pt idx="277">
                  <c:v>6122994.7535519544</c:v>
                </c:pt>
                <c:pt idx="278">
                  <c:v>6117407.2252565855</c:v>
                </c:pt>
                <c:pt idx="279">
                  <c:v>6111259.4334137719</c:v>
                </c:pt>
                <c:pt idx="280">
                  <c:v>6105007.284974765</c:v>
                </c:pt>
                <c:pt idx="281">
                  <c:v>6098375.2576532187</c:v>
                </c:pt>
                <c:pt idx="282">
                  <c:v>6091569.3026618455</c:v>
                </c:pt>
                <c:pt idx="283">
                  <c:v>6084524.6823486667</c:v>
                </c:pt>
                <c:pt idx="284">
                  <c:v>6077275.4917555796</c:v>
                </c:pt>
                <c:pt idx="285">
                  <c:v>6069958.1110786954</c:v>
                </c:pt>
                <c:pt idx="286">
                  <c:v>6062606.6353599131</c:v>
                </c:pt>
                <c:pt idx="287">
                  <c:v>6054743.7339556199</c:v>
                </c:pt>
                <c:pt idx="288">
                  <c:v>6046642.6897523422</c:v>
                </c:pt>
                <c:pt idx="289">
                  <c:v>6040174.7926551243</c:v>
                </c:pt>
                <c:pt idx="290">
                  <c:v>6048923.6806637766</c:v>
                </c:pt>
                <c:pt idx="291">
                  <c:v>6043789.5959570454</c:v>
                </c:pt>
                <c:pt idx="292">
                  <c:v>6051710.9093025988</c:v>
                </c:pt>
                <c:pt idx="293">
                  <c:v>6046119.6859633094</c:v>
                </c:pt>
                <c:pt idx="294">
                  <c:v>6040389.3205052679</c:v>
                </c:pt>
                <c:pt idx="295">
                  <c:v>6034450.24185484</c:v>
                </c:pt>
                <c:pt idx="296">
                  <c:v>6028372.02108566</c:v>
                </c:pt>
                <c:pt idx="297">
                  <c:v>6022085.0871240944</c:v>
                </c:pt>
                <c:pt idx="298">
                  <c:v>6015383.4887289144</c:v>
                </c:pt>
                <c:pt idx="299">
                  <c:v>6008202.4882481406</c:v>
                </c:pt>
                <c:pt idx="300">
                  <c:v>6000135.5390867619</c:v>
                </c:pt>
                <c:pt idx="301">
                  <c:v>5992545.3980461732</c:v>
                </c:pt>
                <c:pt idx="302">
                  <c:v>5985125.7322435929</c:v>
                </c:pt>
                <c:pt idx="303">
                  <c:v>5977876.5416505057</c:v>
                </c:pt>
                <c:pt idx="304">
                  <c:v>5973226.0753489733</c:v>
                </c:pt>
                <c:pt idx="305">
                  <c:v>5968371.0387960486</c:v>
                </c:pt>
                <c:pt idx="306">
                  <c:v>5963106.8616833091</c:v>
                </c:pt>
                <c:pt idx="307">
                  <c:v>5957469.2066496359</c:v>
                </c:pt>
                <c:pt idx="308">
                  <c:v>5951729.7890130887</c:v>
                </c:pt>
                <c:pt idx="309">
                  <c:v>5948162.7128741536</c:v>
                </c:pt>
                <c:pt idx="310">
                  <c:v>5945384.5442246916</c:v>
                </c:pt>
                <c:pt idx="311">
                  <c:v>5941662.2395127816</c:v>
                </c:pt>
                <c:pt idx="312">
                  <c:v>5937253.0325263748</c:v>
                </c:pt>
                <c:pt idx="313">
                  <c:v>5931276.7784264162</c:v>
                </c:pt>
                <c:pt idx="314">
                  <c:v>5925063.6878345292</c:v>
                </c:pt>
                <c:pt idx="315">
                  <c:v>5919666.2657196447</c:v>
                </c:pt>
                <c:pt idx="316">
                  <c:v>5915083.9895304246</c:v>
                </c:pt>
                <c:pt idx="317">
                  <c:v>5910501.7133412044</c:v>
                </c:pt>
                <c:pt idx="318">
                  <c:v>5905748.9619139759</c:v>
                </c:pt>
                <c:pt idx="319">
                  <c:v>5901098.4956124434</c:v>
                </c:pt>
                <c:pt idx="320">
                  <c:v>5896311.6491433159</c:v>
                </c:pt>
                <c:pt idx="321">
                  <c:v>5891217.9472685847</c:v>
                </c:pt>
                <c:pt idx="322">
                  <c:v>5886772.0512469597</c:v>
                </c:pt>
                <c:pt idx="323">
                  <c:v>5882635.0821014354</c:v>
                </c:pt>
                <c:pt idx="324">
                  <c:v>5879051.9195082774</c:v>
                </c:pt>
                <c:pt idx="325">
                  <c:v>5875573.1135113118</c:v>
                </c:pt>
                <c:pt idx="326">
                  <c:v>5872407.3773029251</c:v>
                </c:pt>
                <c:pt idx="327">
                  <c:v>5886316.48490596</c:v>
                </c:pt>
                <c:pt idx="328">
                  <c:v>5885345.2230460308</c:v>
                </c:pt>
                <c:pt idx="329">
                  <c:v>5883117.3898678096</c:v>
                </c:pt>
                <c:pt idx="330">
                  <c:v>5896118.1920051156</c:v>
                </c:pt>
                <c:pt idx="331">
                  <c:v>5894233.0634785257</c:v>
                </c:pt>
                <c:pt idx="332">
                  <c:v>5908370.1805478847</c:v>
                </c:pt>
                <c:pt idx="333">
                  <c:v>5968431.2904148838</c:v>
                </c:pt>
                <c:pt idx="334">
                  <c:v>5998184.0297805006</c:v>
                </c:pt>
                <c:pt idx="335">
                  <c:v>6045171.2830315353</c:v>
                </c:pt>
                <c:pt idx="336">
                  <c:v>6081445.1898309821</c:v>
                </c:pt>
                <c:pt idx="337">
                  <c:v>6127815.6717311088</c:v>
                </c:pt>
                <c:pt idx="338">
                  <c:v>6157039.387364964</c:v>
                </c:pt>
                <c:pt idx="339">
                  <c:v>6201163.7391556175</c:v>
                </c:pt>
                <c:pt idx="340">
                  <c:v>6231988.7835805854</c:v>
                </c:pt>
                <c:pt idx="341">
                  <c:v>6247296.1965920841</c:v>
                </c:pt>
                <c:pt idx="342">
                  <c:v>6275458.7669241</c:v>
                </c:pt>
                <c:pt idx="343">
                  <c:v>6274153.6626863442</c:v>
                </c:pt>
                <c:pt idx="344">
                  <c:v>6283615.4641738515</c:v>
                </c:pt>
                <c:pt idx="345">
                  <c:v>6282886.6352549829</c:v>
                </c:pt>
                <c:pt idx="346">
                  <c:v>6282858.9288793085</c:v>
                </c:pt>
                <c:pt idx="347">
                  <c:v>6285084.6307195518</c:v>
                </c:pt>
                <c:pt idx="348">
                  <c:v>6287739.5531777823</c:v>
                </c:pt>
                <c:pt idx="349">
                  <c:v>6290195.7278184481</c:v>
                </c:pt>
                <c:pt idx="350">
                  <c:v>6298387.2229146566</c:v>
                </c:pt>
                <c:pt idx="351">
                  <c:v>6314094.1843254417</c:v>
                </c:pt>
                <c:pt idx="352">
                  <c:v>6321127.1570130019</c:v>
                </c:pt>
                <c:pt idx="353">
                  <c:v>6330858.6210258966</c:v>
                </c:pt>
                <c:pt idx="354">
                  <c:v>6339532.522770959</c:v>
                </c:pt>
                <c:pt idx="355">
                  <c:v>6351106.4629086945</c:v>
                </c:pt>
                <c:pt idx="356">
                  <c:v>6368956.9147097571</c:v>
                </c:pt>
                <c:pt idx="357">
                  <c:v>6387376.1771446327</c:v>
                </c:pt>
                <c:pt idx="358">
                  <c:v>6406235.4840108156</c:v>
                </c:pt>
                <c:pt idx="359">
                  <c:v>6425608.1760516092</c:v>
                </c:pt>
                <c:pt idx="360">
                  <c:v>6445671.7266722312</c:v>
                </c:pt>
                <c:pt idx="361">
                  <c:v>6468413.054055796</c:v>
                </c:pt>
                <c:pt idx="362">
                  <c:v>6490995.3831967153</c:v>
                </c:pt>
                <c:pt idx="363">
                  <c:v>6512782.7210958917</c:v>
                </c:pt>
                <c:pt idx="364">
                  <c:v>6518000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7-407B-840A-D55D22B5DAD9}"/>
            </c:ext>
          </c:extLst>
        </c:ser>
        <c:ser>
          <c:idx val="4"/>
          <c:order val="5"/>
          <c:tx>
            <c:v>Vz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Bilance!$N$5:$N$369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Bilance!$Z$5:$Z$369</c:f>
              <c:numCache>
                <c:formatCode>#,##0</c:formatCode>
                <c:ptCount val="365"/>
                <c:pt idx="0">
                  <c:v>6518000</c:v>
                </c:pt>
                <c:pt idx="1">
                  <c:v>6518000</c:v>
                </c:pt>
                <c:pt idx="2">
                  <c:v>6518000</c:v>
                </c:pt>
                <c:pt idx="3">
                  <c:v>6518000</c:v>
                </c:pt>
                <c:pt idx="4">
                  <c:v>6518000</c:v>
                </c:pt>
                <c:pt idx="5">
                  <c:v>6518000</c:v>
                </c:pt>
                <c:pt idx="6">
                  <c:v>6518000</c:v>
                </c:pt>
                <c:pt idx="7">
                  <c:v>6518000</c:v>
                </c:pt>
                <c:pt idx="8">
                  <c:v>6518000</c:v>
                </c:pt>
                <c:pt idx="9">
                  <c:v>6518000</c:v>
                </c:pt>
                <c:pt idx="10">
                  <c:v>6518000</c:v>
                </c:pt>
                <c:pt idx="11">
                  <c:v>6518000</c:v>
                </c:pt>
                <c:pt idx="12">
                  <c:v>6518000</c:v>
                </c:pt>
                <c:pt idx="13">
                  <c:v>6518000</c:v>
                </c:pt>
                <c:pt idx="14">
                  <c:v>6518000</c:v>
                </c:pt>
                <c:pt idx="15">
                  <c:v>6518000</c:v>
                </c:pt>
                <c:pt idx="16">
                  <c:v>6518000</c:v>
                </c:pt>
                <c:pt idx="17">
                  <c:v>6518000</c:v>
                </c:pt>
                <c:pt idx="18">
                  <c:v>6518000</c:v>
                </c:pt>
                <c:pt idx="19">
                  <c:v>6518000</c:v>
                </c:pt>
                <c:pt idx="20">
                  <c:v>6518000</c:v>
                </c:pt>
                <c:pt idx="21">
                  <c:v>6518000</c:v>
                </c:pt>
                <c:pt idx="22">
                  <c:v>6518000</c:v>
                </c:pt>
                <c:pt idx="23">
                  <c:v>6518000</c:v>
                </c:pt>
                <c:pt idx="24">
                  <c:v>6518000</c:v>
                </c:pt>
                <c:pt idx="25">
                  <c:v>6518000</c:v>
                </c:pt>
                <c:pt idx="26">
                  <c:v>6518000</c:v>
                </c:pt>
                <c:pt idx="27">
                  <c:v>6518000</c:v>
                </c:pt>
                <c:pt idx="28">
                  <c:v>6518000</c:v>
                </c:pt>
                <c:pt idx="29">
                  <c:v>6518000</c:v>
                </c:pt>
                <c:pt idx="30">
                  <c:v>6518000</c:v>
                </c:pt>
                <c:pt idx="31">
                  <c:v>6518000</c:v>
                </c:pt>
                <c:pt idx="32">
                  <c:v>6518000</c:v>
                </c:pt>
                <c:pt idx="33">
                  <c:v>6518000</c:v>
                </c:pt>
                <c:pt idx="34">
                  <c:v>6518000</c:v>
                </c:pt>
                <c:pt idx="35">
                  <c:v>6518000</c:v>
                </c:pt>
                <c:pt idx="36">
                  <c:v>6518000</c:v>
                </c:pt>
                <c:pt idx="37">
                  <c:v>6518000</c:v>
                </c:pt>
                <c:pt idx="38">
                  <c:v>6518000</c:v>
                </c:pt>
                <c:pt idx="39">
                  <c:v>6518000</c:v>
                </c:pt>
                <c:pt idx="40">
                  <c:v>6518000</c:v>
                </c:pt>
                <c:pt idx="41">
                  <c:v>6518000</c:v>
                </c:pt>
                <c:pt idx="42">
                  <c:v>6518000</c:v>
                </c:pt>
                <c:pt idx="43">
                  <c:v>6518000</c:v>
                </c:pt>
                <c:pt idx="44">
                  <c:v>6518000</c:v>
                </c:pt>
                <c:pt idx="45">
                  <c:v>6518000</c:v>
                </c:pt>
                <c:pt idx="46">
                  <c:v>6518000</c:v>
                </c:pt>
                <c:pt idx="47">
                  <c:v>6518000</c:v>
                </c:pt>
                <c:pt idx="48">
                  <c:v>6518000</c:v>
                </c:pt>
                <c:pt idx="49">
                  <c:v>6518000</c:v>
                </c:pt>
                <c:pt idx="50">
                  <c:v>6518000</c:v>
                </c:pt>
                <c:pt idx="51">
                  <c:v>6518000</c:v>
                </c:pt>
                <c:pt idx="52">
                  <c:v>6518000</c:v>
                </c:pt>
                <c:pt idx="53">
                  <c:v>6518000</c:v>
                </c:pt>
                <c:pt idx="54">
                  <c:v>6518000</c:v>
                </c:pt>
                <c:pt idx="55">
                  <c:v>6518000</c:v>
                </c:pt>
                <c:pt idx="56">
                  <c:v>6518000</c:v>
                </c:pt>
                <c:pt idx="57">
                  <c:v>6518000</c:v>
                </c:pt>
                <c:pt idx="58">
                  <c:v>6518000</c:v>
                </c:pt>
                <c:pt idx="59">
                  <c:v>6518000</c:v>
                </c:pt>
                <c:pt idx="60">
                  <c:v>6518000</c:v>
                </c:pt>
                <c:pt idx="61">
                  <c:v>6518000</c:v>
                </c:pt>
                <c:pt idx="62">
                  <c:v>6518000</c:v>
                </c:pt>
                <c:pt idx="63">
                  <c:v>6518000</c:v>
                </c:pt>
                <c:pt idx="64">
                  <c:v>6518000</c:v>
                </c:pt>
                <c:pt idx="65">
                  <c:v>6518000</c:v>
                </c:pt>
                <c:pt idx="66">
                  <c:v>6518000</c:v>
                </c:pt>
                <c:pt idx="67">
                  <c:v>6518000</c:v>
                </c:pt>
                <c:pt idx="68">
                  <c:v>6518000</c:v>
                </c:pt>
                <c:pt idx="69">
                  <c:v>6518000</c:v>
                </c:pt>
                <c:pt idx="70">
                  <c:v>6518000</c:v>
                </c:pt>
                <c:pt idx="71">
                  <c:v>6518000</c:v>
                </c:pt>
                <c:pt idx="72">
                  <c:v>6518000</c:v>
                </c:pt>
                <c:pt idx="73">
                  <c:v>6518000</c:v>
                </c:pt>
                <c:pt idx="74">
                  <c:v>6518000</c:v>
                </c:pt>
                <c:pt idx="75">
                  <c:v>6518000</c:v>
                </c:pt>
                <c:pt idx="76">
                  <c:v>6518000</c:v>
                </c:pt>
                <c:pt idx="77">
                  <c:v>6518000</c:v>
                </c:pt>
                <c:pt idx="78">
                  <c:v>6518000</c:v>
                </c:pt>
                <c:pt idx="79">
                  <c:v>6518000</c:v>
                </c:pt>
                <c:pt idx="80">
                  <c:v>6518000</c:v>
                </c:pt>
                <c:pt idx="81">
                  <c:v>6518000</c:v>
                </c:pt>
                <c:pt idx="82">
                  <c:v>6518000</c:v>
                </c:pt>
                <c:pt idx="83">
                  <c:v>6518000</c:v>
                </c:pt>
                <c:pt idx="84">
                  <c:v>6518000</c:v>
                </c:pt>
                <c:pt idx="85">
                  <c:v>6518000</c:v>
                </c:pt>
                <c:pt idx="86">
                  <c:v>6518000</c:v>
                </c:pt>
                <c:pt idx="87">
                  <c:v>6518000</c:v>
                </c:pt>
                <c:pt idx="88">
                  <c:v>6518000</c:v>
                </c:pt>
                <c:pt idx="89">
                  <c:v>6518000</c:v>
                </c:pt>
                <c:pt idx="90">
                  <c:v>6518000</c:v>
                </c:pt>
                <c:pt idx="91">
                  <c:v>6518000</c:v>
                </c:pt>
                <c:pt idx="92">
                  <c:v>6518000</c:v>
                </c:pt>
                <c:pt idx="93">
                  <c:v>6518000</c:v>
                </c:pt>
                <c:pt idx="94">
                  <c:v>6518000</c:v>
                </c:pt>
                <c:pt idx="95">
                  <c:v>6518000</c:v>
                </c:pt>
                <c:pt idx="96">
                  <c:v>6518000</c:v>
                </c:pt>
                <c:pt idx="97">
                  <c:v>6518000</c:v>
                </c:pt>
                <c:pt idx="98">
                  <c:v>6518000</c:v>
                </c:pt>
                <c:pt idx="99">
                  <c:v>6518000</c:v>
                </c:pt>
                <c:pt idx="100">
                  <c:v>6518000</c:v>
                </c:pt>
                <c:pt idx="101">
                  <c:v>6518000</c:v>
                </c:pt>
                <c:pt idx="102">
                  <c:v>6518000</c:v>
                </c:pt>
                <c:pt idx="103">
                  <c:v>6518000</c:v>
                </c:pt>
                <c:pt idx="104">
                  <c:v>6518000</c:v>
                </c:pt>
                <c:pt idx="105">
                  <c:v>6518000</c:v>
                </c:pt>
                <c:pt idx="106">
                  <c:v>6518000</c:v>
                </c:pt>
                <c:pt idx="107">
                  <c:v>6518000</c:v>
                </c:pt>
                <c:pt idx="108">
                  <c:v>6518000</c:v>
                </c:pt>
                <c:pt idx="109">
                  <c:v>6518000</c:v>
                </c:pt>
                <c:pt idx="110">
                  <c:v>6518000</c:v>
                </c:pt>
                <c:pt idx="111">
                  <c:v>6518000</c:v>
                </c:pt>
                <c:pt idx="112">
                  <c:v>6518000</c:v>
                </c:pt>
                <c:pt idx="113">
                  <c:v>6518000</c:v>
                </c:pt>
                <c:pt idx="114">
                  <c:v>6518000</c:v>
                </c:pt>
                <c:pt idx="115">
                  <c:v>6518000</c:v>
                </c:pt>
                <c:pt idx="116">
                  <c:v>6518000</c:v>
                </c:pt>
                <c:pt idx="117">
                  <c:v>6518000</c:v>
                </c:pt>
                <c:pt idx="118">
                  <c:v>6518000</c:v>
                </c:pt>
                <c:pt idx="119">
                  <c:v>6518000</c:v>
                </c:pt>
                <c:pt idx="120">
                  <c:v>6518000</c:v>
                </c:pt>
                <c:pt idx="121">
                  <c:v>6518000</c:v>
                </c:pt>
                <c:pt idx="122">
                  <c:v>6518000</c:v>
                </c:pt>
                <c:pt idx="123">
                  <c:v>6518000</c:v>
                </c:pt>
                <c:pt idx="124">
                  <c:v>6518000</c:v>
                </c:pt>
                <c:pt idx="125">
                  <c:v>6518000</c:v>
                </c:pt>
                <c:pt idx="126">
                  <c:v>6518000</c:v>
                </c:pt>
                <c:pt idx="127">
                  <c:v>6518000</c:v>
                </c:pt>
                <c:pt idx="128">
                  <c:v>6518000</c:v>
                </c:pt>
                <c:pt idx="129">
                  <c:v>6518000</c:v>
                </c:pt>
                <c:pt idx="130">
                  <c:v>6518000</c:v>
                </c:pt>
                <c:pt idx="131">
                  <c:v>6518000</c:v>
                </c:pt>
                <c:pt idx="132">
                  <c:v>6518000</c:v>
                </c:pt>
                <c:pt idx="133">
                  <c:v>6518000</c:v>
                </c:pt>
                <c:pt idx="134">
                  <c:v>6518000</c:v>
                </c:pt>
                <c:pt idx="135">
                  <c:v>6518000</c:v>
                </c:pt>
                <c:pt idx="136">
                  <c:v>6518000</c:v>
                </c:pt>
                <c:pt idx="137">
                  <c:v>6518000</c:v>
                </c:pt>
                <c:pt idx="138">
                  <c:v>6518000</c:v>
                </c:pt>
                <c:pt idx="139">
                  <c:v>6518000</c:v>
                </c:pt>
                <c:pt idx="140">
                  <c:v>6518000</c:v>
                </c:pt>
                <c:pt idx="141">
                  <c:v>6518000</c:v>
                </c:pt>
                <c:pt idx="142">
                  <c:v>6518000</c:v>
                </c:pt>
                <c:pt idx="143">
                  <c:v>6518000</c:v>
                </c:pt>
                <c:pt idx="144">
                  <c:v>6518000</c:v>
                </c:pt>
                <c:pt idx="145">
                  <c:v>6518000</c:v>
                </c:pt>
                <c:pt idx="146">
                  <c:v>6518000</c:v>
                </c:pt>
                <c:pt idx="147">
                  <c:v>6518000</c:v>
                </c:pt>
                <c:pt idx="148">
                  <c:v>6518000</c:v>
                </c:pt>
                <c:pt idx="149">
                  <c:v>6518000</c:v>
                </c:pt>
                <c:pt idx="150">
                  <c:v>6518000</c:v>
                </c:pt>
                <c:pt idx="151">
                  <c:v>6518000</c:v>
                </c:pt>
                <c:pt idx="152">
                  <c:v>6518000</c:v>
                </c:pt>
                <c:pt idx="153">
                  <c:v>6518000</c:v>
                </c:pt>
                <c:pt idx="154">
                  <c:v>6518000</c:v>
                </c:pt>
                <c:pt idx="155">
                  <c:v>6518000</c:v>
                </c:pt>
                <c:pt idx="156">
                  <c:v>6518000</c:v>
                </c:pt>
                <c:pt idx="157">
                  <c:v>6518000</c:v>
                </c:pt>
                <c:pt idx="158">
                  <c:v>6518000</c:v>
                </c:pt>
                <c:pt idx="159">
                  <c:v>6518000</c:v>
                </c:pt>
                <c:pt idx="160">
                  <c:v>6518000</c:v>
                </c:pt>
                <c:pt idx="161">
                  <c:v>6518000</c:v>
                </c:pt>
                <c:pt idx="162">
                  <c:v>6518000</c:v>
                </c:pt>
                <c:pt idx="163">
                  <c:v>6518000</c:v>
                </c:pt>
                <c:pt idx="164">
                  <c:v>6518000</c:v>
                </c:pt>
                <c:pt idx="165">
                  <c:v>6518000</c:v>
                </c:pt>
                <c:pt idx="166">
                  <c:v>6518000</c:v>
                </c:pt>
                <c:pt idx="167">
                  <c:v>6518000</c:v>
                </c:pt>
                <c:pt idx="168">
                  <c:v>6518000</c:v>
                </c:pt>
                <c:pt idx="169">
                  <c:v>6518000</c:v>
                </c:pt>
                <c:pt idx="170">
                  <c:v>6518000</c:v>
                </c:pt>
                <c:pt idx="171">
                  <c:v>6518000</c:v>
                </c:pt>
                <c:pt idx="172">
                  <c:v>6518000</c:v>
                </c:pt>
                <c:pt idx="173">
                  <c:v>6518000</c:v>
                </c:pt>
                <c:pt idx="174">
                  <c:v>6518000</c:v>
                </c:pt>
                <c:pt idx="175">
                  <c:v>6518000</c:v>
                </c:pt>
                <c:pt idx="176">
                  <c:v>6518000</c:v>
                </c:pt>
                <c:pt idx="177">
                  <c:v>6518000</c:v>
                </c:pt>
                <c:pt idx="178">
                  <c:v>6518000</c:v>
                </c:pt>
                <c:pt idx="179">
                  <c:v>6518000</c:v>
                </c:pt>
                <c:pt idx="180">
                  <c:v>6518000</c:v>
                </c:pt>
                <c:pt idx="181">
                  <c:v>6518000</c:v>
                </c:pt>
                <c:pt idx="182">
                  <c:v>6518000</c:v>
                </c:pt>
                <c:pt idx="183">
                  <c:v>6518000</c:v>
                </c:pt>
                <c:pt idx="184">
                  <c:v>6518000</c:v>
                </c:pt>
                <c:pt idx="185">
                  <c:v>6518000</c:v>
                </c:pt>
                <c:pt idx="186">
                  <c:v>6518000</c:v>
                </c:pt>
                <c:pt idx="187">
                  <c:v>6518000</c:v>
                </c:pt>
                <c:pt idx="188">
                  <c:v>6518000</c:v>
                </c:pt>
                <c:pt idx="189">
                  <c:v>6518000</c:v>
                </c:pt>
                <c:pt idx="190">
                  <c:v>6518000</c:v>
                </c:pt>
                <c:pt idx="191">
                  <c:v>6518000</c:v>
                </c:pt>
                <c:pt idx="192">
                  <c:v>6518000</c:v>
                </c:pt>
                <c:pt idx="193">
                  <c:v>6518000</c:v>
                </c:pt>
                <c:pt idx="194">
                  <c:v>6518000</c:v>
                </c:pt>
                <c:pt idx="195">
                  <c:v>6518000</c:v>
                </c:pt>
                <c:pt idx="196">
                  <c:v>6518000</c:v>
                </c:pt>
                <c:pt idx="197">
                  <c:v>6518000</c:v>
                </c:pt>
                <c:pt idx="198">
                  <c:v>6518000</c:v>
                </c:pt>
                <c:pt idx="199">
                  <c:v>6518000</c:v>
                </c:pt>
                <c:pt idx="200">
                  <c:v>6518000</c:v>
                </c:pt>
                <c:pt idx="201">
                  <c:v>6518000</c:v>
                </c:pt>
                <c:pt idx="202">
                  <c:v>6518000</c:v>
                </c:pt>
                <c:pt idx="203">
                  <c:v>6518000</c:v>
                </c:pt>
                <c:pt idx="204">
                  <c:v>6518000</c:v>
                </c:pt>
                <c:pt idx="205">
                  <c:v>6518000</c:v>
                </c:pt>
                <c:pt idx="206">
                  <c:v>6518000</c:v>
                </c:pt>
                <c:pt idx="207">
                  <c:v>6518000</c:v>
                </c:pt>
                <c:pt idx="208">
                  <c:v>6518000</c:v>
                </c:pt>
                <c:pt idx="209">
                  <c:v>6518000</c:v>
                </c:pt>
                <c:pt idx="210">
                  <c:v>6518000</c:v>
                </c:pt>
                <c:pt idx="211">
                  <c:v>6518000</c:v>
                </c:pt>
                <c:pt idx="212">
                  <c:v>6518000</c:v>
                </c:pt>
                <c:pt idx="213">
                  <c:v>6518000</c:v>
                </c:pt>
                <c:pt idx="214">
                  <c:v>6518000</c:v>
                </c:pt>
                <c:pt idx="215">
                  <c:v>6518000</c:v>
                </c:pt>
                <c:pt idx="216">
                  <c:v>6518000</c:v>
                </c:pt>
                <c:pt idx="217">
                  <c:v>6518000</c:v>
                </c:pt>
                <c:pt idx="218">
                  <c:v>6518000</c:v>
                </c:pt>
                <c:pt idx="219">
                  <c:v>6518000</c:v>
                </c:pt>
                <c:pt idx="220">
                  <c:v>6518000</c:v>
                </c:pt>
                <c:pt idx="221">
                  <c:v>6518000</c:v>
                </c:pt>
                <c:pt idx="222">
                  <c:v>6518000</c:v>
                </c:pt>
                <c:pt idx="223">
                  <c:v>6518000</c:v>
                </c:pt>
                <c:pt idx="224">
                  <c:v>6518000</c:v>
                </c:pt>
                <c:pt idx="225">
                  <c:v>6518000</c:v>
                </c:pt>
                <c:pt idx="226">
                  <c:v>6518000</c:v>
                </c:pt>
                <c:pt idx="227">
                  <c:v>6518000</c:v>
                </c:pt>
                <c:pt idx="228">
                  <c:v>6518000</c:v>
                </c:pt>
                <c:pt idx="229">
                  <c:v>6518000</c:v>
                </c:pt>
                <c:pt idx="230">
                  <c:v>6518000</c:v>
                </c:pt>
                <c:pt idx="231">
                  <c:v>6518000</c:v>
                </c:pt>
                <c:pt idx="232">
                  <c:v>6518000</c:v>
                </c:pt>
                <c:pt idx="233">
                  <c:v>6518000</c:v>
                </c:pt>
                <c:pt idx="234">
                  <c:v>6518000</c:v>
                </c:pt>
                <c:pt idx="235">
                  <c:v>6518000</c:v>
                </c:pt>
                <c:pt idx="236">
                  <c:v>6518000</c:v>
                </c:pt>
                <c:pt idx="237">
                  <c:v>6518000</c:v>
                </c:pt>
                <c:pt idx="238">
                  <c:v>6518000</c:v>
                </c:pt>
                <c:pt idx="239">
                  <c:v>6518000</c:v>
                </c:pt>
                <c:pt idx="240">
                  <c:v>6518000</c:v>
                </c:pt>
                <c:pt idx="241">
                  <c:v>6518000</c:v>
                </c:pt>
                <c:pt idx="242">
                  <c:v>6518000</c:v>
                </c:pt>
                <c:pt idx="243">
                  <c:v>6518000</c:v>
                </c:pt>
                <c:pt idx="244">
                  <c:v>6518000</c:v>
                </c:pt>
                <c:pt idx="245">
                  <c:v>6518000</c:v>
                </c:pt>
                <c:pt idx="246">
                  <c:v>6518000</c:v>
                </c:pt>
                <c:pt idx="247">
                  <c:v>6518000</c:v>
                </c:pt>
                <c:pt idx="248">
                  <c:v>6518000</c:v>
                </c:pt>
                <c:pt idx="249">
                  <c:v>6518000</c:v>
                </c:pt>
                <c:pt idx="250">
                  <c:v>6518000</c:v>
                </c:pt>
                <c:pt idx="251">
                  <c:v>6518000</c:v>
                </c:pt>
                <c:pt idx="252">
                  <c:v>6518000</c:v>
                </c:pt>
                <c:pt idx="253">
                  <c:v>6518000</c:v>
                </c:pt>
                <c:pt idx="254">
                  <c:v>6518000</c:v>
                </c:pt>
                <c:pt idx="255">
                  <c:v>6518000</c:v>
                </c:pt>
                <c:pt idx="256">
                  <c:v>6518000</c:v>
                </c:pt>
                <c:pt idx="257">
                  <c:v>6518000</c:v>
                </c:pt>
                <c:pt idx="258">
                  <c:v>6518000</c:v>
                </c:pt>
                <c:pt idx="259">
                  <c:v>6518000</c:v>
                </c:pt>
                <c:pt idx="260">
                  <c:v>6518000</c:v>
                </c:pt>
                <c:pt idx="261">
                  <c:v>6518000</c:v>
                </c:pt>
                <c:pt idx="262">
                  <c:v>6518000</c:v>
                </c:pt>
                <c:pt idx="263">
                  <c:v>6518000</c:v>
                </c:pt>
                <c:pt idx="264">
                  <c:v>6518000</c:v>
                </c:pt>
                <c:pt idx="265">
                  <c:v>6518000</c:v>
                </c:pt>
                <c:pt idx="266">
                  <c:v>6518000</c:v>
                </c:pt>
                <c:pt idx="267">
                  <c:v>6518000</c:v>
                </c:pt>
                <c:pt idx="268">
                  <c:v>6518000</c:v>
                </c:pt>
                <c:pt idx="269">
                  <c:v>6518000</c:v>
                </c:pt>
                <c:pt idx="270">
                  <c:v>6518000</c:v>
                </c:pt>
                <c:pt idx="271">
                  <c:v>6518000</c:v>
                </c:pt>
                <c:pt idx="272">
                  <c:v>6518000</c:v>
                </c:pt>
                <c:pt idx="273">
                  <c:v>6518000</c:v>
                </c:pt>
                <c:pt idx="274">
                  <c:v>6518000</c:v>
                </c:pt>
                <c:pt idx="275">
                  <c:v>6518000</c:v>
                </c:pt>
                <c:pt idx="276">
                  <c:v>6518000</c:v>
                </c:pt>
                <c:pt idx="277">
                  <c:v>6518000</c:v>
                </c:pt>
                <c:pt idx="278">
                  <c:v>6518000</c:v>
                </c:pt>
                <c:pt idx="279">
                  <c:v>6518000</c:v>
                </c:pt>
                <c:pt idx="280">
                  <c:v>6518000</c:v>
                </c:pt>
                <c:pt idx="281">
                  <c:v>6518000</c:v>
                </c:pt>
                <c:pt idx="282">
                  <c:v>6518000</c:v>
                </c:pt>
                <c:pt idx="283">
                  <c:v>6518000</c:v>
                </c:pt>
                <c:pt idx="284">
                  <c:v>6518000</c:v>
                </c:pt>
                <c:pt idx="285">
                  <c:v>6518000</c:v>
                </c:pt>
                <c:pt idx="286">
                  <c:v>6518000</c:v>
                </c:pt>
                <c:pt idx="287">
                  <c:v>6518000</c:v>
                </c:pt>
                <c:pt idx="288">
                  <c:v>6518000</c:v>
                </c:pt>
                <c:pt idx="289">
                  <c:v>6518000</c:v>
                </c:pt>
                <c:pt idx="290">
                  <c:v>6518000</c:v>
                </c:pt>
                <c:pt idx="291">
                  <c:v>6518000</c:v>
                </c:pt>
                <c:pt idx="292">
                  <c:v>6518000</c:v>
                </c:pt>
                <c:pt idx="293">
                  <c:v>6518000</c:v>
                </c:pt>
                <c:pt idx="294">
                  <c:v>6518000</c:v>
                </c:pt>
                <c:pt idx="295">
                  <c:v>6518000</c:v>
                </c:pt>
                <c:pt idx="296">
                  <c:v>6518000</c:v>
                </c:pt>
                <c:pt idx="297">
                  <c:v>6518000</c:v>
                </c:pt>
                <c:pt idx="298">
                  <c:v>6518000</c:v>
                </c:pt>
                <c:pt idx="299">
                  <c:v>6518000</c:v>
                </c:pt>
                <c:pt idx="300">
                  <c:v>6518000</c:v>
                </c:pt>
                <c:pt idx="301">
                  <c:v>6518000</c:v>
                </c:pt>
                <c:pt idx="302">
                  <c:v>6518000</c:v>
                </c:pt>
                <c:pt idx="303">
                  <c:v>6518000</c:v>
                </c:pt>
                <c:pt idx="304">
                  <c:v>6518000</c:v>
                </c:pt>
                <c:pt idx="305">
                  <c:v>6518000</c:v>
                </c:pt>
                <c:pt idx="306">
                  <c:v>6518000</c:v>
                </c:pt>
                <c:pt idx="307">
                  <c:v>6518000</c:v>
                </c:pt>
                <c:pt idx="308">
                  <c:v>6518000</c:v>
                </c:pt>
                <c:pt idx="309">
                  <c:v>6518000</c:v>
                </c:pt>
                <c:pt idx="310">
                  <c:v>6518000</c:v>
                </c:pt>
                <c:pt idx="311">
                  <c:v>6518000</c:v>
                </c:pt>
                <c:pt idx="312">
                  <c:v>6518000</c:v>
                </c:pt>
                <c:pt idx="313">
                  <c:v>6518000</c:v>
                </c:pt>
                <c:pt idx="314">
                  <c:v>6518000</c:v>
                </c:pt>
                <c:pt idx="315">
                  <c:v>6518000</c:v>
                </c:pt>
                <c:pt idx="316">
                  <c:v>6518000</c:v>
                </c:pt>
                <c:pt idx="317">
                  <c:v>6518000</c:v>
                </c:pt>
                <c:pt idx="318">
                  <c:v>6518000</c:v>
                </c:pt>
                <c:pt idx="319">
                  <c:v>6518000</c:v>
                </c:pt>
                <c:pt idx="320">
                  <c:v>6518000</c:v>
                </c:pt>
                <c:pt idx="321">
                  <c:v>6518000</c:v>
                </c:pt>
                <c:pt idx="322">
                  <c:v>6518000</c:v>
                </c:pt>
                <c:pt idx="323">
                  <c:v>6518000</c:v>
                </c:pt>
                <c:pt idx="324">
                  <c:v>6518000</c:v>
                </c:pt>
                <c:pt idx="325">
                  <c:v>6518000</c:v>
                </c:pt>
                <c:pt idx="326">
                  <c:v>6518000</c:v>
                </c:pt>
                <c:pt idx="327">
                  <c:v>6518000</c:v>
                </c:pt>
                <c:pt idx="328">
                  <c:v>6518000</c:v>
                </c:pt>
                <c:pt idx="329">
                  <c:v>6518000</c:v>
                </c:pt>
                <c:pt idx="330">
                  <c:v>6518000</c:v>
                </c:pt>
                <c:pt idx="331">
                  <c:v>6518000</c:v>
                </c:pt>
                <c:pt idx="332">
                  <c:v>6518000</c:v>
                </c:pt>
                <c:pt idx="333">
                  <c:v>6518000</c:v>
                </c:pt>
                <c:pt idx="334">
                  <c:v>6518000</c:v>
                </c:pt>
                <c:pt idx="335">
                  <c:v>6518000</c:v>
                </c:pt>
                <c:pt idx="336">
                  <c:v>6518000</c:v>
                </c:pt>
                <c:pt idx="337">
                  <c:v>6518000</c:v>
                </c:pt>
                <c:pt idx="338">
                  <c:v>6518000</c:v>
                </c:pt>
                <c:pt idx="339">
                  <c:v>6518000</c:v>
                </c:pt>
                <c:pt idx="340">
                  <c:v>6518000</c:v>
                </c:pt>
                <c:pt idx="341">
                  <c:v>6518000</c:v>
                </c:pt>
                <c:pt idx="342">
                  <c:v>6518000</c:v>
                </c:pt>
                <c:pt idx="343">
                  <c:v>6518000</c:v>
                </c:pt>
                <c:pt idx="344">
                  <c:v>6518000</c:v>
                </c:pt>
                <c:pt idx="345">
                  <c:v>6518000</c:v>
                </c:pt>
                <c:pt idx="346">
                  <c:v>6518000</c:v>
                </c:pt>
                <c:pt idx="347">
                  <c:v>6518000</c:v>
                </c:pt>
                <c:pt idx="348">
                  <c:v>6518000</c:v>
                </c:pt>
                <c:pt idx="349">
                  <c:v>6518000</c:v>
                </c:pt>
                <c:pt idx="350">
                  <c:v>6518000</c:v>
                </c:pt>
                <c:pt idx="351">
                  <c:v>6518000</c:v>
                </c:pt>
                <c:pt idx="352">
                  <c:v>6518000</c:v>
                </c:pt>
                <c:pt idx="353">
                  <c:v>6518000</c:v>
                </c:pt>
                <c:pt idx="354">
                  <c:v>6518000</c:v>
                </c:pt>
                <c:pt idx="355">
                  <c:v>6518000</c:v>
                </c:pt>
                <c:pt idx="356">
                  <c:v>6518000</c:v>
                </c:pt>
                <c:pt idx="357">
                  <c:v>6518000</c:v>
                </c:pt>
                <c:pt idx="358">
                  <c:v>6518000</c:v>
                </c:pt>
                <c:pt idx="359">
                  <c:v>6518000</c:v>
                </c:pt>
                <c:pt idx="360">
                  <c:v>6518000</c:v>
                </c:pt>
                <c:pt idx="361">
                  <c:v>6518000</c:v>
                </c:pt>
                <c:pt idx="362">
                  <c:v>6518000</c:v>
                </c:pt>
                <c:pt idx="363">
                  <c:v>6518000</c:v>
                </c:pt>
                <c:pt idx="364">
                  <c:v>6518000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82-4E3A-AA66-77DC4C536DBA}"/>
            </c:ext>
          </c:extLst>
        </c:ser>
        <c:ser>
          <c:idx val="6"/>
          <c:order val="6"/>
          <c:tx>
            <c:v>Nadlepšené Vz var. 1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Bilance!$AB$5:$AB$370</c:f>
              <c:numCache>
                <c:formatCode>m/d/yyyy</c:formatCode>
                <c:ptCount val="366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'Bilance S nadlepšením QB=0,3'!$X$5:$X$369</c:f>
              <c:numCache>
                <c:formatCode>#,##0</c:formatCode>
                <c:ptCount val="365"/>
                <c:pt idx="0">
                  <c:v>6518000</c:v>
                </c:pt>
                <c:pt idx="1">
                  <c:v>6518000</c:v>
                </c:pt>
                <c:pt idx="2">
                  <c:v>6518000</c:v>
                </c:pt>
                <c:pt idx="3">
                  <c:v>6518000</c:v>
                </c:pt>
                <c:pt idx="4">
                  <c:v>6518000</c:v>
                </c:pt>
                <c:pt idx="5">
                  <c:v>6518000</c:v>
                </c:pt>
                <c:pt idx="6">
                  <c:v>6518000</c:v>
                </c:pt>
                <c:pt idx="7">
                  <c:v>6518000</c:v>
                </c:pt>
                <c:pt idx="8">
                  <c:v>6515463.9699135246</c:v>
                </c:pt>
                <c:pt idx="9">
                  <c:v>6518000</c:v>
                </c:pt>
                <c:pt idx="10">
                  <c:v>6518000</c:v>
                </c:pt>
                <c:pt idx="11">
                  <c:v>6518000</c:v>
                </c:pt>
                <c:pt idx="12">
                  <c:v>6518000</c:v>
                </c:pt>
                <c:pt idx="13">
                  <c:v>6518000</c:v>
                </c:pt>
                <c:pt idx="14">
                  <c:v>6518000</c:v>
                </c:pt>
                <c:pt idx="15">
                  <c:v>6518000</c:v>
                </c:pt>
                <c:pt idx="16">
                  <c:v>6518000</c:v>
                </c:pt>
                <c:pt idx="17">
                  <c:v>6518000</c:v>
                </c:pt>
                <c:pt idx="18">
                  <c:v>6518000</c:v>
                </c:pt>
                <c:pt idx="19">
                  <c:v>6518000</c:v>
                </c:pt>
                <c:pt idx="20">
                  <c:v>6518000</c:v>
                </c:pt>
                <c:pt idx="21">
                  <c:v>6518000</c:v>
                </c:pt>
                <c:pt idx="22">
                  <c:v>6518000</c:v>
                </c:pt>
                <c:pt idx="23">
                  <c:v>6518000</c:v>
                </c:pt>
                <c:pt idx="24">
                  <c:v>6518000</c:v>
                </c:pt>
                <c:pt idx="25">
                  <c:v>6518000</c:v>
                </c:pt>
                <c:pt idx="26">
                  <c:v>6518000</c:v>
                </c:pt>
                <c:pt idx="27">
                  <c:v>6518000</c:v>
                </c:pt>
                <c:pt idx="28">
                  <c:v>6518000</c:v>
                </c:pt>
                <c:pt idx="29">
                  <c:v>6518000</c:v>
                </c:pt>
                <c:pt idx="30">
                  <c:v>6518000</c:v>
                </c:pt>
                <c:pt idx="31">
                  <c:v>6518000</c:v>
                </c:pt>
                <c:pt idx="32">
                  <c:v>6518000</c:v>
                </c:pt>
                <c:pt idx="33">
                  <c:v>6518000</c:v>
                </c:pt>
                <c:pt idx="34">
                  <c:v>6518000</c:v>
                </c:pt>
                <c:pt idx="35">
                  <c:v>6518000</c:v>
                </c:pt>
                <c:pt idx="36">
                  <c:v>6518000</c:v>
                </c:pt>
                <c:pt idx="37">
                  <c:v>6517278.548852494</c:v>
                </c:pt>
                <c:pt idx="38">
                  <c:v>6518000</c:v>
                </c:pt>
                <c:pt idx="39">
                  <c:v>6517278.548852494</c:v>
                </c:pt>
                <c:pt idx="40">
                  <c:v>6518000</c:v>
                </c:pt>
                <c:pt idx="41">
                  <c:v>6518000</c:v>
                </c:pt>
                <c:pt idx="42">
                  <c:v>6518000</c:v>
                </c:pt>
                <c:pt idx="43">
                  <c:v>6516119.5785467727</c:v>
                </c:pt>
                <c:pt idx="44">
                  <c:v>6518000</c:v>
                </c:pt>
                <c:pt idx="45">
                  <c:v>6518000</c:v>
                </c:pt>
                <c:pt idx="46">
                  <c:v>6518000</c:v>
                </c:pt>
                <c:pt idx="47">
                  <c:v>6518000</c:v>
                </c:pt>
                <c:pt idx="48">
                  <c:v>6518000</c:v>
                </c:pt>
                <c:pt idx="49">
                  <c:v>6518000</c:v>
                </c:pt>
                <c:pt idx="50">
                  <c:v>6518000</c:v>
                </c:pt>
                <c:pt idx="51">
                  <c:v>6518000</c:v>
                </c:pt>
                <c:pt idx="52">
                  <c:v>6518000</c:v>
                </c:pt>
                <c:pt idx="53">
                  <c:v>6518000</c:v>
                </c:pt>
                <c:pt idx="54">
                  <c:v>6518000</c:v>
                </c:pt>
                <c:pt idx="55">
                  <c:v>6518000</c:v>
                </c:pt>
                <c:pt idx="56">
                  <c:v>6518000</c:v>
                </c:pt>
                <c:pt idx="57">
                  <c:v>6518000</c:v>
                </c:pt>
                <c:pt idx="58">
                  <c:v>6518000</c:v>
                </c:pt>
                <c:pt idx="59">
                  <c:v>6518000</c:v>
                </c:pt>
                <c:pt idx="60">
                  <c:v>6518000</c:v>
                </c:pt>
                <c:pt idx="61">
                  <c:v>6518000</c:v>
                </c:pt>
                <c:pt idx="62">
                  <c:v>6518000</c:v>
                </c:pt>
                <c:pt idx="63">
                  <c:v>6518000</c:v>
                </c:pt>
                <c:pt idx="64">
                  <c:v>6518000</c:v>
                </c:pt>
                <c:pt idx="65">
                  <c:v>6518000</c:v>
                </c:pt>
                <c:pt idx="66">
                  <c:v>6518000</c:v>
                </c:pt>
                <c:pt idx="67">
                  <c:v>6518000</c:v>
                </c:pt>
                <c:pt idx="68">
                  <c:v>6518000</c:v>
                </c:pt>
                <c:pt idx="69">
                  <c:v>6518000</c:v>
                </c:pt>
                <c:pt idx="70">
                  <c:v>6518000</c:v>
                </c:pt>
                <c:pt idx="71">
                  <c:v>6518000</c:v>
                </c:pt>
                <c:pt idx="72">
                  <c:v>6518000</c:v>
                </c:pt>
                <c:pt idx="73">
                  <c:v>6518000</c:v>
                </c:pt>
                <c:pt idx="74">
                  <c:v>6518000</c:v>
                </c:pt>
                <c:pt idx="75">
                  <c:v>6518000</c:v>
                </c:pt>
                <c:pt idx="76">
                  <c:v>6518000</c:v>
                </c:pt>
                <c:pt idx="77">
                  <c:v>6518000</c:v>
                </c:pt>
                <c:pt idx="78">
                  <c:v>6518000</c:v>
                </c:pt>
                <c:pt idx="79">
                  <c:v>6518000</c:v>
                </c:pt>
                <c:pt idx="80">
                  <c:v>6518000</c:v>
                </c:pt>
                <c:pt idx="81">
                  <c:v>6518000</c:v>
                </c:pt>
                <c:pt idx="82">
                  <c:v>6518000</c:v>
                </c:pt>
                <c:pt idx="83">
                  <c:v>6518000</c:v>
                </c:pt>
                <c:pt idx="84">
                  <c:v>6518000</c:v>
                </c:pt>
                <c:pt idx="85">
                  <c:v>6518000</c:v>
                </c:pt>
                <c:pt idx="86">
                  <c:v>6518000</c:v>
                </c:pt>
                <c:pt idx="87">
                  <c:v>6518000</c:v>
                </c:pt>
                <c:pt idx="88">
                  <c:v>6518000</c:v>
                </c:pt>
                <c:pt idx="89">
                  <c:v>6516904.1938152378</c:v>
                </c:pt>
                <c:pt idx="90">
                  <c:v>6518000</c:v>
                </c:pt>
                <c:pt idx="91">
                  <c:v>6518000</c:v>
                </c:pt>
                <c:pt idx="92">
                  <c:v>6518000</c:v>
                </c:pt>
                <c:pt idx="93">
                  <c:v>6518000</c:v>
                </c:pt>
                <c:pt idx="94">
                  <c:v>6518000</c:v>
                </c:pt>
                <c:pt idx="95">
                  <c:v>6518000</c:v>
                </c:pt>
                <c:pt idx="96">
                  <c:v>6518000</c:v>
                </c:pt>
                <c:pt idx="97">
                  <c:v>6518000</c:v>
                </c:pt>
                <c:pt idx="98">
                  <c:v>6518000</c:v>
                </c:pt>
                <c:pt idx="99">
                  <c:v>6517799.6413242826</c:v>
                </c:pt>
                <c:pt idx="100">
                  <c:v>6518000</c:v>
                </c:pt>
                <c:pt idx="101">
                  <c:v>6518000</c:v>
                </c:pt>
                <c:pt idx="102">
                  <c:v>6518000</c:v>
                </c:pt>
                <c:pt idx="103">
                  <c:v>6518000</c:v>
                </c:pt>
                <c:pt idx="104">
                  <c:v>6518000</c:v>
                </c:pt>
                <c:pt idx="105">
                  <c:v>6518000</c:v>
                </c:pt>
                <c:pt idx="106">
                  <c:v>6518000</c:v>
                </c:pt>
                <c:pt idx="107">
                  <c:v>6518000</c:v>
                </c:pt>
                <c:pt idx="108">
                  <c:v>6518000</c:v>
                </c:pt>
                <c:pt idx="109">
                  <c:v>6518000</c:v>
                </c:pt>
                <c:pt idx="110">
                  <c:v>6516903.5033345772</c:v>
                </c:pt>
                <c:pt idx="111">
                  <c:v>6518000</c:v>
                </c:pt>
                <c:pt idx="112">
                  <c:v>6518000</c:v>
                </c:pt>
                <c:pt idx="113">
                  <c:v>6518000</c:v>
                </c:pt>
                <c:pt idx="114">
                  <c:v>6518000</c:v>
                </c:pt>
                <c:pt idx="115">
                  <c:v>6516494.3627747623</c:v>
                </c:pt>
                <c:pt idx="116">
                  <c:v>6518000</c:v>
                </c:pt>
                <c:pt idx="117">
                  <c:v>6518000</c:v>
                </c:pt>
                <c:pt idx="118">
                  <c:v>6516630.7429708727</c:v>
                </c:pt>
                <c:pt idx="119">
                  <c:v>6518000</c:v>
                </c:pt>
                <c:pt idx="120">
                  <c:v>6518000</c:v>
                </c:pt>
                <c:pt idx="121">
                  <c:v>6516494.3627747623</c:v>
                </c:pt>
                <c:pt idx="122">
                  <c:v>6518000</c:v>
                </c:pt>
                <c:pt idx="123">
                  <c:v>6518000</c:v>
                </c:pt>
                <c:pt idx="124">
                  <c:v>6518000</c:v>
                </c:pt>
                <c:pt idx="125">
                  <c:v>6518000</c:v>
                </c:pt>
                <c:pt idx="126">
                  <c:v>6518000</c:v>
                </c:pt>
                <c:pt idx="127">
                  <c:v>6518000</c:v>
                </c:pt>
                <c:pt idx="128">
                  <c:v>6518000</c:v>
                </c:pt>
                <c:pt idx="129">
                  <c:v>6518000</c:v>
                </c:pt>
                <c:pt idx="130">
                  <c:v>6518000</c:v>
                </c:pt>
                <c:pt idx="131">
                  <c:v>6518000</c:v>
                </c:pt>
                <c:pt idx="132">
                  <c:v>6518000</c:v>
                </c:pt>
                <c:pt idx="133">
                  <c:v>6518000</c:v>
                </c:pt>
                <c:pt idx="134">
                  <c:v>6518000</c:v>
                </c:pt>
                <c:pt idx="135">
                  <c:v>6518000</c:v>
                </c:pt>
                <c:pt idx="136">
                  <c:v>6518000</c:v>
                </c:pt>
                <c:pt idx="137">
                  <c:v>6516971.6934183743</c:v>
                </c:pt>
                <c:pt idx="138">
                  <c:v>6518000</c:v>
                </c:pt>
                <c:pt idx="139">
                  <c:v>6516562.5528870756</c:v>
                </c:pt>
                <c:pt idx="140">
                  <c:v>6518000</c:v>
                </c:pt>
                <c:pt idx="141">
                  <c:v>6518000</c:v>
                </c:pt>
                <c:pt idx="142">
                  <c:v>6516289.7924948549</c:v>
                </c:pt>
                <c:pt idx="143">
                  <c:v>6518000</c:v>
                </c:pt>
                <c:pt idx="144">
                  <c:v>6516460.2677328633</c:v>
                </c:pt>
                <c:pt idx="145">
                  <c:v>6515227.3908713302</c:v>
                </c:pt>
                <c:pt idx="146">
                  <c:v>6518000</c:v>
                </c:pt>
                <c:pt idx="147">
                  <c:v>6518000</c:v>
                </c:pt>
                <c:pt idx="148">
                  <c:v>6518000</c:v>
                </c:pt>
                <c:pt idx="149">
                  <c:v>6518000</c:v>
                </c:pt>
                <c:pt idx="150">
                  <c:v>6518000</c:v>
                </c:pt>
                <c:pt idx="151">
                  <c:v>6518000</c:v>
                </c:pt>
                <c:pt idx="152">
                  <c:v>6518000</c:v>
                </c:pt>
                <c:pt idx="153">
                  <c:v>6518000</c:v>
                </c:pt>
                <c:pt idx="154">
                  <c:v>6518000</c:v>
                </c:pt>
                <c:pt idx="155">
                  <c:v>6518000</c:v>
                </c:pt>
                <c:pt idx="156">
                  <c:v>6518000</c:v>
                </c:pt>
                <c:pt idx="157">
                  <c:v>6518000</c:v>
                </c:pt>
                <c:pt idx="158">
                  <c:v>6518000</c:v>
                </c:pt>
                <c:pt idx="159">
                  <c:v>6518000</c:v>
                </c:pt>
                <c:pt idx="160">
                  <c:v>6518000</c:v>
                </c:pt>
                <c:pt idx="161">
                  <c:v>6518000</c:v>
                </c:pt>
                <c:pt idx="162">
                  <c:v>6518000</c:v>
                </c:pt>
                <c:pt idx="163">
                  <c:v>6514713.9946033861</c:v>
                </c:pt>
                <c:pt idx="164">
                  <c:v>6518000</c:v>
                </c:pt>
                <c:pt idx="165">
                  <c:v>6513749.2932870751</c:v>
                </c:pt>
                <c:pt idx="166">
                  <c:v>6518000</c:v>
                </c:pt>
                <c:pt idx="167">
                  <c:v>6518000</c:v>
                </c:pt>
                <c:pt idx="168">
                  <c:v>6513476.5328948544</c:v>
                </c:pt>
                <c:pt idx="169">
                  <c:v>6518000</c:v>
                </c:pt>
                <c:pt idx="170">
                  <c:v>6518000</c:v>
                </c:pt>
                <c:pt idx="171">
                  <c:v>6513578.8180490667</c:v>
                </c:pt>
                <c:pt idx="172">
                  <c:v>6518000</c:v>
                </c:pt>
                <c:pt idx="173">
                  <c:v>6518000</c:v>
                </c:pt>
                <c:pt idx="174">
                  <c:v>6513647.0081328638</c:v>
                </c:pt>
                <c:pt idx="175">
                  <c:v>6518000</c:v>
                </c:pt>
                <c:pt idx="176">
                  <c:v>6518000</c:v>
                </c:pt>
                <c:pt idx="177">
                  <c:v>6518000</c:v>
                </c:pt>
                <c:pt idx="178">
                  <c:v>6513953.8635384673</c:v>
                </c:pt>
                <c:pt idx="179">
                  <c:v>6518000</c:v>
                </c:pt>
                <c:pt idx="180">
                  <c:v>6518000</c:v>
                </c:pt>
                <c:pt idx="181">
                  <c:v>6513449.9619370336</c:v>
                </c:pt>
                <c:pt idx="182">
                  <c:v>6518000</c:v>
                </c:pt>
                <c:pt idx="183">
                  <c:v>6518000</c:v>
                </c:pt>
                <c:pt idx="184">
                  <c:v>6513706.1693286486</c:v>
                </c:pt>
                <c:pt idx="185">
                  <c:v>6518000</c:v>
                </c:pt>
                <c:pt idx="186">
                  <c:v>6518000</c:v>
                </c:pt>
                <c:pt idx="187">
                  <c:v>6512079.2552548731</c:v>
                </c:pt>
                <c:pt idx="188">
                  <c:v>6506294.8907058565</c:v>
                </c:pt>
                <c:pt idx="189">
                  <c:v>6518000</c:v>
                </c:pt>
                <c:pt idx="190">
                  <c:v>6518000</c:v>
                </c:pt>
                <c:pt idx="191">
                  <c:v>6512283.8255347805</c:v>
                </c:pt>
                <c:pt idx="192">
                  <c:v>6518000</c:v>
                </c:pt>
                <c:pt idx="193">
                  <c:v>6512283.8255347805</c:v>
                </c:pt>
                <c:pt idx="194">
                  <c:v>6518000</c:v>
                </c:pt>
                <c:pt idx="195">
                  <c:v>6512420.2057023756</c:v>
                </c:pt>
                <c:pt idx="196">
                  <c:v>6506840.4114047512</c:v>
                </c:pt>
                <c:pt idx="197">
                  <c:v>6513960.3405982135</c:v>
                </c:pt>
                <c:pt idx="198">
                  <c:v>6508312.3562167911</c:v>
                </c:pt>
                <c:pt idx="199">
                  <c:v>6502527.9916677745</c:v>
                </c:pt>
                <c:pt idx="200">
                  <c:v>6511257.2742158948</c:v>
                </c:pt>
                <c:pt idx="201">
                  <c:v>6518000</c:v>
                </c:pt>
                <c:pt idx="202">
                  <c:v>6511772.9223720916</c:v>
                </c:pt>
                <c:pt idx="203">
                  <c:v>6518000</c:v>
                </c:pt>
                <c:pt idx="204">
                  <c:v>6518000</c:v>
                </c:pt>
                <c:pt idx="205">
                  <c:v>6518000</c:v>
                </c:pt>
                <c:pt idx="206">
                  <c:v>6518000</c:v>
                </c:pt>
                <c:pt idx="207">
                  <c:v>6518000</c:v>
                </c:pt>
                <c:pt idx="208">
                  <c:v>6518000</c:v>
                </c:pt>
                <c:pt idx="209">
                  <c:v>6518000</c:v>
                </c:pt>
                <c:pt idx="210">
                  <c:v>6518000</c:v>
                </c:pt>
                <c:pt idx="211">
                  <c:v>6518000</c:v>
                </c:pt>
                <c:pt idx="212">
                  <c:v>6511620.7707208153</c:v>
                </c:pt>
                <c:pt idx="213">
                  <c:v>6517610.1118736826</c:v>
                </c:pt>
                <c:pt idx="214">
                  <c:v>6511094.5023983885</c:v>
                </c:pt>
                <c:pt idx="215">
                  <c:v>6504578.8929230943</c:v>
                </c:pt>
                <c:pt idx="216">
                  <c:v>6511480.9250662727</c:v>
                </c:pt>
                <c:pt idx="217">
                  <c:v>6518000</c:v>
                </c:pt>
                <c:pt idx="218">
                  <c:v>6511961.7211683178</c:v>
                </c:pt>
                <c:pt idx="219">
                  <c:v>6505821.1572109396</c:v>
                </c:pt>
                <c:pt idx="220">
                  <c:v>6512205.5492856316</c:v>
                </c:pt>
                <c:pt idx="221">
                  <c:v>6506133.1754120504</c:v>
                </c:pt>
                <c:pt idx="222">
                  <c:v>6499890.3263289761</c:v>
                </c:pt>
                <c:pt idx="223">
                  <c:v>6494836.4369796598</c:v>
                </c:pt>
                <c:pt idx="224">
                  <c:v>6501391.3042923603</c:v>
                </c:pt>
                <c:pt idx="225">
                  <c:v>6495728.0709785949</c:v>
                </c:pt>
                <c:pt idx="226">
                  <c:v>6502136.5740710553</c:v>
                </c:pt>
                <c:pt idx="227">
                  <c:v>6496554.2021906245</c:v>
                </c:pt>
                <c:pt idx="228">
                  <c:v>6490584.1134712556</c:v>
                </c:pt>
                <c:pt idx="229">
                  <c:v>6484409.4544719793</c:v>
                </c:pt>
                <c:pt idx="230">
                  <c:v>6477927.9400670994</c:v>
                </c:pt>
                <c:pt idx="231">
                  <c:v>6493764.7463896293</c:v>
                </c:pt>
                <c:pt idx="232">
                  <c:v>6509533.3626283612</c:v>
                </c:pt>
                <c:pt idx="233">
                  <c:v>6518000</c:v>
                </c:pt>
                <c:pt idx="234">
                  <c:v>6518000</c:v>
                </c:pt>
                <c:pt idx="235">
                  <c:v>6518000</c:v>
                </c:pt>
                <c:pt idx="236">
                  <c:v>6518000</c:v>
                </c:pt>
                <c:pt idx="237">
                  <c:v>6518000</c:v>
                </c:pt>
                <c:pt idx="238">
                  <c:v>6518000</c:v>
                </c:pt>
                <c:pt idx="239">
                  <c:v>6518000</c:v>
                </c:pt>
                <c:pt idx="240">
                  <c:v>6518000</c:v>
                </c:pt>
                <c:pt idx="241">
                  <c:v>6518000</c:v>
                </c:pt>
                <c:pt idx="242">
                  <c:v>6518000</c:v>
                </c:pt>
                <c:pt idx="243">
                  <c:v>6518000</c:v>
                </c:pt>
                <c:pt idx="244">
                  <c:v>6518000</c:v>
                </c:pt>
                <c:pt idx="245">
                  <c:v>6518000</c:v>
                </c:pt>
                <c:pt idx="246">
                  <c:v>6518000</c:v>
                </c:pt>
                <c:pt idx="247">
                  <c:v>6518000</c:v>
                </c:pt>
                <c:pt idx="248">
                  <c:v>6518000</c:v>
                </c:pt>
                <c:pt idx="249">
                  <c:v>6518000</c:v>
                </c:pt>
                <c:pt idx="250">
                  <c:v>6518000</c:v>
                </c:pt>
                <c:pt idx="251">
                  <c:v>6518000</c:v>
                </c:pt>
                <c:pt idx="252">
                  <c:v>6518000</c:v>
                </c:pt>
                <c:pt idx="253">
                  <c:v>6518000</c:v>
                </c:pt>
                <c:pt idx="254">
                  <c:v>6518000</c:v>
                </c:pt>
                <c:pt idx="255">
                  <c:v>6518000</c:v>
                </c:pt>
                <c:pt idx="256">
                  <c:v>6518000</c:v>
                </c:pt>
                <c:pt idx="257">
                  <c:v>6518000</c:v>
                </c:pt>
                <c:pt idx="258">
                  <c:v>6518000</c:v>
                </c:pt>
                <c:pt idx="259">
                  <c:v>6518000</c:v>
                </c:pt>
                <c:pt idx="260">
                  <c:v>6518000</c:v>
                </c:pt>
                <c:pt idx="261">
                  <c:v>6518000</c:v>
                </c:pt>
                <c:pt idx="262">
                  <c:v>6518000</c:v>
                </c:pt>
                <c:pt idx="263">
                  <c:v>6518000</c:v>
                </c:pt>
                <c:pt idx="264">
                  <c:v>6518000</c:v>
                </c:pt>
                <c:pt idx="265">
                  <c:v>6518000</c:v>
                </c:pt>
                <c:pt idx="266">
                  <c:v>6518000</c:v>
                </c:pt>
                <c:pt idx="267">
                  <c:v>6518000</c:v>
                </c:pt>
                <c:pt idx="268">
                  <c:v>6518000</c:v>
                </c:pt>
                <c:pt idx="269">
                  <c:v>6518000</c:v>
                </c:pt>
                <c:pt idx="270">
                  <c:v>6518000</c:v>
                </c:pt>
                <c:pt idx="271">
                  <c:v>6518000</c:v>
                </c:pt>
                <c:pt idx="272">
                  <c:v>6518000</c:v>
                </c:pt>
                <c:pt idx="273">
                  <c:v>6518000</c:v>
                </c:pt>
                <c:pt idx="274">
                  <c:v>6518000</c:v>
                </c:pt>
                <c:pt idx="275">
                  <c:v>6518000</c:v>
                </c:pt>
                <c:pt idx="276">
                  <c:v>6518000</c:v>
                </c:pt>
                <c:pt idx="277">
                  <c:v>6518000</c:v>
                </c:pt>
                <c:pt idx="278">
                  <c:v>6518000</c:v>
                </c:pt>
                <c:pt idx="279">
                  <c:v>6518000</c:v>
                </c:pt>
                <c:pt idx="280">
                  <c:v>6518000</c:v>
                </c:pt>
                <c:pt idx="281">
                  <c:v>6518000</c:v>
                </c:pt>
                <c:pt idx="282">
                  <c:v>6518000</c:v>
                </c:pt>
                <c:pt idx="283">
                  <c:v>6518000</c:v>
                </c:pt>
                <c:pt idx="284">
                  <c:v>6518000</c:v>
                </c:pt>
                <c:pt idx="285">
                  <c:v>6518000</c:v>
                </c:pt>
                <c:pt idx="286">
                  <c:v>6518000</c:v>
                </c:pt>
                <c:pt idx="287">
                  <c:v>6518000</c:v>
                </c:pt>
                <c:pt idx="288">
                  <c:v>6518000</c:v>
                </c:pt>
                <c:pt idx="289">
                  <c:v>6518000</c:v>
                </c:pt>
                <c:pt idx="290">
                  <c:v>6518000</c:v>
                </c:pt>
                <c:pt idx="291">
                  <c:v>6518000</c:v>
                </c:pt>
                <c:pt idx="292">
                  <c:v>6518000</c:v>
                </c:pt>
                <c:pt idx="293">
                  <c:v>6512408.7766607106</c:v>
                </c:pt>
                <c:pt idx="294">
                  <c:v>6518000</c:v>
                </c:pt>
                <c:pt idx="295">
                  <c:v>6512060.921349572</c:v>
                </c:pt>
                <c:pt idx="296">
                  <c:v>6518000</c:v>
                </c:pt>
                <c:pt idx="297">
                  <c:v>6511713.0660384344</c:v>
                </c:pt>
                <c:pt idx="298">
                  <c:v>6505011.4676432544</c:v>
                </c:pt>
                <c:pt idx="299">
                  <c:v>6497830.4671624806</c:v>
                </c:pt>
                <c:pt idx="300">
                  <c:v>6489763.5180011019</c:v>
                </c:pt>
                <c:pt idx="301">
                  <c:v>6482173.3769605132</c:v>
                </c:pt>
                <c:pt idx="302">
                  <c:v>6474753.7111579329</c:v>
                </c:pt>
                <c:pt idx="303">
                  <c:v>6467504.5205648458</c:v>
                </c:pt>
                <c:pt idx="304">
                  <c:v>6462854.0542633133</c:v>
                </c:pt>
                <c:pt idx="305">
                  <c:v>6479771.8177103885</c:v>
                </c:pt>
                <c:pt idx="306">
                  <c:v>6474507.6405976489</c:v>
                </c:pt>
                <c:pt idx="307">
                  <c:v>6490642.7855639756</c:v>
                </c:pt>
                <c:pt idx="308">
                  <c:v>6484903.3679274283</c:v>
                </c:pt>
                <c:pt idx="309">
                  <c:v>6503109.0917884931</c:v>
                </c:pt>
                <c:pt idx="310">
                  <c:v>6500330.923139031</c:v>
                </c:pt>
                <c:pt idx="311">
                  <c:v>6518000</c:v>
                </c:pt>
                <c:pt idx="312">
                  <c:v>6513590.7930135932</c:v>
                </c:pt>
                <c:pt idx="313">
                  <c:v>6518000</c:v>
                </c:pt>
                <c:pt idx="314">
                  <c:v>6511786.909408113</c:v>
                </c:pt>
                <c:pt idx="315">
                  <c:v>6518000</c:v>
                </c:pt>
                <c:pt idx="316">
                  <c:v>6513417.7238107799</c:v>
                </c:pt>
                <c:pt idx="317">
                  <c:v>6518000</c:v>
                </c:pt>
                <c:pt idx="318">
                  <c:v>6513247.2485727714</c:v>
                </c:pt>
                <c:pt idx="319">
                  <c:v>6518000</c:v>
                </c:pt>
                <c:pt idx="320">
                  <c:v>6513213.1535308724</c:v>
                </c:pt>
                <c:pt idx="321">
                  <c:v>6518000</c:v>
                </c:pt>
                <c:pt idx="322">
                  <c:v>6513554.103978375</c:v>
                </c:pt>
                <c:pt idx="323">
                  <c:v>6518000</c:v>
                </c:pt>
                <c:pt idx="324">
                  <c:v>6514416.837406842</c:v>
                </c:pt>
                <c:pt idx="325">
                  <c:v>6518000</c:v>
                </c:pt>
                <c:pt idx="326">
                  <c:v>6514834.2637916133</c:v>
                </c:pt>
                <c:pt idx="327">
                  <c:v>6518000</c:v>
                </c:pt>
                <c:pt idx="328">
                  <c:v>6517028.7381400708</c:v>
                </c:pt>
                <c:pt idx="329">
                  <c:v>6518000</c:v>
                </c:pt>
                <c:pt idx="330">
                  <c:v>6518000</c:v>
                </c:pt>
                <c:pt idx="331">
                  <c:v>6518000</c:v>
                </c:pt>
                <c:pt idx="332">
                  <c:v>6518000</c:v>
                </c:pt>
                <c:pt idx="333">
                  <c:v>6518000</c:v>
                </c:pt>
                <c:pt idx="334">
                  <c:v>6518000</c:v>
                </c:pt>
                <c:pt idx="335">
                  <c:v>6518000</c:v>
                </c:pt>
                <c:pt idx="336">
                  <c:v>6518000</c:v>
                </c:pt>
                <c:pt idx="337">
                  <c:v>6518000</c:v>
                </c:pt>
                <c:pt idx="338">
                  <c:v>6518000</c:v>
                </c:pt>
                <c:pt idx="339">
                  <c:v>6518000</c:v>
                </c:pt>
                <c:pt idx="340">
                  <c:v>6518000</c:v>
                </c:pt>
                <c:pt idx="341">
                  <c:v>6518000</c:v>
                </c:pt>
                <c:pt idx="342">
                  <c:v>6518000</c:v>
                </c:pt>
                <c:pt idx="343">
                  <c:v>6516694.8957622442</c:v>
                </c:pt>
                <c:pt idx="344">
                  <c:v>6518000</c:v>
                </c:pt>
                <c:pt idx="345">
                  <c:v>6517271.1710811313</c:v>
                </c:pt>
                <c:pt idx="346">
                  <c:v>6518000</c:v>
                </c:pt>
                <c:pt idx="347">
                  <c:v>6518000</c:v>
                </c:pt>
                <c:pt idx="348">
                  <c:v>6518000</c:v>
                </c:pt>
                <c:pt idx="349">
                  <c:v>6518000</c:v>
                </c:pt>
                <c:pt idx="350">
                  <c:v>6518000</c:v>
                </c:pt>
                <c:pt idx="351">
                  <c:v>6518000</c:v>
                </c:pt>
                <c:pt idx="352">
                  <c:v>6518000</c:v>
                </c:pt>
                <c:pt idx="353">
                  <c:v>6518000</c:v>
                </c:pt>
                <c:pt idx="354">
                  <c:v>6518000</c:v>
                </c:pt>
                <c:pt idx="355">
                  <c:v>6518000</c:v>
                </c:pt>
                <c:pt idx="356">
                  <c:v>6518000</c:v>
                </c:pt>
                <c:pt idx="357">
                  <c:v>6518000</c:v>
                </c:pt>
                <c:pt idx="358">
                  <c:v>6518000</c:v>
                </c:pt>
                <c:pt idx="359">
                  <c:v>6518000</c:v>
                </c:pt>
                <c:pt idx="360">
                  <c:v>6518000</c:v>
                </c:pt>
                <c:pt idx="361">
                  <c:v>6518000</c:v>
                </c:pt>
                <c:pt idx="362">
                  <c:v>6518000</c:v>
                </c:pt>
                <c:pt idx="363">
                  <c:v>6518000</c:v>
                </c:pt>
                <c:pt idx="364">
                  <c:v>6518000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82-4E3A-AA66-77DC4C536DBA}"/>
            </c:ext>
          </c:extLst>
        </c:ser>
        <c:ser>
          <c:idx val="7"/>
          <c:order val="7"/>
          <c:tx>
            <c:v>Nadlepšené Vz var. 2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'Bilance var.1 QB=0,3'!$N$5:$N$369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'Bilance var.1 QB=0,3'!$X$5:$X$369</c:f>
              <c:numCache>
                <c:formatCode>#,##0</c:formatCode>
                <c:ptCount val="365"/>
                <c:pt idx="0">
                  <c:v>6518000</c:v>
                </c:pt>
                <c:pt idx="1">
                  <c:v>6518000</c:v>
                </c:pt>
                <c:pt idx="2">
                  <c:v>6518000</c:v>
                </c:pt>
                <c:pt idx="3">
                  <c:v>6518000</c:v>
                </c:pt>
                <c:pt idx="4">
                  <c:v>6518000</c:v>
                </c:pt>
                <c:pt idx="5">
                  <c:v>6518000</c:v>
                </c:pt>
                <c:pt idx="6">
                  <c:v>6518000</c:v>
                </c:pt>
                <c:pt idx="7">
                  <c:v>6518000</c:v>
                </c:pt>
                <c:pt idx="8">
                  <c:v>6515463.9699135246</c:v>
                </c:pt>
                <c:pt idx="9">
                  <c:v>6518000</c:v>
                </c:pt>
                <c:pt idx="10">
                  <c:v>6518000</c:v>
                </c:pt>
                <c:pt idx="11">
                  <c:v>6518000</c:v>
                </c:pt>
                <c:pt idx="12">
                  <c:v>6518000</c:v>
                </c:pt>
                <c:pt idx="13">
                  <c:v>6518000</c:v>
                </c:pt>
                <c:pt idx="14">
                  <c:v>6518000</c:v>
                </c:pt>
                <c:pt idx="15">
                  <c:v>6518000</c:v>
                </c:pt>
                <c:pt idx="16">
                  <c:v>6518000</c:v>
                </c:pt>
                <c:pt idx="17">
                  <c:v>6518000</c:v>
                </c:pt>
                <c:pt idx="18">
                  <c:v>6518000</c:v>
                </c:pt>
                <c:pt idx="19">
                  <c:v>6518000</c:v>
                </c:pt>
                <c:pt idx="20">
                  <c:v>6518000</c:v>
                </c:pt>
                <c:pt idx="21">
                  <c:v>6518000</c:v>
                </c:pt>
                <c:pt idx="22">
                  <c:v>6518000</c:v>
                </c:pt>
                <c:pt idx="23">
                  <c:v>6518000</c:v>
                </c:pt>
                <c:pt idx="24">
                  <c:v>6518000</c:v>
                </c:pt>
                <c:pt idx="25">
                  <c:v>6518000</c:v>
                </c:pt>
                <c:pt idx="26">
                  <c:v>6518000</c:v>
                </c:pt>
                <c:pt idx="27">
                  <c:v>6518000</c:v>
                </c:pt>
                <c:pt idx="28">
                  <c:v>6518000</c:v>
                </c:pt>
                <c:pt idx="29">
                  <c:v>6518000</c:v>
                </c:pt>
                <c:pt idx="30">
                  <c:v>6518000</c:v>
                </c:pt>
                <c:pt idx="31">
                  <c:v>6518000</c:v>
                </c:pt>
                <c:pt idx="32">
                  <c:v>6518000</c:v>
                </c:pt>
                <c:pt idx="33">
                  <c:v>6518000</c:v>
                </c:pt>
                <c:pt idx="34">
                  <c:v>6518000</c:v>
                </c:pt>
                <c:pt idx="35">
                  <c:v>6518000</c:v>
                </c:pt>
                <c:pt idx="36">
                  <c:v>6518000</c:v>
                </c:pt>
                <c:pt idx="37">
                  <c:v>6517278.548852494</c:v>
                </c:pt>
                <c:pt idx="38">
                  <c:v>6518000</c:v>
                </c:pt>
                <c:pt idx="39">
                  <c:v>6517278.548852494</c:v>
                </c:pt>
                <c:pt idx="40">
                  <c:v>6518000</c:v>
                </c:pt>
                <c:pt idx="41">
                  <c:v>6518000</c:v>
                </c:pt>
                <c:pt idx="42">
                  <c:v>6518000</c:v>
                </c:pt>
                <c:pt idx="43">
                  <c:v>6516119.5785467727</c:v>
                </c:pt>
                <c:pt idx="44">
                  <c:v>6518000</c:v>
                </c:pt>
                <c:pt idx="45">
                  <c:v>6518000</c:v>
                </c:pt>
                <c:pt idx="46">
                  <c:v>6518000</c:v>
                </c:pt>
                <c:pt idx="47">
                  <c:v>6518000</c:v>
                </c:pt>
                <c:pt idx="48">
                  <c:v>6518000</c:v>
                </c:pt>
                <c:pt idx="49">
                  <c:v>6518000</c:v>
                </c:pt>
                <c:pt idx="50">
                  <c:v>6518000</c:v>
                </c:pt>
                <c:pt idx="51">
                  <c:v>6518000</c:v>
                </c:pt>
                <c:pt idx="52">
                  <c:v>6518000</c:v>
                </c:pt>
                <c:pt idx="53">
                  <c:v>6518000</c:v>
                </c:pt>
                <c:pt idx="54">
                  <c:v>6518000</c:v>
                </c:pt>
                <c:pt idx="55">
                  <c:v>6518000</c:v>
                </c:pt>
                <c:pt idx="56">
                  <c:v>6518000</c:v>
                </c:pt>
                <c:pt idx="57">
                  <c:v>6518000</c:v>
                </c:pt>
                <c:pt idx="58">
                  <c:v>6518000</c:v>
                </c:pt>
                <c:pt idx="59">
                  <c:v>6518000</c:v>
                </c:pt>
                <c:pt idx="60">
                  <c:v>6518000</c:v>
                </c:pt>
                <c:pt idx="61">
                  <c:v>6518000</c:v>
                </c:pt>
                <c:pt idx="62">
                  <c:v>6518000</c:v>
                </c:pt>
                <c:pt idx="63">
                  <c:v>6518000</c:v>
                </c:pt>
                <c:pt idx="64">
                  <c:v>6518000</c:v>
                </c:pt>
                <c:pt idx="65">
                  <c:v>6518000</c:v>
                </c:pt>
                <c:pt idx="66">
                  <c:v>6518000</c:v>
                </c:pt>
                <c:pt idx="67">
                  <c:v>6518000</c:v>
                </c:pt>
                <c:pt idx="68">
                  <c:v>6518000</c:v>
                </c:pt>
                <c:pt idx="69">
                  <c:v>6518000</c:v>
                </c:pt>
                <c:pt idx="70">
                  <c:v>6518000</c:v>
                </c:pt>
                <c:pt idx="71">
                  <c:v>6518000</c:v>
                </c:pt>
                <c:pt idx="72">
                  <c:v>6518000</c:v>
                </c:pt>
                <c:pt idx="73">
                  <c:v>6518000</c:v>
                </c:pt>
                <c:pt idx="74">
                  <c:v>6518000</c:v>
                </c:pt>
                <c:pt idx="75">
                  <c:v>6518000</c:v>
                </c:pt>
                <c:pt idx="76">
                  <c:v>6518000</c:v>
                </c:pt>
                <c:pt idx="77">
                  <c:v>6518000</c:v>
                </c:pt>
                <c:pt idx="78">
                  <c:v>6518000</c:v>
                </c:pt>
                <c:pt idx="79">
                  <c:v>6518000</c:v>
                </c:pt>
                <c:pt idx="80">
                  <c:v>6518000</c:v>
                </c:pt>
                <c:pt idx="81">
                  <c:v>6518000</c:v>
                </c:pt>
                <c:pt idx="82">
                  <c:v>6518000</c:v>
                </c:pt>
                <c:pt idx="83">
                  <c:v>6518000</c:v>
                </c:pt>
                <c:pt idx="84">
                  <c:v>6518000</c:v>
                </c:pt>
                <c:pt idx="85">
                  <c:v>6518000</c:v>
                </c:pt>
                <c:pt idx="86">
                  <c:v>6518000</c:v>
                </c:pt>
                <c:pt idx="87">
                  <c:v>6518000</c:v>
                </c:pt>
                <c:pt idx="88">
                  <c:v>6518000</c:v>
                </c:pt>
                <c:pt idx="89">
                  <c:v>6516904.1938152378</c:v>
                </c:pt>
                <c:pt idx="90">
                  <c:v>6518000</c:v>
                </c:pt>
                <c:pt idx="91">
                  <c:v>6518000</c:v>
                </c:pt>
                <c:pt idx="92">
                  <c:v>6518000</c:v>
                </c:pt>
                <c:pt idx="93">
                  <c:v>6518000</c:v>
                </c:pt>
                <c:pt idx="94">
                  <c:v>6518000</c:v>
                </c:pt>
                <c:pt idx="95">
                  <c:v>6518000</c:v>
                </c:pt>
                <c:pt idx="96">
                  <c:v>6518000</c:v>
                </c:pt>
                <c:pt idx="97">
                  <c:v>6518000</c:v>
                </c:pt>
                <c:pt idx="98">
                  <c:v>6518000</c:v>
                </c:pt>
                <c:pt idx="99">
                  <c:v>6517799.6413242826</c:v>
                </c:pt>
                <c:pt idx="100">
                  <c:v>6518000</c:v>
                </c:pt>
                <c:pt idx="101">
                  <c:v>6518000</c:v>
                </c:pt>
                <c:pt idx="102">
                  <c:v>6518000</c:v>
                </c:pt>
                <c:pt idx="103">
                  <c:v>6518000</c:v>
                </c:pt>
                <c:pt idx="104">
                  <c:v>6518000</c:v>
                </c:pt>
                <c:pt idx="105">
                  <c:v>6518000</c:v>
                </c:pt>
                <c:pt idx="106">
                  <c:v>6518000</c:v>
                </c:pt>
                <c:pt idx="107">
                  <c:v>6518000</c:v>
                </c:pt>
                <c:pt idx="108">
                  <c:v>6518000</c:v>
                </c:pt>
                <c:pt idx="109">
                  <c:v>6518000</c:v>
                </c:pt>
                <c:pt idx="110">
                  <c:v>6516903.5033345772</c:v>
                </c:pt>
                <c:pt idx="111">
                  <c:v>6518000</c:v>
                </c:pt>
                <c:pt idx="112">
                  <c:v>6518000</c:v>
                </c:pt>
                <c:pt idx="113">
                  <c:v>6518000</c:v>
                </c:pt>
                <c:pt idx="114">
                  <c:v>6518000</c:v>
                </c:pt>
                <c:pt idx="115">
                  <c:v>6516494.3627747623</c:v>
                </c:pt>
                <c:pt idx="116">
                  <c:v>6518000</c:v>
                </c:pt>
                <c:pt idx="117">
                  <c:v>6518000</c:v>
                </c:pt>
                <c:pt idx="118">
                  <c:v>6516630.7429708727</c:v>
                </c:pt>
                <c:pt idx="119">
                  <c:v>6518000</c:v>
                </c:pt>
                <c:pt idx="120">
                  <c:v>6518000</c:v>
                </c:pt>
                <c:pt idx="121">
                  <c:v>6516494.3627747623</c:v>
                </c:pt>
                <c:pt idx="122">
                  <c:v>6518000</c:v>
                </c:pt>
                <c:pt idx="123">
                  <c:v>6518000</c:v>
                </c:pt>
                <c:pt idx="124">
                  <c:v>6518000</c:v>
                </c:pt>
                <c:pt idx="125">
                  <c:v>6518000</c:v>
                </c:pt>
                <c:pt idx="126">
                  <c:v>6518000</c:v>
                </c:pt>
                <c:pt idx="127">
                  <c:v>6518000</c:v>
                </c:pt>
                <c:pt idx="128">
                  <c:v>6518000</c:v>
                </c:pt>
                <c:pt idx="129">
                  <c:v>6518000</c:v>
                </c:pt>
                <c:pt idx="130">
                  <c:v>6518000</c:v>
                </c:pt>
                <c:pt idx="131">
                  <c:v>6518000</c:v>
                </c:pt>
                <c:pt idx="132">
                  <c:v>6518000</c:v>
                </c:pt>
                <c:pt idx="133">
                  <c:v>6518000</c:v>
                </c:pt>
                <c:pt idx="134">
                  <c:v>6518000</c:v>
                </c:pt>
                <c:pt idx="135">
                  <c:v>6518000</c:v>
                </c:pt>
                <c:pt idx="136">
                  <c:v>6518000</c:v>
                </c:pt>
                <c:pt idx="137">
                  <c:v>6516971.6934183743</c:v>
                </c:pt>
                <c:pt idx="138">
                  <c:v>6518000</c:v>
                </c:pt>
                <c:pt idx="139">
                  <c:v>6516562.5528870756</c:v>
                </c:pt>
                <c:pt idx="140">
                  <c:v>6518000</c:v>
                </c:pt>
                <c:pt idx="141">
                  <c:v>6518000</c:v>
                </c:pt>
                <c:pt idx="142">
                  <c:v>6516289.7924948549</c:v>
                </c:pt>
                <c:pt idx="143">
                  <c:v>6518000</c:v>
                </c:pt>
                <c:pt idx="144">
                  <c:v>6516460.2677328633</c:v>
                </c:pt>
                <c:pt idx="145">
                  <c:v>6515227.3908713302</c:v>
                </c:pt>
                <c:pt idx="146">
                  <c:v>6518000</c:v>
                </c:pt>
                <c:pt idx="147">
                  <c:v>6518000</c:v>
                </c:pt>
                <c:pt idx="148">
                  <c:v>6518000</c:v>
                </c:pt>
                <c:pt idx="149">
                  <c:v>6518000</c:v>
                </c:pt>
                <c:pt idx="150">
                  <c:v>6518000</c:v>
                </c:pt>
                <c:pt idx="151">
                  <c:v>6518000</c:v>
                </c:pt>
                <c:pt idx="152">
                  <c:v>6518000</c:v>
                </c:pt>
                <c:pt idx="153">
                  <c:v>6518000</c:v>
                </c:pt>
                <c:pt idx="154">
                  <c:v>6518000</c:v>
                </c:pt>
                <c:pt idx="155">
                  <c:v>6518000</c:v>
                </c:pt>
                <c:pt idx="156">
                  <c:v>6518000</c:v>
                </c:pt>
                <c:pt idx="157">
                  <c:v>6518000</c:v>
                </c:pt>
                <c:pt idx="158">
                  <c:v>6518000</c:v>
                </c:pt>
                <c:pt idx="159">
                  <c:v>6518000</c:v>
                </c:pt>
                <c:pt idx="160">
                  <c:v>6518000</c:v>
                </c:pt>
                <c:pt idx="161">
                  <c:v>6518000</c:v>
                </c:pt>
                <c:pt idx="162">
                  <c:v>6518000</c:v>
                </c:pt>
                <c:pt idx="163">
                  <c:v>6514713.9946033861</c:v>
                </c:pt>
                <c:pt idx="164">
                  <c:v>6518000</c:v>
                </c:pt>
                <c:pt idx="165">
                  <c:v>6513749.2932870751</c:v>
                </c:pt>
                <c:pt idx="166">
                  <c:v>6518000</c:v>
                </c:pt>
                <c:pt idx="167">
                  <c:v>6518000</c:v>
                </c:pt>
                <c:pt idx="168">
                  <c:v>6513476.5328948544</c:v>
                </c:pt>
                <c:pt idx="169">
                  <c:v>6518000</c:v>
                </c:pt>
                <c:pt idx="170">
                  <c:v>6518000</c:v>
                </c:pt>
                <c:pt idx="171">
                  <c:v>6513578.8180490667</c:v>
                </c:pt>
                <c:pt idx="172">
                  <c:v>6518000</c:v>
                </c:pt>
                <c:pt idx="173">
                  <c:v>6518000</c:v>
                </c:pt>
                <c:pt idx="174">
                  <c:v>6513647.0081328638</c:v>
                </c:pt>
                <c:pt idx="175">
                  <c:v>6518000</c:v>
                </c:pt>
                <c:pt idx="176">
                  <c:v>6518000</c:v>
                </c:pt>
                <c:pt idx="177">
                  <c:v>6518000</c:v>
                </c:pt>
                <c:pt idx="178">
                  <c:v>6513953.8635384673</c:v>
                </c:pt>
                <c:pt idx="179">
                  <c:v>6518000</c:v>
                </c:pt>
                <c:pt idx="180">
                  <c:v>6518000</c:v>
                </c:pt>
                <c:pt idx="181">
                  <c:v>6513449.9619370336</c:v>
                </c:pt>
                <c:pt idx="182">
                  <c:v>6518000</c:v>
                </c:pt>
                <c:pt idx="183">
                  <c:v>6518000</c:v>
                </c:pt>
                <c:pt idx="184">
                  <c:v>6513706.1693286486</c:v>
                </c:pt>
                <c:pt idx="185">
                  <c:v>6518000</c:v>
                </c:pt>
                <c:pt idx="186">
                  <c:v>6518000</c:v>
                </c:pt>
                <c:pt idx="187">
                  <c:v>6512079.2552548731</c:v>
                </c:pt>
                <c:pt idx="188">
                  <c:v>6506294.8907058565</c:v>
                </c:pt>
                <c:pt idx="189">
                  <c:v>6518000</c:v>
                </c:pt>
                <c:pt idx="190">
                  <c:v>6518000</c:v>
                </c:pt>
                <c:pt idx="191">
                  <c:v>6512283.8255347805</c:v>
                </c:pt>
                <c:pt idx="192">
                  <c:v>6518000</c:v>
                </c:pt>
                <c:pt idx="193">
                  <c:v>6512283.8255347805</c:v>
                </c:pt>
                <c:pt idx="194">
                  <c:v>6518000</c:v>
                </c:pt>
                <c:pt idx="195">
                  <c:v>6512420.2057023756</c:v>
                </c:pt>
                <c:pt idx="196">
                  <c:v>6506840.4114047512</c:v>
                </c:pt>
                <c:pt idx="197">
                  <c:v>6513960.3405982135</c:v>
                </c:pt>
                <c:pt idx="198">
                  <c:v>6508312.3562167911</c:v>
                </c:pt>
                <c:pt idx="199">
                  <c:v>6502527.9916677745</c:v>
                </c:pt>
                <c:pt idx="200">
                  <c:v>6511257.2742158948</c:v>
                </c:pt>
                <c:pt idx="201">
                  <c:v>6518000</c:v>
                </c:pt>
                <c:pt idx="202">
                  <c:v>6511772.9223720916</c:v>
                </c:pt>
                <c:pt idx="203">
                  <c:v>6518000</c:v>
                </c:pt>
                <c:pt idx="204">
                  <c:v>6518000</c:v>
                </c:pt>
                <c:pt idx="205">
                  <c:v>6518000</c:v>
                </c:pt>
                <c:pt idx="206">
                  <c:v>6518000</c:v>
                </c:pt>
                <c:pt idx="207">
                  <c:v>6518000</c:v>
                </c:pt>
                <c:pt idx="208">
                  <c:v>6518000</c:v>
                </c:pt>
                <c:pt idx="209">
                  <c:v>6518000</c:v>
                </c:pt>
                <c:pt idx="210">
                  <c:v>6518000</c:v>
                </c:pt>
                <c:pt idx="211">
                  <c:v>6518000</c:v>
                </c:pt>
                <c:pt idx="212">
                  <c:v>6511620.7707208153</c:v>
                </c:pt>
                <c:pt idx="213">
                  <c:v>6517610.1118736826</c:v>
                </c:pt>
                <c:pt idx="214">
                  <c:v>6511094.5023983885</c:v>
                </c:pt>
                <c:pt idx="215">
                  <c:v>6504578.8929230943</c:v>
                </c:pt>
                <c:pt idx="216">
                  <c:v>6511480.9250662727</c:v>
                </c:pt>
                <c:pt idx="217">
                  <c:v>6518000</c:v>
                </c:pt>
                <c:pt idx="218">
                  <c:v>6511961.7211683178</c:v>
                </c:pt>
                <c:pt idx="219">
                  <c:v>6505821.1572109396</c:v>
                </c:pt>
                <c:pt idx="220">
                  <c:v>6512205.5492856316</c:v>
                </c:pt>
                <c:pt idx="221">
                  <c:v>6506133.1754120504</c:v>
                </c:pt>
                <c:pt idx="222">
                  <c:v>6499890.3263289761</c:v>
                </c:pt>
                <c:pt idx="223">
                  <c:v>6494836.4369796598</c:v>
                </c:pt>
                <c:pt idx="224">
                  <c:v>6501391.3042923603</c:v>
                </c:pt>
                <c:pt idx="225">
                  <c:v>6495728.0709785949</c:v>
                </c:pt>
                <c:pt idx="226">
                  <c:v>6502136.5740710553</c:v>
                </c:pt>
                <c:pt idx="227">
                  <c:v>6496554.2021906245</c:v>
                </c:pt>
                <c:pt idx="228">
                  <c:v>6490584.1134712556</c:v>
                </c:pt>
                <c:pt idx="229">
                  <c:v>6484409.4544719793</c:v>
                </c:pt>
                <c:pt idx="230">
                  <c:v>6477927.9400670994</c:v>
                </c:pt>
                <c:pt idx="231">
                  <c:v>6493764.7463896293</c:v>
                </c:pt>
                <c:pt idx="232">
                  <c:v>6509533.3626283612</c:v>
                </c:pt>
                <c:pt idx="233">
                  <c:v>6518000</c:v>
                </c:pt>
                <c:pt idx="234">
                  <c:v>6518000</c:v>
                </c:pt>
                <c:pt idx="235">
                  <c:v>6518000</c:v>
                </c:pt>
                <c:pt idx="236">
                  <c:v>6518000</c:v>
                </c:pt>
                <c:pt idx="237">
                  <c:v>6518000</c:v>
                </c:pt>
                <c:pt idx="238">
                  <c:v>6518000</c:v>
                </c:pt>
                <c:pt idx="239">
                  <c:v>6518000</c:v>
                </c:pt>
                <c:pt idx="240">
                  <c:v>6518000</c:v>
                </c:pt>
                <c:pt idx="241">
                  <c:v>6518000</c:v>
                </c:pt>
                <c:pt idx="242">
                  <c:v>6518000</c:v>
                </c:pt>
                <c:pt idx="243">
                  <c:v>6518000</c:v>
                </c:pt>
                <c:pt idx="244">
                  <c:v>6518000</c:v>
                </c:pt>
                <c:pt idx="245">
                  <c:v>6518000</c:v>
                </c:pt>
                <c:pt idx="246">
                  <c:v>6518000</c:v>
                </c:pt>
                <c:pt idx="247">
                  <c:v>6518000</c:v>
                </c:pt>
                <c:pt idx="248">
                  <c:v>6518000</c:v>
                </c:pt>
                <c:pt idx="249">
                  <c:v>6518000</c:v>
                </c:pt>
                <c:pt idx="250">
                  <c:v>6518000</c:v>
                </c:pt>
                <c:pt idx="251">
                  <c:v>6518000</c:v>
                </c:pt>
                <c:pt idx="252">
                  <c:v>6518000</c:v>
                </c:pt>
                <c:pt idx="253">
                  <c:v>6518000</c:v>
                </c:pt>
                <c:pt idx="254">
                  <c:v>6518000</c:v>
                </c:pt>
                <c:pt idx="255">
                  <c:v>6518000</c:v>
                </c:pt>
                <c:pt idx="256">
                  <c:v>6518000</c:v>
                </c:pt>
                <c:pt idx="257">
                  <c:v>6518000</c:v>
                </c:pt>
                <c:pt idx="258">
                  <c:v>6518000</c:v>
                </c:pt>
                <c:pt idx="259">
                  <c:v>6518000</c:v>
                </c:pt>
                <c:pt idx="260">
                  <c:v>6518000</c:v>
                </c:pt>
                <c:pt idx="261">
                  <c:v>6518000</c:v>
                </c:pt>
                <c:pt idx="262">
                  <c:v>6518000</c:v>
                </c:pt>
                <c:pt idx="263">
                  <c:v>6518000</c:v>
                </c:pt>
                <c:pt idx="264">
                  <c:v>6518000</c:v>
                </c:pt>
                <c:pt idx="265">
                  <c:v>6518000</c:v>
                </c:pt>
                <c:pt idx="266">
                  <c:v>6518000</c:v>
                </c:pt>
                <c:pt idx="267">
                  <c:v>6518000</c:v>
                </c:pt>
                <c:pt idx="268">
                  <c:v>6518000</c:v>
                </c:pt>
                <c:pt idx="269">
                  <c:v>6518000</c:v>
                </c:pt>
                <c:pt idx="270">
                  <c:v>6518000</c:v>
                </c:pt>
                <c:pt idx="271">
                  <c:v>6518000</c:v>
                </c:pt>
                <c:pt idx="272">
                  <c:v>6518000</c:v>
                </c:pt>
                <c:pt idx="273">
                  <c:v>6518000</c:v>
                </c:pt>
                <c:pt idx="274">
                  <c:v>6518000</c:v>
                </c:pt>
                <c:pt idx="275">
                  <c:v>6518000</c:v>
                </c:pt>
                <c:pt idx="276">
                  <c:v>6518000</c:v>
                </c:pt>
                <c:pt idx="277">
                  <c:v>6518000</c:v>
                </c:pt>
                <c:pt idx="278">
                  <c:v>6518000</c:v>
                </c:pt>
                <c:pt idx="279">
                  <c:v>6518000</c:v>
                </c:pt>
                <c:pt idx="280">
                  <c:v>6518000</c:v>
                </c:pt>
                <c:pt idx="281">
                  <c:v>6518000</c:v>
                </c:pt>
                <c:pt idx="282">
                  <c:v>6518000</c:v>
                </c:pt>
                <c:pt idx="283">
                  <c:v>6518000</c:v>
                </c:pt>
                <c:pt idx="284">
                  <c:v>6518000</c:v>
                </c:pt>
                <c:pt idx="285">
                  <c:v>6518000</c:v>
                </c:pt>
                <c:pt idx="286">
                  <c:v>6518000</c:v>
                </c:pt>
                <c:pt idx="287">
                  <c:v>6518000</c:v>
                </c:pt>
                <c:pt idx="288">
                  <c:v>6518000</c:v>
                </c:pt>
                <c:pt idx="289">
                  <c:v>6518000</c:v>
                </c:pt>
                <c:pt idx="290">
                  <c:v>6518000</c:v>
                </c:pt>
                <c:pt idx="291">
                  <c:v>6518000</c:v>
                </c:pt>
                <c:pt idx="292">
                  <c:v>6518000</c:v>
                </c:pt>
                <c:pt idx="293">
                  <c:v>6518000</c:v>
                </c:pt>
                <c:pt idx="294">
                  <c:v>6518000</c:v>
                </c:pt>
                <c:pt idx="295">
                  <c:v>6518000</c:v>
                </c:pt>
                <c:pt idx="296">
                  <c:v>6518000</c:v>
                </c:pt>
                <c:pt idx="297">
                  <c:v>6518000</c:v>
                </c:pt>
                <c:pt idx="298">
                  <c:v>6518000</c:v>
                </c:pt>
                <c:pt idx="299">
                  <c:v>6518000</c:v>
                </c:pt>
                <c:pt idx="300">
                  <c:v>6518000</c:v>
                </c:pt>
                <c:pt idx="301">
                  <c:v>6518000</c:v>
                </c:pt>
                <c:pt idx="302">
                  <c:v>6518000</c:v>
                </c:pt>
                <c:pt idx="303">
                  <c:v>6518000</c:v>
                </c:pt>
                <c:pt idx="304">
                  <c:v>6518000</c:v>
                </c:pt>
                <c:pt idx="305">
                  <c:v>6518000</c:v>
                </c:pt>
                <c:pt idx="306">
                  <c:v>6518000</c:v>
                </c:pt>
                <c:pt idx="307">
                  <c:v>6518000</c:v>
                </c:pt>
                <c:pt idx="308">
                  <c:v>6518000</c:v>
                </c:pt>
                <c:pt idx="309">
                  <c:v>6518000</c:v>
                </c:pt>
                <c:pt idx="310">
                  <c:v>6518000</c:v>
                </c:pt>
                <c:pt idx="311">
                  <c:v>6518000</c:v>
                </c:pt>
                <c:pt idx="312">
                  <c:v>6518000</c:v>
                </c:pt>
                <c:pt idx="313">
                  <c:v>6518000</c:v>
                </c:pt>
                <c:pt idx="314">
                  <c:v>6518000</c:v>
                </c:pt>
                <c:pt idx="315">
                  <c:v>6518000</c:v>
                </c:pt>
                <c:pt idx="316">
                  <c:v>6518000</c:v>
                </c:pt>
                <c:pt idx="317">
                  <c:v>6518000</c:v>
                </c:pt>
                <c:pt idx="318">
                  <c:v>6518000</c:v>
                </c:pt>
                <c:pt idx="319">
                  <c:v>6518000</c:v>
                </c:pt>
                <c:pt idx="320">
                  <c:v>6518000</c:v>
                </c:pt>
                <c:pt idx="321">
                  <c:v>6518000</c:v>
                </c:pt>
                <c:pt idx="322">
                  <c:v>6518000</c:v>
                </c:pt>
                <c:pt idx="323">
                  <c:v>6518000</c:v>
                </c:pt>
                <c:pt idx="324">
                  <c:v>6518000</c:v>
                </c:pt>
                <c:pt idx="325">
                  <c:v>6518000</c:v>
                </c:pt>
                <c:pt idx="326">
                  <c:v>6518000</c:v>
                </c:pt>
                <c:pt idx="327">
                  <c:v>6518000</c:v>
                </c:pt>
                <c:pt idx="328">
                  <c:v>6518000</c:v>
                </c:pt>
                <c:pt idx="329">
                  <c:v>6518000</c:v>
                </c:pt>
                <c:pt idx="330">
                  <c:v>6518000</c:v>
                </c:pt>
                <c:pt idx="331">
                  <c:v>6518000</c:v>
                </c:pt>
                <c:pt idx="332">
                  <c:v>6518000</c:v>
                </c:pt>
                <c:pt idx="333">
                  <c:v>6518000</c:v>
                </c:pt>
                <c:pt idx="334">
                  <c:v>6518000</c:v>
                </c:pt>
                <c:pt idx="335">
                  <c:v>6518000</c:v>
                </c:pt>
                <c:pt idx="336">
                  <c:v>6518000</c:v>
                </c:pt>
                <c:pt idx="337">
                  <c:v>6518000</c:v>
                </c:pt>
                <c:pt idx="338">
                  <c:v>6518000</c:v>
                </c:pt>
                <c:pt idx="339">
                  <c:v>6518000</c:v>
                </c:pt>
                <c:pt idx="340">
                  <c:v>6518000</c:v>
                </c:pt>
                <c:pt idx="341">
                  <c:v>6518000</c:v>
                </c:pt>
                <c:pt idx="342">
                  <c:v>6518000</c:v>
                </c:pt>
                <c:pt idx="343">
                  <c:v>6518000</c:v>
                </c:pt>
                <c:pt idx="344">
                  <c:v>6518000</c:v>
                </c:pt>
                <c:pt idx="345">
                  <c:v>6518000</c:v>
                </c:pt>
                <c:pt idx="346">
                  <c:v>6518000</c:v>
                </c:pt>
                <c:pt idx="347">
                  <c:v>6518000</c:v>
                </c:pt>
                <c:pt idx="348">
                  <c:v>6518000</c:v>
                </c:pt>
                <c:pt idx="349">
                  <c:v>6518000</c:v>
                </c:pt>
                <c:pt idx="350">
                  <c:v>6518000</c:v>
                </c:pt>
                <c:pt idx="351">
                  <c:v>6518000</c:v>
                </c:pt>
                <c:pt idx="352">
                  <c:v>6518000</c:v>
                </c:pt>
                <c:pt idx="353">
                  <c:v>6518000</c:v>
                </c:pt>
                <c:pt idx="354">
                  <c:v>6518000</c:v>
                </c:pt>
                <c:pt idx="355">
                  <c:v>6518000</c:v>
                </c:pt>
                <c:pt idx="356">
                  <c:v>6518000</c:v>
                </c:pt>
                <c:pt idx="357">
                  <c:v>6518000</c:v>
                </c:pt>
                <c:pt idx="358">
                  <c:v>6518000</c:v>
                </c:pt>
                <c:pt idx="359">
                  <c:v>6518000</c:v>
                </c:pt>
                <c:pt idx="360">
                  <c:v>6518000</c:v>
                </c:pt>
                <c:pt idx="361">
                  <c:v>6518000</c:v>
                </c:pt>
                <c:pt idx="362">
                  <c:v>6518000</c:v>
                </c:pt>
                <c:pt idx="363">
                  <c:v>6518000</c:v>
                </c:pt>
                <c:pt idx="364">
                  <c:v>6518000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82-4E3A-AA66-77DC4C536DBA}"/>
            </c:ext>
          </c:extLst>
        </c:ser>
        <c:ser>
          <c:idx val="8"/>
          <c:order val="8"/>
          <c:tx>
            <c:v>Jalová voda var. 2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'Bilance var.1 QB=0,3'!$AB$5:$AB$369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'Bilance var.1 QB=0,3'!$AJ$5:$AJ$369</c:f>
              <c:numCache>
                <c:formatCode>#,##0</c:formatCode>
                <c:ptCount val="365"/>
                <c:pt idx="0">
                  <c:v>0</c:v>
                </c:pt>
                <c:pt idx="1">
                  <c:v>7858.0296585110373</c:v>
                </c:pt>
                <c:pt idx="2">
                  <c:v>11488.473996786835</c:v>
                </c:pt>
                <c:pt idx="3">
                  <c:v>19683.420296404634</c:v>
                </c:pt>
                <c:pt idx="4">
                  <c:v>21284.224039185283</c:v>
                </c:pt>
                <c:pt idx="5">
                  <c:v>22895.524438688601</c:v>
                </c:pt>
                <c:pt idx="6">
                  <c:v>27717.604009124632</c:v>
                </c:pt>
                <c:pt idx="7">
                  <c:v>31517.992971521649</c:v>
                </c:pt>
                <c:pt idx="8">
                  <c:v>26109.705953513119</c:v>
                </c:pt>
                <c:pt idx="9">
                  <c:v>22367.928521548245</c:v>
                </c:pt>
                <c:pt idx="10">
                  <c:v>24932.008315636624</c:v>
                </c:pt>
                <c:pt idx="11">
                  <c:v>24867.99907252736</c:v>
                </c:pt>
                <c:pt idx="12">
                  <c:v>31732.30041805355</c:v>
                </c:pt>
                <c:pt idx="13">
                  <c:v>40074.397197881051</c:v>
                </c:pt>
                <c:pt idx="14">
                  <c:v>52201.949451367764</c:v>
                </c:pt>
                <c:pt idx="15">
                  <c:v>61364.783298833463</c:v>
                </c:pt>
                <c:pt idx="16">
                  <c:v>66328.869869699804</c:v>
                </c:pt>
                <c:pt idx="17">
                  <c:v>87058.866591259197</c:v>
                </c:pt>
                <c:pt idx="18">
                  <c:v>103314.95819720501</c:v>
                </c:pt>
                <c:pt idx="19">
                  <c:v>112219.32278085928</c:v>
                </c:pt>
                <c:pt idx="20">
                  <c:v>115049.49296832729</c:v>
                </c:pt>
                <c:pt idx="21">
                  <c:v>117631.93722464408</c:v>
                </c:pt>
                <c:pt idx="22">
                  <c:v>118701.9507886606</c:v>
                </c:pt>
                <c:pt idx="23">
                  <c:v>122115.86312844165</c:v>
                </c:pt>
                <c:pt idx="24">
                  <c:v>128499.36598787483</c:v>
                </c:pt>
                <c:pt idx="25">
                  <c:v>132867.78295199305</c:v>
                </c:pt>
                <c:pt idx="26">
                  <c:v>134962.00336750658</c:v>
                </c:pt>
                <c:pt idx="27">
                  <c:v>134509.96176062772</c:v>
                </c:pt>
                <c:pt idx="28">
                  <c:v>140574.18630740466</c:v>
                </c:pt>
                <c:pt idx="29">
                  <c:v>144309.90552955784</c:v>
                </c:pt>
                <c:pt idx="30">
                  <c:v>143617.17868894723</c:v>
                </c:pt>
                <c:pt idx="31">
                  <c:v>144934.57784142561</c:v>
                </c:pt>
                <c:pt idx="32">
                  <c:v>146195.95372776638</c:v>
                </c:pt>
                <c:pt idx="33">
                  <c:v>148610.34555890065</c:v>
                </c:pt>
                <c:pt idx="34">
                  <c:v>150878.52432739132</c:v>
                </c:pt>
                <c:pt idx="35">
                  <c:v>151854.19638469245</c:v>
                </c:pt>
                <c:pt idx="36">
                  <c:v>155979.73989747596</c:v>
                </c:pt>
                <c:pt idx="37">
                  <c:v>151948.30055064187</c:v>
                </c:pt>
                <c:pt idx="38">
                  <c:v>155235.83870951421</c:v>
                </c:pt>
                <c:pt idx="39">
                  <c:v>151204.39936268012</c:v>
                </c:pt>
                <c:pt idx="40">
                  <c:v>152946.1510741516</c:v>
                </c:pt>
                <c:pt idx="41">
                  <c:v>157827.06501899572</c:v>
                </c:pt>
                <c:pt idx="42">
                  <c:v>162900.82257103079</c:v>
                </c:pt>
                <c:pt idx="43">
                  <c:v>158103.36195352857</c:v>
                </c:pt>
                <c:pt idx="44">
                  <c:v>158505.64955610639</c:v>
                </c:pt>
                <c:pt idx="45">
                  <c:v>159805.01567601721</c:v>
                </c:pt>
                <c:pt idx="46">
                  <c:v>161202.60135784897</c:v>
                </c:pt>
                <c:pt idx="47">
                  <c:v>162507.81402542561</c:v>
                </c:pt>
                <c:pt idx="48">
                  <c:v>163818.87325009186</c:v>
                </c:pt>
                <c:pt idx="49">
                  <c:v>168917.5711473189</c:v>
                </c:pt>
                <c:pt idx="50">
                  <c:v>169983.30350002833</c:v>
                </c:pt>
                <c:pt idx="51">
                  <c:v>171918.19196913161</c:v>
                </c:pt>
                <c:pt idx="52">
                  <c:v>173411.50564078955</c:v>
                </c:pt>
                <c:pt idx="53">
                  <c:v>177982.05294067925</c:v>
                </c:pt>
                <c:pt idx="54">
                  <c:v>179513.34451022561</c:v>
                </c:pt>
                <c:pt idx="55">
                  <c:v>184646.02393086793</c:v>
                </c:pt>
                <c:pt idx="56">
                  <c:v>186345.37294429794</c:v>
                </c:pt>
                <c:pt idx="57">
                  <c:v>187853.17347459903</c:v>
                </c:pt>
                <c:pt idx="58">
                  <c:v>192713.03244643717</c:v>
                </c:pt>
                <c:pt idx="59">
                  <c:v>197758.40833736153</c:v>
                </c:pt>
                <c:pt idx="60">
                  <c:v>199232.11633253645</c:v>
                </c:pt>
                <c:pt idx="61">
                  <c:v>204242.4375994053</c:v>
                </c:pt>
                <c:pt idx="62">
                  <c:v>209459.22591920814</c:v>
                </c:pt>
                <c:pt idx="63">
                  <c:v>214428.65834061353</c:v>
                </c:pt>
                <c:pt idx="64">
                  <c:v>225088.83048545138</c:v>
                </c:pt>
                <c:pt idx="65">
                  <c:v>226710.84223869492</c:v>
                </c:pt>
                <c:pt idx="66">
                  <c:v>228700.88438848301</c:v>
                </c:pt>
                <c:pt idx="67">
                  <c:v>234297.53804636517</c:v>
                </c:pt>
                <c:pt idx="68">
                  <c:v>239410.43294670025</c:v>
                </c:pt>
                <c:pt idx="69">
                  <c:v>251533.167429136</c:v>
                </c:pt>
                <c:pt idx="70">
                  <c:v>264364.76514647756</c:v>
                </c:pt>
                <c:pt idx="71">
                  <c:v>277755.42369198304</c:v>
                </c:pt>
                <c:pt idx="72">
                  <c:v>292406.35892242624</c:v>
                </c:pt>
                <c:pt idx="73">
                  <c:v>311293.63695892179</c:v>
                </c:pt>
                <c:pt idx="74">
                  <c:v>328575.76593689522</c:v>
                </c:pt>
                <c:pt idx="75">
                  <c:v>344615.81160751212</c:v>
                </c:pt>
                <c:pt idx="76">
                  <c:v>360657.09072378289</c:v>
                </c:pt>
                <c:pt idx="77">
                  <c:v>374487.04219180287</c:v>
                </c:pt>
                <c:pt idx="78">
                  <c:v>387206.82774539635</c:v>
                </c:pt>
                <c:pt idx="79">
                  <c:v>395810.7784640945</c:v>
                </c:pt>
                <c:pt idx="80">
                  <c:v>405985.83505833894</c:v>
                </c:pt>
                <c:pt idx="81">
                  <c:v>411255.94538444449</c:v>
                </c:pt>
                <c:pt idx="82">
                  <c:v>416393.94713811413</c:v>
                </c:pt>
                <c:pt idx="83">
                  <c:v>425579.0867680462</c:v>
                </c:pt>
                <c:pt idx="84">
                  <c:v>439441.16958628874</c:v>
                </c:pt>
                <c:pt idx="85">
                  <c:v>448434.8409008868</c:v>
                </c:pt>
                <c:pt idx="86">
                  <c:v>450001.43995240261</c:v>
                </c:pt>
                <c:pt idx="87">
                  <c:v>455353.43897172221</c:v>
                </c:pt>
                <c:pt idx="88">
                  <c:v>467828.81657211442</c:v>
                </c:pt>
                <c:pt idx="89">
                  <c:v>463549.94731279236</c:v>
                </c:pt>
                <c:pt idx="90">
                  <c:v>469385.1747024678</c:v>
                </c:pt>
                <c:pt idx="91">
                  <c:v>474918.33039677562</c:v>
                </c:pt>
                <c:pt idx="92">
                  <c:v>478718.09531465336</c:v>
                </c:pt>
                <c:pt idx="93">
                  <c:v>484504.94683517073</c:v>
                </c:pt>
                <c:pt idx="94">
                  <c:v>486357.38539880037</c:v>
                </c:pt>
                <c:pt idx="95">
                  <c:v>488387.63182497607</c:v>
                </c:pt>
                <c:pt idx="96">
                  <c:v>494248.69997978851</c:v>
                </c:pt>
                <c:pt idx="97">
                  <c:v>496224.51429197635</c:v>
                </c:pt>
                <c:pt idx="98">
                  <c:v>498177.33710819419</c:v>
                </c:pt>
                <c:pt idx="99">
                  <c:v>494490.31376184273</c:v>
                </c:pt>
                <c:pt idx="100">
                  <c:v>496180.71081504348</c:v>
                </c:pt>
                <c:pt idx="101">
                  <c:v>498019.03255278373</c:v>
                </c:pt>
                <c:pt idx="102">
                  <c:v>499937.72583625425</c:v>
                </c:pt>
                <c:pt idx="103">
                  <c:v>501614.24988070427</c:v>
                </c:pt>
                <c:pt idx="104">
                  <c:v>503290.7739251543</c:v>
                </c:pt>
                <c:pt idx="105">
                  <c:v>508948.42163883441</c:v>
                </c:pt>
                <c:pt idx="106">
                  <c:v>510778.32507959538</c:v>
                </c:pt>
                <c:pt idx="107">
                  <c:v>512596.9609636339</c:v>
                </c:pt>
                <c:pt idx="108">
                  <c:v>518295.02264144173</c:v>
                </c:pt>
                <c:pt idx="109">
                  <c:v>520079.85585531296</c:v>
                </c:pt>
                <c:pt idx="110">
                  <c:v>515800.53022288979</c:v>
                </c:pt>
                <c:pt idx="111">
                  <c:v>518242.05177067034</c:v>
                </c:pt>
                <c:pt idx="112">
                  <c:v>523880.47001317388</c:v>
                </c:pt>
                <c:pt idx="113">
                  <c:v>525549.32199870492</c:v>
                </c:pt>
                <c:pt idx="114">
                  <c:v>527266.54986281774</c:v>
                </c:pt>
                <c:pt idx="115">
                  <c:v>522716.80283136095</c:v>
                </c:pt>
                <c:pt idx="116">
                  <c:v>523853.84993041342</c:v>
                </c:pt>
                <c:pt idx="117">
                  <c:v>525567.77215225797</c:v>
                </c:pt>
                <c:pt idx="118">
                  <c:v>521108.16559342842</c:v>
                </c:pt>
                <c:pt idx="119">
                  <c:v>526457.14882601483</c:v>
                </c:pt>
                <c:pt idx="120">
                  <c:v>534454.80995269725</c:v>
                </c:pt>
                <c:pt idx="121">
                  <c:v>529905.06292124046</c:v>
                </c:pt>
                <c:pt idx="122">
                  <c:v>539195.31092690735</c:v>
                </c:pt>
                <c:pt idx="123">
                  <c:v>544780.69702806708</c:v>
                </c:pt>
                <c:pt idx="124">
                  <c:v>546590.02036773402</c:v>
                </c:pt>
                <c:pt idx="125">
                  <c:v>552483.54057222011</c:v>
                </c:pt>
                <c:pt idx="126">
                  <c:v>558445.12249956594</c:v>
                </c:pt>
                <c:pt idx="127">
                  <c:v>563856.66627816053</c:v>
                </c:pt>
                <c:pt idx="128">
                  <c:v>565615.27019533049</c:v>
                </c:pt>
                <c:pt idx="129">
                  <c:v>567303.06179650303</c:v>
                </c:pt>
                <c:pt idx="130">
                  <c:v>572956.77481411817</c:v>
                </c:pt>
                <c:pt idx="131">
                  <c:v>578566.04665864015</c:v>
                </c:pt>
                <c:pt idx="132">
                  <c:v>580342.91795805725</c:v>
                </c:pt>
                <c:pt idx="133">
                  <c:v>586233.13251085125</c:v>
                </c:pt>
                <c:pt idx="134">
                  <c:v>588048.4627526215</c:v>
                </c:pt>
                <c:pt idx="135">
                  <c:v>589807.45520135574</c:v>
                </c:pt>
                <c:pt idx="136">
                  <c:v>595142.91366422828</c:v>
                </c:pt>
                <c:pt idx="137">
                  <c:v>590908.65825869516</c:v>
                </c:pt>
                <c:pt idx="138">
                  <c:v>596542.42023843667</c:v>
                </c:pt>
                <c:pt idx="139">
                  <c:v>592037.74345271708</c:v>
                </c:pt>
                <c:pt idx="140">
                  <c:v>596243.35014746152</c:v>
                </c:pt>
                <c:pt idx="141">
                  <c:v>601448.87091054197</c:v>
                </c:pt>
                <c:pt idx="142">
                  <c:v>596763.91317956883</c:v>
                </c:pt>
                <c:pt idx="143">
                  <c:v>604934.93146617524</c:v>
                </c:pt>
                <c:pt idx="144">
                  <c:v>600362.6493212739</c:v>
                </c:pt>
                <c:pt idx="145">
                  <c:v>593707.04214377282</c:v>
                </c:pt>
                <c:pt idx="146">
                  <c:v>600678.67091712879</c:v>
                </c:pt>
                <c:pt idx="147">
                  <c:v>606849.24846712453</c:v>
                </c:pt>
                <c:pt idx="148">
                  <c:v>610627.20601080707</c:v>
                </c:pt>
                <c:pt idx="149">
                  <c:v>613050.03462830745</c:v>
                </c:pt>
                <c:pt idx="150">
                  <c:v>618908.40153270867</c:v>
                </c:pt>
                <c:pt idx="151">
                  <c:v>623915.35885075887</c:v>
                </c:pt>
                <c:pt idx="152">
                  <c:v>629167.64920389478</c:v>
                </c:pt>
                <c:pt idx="153">
                  <c:v>642365.68336493615</c:v>
                </c:pt>
                <c:pt idx="154">
                  <c:v>655825.51711284427</c:v>
                </c:pt>
                <c:pt idx="155">
                  <c:v>660873.70247461949</c:v>
                </c:pt>
                <c:pt idx="156">
                  <c:v>669453.88800607668</c:v>
                </c:pt>
                <c:pt idx="157">
                  <c:v>673895.70358919364</c:v>
                </c:pt>
                <c:pt idx="158">
                  <c:v>678665.48713867064</c:v>
                </c:pt>
                <c:pt idx="159">
                  <c:v>687135.16179357073</c:v>
                </c:pt>
                <c:pt idx="160">
                  <c:v>691789.76585862332</c:v>
                </c:pt>
                <c:pt idx="161">
                  <c:v>696732.54681657592</c:v>
                </c:pt>
                <c:pt idx="162">
                  <c:v>701521.55983722955</c:v>
                </c:pt>
                <c:pt idx="163">
                  <c:v>695448.18915142678</c:v>
                </c:pt>
                <c:pt idx="164">
                  <c:v>704029.1887530575</c:v>
                </c:pt>
                <c:pt idx="165">
                  <c:v>697318.19885950838</c:v>
                </c:pt>
                <c:pt idx="166">
                  <c:v>695810.29702523421</c:v>
                </c:pt>
                <c:pt idx="167">
                  <c:v>700240.84505162877</c:v>
                </c:pt>
                <c:pt idx="168">
                  <c:v>693349.57421282516</c:v>
                </c:pt>
                <c:pt idx="169">
                  <c:v>690701.11427538353</c:v>
                </c:pt>
                <c:pt idx="170">
                  <c:v>688903.76989676734</c:v>
                </c:pt>
                <c:pt idx="171">
                  <c:v>679657.90838862746</c:v>
                </c:pt>
                <c:pt idx="172">
                  <c:v>683431.05205958639</c:v>
                </c:pt>
                <c:pt idx="173">
                  <c:v>683390.17839007988</c:v>
                </c:pt>
                <c:pt idx="174">
                  <c:v>676075.92502825218</c:v>
                </c:pt>
                <c:pt idx="175">
                  <c:v>680425.64512639132</c:v>
                </c:pt>
                <c:pt idx="176">
                  <c:v>684736.06136808777</c:v>
                </c:pt>
                <c:pt idx="177">
                  <c:v>689329.61587148695</c:v>
                </c:pt>
                <c:pt idx="178">
                  <c:v>682753.836658607</c:v>
                </c:pt>
                <c:pt idx="179">
                  <c:v>687174.46774877282</c:v>
                </c:pt>
                <c:pt idx="180">
                  <c:v>692041.53959630989</c:v>
                </c:pt>
                <c:pt idx="181">
                  <c:v>684973.02737145219</c:v>
                </c:pt>
                <c:pt idx="182">
                  <c:v>689244.32124207006</c:v>
                </c:pt>
                <c:pt idx="183">
                  <c:v>689528.17000503256</c:v>
                </c:pt>
                <c:pt idx="184">
                  <c:v>682628.99802186224</c:v>
                </c:pt>
                <c:pt idx="185">
                  <c:v>687070.58805054461</c:v>
                </c:pt>
                <c:pt idx="186">
                  <c:v>691463.12380412186</c:v>
                </c:pt>
                <c:pt idx="187">
                  <c:v>683488.64317852224</c:v>
                </c:pt>
                <c:pt idx="188">
                  <c:v>671617.06271275005</c:v>
                </c:pt>
                <c:pt idx="189">
                  <c:v>672198.39240688377</c:v>
                </c:pt>
                <c:pt idx="190">
                  <c:v>668644.04851962731</c:v>
                </c:pt>
                <c:pt idx="191">
                  <c:v>657190.58647612866</c:v>
                </c:pt>
                <c:pt idx="192">
                  <c:v>657166.34579254792</c:v>
                </c:pt>
                <c:pt idx="193">
                  <c:v>645548.04198444646</c:v>
                </c:pt>
                <c:pt idx="194">
                  <c:v>638386.5798005407</c:v>
                </c:pt>
                <c:pt idx="195">
                  <c:v>623207.38481375447</c:v>
                </c:pt>
                <c:pt idx="196">
                  <c:v>604153.62509081664</c:v>
                </c:pt>
                <c:pt idx="197">
                  <c:v>589619.1811977356</c:v>
                </c:pt>
                <c:pt idx="198">
                  <c:v>566968.16205860872</c:v>
                </c:pt>
                <c:pt idx="199">
                  <c:v>540329.90261610609</c:v>
                </c:pt>
                <c:pt idx="200">
                  <c:v>519342.26623124036</c:v>
                </c:pt>
                <c:pt idx="201">
                  <c:v>507980.92473911645</c:v>
                </c:pt>
                <c:pt idx="202">
                  <c:v>483202.37125127355</c:v>
                </c:pt>
                <c:pt idx="203">
                  <c:v>462699.59521611512</c:v>
                </c:pt>
                <c:pt idx="204">
                  <c:v>450883.00996765692</c:v>
                </c:pt>
                <c:pt idx="205">
                  <c:v>443433.79810416244</c:v>
                </c:pt>
                <c:pt idx="206">
                  <c:v>440226.65353608516</c:v>
                </c:pt>
                <c:pt idx="207">
                  <c:v>441412.05087529088</c:v>
                </c:pt>
                <c:pt idx="208">
                  <c:v>438530.05221625895</c:v>
                </c:pt>
                <c:pt idx="209">
                  <c:v>435953.09296684631</c:v>
                </c:pt>
                <c:pt idx="210">
                  <c:v>433569.16362066998</c:v>
                </c:pt>
                <c:pt idx="211">
                  <c:v>431650.73925571947</c:v>
                </c:pt>
                <c:pt idx="212">
                  <c:v>421031.94352831377</c:v>
                </c:pt>
                <c:pt idx="213">
                  <c:v>414406.41373500193</c:v>
                </c:pt>
                <c:pt idx="214">
                  <c:v>399421.50191016553</c:v>
                </c:pt>
                <c:pt idx="215">
                  <c:v>380209.78078778193</c:v>
                </c:pt>
                <c:pt idx="216">
                  <c:v>365639.63882544369</c:v>
                </c:pt>
                <c:pt idx="217">
                  <c:v>351474.3323310042</c:v>
                </c:pt>
                <c:pt idx="218">
                  <c:v>328864.78866782004</c:v>
                </c:pt>
                <c:pt idx="219">
                  <c:v>302118.57617971592</c:v>
                </c:pt>
                <c:pt idx="220">
                  <c:v>279547.86557388643</c:v>
                </c:pt>
                <c:pt idx="221">
                  <c:v>248780.17502167972</c:v>
                </c:pt>
                <c:pt idx="222">
                  <c:v>213819.4778609412</c:v>
                </c:pt>
                <c:pt idx="223">
                  <c:v>175507.9546544553</c:v>
                </c:pt>
                <c:pt idx="224">
                  <c:v>141125.49019689683</c:v>
                </c:pt>
                <c:pt idx="225">
                  <c:v>98760.129398958874</c:v>
                </c:pt>
                <c:pt idx="226">
                  <c:v>60428.460844347836</c:v>
                </c:pt>
                <c:pt idx="227">
                  <c:v>14215.71100908157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882-4E3A-AA66-77DC4C536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181200"/>
        <c:axId val="447183824"/>
      </c:scatterChart>
      <c:valAx>
        <c:axId val="292009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2009656"/>
        <c:crosses val="autoZero"/>
        <c:crossBetween val="midCat"/>
        <c:majorUnit val="30"/>
      </c:valAx>
      <c:valAx>
        <c:axId val="2920096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m3/den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2009000"/>
        <c:crossesAt val="41900"/>
        <c:crossBetween val="midCat"/>
      </c:valAx>
      <c:valAx>
        <c:axId val="44718382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7181200"/>
        <c:crosses val="max"/>
        <c:crossBetween val="midCat"/>
      </c:valAx>
      <c:valAx>
        <c:axId val="4471812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47183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151446587530984"/>
          <c:y val="0.9636507956699274"/>
          <c:w val="0.75848553412469022"/>
          <c:h val="3.63492043300726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ROČNÍ VODOHOSPODÁŘSKÁ BILANCE NÁDRŽE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0508583828352211E-2"/>
          <c:y val="8.7769732084445592E-2"/>
          <c:w val="0.88340471430327094"/>
          <c:h val="0.817928957514314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Bilance!$B$3:$C$3</c:f>
              <c:strCache>
                <c:ptCount val="1"/>
                <c:pt idx="0">
                  <c:v>Přítok Qp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Bilance!$A$5:$A$369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41944.99999995649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41972.99999995486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Bilance!$P$5:$P$369</c:f>
              <c:numCache>
                <c:formatCode>#,##0.00</c:formatCode>
                <c:ptCount val="365"/>
                <c:pt idx="0">
                  <c:v>46512.211658272507</c:v>
                </c:pt>
                <c:pt idx="1">
                  <c:v>38035.291202747627</c:v>
                </c:pt>
                <c:pt idx="2">
                  <c:v>25242.837419361156</c:v>
                </c:pt>
                <c:pt idx="3">
                  <c:v>39054.783474040749</c:v>
                </c:pt>
                <c:pt idx="4">
                  <c:v>19101.250308042494</c:v>
                </c:pt>
                <c:pt idx="5">
                  <c:v>19133.012646548617</c:v>
                </c:pt>
                <c:pt idx="6">
                  <c:v>28848.663790528644</c:v>
                </c:pt>
                <c:pt idx="7">
                  <c:v>25757.081032470476</c:v>
                </c:pt>
                <c:pt idx="8">
                  <c:v>6074.7033345774153</c:v>
                </c:pt>
                <c:pt idx="9">
                  <c:v>12687.388057224729</c:v>
                </c:pt>
                <c:pt idx="10">
                  <c:v>23012.943015609402</c:v>
                </c:pt>
                <c:pt idx="11">
                  <c:v>14658.891617466705</c:v>
                </c:pt>
                <c:pt idx="12">
                  <c:v>35028.320898386293</c:v>
                </c:pt>
                <c:pt idx="13">
                  <c:v>39500.053190603423</c:v>
                </c:pt>
                <c:pt idx="14">
                  <c:v>50954.645003113146</c:v>
                </c:pt>
                <c:pt idx="15">
                  <c:v>41983.56096413538</c:v>
                </c:pt>
                <c:pt idx="16">
                  <c:v>29278.369604205975</c:v>
                </c:pt>
                <c:pt idx="17">
                  <c:v>76985.195529257238</c:v>
                </c:pt>
                <c:pt idx="18">
                  <c:v>63447.390828119118</c:v>
                </c:pt>
                <c:pt idx="19">
                  <c:v>41201.446385416544</c:v>
                </c:pt>
                <c:pt idx="20">
                  <c:v>22821.249370210277</c:v>
                </c:pt>
                <c:pt idx="21">
                  <c:v>22071.643558582982</c:v>
                </c:pt>
                <c:pt idx="22">
                  <c:v>17495.10677309956</c:v>
                </c:pt>
                <c:pt idx="23">
                  <c:v>24587.6228291056</c:v>
                </c:pt>
                <c:pt idx="24">
                  <c:v>33573.4496310869</c:v>
                </c:pt>
                <c:pt idx="25">
                  <c:v>27475.904287179794</c:v>
                </c:pt>
                <c:pt idx="26">
                  <c:v>20594.303553278136</c:v>
                </c:pt>
                <c:pt idx="27">
                  <c:v>13573.374036446558</c:v>
                </c:pt>
                <c:pt idx="28">
                  <c:v>32607.330026322663</c:v>
                </c:pt>
                <c:pt idx="29">
                  <c:v>25561.393754606906</c:v>
                </c:pt>
                <c:pt idx="30">
                  <c:v>11501.134241151813</c:v>
                </c:pt>
                <c:pt idx="31">
                  <c:v>16535.593443427573</c:v>
                </c:pt>
                <c:pt idx="32">
                  <c:v>16366.069947490272</c:v>
                </c:pt>
                <c:pt idx="33">
                  <c:v>19855.036359280577</c:v>
                </c:pt>
                <c:pt idx="34">
                  <c:v>19412.603219624496</c:v>
                </c:pt>
                <c:pt idx="35">
                  <c:v>15501.544987761506</c:v>
                </c:pt>
                <c:pt idx="36">
                  <c:v>25032.89254566827</c:v>
                </c:pt>
                <c:pt idx="37">
                  <c:v>6449.7488524939317</c:v>
                </c:pt>
                <c:pt idx="38">
                  <c:v>22497.131834032858</c:v>
                </c:pt>
                <c:pt idx="39">
                  <c:v>6449.7488524939317</c:v>
                </c:pt>
                <c:pt idx="40">
                  <c:v>18234.168682126674</c:v>
                </c:pt>
                <c:pt idx="41">
                  <c:v>27318.604272222925</c:v>
                </c:pt>
                <c:pt idx="42">
                  <c:v>27902.139019730854</c:v>
                </c:pt>
                <c:pt idx="43">
                  <c:v>5290.7785467727144</c:v>
                </c:pt>
                <c:pt idx="44">
                  <c:v>16787.079394785716</c:v>
                </c:pt>
                <c:pt idx="45">
                  <c:v>16481.026422724179</c:v>
                </c:pt>
                <c:pt idx="46">
                  <c:v>16778.233719874133</c:v>
                </c:pt>
                <c:pt idx="47">
                  <c:v>16498.717772547341</c:v>
                </c:pt>
                <c:pt idx="48">
                  <c:v>16516.409150886269</c:v>
                </c:pt>
                <c:pt idx="49">
                  <c:v>27977.607209972477</c:v>
                </c:pt>
                <c:pt idx="50">
                  <c:v>15774.062767879243</c:v>
                </c:pt>
                <c:pt idx="51">
                  <c:v>18404.084070180779</c:v>
                </c:pt>
                <c:pt idx="52">
                  <c:v>17067.901649168529</c:v>
                </c:pt>
                <c:pt idx="53">
                  <c:v>26379.450911442666</c:v>
                </c:pt>
                <c:pt idx="54">
                  <c:v>17182.820797270011</c:v>
                </c:pt>
                <c:pt idx="55">
                  <c:v>28080.433536314889</c:v>
                </c:pt>
                <c:pt idx="56">
                  <c:v>17691.353900917962</c:v>
                </c:pt>
                <c:pt idx="57">
                  <c:v>17111.738131609636</c:v>
                </c:pt>
                <c:pt idx="58">
                  <c:v>27254.893016580081</c:v>
                </c:pt>
                <c:pt idx="59">
                  <c:v>27816.25758611042</c:v>
                </c:pt>
                <c:pt idx="60">
                  <c:v>17008.575889591171</c:v>
                </c:pt>
                <c:pt idx="61">
                  <c:v>27710.184112920517</c:v>
                </c:pt>
                <c:pt idx="62">
                  <c:v>28334.942700241736</c:v>
                </c:pt>
                <c:pt idx="63">
                  <c:v>27586.456588524117</c:v>
                </c:pt>
                <c:pt idx="64">
                  <c:v>44806.339663820727</c:v>
                </c:pt>
                <c:pt idx="65">
                  <c:v>17457.335365104205</c:v>
                </c:pt>
                <c:pt idx="66">
                  <c:v>18570.976245666181</c:v>
                </c:pt>
                <c:pt idx="67">
                  <c:v>29484.395499699269</c:v>
                </c:pt>
                <c:pt idx="68">
                  <c:v>28020.566604606785</c:v>
                </c:pt>
                <c:pt idx="69">
                  <c:v>49231.977395953312</c:v>
                </c:pt>
                <c:pt idx="70">
                  <c:v>51376.960757464607</c:v>
                </c:pt>
                <c:pt idx="71">
                  <c:v>53068.649810351926</c:v>
                </c:pt>
                <c:pt idx="72">
                  <c:v>56882.18165539296</c:v>
                </c:pt>
                <c:pt idx="73">
                  <c:v>69701.135136381767</c:v>
                </c:pt>
                <c:pt idx="74">
                  <c:v>64844.037386442491</c:v>
                </c:pt>
                <c:pt idx="75">
                  <c:v>61085.557757794828</c:v>
                </c:pt>
                <c:pt idx="76">
                  <c:v>61089.290100332299</c:v>
                </c:pt>
                <c:pt idx="77">
                  <c:v>54397.927396244057</c:v>
                </c:pt>
                <c:pt idx="78">
                  <c:v>51038.622952590296</c:v>
                </c:pt>
                <c:pt idx="79">
                  <c:v>38584.320338416022</c:v>
                </c:pt>
                <c:pt idx="80">
                  <c:v>43338.405183382296</c:v>
                </c:pt>
                <c:pt idx="81">
                  <c:v>28496.292324103801</c:v>
                </c:pt>
                <c:pt idx="82">
                  <c:v>28096.538639846727</c:v>
                </c:pt>
                <c:pt idx="83">
                  <c:v>40342.967822309423</c:v>
                </c:pt>
                <c:pt idx="84">
                  <c:v>54495.155194522376</c:v>
                </c:pt>
                <c:pt idx="85">
                  <c:v>39763.594636588212</c:v>
                </c:pt>
                <c:pt idx="86">
                  <c:v>17289.659405385195</c:v>
                </c:pt>
                <c:pt idx="87">
                  <c:v>28744.083260056887</c:v>
                </c:pt>
                <c:pt idx="88">
                  <c:v>50299.057170049105</c:v>
                </c:pt>
                <c:pt idx="89">
                  <c:v>6075.3938152378505</c:v>
                </c:pt>
                <c:pt idx="90">
                  <c:v>30206.307231033959</c:v>
                </c:pt>
                <c:pt idx="91">
                  <c:v>29292.253957226818</c:v>
                </c:pt>
                <c:pt idx="92">
                  <c:v>24047.103424156976</c:v>
                </c:pt>
                <c:pt idx="93">
                  <c:v>30059.924361485744</c:v>
                </c:pt>
                <c:pt idx="94">
                  <c:v>18154.594935054862</c:v>
                </c:pt>
                <c:pt idx="95">
                  <c:v>18692.632299565514</c:v>
                </c:pt>
                <c:pt idx="96">
                  <c:v>30284.500045300661</c:v>
                </c:pt>
                <c:pt idx="97">
                  <c:v>18527.923547458689</c:v>
                </c:pt>
                <c:pt idx="98">
                  <c:v>18458.352473824787</c:v>
                </c:pt>
                <c:pt idx="99">
                  <c:v>6970.8413242826118</c:v>
                </c:pt>
                <c:pt idx="100">
                  <c:v>17895.924180825539</c:v>
                </c:pt>
                <c:pt idx="101">
                  <c:v>18111.878152523419</c:v>
                </c:pt>
                <c:pt idx="102">
                  <c:v>18355.078278924815</c:v>
                </c:pt>
                <c:pt idx="103">
                  <c:v>17622.286729313902</c:v>
                </c:pt>
                <c:pt idx="104">
                  <c:v>17622.286729313902</c:v>
                </c:pt>
                <c:pt idx="105">
                  <c:v>29668.96034718374</c:v>
                </c:pt>
                <c:pt idx="106">
                  <c:v>18086.404822741824</c:v>
                </c:pt>
                <c:pt idx="107">
                  <c:v>18052.309780843192</c:v>
                </c:pt>
                <c:pt idx="108">
                  <c:v>29791.250905302753</c:v>
                </c:pt>
                <c:pt idx="109">
                  <c:v>17950.024655147281</c:v>
                </c:pt>
                <c:pt idx="110">
                  <c:v>6074.7033345774153</c:v>
                </c:pt>
                <c:pt idx="111">
                  <c:v>19937.129473922785</c:v>
                </c:pt>
                <c:pt idx="112">
                  <c:v>29610.772965340137</c:v>
                </c:pt>
                <c:pt idx="113">
                  <c:v>17599.07147717573</c:v>
                </c:pt>
                <c:pt idx="114">
                  <c:v>17745.454375239708</c:v>
                </c:pt>
                <c:pt idx="115">
                  <c:v>5665.562774762263</c:v>
                </c:pt>
                <c:pt idx="116">
                  <c:v>17711.359333341072</c:v>
                </c:pt>
                <c:pt idx="117">
                  <c:v>17735.451673286036</c:v>
                </c:pt>
                <c:pt idx="118">
                  <c:v>5801.9429708725684</c:v>
                </c:pt>
                <c:pt idx="119">
                  <c:v>28734.95764591001</c:v>
                </c:pt>
                <c:pt idx="120">
                  <c:v>36749.719497106758</c:v>
                </c:pt>
                <c:pt idx="121">
                  <c:v>5665.562774762263</c:v>
                </c:pt>
                <c:pt idx="122">
                  <c:v>40661.020312556859</c:v>
                </c:pt>
                <c:pt idx="123">
                  <c:v>29450.300457800633</c:v>
                </c:pt>
                <c:pt idx="124">
                  <c:v>18024.130504860605</c:v>
                </c:pt>
                <c:pt idx="125">
                  <c:v>30382.698263474711</c:v>
                </c:pt>
                <c:pt idx="126">
                  <c:v>30588.649504703164</c:v>
                </c:pt>
                <c:pt idx="127">
                  <c:v>28924.262611475871</c:v>
                </c:pt>
                <c:pt idx="128">
                  <c:v>17870.656164530159</c:v>
                </c:pt>
                <c:pt idx="129">
                  <c:v>17656.381771212538</c:v>
                </c:pt>
                <c:pt idx="130">
                  <c:v>29657.054161086791</c:v>
                </c:pt>
                <c:pt idx="131">
                  <c:v>29522.577477635525</c:v>
                </c:pt>
                <c:pt idx="132">
                  <c:v>17925.932315202321</c:v>
                </c:pt>
                <c:pt idx="133">
                  <c:v>30372.695533005281</c:v>
                </c:pt>
                <c:pt idx="134">
                  <c:v>18042.307078889517</c:v>
                </c:pt>
                <c:pt idx="135">
                  <c:v>17871.831840880579</c:v>
                </c:pt>
                <c:pt idx="136">
                  <c:v>28694.032394640348</c:v>
                </c:pt>
                <c:pt idx="137">
                  <c:v>6142.8934183746869</c:v>
                </c:pt>
                <c:pt idx="138">
                  <c:v>29596.683355864607</c:v>
                </c:pt>
                <c:pt idx="139">
                  <c:v>5733.7528870752967</c:v>
                </c:pt>
                <c:pt idx="140">
                  <c:v>25275.159579306353</c:v>
                </c:pt>
                <c:pt idx="141">
                  <c:v>28300.847658343097</c:v>
                </c:pt>
                <c:pt idx="142">
                  <c:v>5460.9924948546877</c:v>
                </c:pt>
                <c:pt idx="143">
                  <c:v>37274.289266457818</c:v>
                </c:pt>
                <c:pt idx="144">
                  <c:v>5631.467732863629</c:v>
                </c:pt>
                <c:pt idx="145">
                  <c:v>5938.3231384671117</c:v>
                </c:pt>
                <c:pt idx="146">
                  <c:v>33644.998843128931</c:v>
                </c:pt>
                <c:pt idx="147">
                  <c:v>31221.059412761442</c:v>
                </c:pt>
                <c:pt idx="148">
                  <c:v>23981.115441562379</c:v>
                </c:pt>
                <c:pt idx="149">
                  <c:v>19880.565636987169</c:v>
                </c:pt>
                <c:pt idx="150">
                  <c:v>30276.326201741187</c:v>
                </c:pt>
                <c:pt idx="151">
                  <c:v>31038.099460876627</c:v>
                </c:pt>
                <c:pt idx="152">
                  <c:v>31780.464493191987</c:v>
                </c:pt>
                <c:pt idx="153">
                  <c:v>55823.872901943905</c:v>
                </c:pt>
                <c:pt idx="154">
                  <c:v>56616.064865397027</c:v>
                </c:pt>
                <c:pt idx="155">
                  <c:v>31162.853381609515</c:v>
                </c:pt>
                <c:pt idx="156">
                  <c:v>41850.502597653176</c:v>
                </c:pt>
                <c:pt idx="157">
                  <c:v>29328.00989968162</c:v>
                </c:pt>
                <c:pt idx="158">
                  <c:v>30320.423945593488</c:v>
                </c:pt>
                <c:pt idx="159">
                  <c:v>41516.102420286792</c:v>
                </c:pt>
                <c:pt idx="160">
                  <c:v>29971.896803103387</c:v>
                </c:pt>
                <c:pt idx="161">
                  <c:v>30843.905125731198</c:v>
                </c:pt>
                <c:pt idx="162">
                  <c:v>30378.611327437091</c:v>
                </c:pt>
                <c:pt idx="163">
                  <c:v>6698.4542033862399</c:v>
                </c:pt>
                <c:pt idx="164">
                  <c:v>41852.965931751285</c:v>
                </c:pt>
                <c:pt idx="165">
                  <c:v>5733.7528870752967</c:v>
                </c:pt>
                <c:pt idx="166">
                  <c:v>18682.6668962285</c:v>
                </c:pt>
                <c:pt idx="167">
                  <c:v>29293.91485778298</c:v>
                </c:pt>
                <c:pt idx="168">
                  <c:v>5460.9924948546877</c:v>
                </c:pt>
                <c:pt idx="169">
                  <c:v>17093.412277566793</c:v>
                </c:pt>
                <c:pt idx="170">
                  <c:v>17778.075123728529</c:v>
                </c:pt>
                <c:pt idx="171">
                  <c:v>5563.2776490663564</c:v>
                </c:pt>
                <c:pt idx="172">
                  <c:v>30422.709071289399</c:v>
                </c:pt>
                <c:pt idx="173">
                  <c:v>17384.498495314485</c:v>
                </c:pt>
                <c:pt idx="174">
                  <c:v>5631.467732863629</c:v>
                </c:pt>
                <c:pt idx="175">
                  <c:v>29049.333741544961</c:v>
                </c:pt>
                <c:pt idx="176">
                  <c:v>28930.402311670707</c:v>
                </c:pt>
                <c:pt idx="177">
                  <c:v>29787.163997780895</c:v>
                </c:pt>
                <c:pt idx="178">
                  <c:v>5938.3231384671117</c:v>
                </c:pt>
                <c:pt idx="179">
                  <c:v>29263.906723406209</c:v>
                </c:pt>
                <c:pt idx="180">
                  <c:v>30614.813286629429</c:v>
                </c:pt>
                <c:pt idx="181">
                  <c:v>6729.4140513188959</c:v>
                </c:pt>
                <c:pt idx="182">
                  <c:v>30348.603221576075</c:v>
                </c:pt>
                <c:pt idx="183">
                  <c:v>18282.801259089927</c:v>
                </c:pt>
                <c:pt idx="184">
                  <c:v>6985.6214429343381</c:v>
                </c:pt>
                <c:pt idx="185">
                  <c:v>30863.910558154308</c:v>
                </c:pt>
                <c:pt idx="186">
                  <c:v>30715.474867417353</c:v>
                </c:pt>
                <c:pt idx="187">
                  <c:v>5358.7073691587802</c:v>
                </c:pt>
                <c:pt idx="188">
                  <c:v>5495.0875652690847</c:v>
                </c:pt>
                <c:pt idx="189">
                  <c:v>30300.418541686155</c:v>
                </c:pt>
                <c:pt idx="190">
                  <c:v>17604.987271607544</c:v>
                </c:pt>
                <c:pt idx="191">
                  <c:v>5563.2776490663564</c:v>
                </c:pt>
                <c:pt idx="192">
                  <c:v>28785.698991986992</c:v>
                </c:pt>
                <c:pt idx="193">
                  <c:v>5563.2776490663564</c:v>
                </c:pt>
                <c:pt idx="194">
                  <c:v>18236.669371872973</c:v>
                </c:pt>
                <c:pt idx="195">
                  <c:v>5699.6578166608997</c:v>
                </c:pt>
                <c:pt idx="196">
                  <c:v>5699.6578166608997</c:v>
                </c:pt>
                <c:pt idx="197">
                  <c:v>18399.381307747575</c:v>
                </c:pt>
                <c:pt idx="198">
                  <c:v>5631.467732863629</c:v>
                </c:pt>
                <c:pt idx="199">
                  <c:v>5495.0875652690847</c:v>
                </c:pt>
                <c:pt idx="200">
                  <c:v>20008.734662405572</c:v>
                </c:pt>
                <c:pt idx="201">
                  <c:v>33280.646536342283</c:v>
                </c:pt>
                <c:pt idx="202">
                  <c:v>5052.3744863777056</c:v>
                </c:pt>
                <c:pt idx="203">
                  <c:v>17707.272397303452</c:v>
                </c:pt>
                <c:pt idx="204">
                  <c:v>30707.562285269083</c:v>
                </c:pt>
                <c:pt idx="205">
                  <c:v>30673.44856554635</c:v>
                </c:pt>
                <c:pt idx="206">
                  <c:v>30466.806843657476</c:v>
                </c:pt>
                <c:pt idx="207">
                  <c:v>30591.150165933697</c:v>
                </c:pt>
                <c:pt idx="208">
                  <c:v>17853.655295367429</c:v>
                </c:pt>
                <c:pt idx="209">
                  <c:v>18100.289175762668</c:v>
                </c:pt>
                <c:pt idx="210">
                  <c:v>18054.138639237386</c:v>
                </c:pt>
                <c:pt idx="211">
                  <c:v>18443.311093761855</c:v>
                </c:pt>
                <c:pt idx="212">
                  <c:v>5597.3726909649913</c:v>
                </c:pt>
                <c:pt idx="213">
                  <c:v>17965.943123017008</c:v>
                </c:pt>
                <c:pt idx="214">
                  <c:v>5460.9924948546877</c:v>
                </c:pt>
                <c:pt idx="215">
                  <c:v>5460.9924948546877</c:v>
                </c:pt>
                <c:pt idx="216">
                  <c:v>18878.634113327371</c:v>
                </c:pt>
                <c:pt idx="217">
                  <c:v>19177.371651812133</c:v>
                </c:pt>
                <c:pt idx="218">
                  <c:v>5938.3231384671117</c:v>
                </c:pt>
                <c:pt idx="219">
                  <c:v>5836.0380127712033</c:v>
                </c:pt>
                <c:pt idx="220">
                  <c:v>18360.994044840867</c:v>
                </c:pt>
                <c:pt idx="221">
                  <c:v>5904.228096568474</c:v>
                </c:pt>
                <c:pt idx="222">
                  <c:v>5733.7528870752967</c:v>
                </c:pt>
                <c:pt idx="223">
                  <c:v>6922.7126208334385</c:v>
                </c:pt>
                <c:pt idx="224">
                  <c:v>18531.469282849808</c:v>
                </c:pt>
                <c:pt idx="225">
                  <c:v>6313.3686563836281</c:v>
                </c:pt>
                <c:pt idx="226">
                  <c:v>18385.105062609924</c:v>
                </c:pt>
                <c:pt idx="227">
                  <c:v>6394.2300897188961</c:v>
                </c:pt>
                <c:pt idx="228">
                  <c:v>6006.5132507801454</c:v>
                </c:pt>
                <c:pt idx="229">
                  <c:v>5801.9429708725684</c:v>
                </c:pt>
                <c:pt idx="230">
                  <c:v>5495.0875652690847</c:v>
                </c:pt>
                <c:pt idx="231">
                  <c:v>6040.6082926787794</c:v>
                </c:pt>
                <c:pt idx="232">
                  <c:v>5972.4182088815087</c:v>
                </c:pt>
                <c:pt idx="233">
                  <c:v>5904.228096568474</c:v>
                </c:pt>
                <c:pt idx="234">
                  <c:v>5767.8479289739325</c:v>
                </c:pt>
                <c:pt idx="235">
                  <c:v>5631.467732863629</c:v>
                </c:pt>
                <c:pt idx="236">
                  <c:v>5529.1826071677206</c:v>
                </c:pt>
                <c:pt idx="237">
                  <c:v>5597.3726909649913</c:v>
                </c:pt>
                <c:pt idx="238">
                  <c:v>5563.2776490663564</c:v>
                </c:pt>
                <c:pt idx="239">
                  <c:v>5699.6578166608997</c:v>
                </c:pt>
                <c:pt idx="240">
                  <c:v>6319.5830108433083</c:v>
                </c:pt>
                <c:pt idx="241">
                  <c:v>5904.228096568474</c:v>
                </c:pt>
                <c:pt idx="242">
                  <c:v>5767.8479289739325</c:v>
                </c:pt>
                <c:pt idx="243">
                  <c:v>5699.6578166608997</c:v>
                </c:pt>
                <c:pt idx="244">
                  <c:v>5767.8479289739325</c:v>
                </c:pt>
                <c:pt idx="245">
                  <c:v>5767.8479289739325</c:v>
                </c:pt>
                <c:pt idx="246">
                  <c:v>5631.467732863629</c:v>
                </c:pt>
                <c:pt idx="247">
                  <c:v>5392.8024110574161</c:v>
                </c:pt>
                <c:pt idx="248">
                  <c:v>5529.1826071677206</c:v>
                </c:pt>
                <c:pt idx="249">
                  <c:v>5325.1348500825543</c:v>
                </c:pt>
                <c:pt idx="250">
                  <c:v>4443.3664090881848</c:v>
                </c:pt>
                <c:pt idx="251">
                  <c:v>3834.134426035645</c:v>
                </c:pt>
                <c:pt idx="252">
                  <c:v>3969.6934822641497</c:v>
                </c:pt>
                <c:pt idx="253">
                  <c:v>5224.4172928538737</c:v>
                </c:pt>
                <c:pt idx="254">
                  <c:v>3868.1921408018579</c:v>
                </c:pt>
                <c:pt idx="255">
                  <c:v>3935.8597017767197</c:v>
                </c:pt>
                <c:pt idx="256">
                  <c:v>3969.6934822641497</c:v>
                </c:pt>
                <c:pt idx="257">
                  <c:v>3766.0189679874593</c:v>
                </c:pt>
                <c:pt idx="258">
                  <c:v>3528.2867389445569</c:v>
                </c:pt>
                <c:pt idx="259">
                  <c:v>4037.0997818278083</c:v>
                </c:pt>
                <c:pt idx="260">
                  <c:v>5154.6596120736122</c:v>
                </c:pt>
                <c:pt idx="261">
                  <c:v>4781.7042424782576</c:v>
                </c:pt>
                <c:pt idx="262">
                  <c:v>4646.3691205285331</c:v>
                </c:pt>
                <c:pt idx="263">
                  <c:v>4646.3691205285331</c:v>
                </c:pt>
                <c:pt idx="264">
                  <c:v>4409.5326286007548</c:v>
                </c:pt>
                <c:pt idx="265">
                  <c:v>4409.5326286007548</c:v>
                </c:pt>
                <c:pt idx="266">
                  <c:v>4308.0312871384613</c:v>
                </c:pt>
                <c:pt idx="267">
                  <c:v>3562.3444537107689</c:v>
                </c:pt>
                <c:pt idx="268">
                  <c:v>5682.3956860869666</c:v>
                </c:pt>
                <c:pt idx="269">
                  <c:v>6901.9607598249049</c:v>
                </c:pt>
                <c:pt idx="270">
                  <c:v>6245.1785725863565</c:v>
                </c:pt>
                <c:pt idx="271">
                  <c:v>5597.3726909649913</c:v>
                </c:pt>
                <c:pt idx="272">
                  <c:v>5087.5145739211612</c:v>
                </c:pt>
                <c:pt idx="273">
                  <c:v>5256.4222434628737</c:v>
                </c:pt>
                <c:pt idx="274">
                  <c:v>8810.7981100688521</c:v>
                </c:pt>
                <c:pt idx="275">
                  <c:v>23816.891885145542</c:v>
                </c:pt>
                <c:pt idx="276">
                  <c:v>8271.4544099864142</c:v>
                </c:pt>
                <c:pt idx="277">
                  <c:v>8091.3683906563701</c:v>
                </c:pt>
                <c:pt idx="278">
                  <c:v>7565.8903942864426</c:v>
                </c:pt>
                <c:pt idx="279">
                  <c:v>7005.626846841682</c:v>
                </c:pt>
                <c:pt idx="280">
                  <c:v>6901.2702506487076</c:v>
                </c:pt>
                <c:pt idx="281">
                  <c:v>6521.3913681091435</c:v>
                </c:pt>
                <c:pt idx="282">
                  <c:v>6347.463698282264</c:v>
                </c:pt>
                <c:pt idx="283">
                  <c:v>6108.7983764760511</c:v>
                </c:pt>
                <c:pt idx="284">
                  <c:v>5904.228096568474</c:v>
                </c:pt>
                <c:pt idx="285">
                  <c:v>5836.0380127712033</c:v>
                </c:pt>
                <c:pt idx="286">
                  <c:v>5801.9429708725684</c:v>
                </c:pt>
                <c:pt idx="287">
                  <c:v>5290.5172853615086</c:v>
                </c:pt>
                <c:pt idx="288">
                  <c:v>5052.3744863777056</c:v>
                </c:pt>
                <c:pt idx="289">
                  <c:v>6685.5215924370377</c:v>
                </c:pt>
                <c:pt idx="290">
                  <c:v>21902.30669830781</c:v>
                </c:pt>
                <c:pt idx="291">
                  <c:v>8019.3339829243523</c:v>
                </c:pt>
                <c:pt idx="292">
                  <c:v>21074.732035208355</c:v>
                </c:pt>
                <c:pt idx="293">
                  <c:v>7562.1953503656314</c:v>
                </c:pt>
                <c:pt idx="294">
                  <c:v>7423.0532316135841</c:v>
                </c:pt>
                <c:pt idx="295">
                  <c:v>7214.3400392276326</c:v>
                </c:pt>
                <c:pt idx="296">
                  <c:v>7075.1979204755853</c:v>
                </c:pt>
                <c:pt idx="297">
                  <c:v>6866.4847280896365</c:v>
                </c:pt>
                <c:pt idx="298">
                  <c:v>6451.8202944752384</c:v>
                </c:pt>
                <c:pt idx="299">
                  <c:v>5972.4182088815087</c:v>
                </c:pt>
                <c:pt idx="300">
                  <c:v>5086.4695282763423</c:v>
                </c:pt>
                <c:pt idx="301">
                  <c:v>5563.2776490663564</c:v>
                </c:pt>
                <c:pt idx="302">
                  <c:v>5733.7528870752967</c:v>
                </c:pt>
                <c:pt idx="303">
                  <c:v>5904.228096568474</c:v>
                </c:pt>
                <c:pt idx="304">
                  <c:v>5938.3231384671117</c:v>
                </c:pt>
                <c:pt idx="305">
                  <c:v>5733.7528870752967</c:v>
                </c:pt>
                <c:pt idx="306">
                  <c:v>5324.6123272601444</c:v>
                </c:pt>
                <c:pt idx="307">
                  <c:v>4951.1344063266179</c:v>
                </c:pt>
                <c:pt idx="308">
                  <c:v>4849.3718034531194</c:v>
                </c:pt>
                <c:pt idx="309">
                  <c:v>7021.7133010651951</c:v>
                </c:pt>
                <c:pt idx="310">
                  <c:v>7810.6207905384008</c:v>
                </c:pt>
                <c:pt idx="311">
                  <c:v>6866.4847280896365</c:v>
                </c:pt>
                <c:pt idx="312">
                  <c:v>6179.5824535927995</c:v>
                </c:pt>
                <c:pt idx="313">
                  <c:v>4612.5353400411022</c:v>
                </c:pt>
                <c:pt idx="314">
                  <c:v>4375.698848113323</c:v>
                </c:pt>
                <c:pt idx="315">
                  <c:v>5191.3673251158189</c:v>
                </c:pt>
                <c:pt idx="316">
                  <c:v>6006.5132507801454</c:v>
                </c:pt>
                <c:pt idx="317">
                  <c:v>6006.5132507801454</c:v>
                </c:pt>
                <c:pt idx="318">
                  <c:v>5836.0380127712033</c:v>
                </c:pt>
                <c:pt idx="319">
                  <c:v>5938.3231384671117</c:v>
                </c:pt>
                <c:pt idx="320">
                  <c:v>5801.9429708725684</c:v>
                </c:pt>
                <c:pt idx="321">
                  <c:v>5495.0875652690847</c:v>
                </c:pt>
                <c:pt idx="322">
                  <c:v>6142.8934183746869</c:v>
                </c:pt>
                <c:pt idx="323">
                  <c:v>6451.8202944752384</c:v>
                </c:pt>
                <c:pt idx="324">
                  <c:v>7005.626846841682</c:v>
                </c:pt>
                <c:pt idx="325">
                  <c:v>7109.9834430346591</c:v>
                </c:pt>
                <c:pt idx="326">
                  <c:v>7423.0532316135841</c:v>
                </c:pt>
                <c:pt idx="327">
                  <c:v>24497.897043034653</c:v>
                </c:pt>
                <c:pt idx="328">
                  <c:v>9617.5275800708259</c:v>
                </c:pt>
                <c:pt idx="329">
                  <c:v>8360.9562617785759</c:v>
                </c:pt>
                <c:pt idx="330">
                  <c:v>23589.591577305542</c:v>
                </c:pt>
                <c:pt idx="331">
                  <c:v>8703.6609134100418</c:v>
                </c:pt>
                <c:pt idx="332">
                  <c:v>24725.906509359185</c:v>
                </c:pt>
                <c:pt idx="333">
                  <c:v>70649.899306998879</c:v>
                </c:pt>
                <c:pt idx="334">
                  <c:v>39221.246401761156</c:v>
                </c:pt>
                <c:pt idx="335">
                  <c:v>56455.760287179786</c:v>
                </c:pt>
                <c:pt idx="336">
                  <c:v>45742.41383559152</c:v>
                </c:pt>
                <c:pt idx="337">
                  <c:v>55838.988936271686</c:v>
                </c:pt>
                <c:pt idx="338">
                  <c:v>38692.222670000112</c:v>
                </c:pt>
                <c:pt idx="339">
                  <c:v>53592.858826798249</c:v>
                </c:pt>
                <c:pt idx="340">
                  <c:v>40293.551461112562</c:v>
                </c:pt>
                <c:pt idx="341">
                  <c:v>24775.920047643303</c:v>
                </c:pt>
                <c:pt idx="342">
                  <c:v>37631.07736816023</c:v>
                </c:pt>
                <c:pt idx="343">
                  <c:v>8163.402798388388</c:v>
                </c:pt>
                <c:pt idx="344">
                  <c:v>18930.3085236519</c:v>
                </c:pt>
                <c:pt idx="345">
                  <c:v>8739.6781172760511</c:v>
                </c:pt>
                <c:pt idx="346">
                  <c:v>9440.8006604697803</c:v>
                </c:pt>
                <c:pt idx="347">
                  <c:v>11694.208876387573</c:v>
                </c:pt>
                <c:pt idx="348">
                  <c:v>12123.429494374919</c:v>
                </c:pt>
                <c:pt idx="349">
                  <c:v>11924.681676810214</c:v>
                </c:pt>
                <c:pt idx="350">
                  <c:v>17660.00213235274</c:v>
                </c:pt>
                <c:pt idx="351">
                  <c:v>25175.468446929925</c:v>
                </c:pt>
                <c:pt idx="352">
                  <c:v>16501.479723704844</c:v>
                </c:pt>
                <c:pt idx="353">
                  <c:v>19199.971049038952</c:v>
                </c:pt>
                <c:pt idx="354">
                  <c:v>18142.40878120685</c:v>
                </c:pt>
                <c:pt idx="355">
                  <c:v>21042.44717387982</c:v>
                </c:pt>
                <c:pt idx="356">
                  <c:v>27318.958837207312</c:v>
                </c:pt>
                <c:pt idx="357">
                  <c:v>27887.76947102003</c:v>
                </c:pt>
                <c:pt idx="358">
                  <c:v>28327.813902327078</c:v>
                </c:pt>
                <c:pt idx="359">
                  <c:v>28841.199076937934</c:v>
                </c:pt>
                <c:pt idx="360">
                  <c:v>29532.057656766789</c:v>
                </c:pt>
                <c:pt idx="361">
                  <c:v>32209.834419709023</c:v>
                </c:pt>
                <c:pt idx="362">
                  <c:v>32050.836177063567</c:v>
                </c:pt>
                <c:pt idx="363">
                  <c:v>31255.844935320518</c:v>
                </c:pt>
                <c:pt idx="364">
                  <c:v>33274.301522661248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07-4E09-88BA-E49C53849E58}"/>
            </c:ext>
          </c:extLst>
        </c:ser>
        <c:ser>
          <c:idx val="1"/>
          <c:order val="1"/>
          <c:tx>
            <c:strRef>
              <c:f>Bilance!$E$3</c:f>
              <c:strCache>
                <c:ptCount val="1"/>
                <c:pt idx="0">
                  <c:v>Ztráta transpirací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Bilance!$A$5:$A$369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41944.99999995649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41972.99999995486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Bilance!$R$5:$R$369</c:f>
              <c:numCache>
                <c:formatCode>#,##0.00</c:formatCode>
                <c:ptCount val="365"/>
                <c:pt idx="0">
                  <c:v>1439.5334210526316</c:v>
                </c:pt>
                <c:pt idx="1">
                  <c:v>1439.5334210526316</c:v>
                </c:pt>
                <c:pt idx="2">
                  <c:v>1439.5334210526316</c:v>
                </c:pt>
                <c:pt idx="3">
                  <c:v>1439.5334210526316</c:v>
                </c:pt>
                <c:pt idx="4">
                  <c:v>1439.5334210526316</c:v>
                </c:pt>
                <c:pt idx="5">
                  <c:v>1439.5334210526316</c:v>
                </c:pt>
                <c:pt idx="6">
                  <c:v>1439.5334210526316</c:v>
                </c:pt>
                <c:pt idx="7">
                  <c:v>1439.5334210526316</c:v>
                </c:pt>
                <c:pt idx="8">
                  <c:v>1439.5334210526316</c:v>
                </c:pt>
                <c:pt idx="9">
                  <c:v>1439.5334210526316</c:v>
                </c:pt>
                <c:pt idx="10">
                  <c:v>1439.5334210526316</c:v>
                </c:pt>
                <c:pt idx="11">
                  <c:v>1439.5334210526316</c:v>
                </c:pt>
                <c:pt idx="12">
                  <c:v>1439.5334210526316</c:v>
                </c:pt>
                <c:pt idx="13">
                  <c:v>1439.5334210526316</c:v>
                </c:pt>
                <c:pt idx="14">
                  <c:v>1439.5334210526316</c:v>
                </c:pt>
                <c:pt idx="15">
                  <c:v>1439.5334210526316</c:v>
                </c:pt>
                <c:pt idx="16">
                  <c:v>1439.5334210526316</c:v>
                </c:pt>
                <c:pt idx="17">
                  <c:v>1439.5334210526316</c:v>
                </c:pt>
                <c:pt idx="18">
                  <c:v>1439.5334210526316</c:v>
                </c:pt>
                <c:pt idx="19">
                  <c:v>1439.5334210526316</c:v>
                </c:pt>
                <c:pt idx="20">
                  <c:v>1439.5334210526316</c:v>
                </c:pt>
                <c:pt idx="21">
                  <c:v>1439.5334210526316</c:v>
                </c:pt>
                <c:pt idx="22">
                  <c:v>1439.5334210526316</c:v>
                </c:pt>
                <c:pt idx="23">
                  <c:v>1439.5334210526316</c:v>
                </c:pt>
                <c:pt idx="24">
                  <c:v>1439.5334210526316</c:v>
                </c:pt>
                <c:pt idx="25">
                  <c:v>1439.5334210526316</c:v>
                </c:pt>
                <c:pt idx="26">
                  <c:v>1439.5334210526316</c:v>
                </c:pt>
                <c:pt idx="27">
                  <c:v>1439.5334210526316</c:v>
                </c:pt>
                <c:pt idx="28">
                  <c:v>1439.5334210526316</c:v>
                </c:pt>
                <c:pt idx="29">
                  <c:v>1439.5334210526316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2813.2595999999994</c:v>
                </c:pt>
                <c:pt idx="152">
                  <c:v>2813.2595999999994</c:v>
                </c:pt>
                <c:pt idx="153">
                  <c:v>2813.2595999999994</c:v>
                </c:pt>
                <c:pt idx="154">
                  <c:v>2813.2595999999994</c:v>
                </c:pt>
                <c:pt idx="155">
                  <c:v>2813.2595999999994</c:v>
                </c:pt>
                <c:pt idx="156">
                  <c:v>2813.2595999999994</c:v>
                </c:pt>
                <c:pt idx="157">
                  <c:v>2813.2595999999994</c:v>
                </c:pt>
                <c:pt idx="158">
                  <c:v>2813.2595999999994</c:v>
                </c:pt>
                <c:pt idx="159">
                  <c:v>2813.2595999999994</c:v>
                </c:pt>
                <c:pt idx="160">
                  <c:v>2813.2595999999994</c:v>
                </c:pt>
                <c:pt idx="161">
                  <c:v>2813.2595999999994</c:v>
                </c:pt>
                <c:pt idx="162">
                  <c:v>2813.2595999999994</c:v>
                </c:pt>
                <c:pt idx="163">
                  <c:v>2813.2595999999994</c:v>
                </c:pt>
                <c:pt idx="164">
                  <c:v>2813.2595999999994</c:v>
                </c:pt>
                <c:pt idx="165">
                  <c:v>2813.2595999999994</c:v>
                </c:pt>
                <c:pt idx="166">
                  <c:v>2813.2595999999994</c:v>
                </c:pt>
                <c:pt idx="167">
                  <c:v>2813.2595999999994</c:v>
                </c:pt>
                <c:pt idx="168">
                  <c:v>2813.2595999999994</c:v>
                </c:pt>
                <c:pt idx="169">
                  <c:v>2813.2595999999994</c:v>
                </c:pt>
                <c:pt idx="170">
                  <c:v>2813.2595999999994</c:v>
                </c:pt>
                <c:pt idx="171">
                  <c:v>2813.2595999999994</c:v>
                </c:pt>
                <c:pt idx="172">
                  <c:v>2813.2595999999994</c:v>
                </c:pt>
                <c:pt idx="173">
                  <c:v>2813.2595999999994</c:v>
                </c:pt>
                <c:pt idx="174">
                  <c:v>2813.2595999999994</c:v>
                </c:pt>
                <c:pt idx="175">
                  <c:v>2813.2595999999994</c:v>
                </c:pt>
                <c:pt idx="176">
                  <c:v>2813.2595999999994</c:v>
                </c:pt>
                <c:pt idx="177">
                  <c:v>2813.2595999999994</c:v>
                </c:pt>
                <c:pt idx="178">
                  <c:v>2813.2595999999994</c:v>
                </c:pt>
                <c:pt idx="179">
                  <c:v>2813.2595999999994</c:v>
                </c:pt>
                <c:pt idx="180">
                  <c:v>2813.2595999999994</c:v>
                </c:pt>
                <c:pt idx="181">
                  <c:v>4108.2521142857149</c:v>
                </c:pt>
                <c:pt idx="182">
                  <c:v>4108.2521142857149</c:v>
                </c:pt>
                <c:pt idx="183">
                  <c:v>4108.2521142857149</c:v>
                </c:pt>
                <c:pt idx="184">
                  <c:v>4108.2521142857149</c:v>
                </c:pt>
                <c:pt idx="185">
                  <c:v>4108.2521142857149</c:v>
                </c:pt>
                <c:pt idx="186">
                  <c:v>4108.2521142857149</c:v>
                </c:pt>
                <c:pt idx="187">
                  <c:v>4108.2521142857149</c:v>
                </c:pt>
                <c:pt idx="188">
                  <c:v>4108.2521142857149</c:v>
                </c:pt>
                <c:pt idx="189">
                  <c:v>4108.2521142857149</c:v>
                </c:pt>
                <c:pt idx="190">
                  <c:v>4108.2521142857149</c:v>
                </c:pt>
                <c:pt idx="191">
                  <c:v>4108.2521142857149</c:v>
                </c:pt>
                <c:pt idx="192">
                  <c:v>4108.2521142857149</c:v>
                </c:pt>
                <c:pt idx="193">
                  <c:v>4108.2521142857149</c:v>
                </c:pt>
                <c:pt idx="194">
                  <c:v>4108.2521142857149</c:v>
                </c:pt>
                <c:pt idx="195">
                  <c:v>4108.2521142857149</c:v>
                </c:pt>
                <c:pt idx="196">
                  <c:v>4108.2521142857149</c:v>
                </c:pt>
                <c:pt idx="197">
                  <c:v>4108.2521142857149</c:v>
                </c:pt>
                <c:pt idx="198">
                  <c:v>4108.2521142857149</c:v>
                </c:pt>
                <c:pt idx="199">
                  <c:v>4108.2521142857149</c:v>
                </c:pt>
                <c:pt idx="200">
                  <c:v>4108.2521142857149</c:v>
                </c:pt>
                <c:pt idx="201">
                  <c:v>4108.2521142857149</c:v>
                </c:pt>
                <c:pt idx="202">
                  <c:v>4108.2521142857149</c:v>
                </c:pt>
                <c:pt idx="203">
                  <c:v>4108.2521142857149</c:v>
                </c:pt>
                <c:pt idx="204">
                  <c:v>4108.2521142857149</c:v>
                </c:pt>
                <c:pt idx="205">
                  <c:v>4108.2521142857149</c:v>
                </c:pt>
                <c:pt idx="206">
                  <c:v>4108.2521142857149</c:v>
                </c:pt>
                <c:pt idx="207">
                  <c:v>4108.2521142857149</c:v>
                </c:pt>
                <c:pt idx="208">
                  <c:v>4108.2521142857149</c:v>
                </c:pt>
                <c:pt idx="209">
                  <c:v>4108.2521142857149</c:v>
                </c:pt>
                <c:pt idx="210">
                  <c:v>4108.2521142857149</c:v>
                </c:pt>
                <c:pt idx="211">
                  <c:v>4108.2521142857149</c:v>
                </c:pt>
                <c:pt idx="212">
                  <c:v>4805.4019701492552</c:v>
                </c:pt>
                <c:pt idx="213">
                  <c:v>4805.4019701492552</c:v>
                </c:pt>
                <c:pt idx="214">
                  <c:v>4805.4019701492552</c:v>
                </c:pt>
                <c:pt idx="215">
                  <c:v>4805.4019701492552</c:v>
                </c:pt>
                <c:pt idx="216">
                  <c:v>4805.4019701492552</c:v>
                </c:pt>
                <c:pt idx="217">
                  <c:v>4805.4019701492552</c:v>
                </c:pt>
                <c:pt idx="218">
                  <c:v>4805.4019701492552</c:v>
                </c:pt>
                <c:pt idx="219">
                  <c:v>4805.4019701492552</c:v>
                </c:pt>
                <c:pt idx="220">
                  <c:v>4805.4019701492552</c:v>
                </c:pt>
                <c:pt idx="221">
                  <c:v>4805.4019701492552</c:v>
                </c:pt>
                <c:pt idx="222">
                  <c:v>4805.4019701492552</c:v>
                </c:pt>
                <c:pt idx="223">
                  <c:v>4805.4019701492552</c:v>
                </c:pt>
                <c:pt idx="224">
                  <c:v>4805.4019701492552</c:v>
                </c:pt>
                <c:pt idx="225">
                  <c:v>4805.4019701492552</c:v>
                </c:pt>
                <c:pt idx="226">
                  <c:v>4805.4019701492552</c:v>
                </c:pt>
                <c:pt idx="227">
                  <c:v>4805.4019701492552</c:v>
                </c:pt>
                <c:pt idx="228">
                  <c:v>4805.4019701492552</c:v>
                </c:pt>
                <c:pt idx="229">
                  <c:v>4805.4019701492552</c:v>
                </c:pt>
                <c:pt idx="230">
                  <c:v>4805.4019701492552</c:v>
                </c:pt>
                <c:pt idx="231">
                  <c:v>4805.4019701492552</c:v>
                </c:pt>
                <c:pt idx="232">
                  <c:v>4805.4019701492552</c:v>
                </c:pt>
                <c:pt idx="233">
                  <c:v>4805.4019701492552</c:v>
                </c:pt>
                <c:pt idx="234">
                  <c:v>4805.4019701492552</c:v>
                </c:pt>
                <c:pt idx="235">
                  <c:v>4805.4019701492552</c:v>
                </c:pt>
                <c:pt idx="236">
                  <c:v>4805.4019701492552</c:v>
                </c:pt>
                <c:pt idx="237">
                  <c:v>4805.4019701492552</c:v>
                </c:pt>
                <c:pt idx="238">
                  <c:v>4805.4019701492552</c:v>
                </c:pt>
                <c:pt idx="239">
                  <c:v>4805.4019701492552</c:v>
                </c:pt>
                <c:pt idx="240">
                  <c:v>4805.4019701492552</c:v>
                </c:pt>
                <c:pt idx="241">
                  <c:v>4805.4019701492552</c:v>
                </c:pt>
                <c:pt idx="242">
                  <c:v>6586.5998571428581</c:v>
                </c:pt>
                <c:pt idx="243">
                  <c:v>6586.5998571428581</c:v>
                </c:pt>
                <c:pt idx="244">
                  <c:v>6586.5998571428581</c:v>
                </c:pt>
                <c:pt idx="245">
                  <c:v>6586.5998571428581</c:v>
                </c:pt>
                <c:pt idx="246">
                  <c:v>6586.5998571428581</c:v>
                </c:pt>
                <c:pt idx="247">
                  <c:v>6586.5998571428581</c:v>
                </c:pt>
                <c:pt idx="248">
                  <c:v>6586.5998571428581</c:v>
                </c:pt>
                <c:pt idx="249">
                  <c:v>6586.5998571428581</c:v>
                </c:pt>
                <c:pt idx="250">
                  <c:v>6586.5998571428581</c:v>
                </c:pt>
                <c:pt idx="251">
                  <c:v>6586.5998571428581</c:v>
                </c:pt>
                <c:pt idx="252">
                  <c:v>6586.5998571428581</c:v>
                </c:pt>
                <c:pt idx="253">
                  <c:v>6586.5998571428581</c:v>
                </c:pt>
                <c:pt idx="254">
                  <c:v>6586.5998571428581</c:v>
                </c:pt>
                <c:pt idx="255">
                  <c:v>6586.5998571428581</c:v>
                </c:pt>
                <c:pt idx="256">
                  <c:v>6586.5998571428581</c:v>
                </c:pt>
                <c:pt idx="257">
                  <c:v>6586.5998571428581</c:v>
                </c:pt>
                <c:pt idx="258">
                  <c:v>6586.5998571428581</c:v>
                </c:pt>
                <c:pt idx="259">
                  <c:v>6586.5998571428581</c:v>
                </c:pt>
                <c:pt idx="260">
                  <c:v>6586.5998571428581</c:v>
                </c:pt>
                <c:pt idx="261">
                  <c:v>6586.5998571428581</c:v>
                </c:pt>
                <c:pt idx="262">
                  <c:v>6586.5998571428581</c:v>
                </c:pt>
                <c:pt idx="263">
                  <c:v>6586.5998571428581</c:v>
                </c:pt>
                <c:pt idx="264">
                  <c:v>6586.5998571428581</c:v>
                </c:pt>
                <c:pt idx="265">
                  <c:v>6586.5998571428581</c:v>
                </c:pt>
                <c:pt idx="266">
                  <c:v>6586.5998571428581</c:v>
                </c:pt>
                <c:pt idx="267">
                  <c:v>6586.5998571428581</c:v>
                </c:pt>
                <c:pt idx="268">
                  <c:v>6586.5998571428581</c:v>
                </c:pt>
                <c:pt idx="269">
                  <c:v>6586.5998571428581</c:v>
                </c:pt>
                <c:pt idx="270">
                  <c:v>6586.5998571428581</c:v>
                </c:pt>
                <c:pt idx="271">
                  <c:v>6586.5998571428581</c:v>
                </c:pt>
                <c:pt idx="272">
                  <c:v>6586.5998571428581</c:v>
                </c:pt>
                <c:pt idx="273">
                  <c:v>5982.218689655173</c:v>
                </c:pt>
                <c:pt idx="274">
                  <c:v>5982.218689655173</c:v>
                </c:pt>
                <c:pt idx="275">
                  <c:v>5982.218689655173</c:v>
                </c:pt>
                <c:pt idx="276">
                  <c:v>5982.218689655173</c:v>
                </c:pt>
                <c:pt idx="277">
                  <c:v>5982.218689655173</c:v>
                </c:pt>
                <c:pt idx="278">
                  <c:v>5982.218689655173</c:v>
                </c:pt>
                <c:pt idx="279">
                  <c:v>5982.218689655173</c:v>
                </c:pt>
                <c:pt idx="280">
                  <c:v>5982.218689655173</c:v>
                </c:pt>
                <c:pt idx="281">
                  <c:v>5982.218689655173</c:v>
                </c:pt>
                <c:pt idx="282">
                  <c:v>5982.218689655173</c:v>
                </c:pt>
                <c:pt idx="283">
                  <c:v>5982.218689655173</c:v>
                </c:pt>
                <c:pt idx="284">
                  <c:v>5982.218689655173</c:v>
                </c:pt>
                <c:pt idx="285">
                  <c:v>5982.218689655173</c:v>
                </c:pt>
                <c:pt idx="286">
                  <c:v>5982.218689655173</c:v>
                </c:pt>
                <c:pt idx="287">
                  <c:v>5982.218689655173</c:v>
                </c:pt>
                <c:pt idx="288">
                  <c:v>5982.218689655173</c:v>
                </c:pt>
                <c:pt idx="289">
                  <c:v>5982.218689655173</c:v>
                </c:pt>
                <c:pt idx="290">
                  <c:v>5982.218689655173</c:v>
                </c:pt>
                <c:pt idx="291">
                  <c:v>5982.218689655173</c:v>
                </c:pt>
                <c:pt idx="292">
                  <c:v>5982.218689655173</c:v>
                </c:pt>
                <c:pt idx="293">
                  <c:v>5982.218689655173</c:v>
                </c:pt>
                <c:pt idx="294">
                  <c:v>5982.218689655173</c:v>
                </c:pt>
                <c:pt idx="295">
                  <c:v>5982.218689655173</c:v>
                </c:pt>
                <c:pt idx="296">
                  <c:v>5982.218689655173</c:v>
                </c:pt>
                <c:pt idx="297">
                  <c:v>5982.218689655173</c:v>
                </c:pt>
                <c:pt idx="298">
                  <c:v>5982.218689655173</c:v>
                </c:pt>
                <c:pt idx="299">
                  <c:v>5982.218689655173</c:v>
                </c:pt>
                <c:pt idx="300">
                  <c:v>5982.218689655173</c:v>
                </c:pt>
                <c:pt idx="301">
                  <c:v>5982.218689655173</c:v>
                </c:pt>
                <c:pt idx="302">
                  <c:v>5982.218689655173</c:v>
                </c:pt>
                <c:pt idx="303">
                  <c:v>5982.218689655173</c:v>
                </c:pt>
                <c:pt idx="304">
                  <c:v>3417.5894399999993</c:v>
                </c:pt>
                <c:pt idx="305">
                  <c:v>3417.5894399999993</c:v>
                </c:pt>
                <c:pt idx="306">
                  <c:v>3417.5894399999993</c:v>
                </c:pt>
                <c:pt idx="307">
                  <c:v>3417.5894399999993</c:v>
                </c:pt>
                <c:pt idx="308">
                  <c:v>3417.5894399999993</c:v>
                </c:pt>
                <c:pt idx="309">
                  <c:v>3417.5894399999993</c:v>
                </c:pt>
                <c:pt idx="310">
                  <c:v>3417.5894399999993</c:v>
                </c:pt>
                <c:pt idx="311">
                  <c:v>3417.5894399999993</c:v>
                </c:pt>
                <c:pt idx="312">
                  <c:v>3417.5894399999993</c:v>
                </c:pt>
                <c:pt idx="313">
                  <c:v>3417.5894399999993</c:v>
                </c:pt>
                <c:pt idx="314">
                  <c:v>3417.5894399999993</c:v>
                </c:pt>
                <c:pt idx="315">
                  <c:v>3417.5894399999993</c:v>
                </c:pt>
                <c:pt idx="316">
                  <c:v>3417.5894399999993</c:v>
                </c:pt>
                <c:pt idx="317">
                  <c:v>3417.5894399999993</c:v>
                </c:pt>
                <c:pt idx="318">
                  <c:v>3417.5894399999993</c:v>
                </c:pt>
                <c:pt idx="319">
                  <c:v>3417.5894399999993</c:v>
                </c:pt>
                <c:pt idx="320">
                  <c:v>3417.5894399999993</c:v>
                </c:pt>
                <c:pt idx="321">
                  <c:v>3417.5894399999993</c:v>
                </c:pt>
                <c:pt idx="322">
                  <c:v>3417.5894399999993</c:v>
                </c:pt>
                <c:pt idx="323">
                  <c:v>3417.5894399999993</c:v>
                </c:pt>
                <c:pt idx="324">
                  <c:v>3417.5894399999993</c:v>
                </c:pt>
                <c:pt idx="325">
                  <c:v>3417.5894399999993</c:v>
                </c:pt>
                <c:pt idx="326">
                  <c:v>3417.5894399999993</c:v>
                </c:pt>
                <c:pt idx="327">
                  <c:v>3417.5894399999993</c:v>
                </c:pt>
                <c:pt idx="328">
                  <c:v>3417.5894399999993</c:v>
                </c:pt>
                <c:pt idx="329">
                  <c:v>3417.5894399999993</c:v>
                </c:pt>
                <c:pt idx="330">
                  <c:v>3417.5894399999993</c:v>
                </c:pt>
                <c:pt idx="331">
                  <c:v>3417.5894399999993</c:v>
                </c:pt>
                <c:pt idx="332">
                  <c:v>3417.5894399999993</c:v>
                </c:pt>
                <c:pt idx="333">
                  <c:v>3417.5894399999993</c:v>
                </c:pt>
                <c:pt idx="334">
                  <c:v>2297.307036144578</c:v>
                </c:pt>
                <c:pt idx="335">
                  <c:v>2297.307036144578</c:v>
                </c:pt>
                <c:pt idx="336">
                  <c:v>2297.307036144578</c:v>
                </c:pt>
                <c:pt idx="337">
                  <c:v>2297.307036144578</c:v>
                </c:pt>
                <c:pt idx="338">
                  <c:v>2297.307036144578</c:v>
                </c:pt>
                <c:pt idx="339">
                  <c:v>2297.307036144578</c:v>
                </c:pt>
                <c:pt idx="340">
                  <c:v>2297.307036144578</c:v>
                </c:pt>
                <c:pt idx="341">
                  <c:v>2297.307036144578</c:v>
                </c:pt>
                <c:pt idx="342">
                  <c:v>2297.307036144578</c:v>
                </c:pt>
                <c:pt idx="343">
                  <c:v>2297.307036144578</c:v>
                </c:pt>
                <c:pt idx="344">
                  <c:v>2297.307036144578</c:v>
                </c:pt>
                <c:pt idx="345">
                  <c:v>2297.307036144578</c:v>
                </c:pt>
                <c:pt idx="346">
                  <c:v>2297.307036144578</c:v>
                </c:pt>
                <c:pt idx="347">
                  <c:v>2297.307036144578</c:v>
                </c:pt>
                <c:pt idx="348">
                  <c:v>2297.307036144578</c:v>
                </c:pt>
                <c:pt idx="349">
                  <c:v>2297.307036144578</c:v>
                </c:pt>
                <c:pt idx="350">
                  <c:v>2297.307036144578</c:v>
                </c:pt>
                <c:pt idx="351">
                  <c:v>2297.307036144578</c:v>
                </c:pt>
                <c:pt idx="352">
                  <c:v>2297.307036144578</c:v>
                </c:pt>
                <c:pt idx="353">
                  <c:v>2297.307036144578</c:v>
                </c:pt>
                <c:pt idx="354">
                  <c:v>2297.307036144578</c:v>
                </c:pt>
                <c:pt idx="355">
                  <c:v>2297.307036144578</c:v>
                </c:pt>
                <c:pt idx="356">
                  <c:v>2297.307036144578</c:v>
                </c:pt>
                <c:pt idx="357">
                  <c:v>2297.307036144578</c:v>
                </c:pt>
                <c:pt idx="358">
                  <c:v>2297.307036144578</c:v>
                </c:pt>
                <c:pt idx="359">
                  <c:v>2297.307036144578</c:v>
                </c:pt>
                <c:pt idx="360">
                  <c:v>2297.307036144578</c:v>
                </c:pt>
                <c:pt idx="361">
                  <c:v>2297.307036144578</c:v>
                </c:pt>
                <c:pt idx="362">
                  <c:v>2297.307036144578</c:v>
                </c:pt>
                <c:pt idx="363">
                  <c:v>2297.307036144578</c:v>
                </c:pt>
                <c:pt idx="364">
                  <c:v>2297.307036144578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07-4E09-88BA-E49C53849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009000"/>
        <c:axId val="292009656"/>
      </c:scatterChart>
      <c:scatterChart>
        <c:scatterStyle val="smoothMarker"/>
        <c:varyColors val="0"/>
        <c:ser>
          <c:idx val="5"/>
          <c:order val="2"/>
          <c:tx>
            <c:v>Vz Dehtář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Bilance!$N$5:$N$369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Bilance!$X$5:$X$369</c:f>
              <c:numCache>
                <c:formatCode>#,##0</c:formatCode>
                <c:ptCount val="365"/>
                <c:pt idx="0">
                  <c:v>6518000</c:v>
                </c:pt>
                <c:pt idx="1">
                  <c:v>6518000</c:v>
                </c:pt>
                <c:pt idx="2">
                  <c:v>6518000</c:v>
                </c:pt>
                <c:pt idx="3">
                  <c:v>6518000</c:v>
                </c:pt>
                <c:pt idx="4">
                  <c:v>6518000</c:v>
                </c:pt>
                <c:pt idx="5">
                  <c:v>6518000</c:v>
                </c:pt>
                <c:pt idx="6">
                  <c:v>6518000</c:v>
                </c:pt>
                <c:pt idx="7">
                  <c:v>6518000</c:v>
                </c:pt>
                <c:pt idx="8">
                  <c:v>6515463.9699135246</c:v>
                </c:pt>
                <c:pt idx="9">
                  <c:v>6518000</c:v>
                </c:pt>
                <c:pt idx="10">
                  <c:v>6518000</c:v>
                </c:pt>
                <c:pt idx="11">
                  <c:v>6518000</c:v>
                </c:pt>
                <c:pt idx="12">
                  <c:v>6518000</c:v>
                </c:pt>
                <c:pt idx="13">
                  <c:v>6518000</c:v>
                </c:pt>
                <c:pt idx="14">
                  <c:v>6518000</c:v>
                </c:pt>
                <c:pt idx="15">
                  <c:v>6518000</c:v>
                </c:pt>
                <c:pt idx="16">
                  <c:v>6518000</c:v>
                </c:pt>
                <c:pt idx="17">
                  <c:v>6518000</c:v>
                </c:pt>
                <c:pt idx="18">
                  <c:v>6518000</c:v>
                </c:pt>
                <c:pt idx="19">
                  <c:v>6518000</c:v>
                </c:pt>
                <c:pt idx="20">
                  <c:v>6518000</c:v>
                </c:pt>
                <c:pt idx="21">
                  <c:v>6518000</c:v>
                </c:pt>
                <c:pt idx="22">
                  <c:v>6518000</c:v>
                </c:pt>
                <c:pt idx="23">
                  <c:v>6518000</c:v>
                </c:pt>
                <c:pt idx="24">
                  <c:v>6518000</c:v>
                </c:pt>
                <c:pt idx="25">
                  <c:v>6518000</c:v>
                </c:pt>
                <c:pt idx="26">
                  <c:v>6518000</c:v>
                </c:pt>
                <c:pt idx="27">
                  <c:v>6518000</c:v>
                </c:pt>
                <c:pt idx="28">
                  <c:v>6518000</c:v>
                </c:pt>
                <c:pt idx="29">
                  <c:v>6518000</c:v>
                </c:pt>
                <c:pt idx="30">
                  <c:v>6518000</c:v>
                </c:pt>
                <c:pt idx="31">
                  <c:v>6518000</c:v>
                </c:pt>
                <c:pt idx="32">
                  <c:v>6518000</c:v>
                </c:pt>
                <c:pt idx="33">
                  <c:v>6518000</c:v>
                </c:pt>
                <c:pt idx="34">
                  <c:v>6518000</c:v>
                </c:pt>
                <c:pt idx="35">
                  <c:v>6518000</c:v>
                </c:pt>
                <c:pt idx="36">
                  <c:v>6518000</c:v>
                </c:pt>
                <c:pt idx="37">
                  <c:v>6517278.548852494</c:v>
                </c:pt>
                <c:pt idx="38">
                  <c:v>6518000</c:v>
                </c:pt>
                <c:pt idx="39">
                  <c:v>6517278.548852494</c:v>
                </c:pt>
                <c:pt idx="40">
                  <c:v>6518000</c:v>
                </c:pt>
                <c:pt idx="41">
                  <c:v>6518000</c:v>
                </c:pt>
                <c:pt idx="42">
                  <c:v>6518000</c:v>
                </c:pt>
                <c:pt idx="43">
                  <c:v>6516119.5785467727</c:v>
                </c:pt>
                <c:pt idx="44">
                  <c:v>6518000</c:v>
                </c:pt>
                <c:pt idx="45">
                  <c:v>6518000</c:v>
                </c:pt>
                <c:pt idx="46">
                  <c:v>6518000</c:v>
                </c:pt>
                <c:pt idx="47">
                  <c:v>6518000</c:v>
                </c:pt>
                <c:pt idx="48">
                  <c:v>6518000</c:v>
                </c:pt>
                <c:pt idx="49">
                  <c:v>6518000</c:v>
                </c:pt>
                <c:pt idx="50">
                  <c:v>6518000</c:v>
                </c:pt>
                <c:pt idx="51">
                  <c:v>6518000</c:v>
                </c:pt>
                <c:pt idx="52">
                  <c:v>6518000</c:v>
                </c:pt>
                <c:pt idx="53">
                  <c:v>6518000</c:v>
                </c:pt>
                <c:pt idx="54">
                  <c:v>6518000</c:v>
                </c:pt>
                <c:pt idx="55">
                  <c:v>6518000</c:v>
                </c:pt>
                <c:pt idx="56">
                  <c:v>6518000</c:v>
                </c:pt>
                <c:pt idx="57">
                  <c:v>6518000</c:v>
                </c:pt>
                <c:pt idx="58">
                  <c:v>6518000</c:v>
                </c:pt>
                <c:pt idx="59">
                  <c:v>6518000</c:v>
                </c:pt>
                <c:pt idx="60">
                  <c:v>6518000</c:v>
                </c:pt>
                <c:pt idx="61">
                  <c:v>6518000</c:v>
                </c:pt>
                <c:pt idx="62">
                  <c:v>6518000</c:v>
                </c:pt>
                <c:pt idx="63">
                  <c:v>6518000</c:v>
                </c:pt>
                <c:pt idx="64">
                  <c:v>6518000</c:v>
                </c:pt>
                <c:pt idx="65">
                  <c:v>6518000</c:v>
                </c:pt>
                <c:pt idx="66">
                  <c:v>6518000</c:v>
                </c:pt>
                <c:pt idx="67">
                  <c:v>6518000</c:v>
                </c:pt>
                <c:pt idx="68">
                  <c:v>6518000</c:v>
                </c:pt>
                <c:pt idx="69">
                  <c:v>6518000</c:v>
                </c:pt>
                <c:pt idx="70">
                  <c:v>6518000</c:v>
                </c:pt>
                <c:pt idx="71">
                  <c:v>6518000</c:v>
                </c:pt>
                <c:pt idx="72">
                  <c:v>6518000</c:v>
                </c:pt>
                <c:pt idx="73">
                  <c:v>6518000</c:v>
                </c:pt>
                <c:pt idx="74">
                  <c:v>6518000</c:v>
                </c:pt>
                <c:pt idx="75">
                  <c:v>6518000</c:v>
                </c:pt>
                <c:pt idx="76">
                  <c:v>6518000</c:v>
                </c:pt>
                <c:pt idx="77">
                  <c:v>6518000</c:v>
                </c:pt>
                <c:pt idx="78">
                  <c:v>6518000</c:v>
                </c:pt>
                <c:pt idx="79">
                  <c:v>6518000</c:v>
                </c:pt>
                <c:pt idx="80">
                  <c:v>6518000</c:v>
                </c:pt>
                <c:pt idx="81">
                  <c:v>6518000</c:v>
                </c:pt>
                <c:pt idx="82">
                  <c:v>6518000</c:v>
                </c:pt>
                <c:pt idx="83">
                  <c:v>6518000</c:v>
                </c:pt>
                <c:pt idx="84">
                  <c:v>6518000</c:v>
                </c:pt>
                <c:pt idx="85">
                  <c:v>6518000</c:v>
                </c:pt>
                <c:pt idx="86">
                  <c:v>6518000</c:v>
                </c:pt>
                <c:pt idx="87">
                  <c:v>6518000</c:v>
                </c:pt>
                <c:pt idx="88">
                  <c:v>6518000</c:v>
                </c:pt>
                <c:pt idx="89">
                  <c:v>6516904.1938152378</c:v>
                </c:pt>
                <c:pt idx="90">
                  <c:v>6518000</c:v>
                </c:pt>
                <c:pt idx="91">
                  <c:v>6518000</c:v>
                </c:pt>
                <c:pt idx="92">
                  <c:v>6518000</c:v>
                </c:pt>
                <c:pt idx="93">
                  <c:v>6518000</c:v>
                </c:pt>
                <c:pt idx="94">
                  <c:v>6518000</c:v>
                </c:pt>
                <c:pt idx="95">
                  <c:v>6518000</c:v>
                </c:pt>
                <c:pt idx="96">
                  <c:v>6518000</c:v>
                </c:pt>
                <c:pt idx="97">
                  <c:v>6518000</c:v>
                </c:pt>
                <c:pt idx="98">
                  <c:v>6518000</c:v>
                </c:pt>
                <c:pt idx="99">
                  <c:v>6517799.6413242826</c:v>
                </c:pt>
                <c:pt idx="100">
                  <c:v>6518000</c:v>
                </c:pt>
                <c:pt idx="101">
                  <c:v>6518000</c:v>
                </c:pt>
                <c:pt idx="102">
                  <c:v>6518000</c:v>
                </c:pt>
                <c:pt idx="103">
                  <c:v>6518000</c:v>
                </c:pt>
                <c:pt idx="104">
                  <c:v>6518000</c:v>
                </c:pt>
                <c:pt idx="105">
                  <c:v>6518000</c:v>
                </c:pt>
                <c:pt idx="106">
                  <c:v>6518000</c:v>
                </c:pt>
                <c:pt idx="107">
                  <c:v>6518000</c:v>
                </c:pt>
                <c:pt idx="108">
                  <c:v>6518000</c:v>
                </c:pt>
                <c:pt idx="109">
                  <c:v>6518000</c:v>
                </c:pt>
                <c:pt idx="110">
                  <c:v>6516903.5033345772</c:v>
                </c:pt>
                <c:pt idx="111">
                  <c:v>6518000</c:v>
                </c:pt>
                <c:pt idx="112">
                  <c:v>6518000</c:v>
                </c:pt>
                <c:pt idx="113">
                  <c:v>6518000</c:v>
                </c:pt>
                <c:pt idx="114">
                  <c:v>6518000</c:v>
                </c:pt>
                <c:pt idx="115">
                  <c:v>6516494.3627747623</c:v>
                </c:pt>
                <c:pt idx="116">
                  <c:v>6518000</c:v>
                </c:pt>
                <c:pt idx="117">
                  <c:v>6518000</c:v>
                </c:pt>
                <c:pt idx="118">
                  <c:v>6516630.7429708727</c:v>
                </c:pt>
                <c:pt idx="119">
                  <c:v>6518000</c:v>
                </c:pt>
                <c:pt idx="120">
                  <c:v>6518000</c:v>
                </c:pt>
                <c:pt idx="121">
                  <c:v>6516494.3627747623</c:v>
                </c:pt>
                <c:pt idx="122">
                  <c:v>6518000</c:v>
                </c:pt>
                <c:pt idx="123">
                  <c:v>6518000</c:v>
                </c:pt>
                <c:pt idx="124">
                  <c:v>6518000</c:v>
                </c:pt>
                <c:pt idx="125">
                  <c:v>6518000</c:v>
                </c:pt>
                <c:pt idx="126">
                  <c:v>6518000</c:v>
                </c:pt>
                <c:pt idx="127">
                  <c:v>6518000</c:v>
                </c:pt>
                <c:pt idx="128">
                  <c:v>6518000</c:v>
                </c:pt>
                <c:pt idx="129">
                  <c:v>6518000</c:v>
                </c:pt>
                <c:pt idx="130">
                  <c:v>6518000</c:v>
                </c:pt>
                <c:pt idx="131">
                  <c:v>6518000</c:v>
                </c:pt>
                <c:pt idx="132">
                  <c:v>6518000</c:v>
                </c:pt>
                <c:pt idx="133">
                  <c:v>6518000</c:v>
                </c:pt>
                <c:pt idx="134">
                  <c:v>6518000</c:v>
                </c:pt>
                <c:pt idx="135">
                  <c:v>6518000</c:v>
                </c:pt>
                <c:pt idx="136">
                  <c:v>6518000</c:v>
                </c:pt>
                <c:pt idx="137">
                  <c:v>6516971.6934183743</c:v>
                </c:pt>
                <c:pt idx="138">
                  <c:v>6518000</c:v>
                </c:pt>
                <c:pt idx="139">
                  <c:v>6516562.5528870756</c:v>
                </c:pt>
                <c:pt idx="140">
                  <c:v>6518000</c:v>
                </c:pt>
                <c:pt idx="141">
                  <c:v>6518000</c:v>
                </c:pt>
                <c:pt idx="142">
                  <c:v>6516289.7924948549</c:v>
                </c:pt>
                <c:pt idx="143">
                  <c:v>6518000</c:v>
                </c:pt>
                <c:pt idx="144">
                  <c:v>6516460.2677328633</c:v>
                </c:pt>
                <c:pt idx="145">
                  <c:v>6515227.3908713302</c:v>
                </c:pt>
                <c:pt idx="146">
                  <c:v>6518000</c:v>
                </c:pt>
                <c:pt idx="147">
                  <c:v>6518000</c:v>
                </c:pt>
                <c:pt idx="148">
                  <c:v>6518000</c:v>
                </c:pt>
                <c:pt idx="149">
                  <c:v>6518000</c:v>
                </c:pt>
                <c:pt idx="150">
                  <c:v>6518000</c:v>
                </c:pt>
                <c:pt idx="151">
                  <c:v>6518000</c:v>
                </c:pt>
                <c:pt idx="152">
                  <c:v>6518000</c:v>
                </c:pt>
                <c:pt idx="153">
                  <c:v>6518000</c:v>
                </c:pt>
                <c:pt idx="154">
                  <c:v>6518000</c:v>
                </c:pt>
                <c:pt idx="155">
                  <c:v>6518000</c:v>
                </c:pt>
                <c:pt idx="156">
                  <c:v>6518000</c:v>
                </c:pt>
                <c:pt idx="157">
                  <c:v>6518000</c:v>
                </c:pt>
                <c:pt idx="158">
                  <c:v>6518000</c:v>
                </c:pt>
                <c:pt idx="159">
                  <c:v>6518000</c:v>
                </c:pt>
                <c:pt idx="160">
                  <c:v>6518000</c:v>
                </c:pt>
                <c:pt idx="161">
                  <c:v>6518000</c:v>
                </c:pt>
                <c:pt idx="162">
                  <c:v>6518000</c:v>
                </c:pt>
                <c:pt idx="163">
                  <c:v>6514713.9946033861</c:v>
                </c:pt>
                <c:pt idx="164">
                  <c:v>6518000</c:v>
                </c:pt>
                <c:pt idx="165">
                  <c:v>6513749.2932870751</c:v>
                </c:pt>
                <c:pt idx="166">
                  <c:v>6518000</c:v>
                </c:pt>
                <c:pt idx="167">
                  <c:v>6518000</c:v>
                </c:pt>
                <c:pt idx="168">
                  <c:v>6513476.5328948544</c:v>
                </c:pt>
                <c:pt idx="169">
                  <c:v>6518000</c:v>
                </c:pt>
                <c:pt idx="170">
                  <c:v>6518000</c:v>
                </c:pt>
                <c:pt idx="171">
                  <c:v>6513578.8180490667</c:v>
                </c:pt>
                <c:pt idx="172">
                  <c:v>6518000</c:v>
                </c:pt>
                <c:pt idx="173">
                  <c:v>6518000</c:v>
                </c:pt>
                <c:pt idx="174">
                  <c:v>6513647.0081328638</c:v>
                </c:pt>
                <c:pt idx="175">
                  <c:v>6518000</c:v>
                </c:pt>
                <c:pt idx="176">
                  <c:v>6518000</c:v>
                </c:pt>
                <c:pt idx="177">
                  <c:v>6518000</c:v>
                </c:pt>
                <c:pt idx="178">
                  <c:v>6513953.8635384673</c:v>
                </c:pt>
                <c:pt idx="179">
                  <c:v>6518000</c:v>
                </c:pt>
                <c:pt idx="180">
                  <c:v>6518000</c:v>
                </c:pt>
                <c:pt idx="181">
                  <c:v>6513449.9619370336</c:v>
                </c:pt>
                <c:pt idx="182">
                  <c:v>6518000</c:v>
                </c:pt>
                <c:pt idx="183">
                  <c:v>6518000</c:v>
                </c:pt>
                <c:pt idx="184">
                  <c:v>6513706.1693286486</c:v>
                </c:pt>
                <c:pt idx="185">
                  <c:v>6518000</c:v>
                </c:pt>
                <c:pt idx="186">
                  <c:v>6518000</c:v>
                </c:pt>
                <c:pt idx="187">
                  <c:v>6512079.2552548731</c:v>
                </c:pt>
                <c:pt idx="188">
                  <c:v>6506294.8907058565</c:v>
                </c:pt>
                <c:pt idx="189">
                  <c:v>6518000</c:v>
                </c:pt>
                <c:pt idx="190">
                  <c:v>6518000</c:v>
                </c:pt>
                <c:pt idx="191">
                  <c:v>6512283.8255347805</c:v>
                </c:pt>
                <c:pt idx="192">
                  <c:v>6518000</c:v>
                </c:pt>
                <c:pt idx="193">
                  <c:v>6512283.8255347805</c:v>
                </c:pt>
                <c:pt idx="194">
                  <c:v>6518000</c:v>
                </c:pt>
                <c:pt idx="195">
                  <c:v>6512420.2057023756</c:v>
                </c:pt>
                <c:pt idx="196">
                  <c:v>6506840.4114047512</c:v>
                </c:pt>
                <c:pt idx="197">
                  <c:v>6513960.3405982135</c:v>
                </c:pt>
                <c:pt idx="198">
                  <c:v>6508312.3562167911</c:v>
                </c:pt>
                <c:pt idx="199">
                  <c:v>6502527.9916677745</c:v>
                </c:pt>
                <c:pt idx="200">
                  <c:v>6511257.2742158948</c:v>
                </c:pt>
                <c:pt idx="201">
                  <c:v>6518000</c:v>
                </c:pt>
                <c:pt idx="202">
                  <c:v>6511772.9223720916</c:v>
                </c:pt>
                <c:pt idx="203">
                  <c:v>6518000</c:v>
                </c:pt>
                <c:pt idx="204">
                  <c:v>6518000</c:v>
                </c:pt>
                <c:pt idx="205">
                  <c:v>6518000</c:v>
                </c:pt>
                <c:pt idx="206">
                  <c:v>6518000</c:v>
                </c:pt>
                <c:pt idx="207">
                  <c:v>6518000</c:v>
                </c:pt>
                <c:pt idx="208">
                  <c:v>6518000</c:v>
                </c:pt>
                <c:pt idx="209">
                  <c:v>6518000</c:v>
                </c:pt>
                <c:pt idx="210">
                  <c:v>6518000</c:v>
                </c:pt>
                <c:pt idx="211">
                  <c:v>6518000</c:v>
                </c:pt>
                <c:pt idx="212">
                  <c:v>6511620.7707208153</c:v>
                </c:pt>
                <c:pt idx="213">
                  <c:v>6517610.1118736826</c:v>
                </c:pt>
                <c:pt idx="214">
                  <c:v>6511094.5023983885</c:v>
                </c:pt>
                <c:pt idx="215">
                  <c:v>6504578.8929230943</c:v>
                </c:pt>
                <c:pt idx="216">
                  <c:v>6511480.9250662727</c:v>
                </c:pt>
                <c:pt idx="217">
                  <c:v>6518000</c:v>
                </c:pt>
                <c:pt idx="218">
                  <c:v>6511961.7211683178</c:v>
                </c:pt>
                <c:pt idx="219">
                  <c:v>6505821.1572109396</c:v>
                </c:pt>
                <c:pt idx="220">
                  <c:v>6512205.5492856316</c:v>
                </c:pt>
                <c:pt idx="221">
                  <c:v>6506133.1754120504</c:v>
                </c:pt>
                <c:pt idx="222">
                  <c:v>6499890.3263289761</c:v>
                </c:pt>
                <c:pt idx="223">
                  <c:v>6494836.4369796598</c:v>
                </c:pt>
                <c:pt idx="224">
                  <c:v>6501391.3042923603</c:v>
                </c:pt>
                <c:pt idx="225">
                  <c:v>6495728.0709785949</c:v>
                </c:pt>
                <c:pt idx="226">
                  <c:v>6502136.5740710553</c:v>
                </c:pt>
                <c:pt idx="227">
                  <c:v>6496554.2021906245</c:v>
                </c:pt>
                <c:pt idx="228">
                  <c:v>6490584.1134712556</c:v>
                </c:pt>
                <c:pt idx="229">
                  <c:v>6484409.4544719793</c:v>
                </c:pt>
                <c:pt idx="230">
                  <c:v>6477927.9400670994</c:v>
                </c:pt>
                <c:pt idx="231">
                  <c:v>6471991.9463896286</c:v>
                </c:pt>
                <c:pt idx="232">
                  <c:v>6465987.7626283607</c:v>
                </c:pt>
                <c:pt idx="233">
                  <c:v>6459915.3887547795</c:v>
                </c:pt>
                <c:pt idx="234">
                  <c:v>6453706.6347136041</c:v>
                </c:pt>
                <c:pt idx="235">
                  <c:v>6447361.5004763184</c:v>
                </c:pt>
                <c:pt idx="236">
                  <c:v>6440914.0811133366</c:v>
                </c:pt>
                <c:pt idx="237">
                  <c:v>6434534.8518341519</c:v>
                </c:pt>
                <c:pt idx="238">
                  <c:v>6428121.5275130691</c:v>
                </c:pt>
                <c:pt idx="239">
                  <c:v>6421844.5833595805</c:v>
                </c:pt>
                <c:pt idx="240">
                  <c:v>6416187.5644002743</c:v>
                </c:pt>
                <c:pt idx="241">
                  <c:v>6410115.1905266931</c:v>
                </c:pt>
                <c:pt idx="242">
                  <c:v>6402125.2385985246</c:v>
                </c:pt>
                <c:pt idx="243">
                  <c:v>6394067.0965580428</c:v>
                </c:pt>
                <c:pt idx="244">
                  <c:v>6386077.1446298743</c:v>
                </c:pt>
                <c:pt idx="245">
                  <c:v>6378087.1927017057</c:v>
                </c:pt>
                <c:pt idx="246">
                  <c:v>6369960.8605774269</c:v>
                </c:pt>
                <c:pt idx="247">
                  <c:v>6361595.8631313415</c:v>
                </c:pt>
                <c:pt idx="248">
                  <c:v>6353367.2458813665</c:v>
                </c:pt>
                <c:pt idx="249">
                  <c:v>6344934.5808743061</c:v>
                </c:pt>
                <c:pt idx="250">
                  <c:v>6335620.1474262513</c:v>
                </c:pt>
                <c:pt idx="251">
                  <c:v>6325696.4819951439</c:v>
                </c:pt>
                <c:pt idx="252">
                  <c:v>6315908.3756202655</c:v>
                </c:pt>
                <c:pt idx="253">
                  <c:v>6307374.9930559769</c:v>
                </c:pt>
                <c:pt idx="254">
                  <c:v>6297485.3853396364</c:v>
                </c:pt>
                <c:pt idx="255">
                  <c:v>6287663.4451842699</c:v>
                </c:pt>
                <c:pt idx="256">
                  <c:v>6277875.3388093915</c:v>
                </c:pt>
                <c:pt idx="257">
                  <c:v>6267883.5579202361</c:v>
                </c:pt>
                <c:pt idx="258">
                  <c:v>6257654.044802038</c:v>
                </c:pt>
                <c:pt idx="259">
                  <c:v>6247933.3447267227</c:v>
                </c:pt>
                <c:pt idx="260">
                  <c:v>6239330.2044816539</c:v>
                </c:pt>
                <c:pt idx="261">
                  <c:v>6230354.1088669896</c:v>
                </c:pt>
                <c:pt idx="262">
                  <c:v>6221242.6781303752</c:v>
                </c:pt>
                <c:pt idx="263">
                  <c:v>6212131.2473937608</c:v>
                </c:pt>
                <c:pt idx="264">
                  <c:v>6202782.9801652189</c:v>
                </c:pt>
                <c:pt idx="265">
                  <c:v>6193434.712936677</c:v>
                </c:pt>
                <c:pt idx="266">
                  <c:v>6183984.944366673</c:v>
                </c:pt>
                <c:pt idx="267">
                  <c:v>6173789.4889632408</c:v>
                </c:pt>
                <c:pt idx="268">
                  <c:v>6165714.0847921846</c:v>
                </c:pt>
                <c:pt idx="269">
                  <c:v>6158858.2456948664</c:v>
                </c:pt>
                <c:pt idx="270">
                  <c:v>6151345.6244103098</c:v>
                </c:pt>
                <c:pt idx="271">
                  <c:v>6143185.1972441319</c:v>
                </c:pt>
                <c:pt idx="272">
                  <c:v>6134514.9119609101</c:v>
                </c:pt>
                <c:pt idx="273">
                  <c:v>6126617.9155147178</c:v>
                </c:pt>
                <c:pt idx="274">
                  <c:v>6122275.2949351314</c:v>
                </c:pt>
                <c:pt idx="275">
                  <c:v>6132938.7681306219</c:v>
                </c:pt>
                <c:pt idx="276">
                  <c:v>6128056.8038509535</c:v>
                </c:pt>
                <c:pt idx="277">
                  <c:v>6122994.7535519544</c:v>
                </c:pt>
                <c:pt idx="278">
                  <c:v>6117407.2252565855</c:v>
                </c:pt>
                <c:pt idx="279">
                  <c:v>6111259.4334137719</c:v>
                </c:pt>
                <c:pt idx="280">
                  <c:v>6105007.284974765</c:v>
                </c:pt>
                <c:pt idx="281">
                  <c:v>6098375.2576532187</c:v>
                </c:pt>
                <c:pt idx="282">
                  <c:v>6091569.3026618455</c:v>
                </c:pt>
                <c:pt idx="283">
                  <c:v>6084524.6823486667</c:v>
                </c:pt>
                <c:pt idx="284">
                  <c:v>6077275.4917555796</c:v>
                </c:pt>
                <c:pt idx="285">
                  <c:v>6069958.1110786954</c:v>
                </c:pt>
                <c:pt idx="286">
                  <c:v>6062606.6353599131</c:v>
                </c:pt>
                <c:pt idx="287">
                  <c:v>6054743.7339556199</c:v>
                </c:pt>
                <c:pt idx="288">
                  <c:v>6046642.6897523422</c:v>
                </c:pt>
                <c:pt idx="289">
                  <c:v>6040174.7926551243</c:v>
                </c:pt>
                <c:pt idx="290">
                  <c:v>6048923.6806637766</c:v>
                </c:pt>
                <c:pt idx="291">
                  <c:v>6043789.5959570454</c:v>
                </c:pt>
                <c:pt idx="292">
                  <c:v>6051710.9093025988</c:v>
                </c:pt>
                <c:pt idx="293">
                  <c:v>6046119.6859633094</c:v>
                </c:pt>
                <c:pt idx="294">
                  <c:v>6040389.3205052679</c:v>
                </c:pt>
                <c:pt idx="295">
                  <c:v>6034450.24185484</c:v>
                </c:pt>
                <c:pt idx="296">
                  <c:v>6028372.02108566</c:v>
                </c:pt>
                <c:pt idx="297">
                  <c:v>6022085.0871240944</c:v>
                </c:pt>
                <c:pt idx="298">
                  <c:v>6015383.4887289144</c:v>
                </c:pt>
                <c:pt idx="299">
                  <c:v>6008202.4882481406</c:v>
                </c:pt>
                <c:pt idx="300">
                  <c:v>6000135.5390867619</c:v>
                </c:pt>
                <c:pt idx="301">
                  <c:v>5992545.3980461732</c:v>
                </c:pt>
                <c:pt idx="302">
                  <c:v>5985125.7322435929</c:v>
                </c:pt>
                <c:pt idx="303">
                  <c:v>5977876.5416505057</c:v>
                </c:pt>
                <c:pt idx="304">
                  <c:v>5973226.0753489733</c:v>
                </c:pt>
                <c:pt idx="305">
                  <c:v>5968371.0387960486</c:v>
                </c:pt>
                <c:pt idx="306">
                  <c:v>5963106.8616833091</c:v>
                </c:pt>
                <c:pt idx="307">
                  <c:v>5957469.2066496359</c:v>
                </c:pt>
                <c:pt idx="308">
                  <c:v>5951729.7890130887</c:v>
                </c:pt>
                <c:pt idx="309">
                  <c:v>5948162.7128741536</c:v>
                </c:pt>
                <c:pt idx="310">
                  <c:v>5945384.5442246916</c:v>
                </c:pt>
                <c:pt idx="311">
                  <c:v>5941662.2395127816</c:v>
                </c:pt>
                <c:pt idx="312">
                  <c:v>5937253.0325263748</c:v>
                </c:pt>
                <c:pt idx="313">
                  <c:v>5931276.7784264162</c:v>
                </c:pt>
                <c:pt idx="314">
                  <c:v>5925063.6878345292</c:v>
                </c:pt>
                <c:pt idx="315">
                  <c:v>5919666.2657196447</c:v>
                </c:pt>
                <c:pt idx="316">
                  <c:v>5915083.9895304246</c:v>
                </c:pt>
                <c:pt idx="317">
                  <c:v>5910501.7133412044</c:v>
                </c:pt>
                <c:pt idx="318">
                  <c:v>5905748.9619139759</c:v>
                </c:pt>
                <c:pt idx="319">
                  <c:v>5901098.4956124434</c:v>
                </c:pt>
                <c:pt idx="320">
                  <c:v>5896311.6491433159</c:v>
                </c:pt>
                <c:pt idx="321">
                  <c:v>5891217.9472685847</c:v>
                </c:pt>
                <c:pt idx="322">
                  <c:v>5886772.0512469597</c:v>
                </c:pt>
                <c:pt idx="323">
                  <c:v>5882635.0821014354</c:v>
                </c:pt>
                <c:pt idx="324">
                  <c:v>5879051.9195082774</c:v>
                </c:pt>
                <c:pt idx="325">
                  <c:v>5875573.1135113118</c:v>
                </c:pt>
                <c:pt idx="326">
                  <c:v>5872407.3773029251</c:v>
                </c:pt>
                <c:pt idx="327">
                  <c:v>5886316.48490596</c:v>
                </c:pt>
                <c:pt idx="328">
                  <c:v>5885345.2230460308</c:v>
                </c:pt>
                <c:pt idx="329">
                  <c:v>5883117.3898678096</c:v>
                </c:pt>
                <c:pt idx="330">
                  <c:v>5896118.1920051156</c:v>
                </c:pt>
                <c:pt idx="331">
                  <c:v>5894233.0634785257</c:v>
                </c:pt>
                <c:pt idx="332">
                  <c:v>5908370.1805478847</c:v>
                </c:pt>
                <c:pt idx="333">
                  <c:v>5968431.2904148838</c:v>
                </c:pt>
                <c:pt idx="334">
                  <c:v>5998184.0297805006</c:v>
                </c:pt>
                <c:pt idx="335">
                  <c:v>6045171.2830315353</c:v>
                </c:pt>
                <c:pt idx="336">
                  <c:v>6081445.1898309821</c:v>
                </c:pt>
                <c:pt idx="337">
                  <c:v>6127815.6717311088</c:v>
                </c:pt>
                <c:pt idx="338">
                  <c:v>6157039.387364964</c:v>
                </c:pt>
                <c:pt idx="339">
                  <c:v>6201163.7391556175</c:v>
                </c:pt>
                <c:pt idx="340">
                  <c:v>6231988.7835805854</c:v>
                </c:pt>
                <c:pt idx="341">
                  <c:v>6247296.1965920841</c:v>
                </c:pt>
                <c:pt idx="342">
                  <c:v>6275458.7669241</c:v>
                </c:pt>
                <c:pt idx="343">
                  <c:v>6274153.6626863442</c:v>
                </c:pt>
                <c:pt idx="344">
                  <c:v>6283615.4641738515</c:v>
                </c:pt>
                <c:pt idx="345">
                  <c:v>6282886.6352549829</c:v>
                </c:pt>
                <c:pt idx="346">
                  <c:v>6282858.9288793085</c:v>
                </c:pt>
                <c:pt idx="347">
                  <c:v>6285084.6307195518</c:v>
                </c:pt>
                <c:pt idx="348">
                  <c:v>6287739.5531777823</c:v>
                </c:pt>
                <c:pt idx="349">
                  <c:v>6290195.7278184481</c:v>
                </c:pt>
                <c:pt idx="350">
                  <c:v>6298387.2229146566</c:v>
                </c:pt>
                <c:pt idx="351">
                  <c:v>6314094.1843254417</c:v>
                </c:pt>
                <c:pt idx="352">
                  <c:v>6321127.1570130019</c:v>
                </c:pt>
                <c:pt idx="353">
                  <c:v>6330858.6210258966</c:v>
                </c:pt>
                <c:pt idx="354">
                  <c:v>6339532.522770959</c:v>
                </c:pt>
                <c:pt idx="355">
                  <c:v>6351106.4629086945</c:v>
                </c:pt>
                <c:pt idx="356">
                  <c:v>6368956.9147097571</c:v>
                </c:pt>
                <c:pt idx="357">
                  <c:v>6387376.1771446327</c:v>
                </c:pt>
                <c:pt idx="358">
                  <c:v>6406235.4840108156</c:v>
                </c:pt>
                <c:pt idx="359">
                  <c:v>6425608.1760516092</c:v>
                </c:pt>
                <c:pt idx="360">
                  <c:v>6445671.7266722312</c:v>
                </c:pt>
                <c:pt idx="361">
                  <c:v>6468413.054055796</c:v>
                </c:pt>
                <c:pt idx="362">
                  <c:v>6490995.3831967153</c:v>
                </c:pt>
                <c:pt idx="363">
                  <c:v>6512782.7210958917</c:v>
                </c:pt>
                <c:pt idx="364">
                  <c:v>6518000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7-407B-840A-D55D22B5DAD9}"/>
            </c:ext>
          </c:extLst>
        </c:ser>
        <c:ser>
          <c:idx val="4"/>
          <c:order val="3"/>
          <c:tx>
            <c:v>Vz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Bilance!$N$5:$N$369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Bilance!$Z$5:$Z$369</c:f>
              <c:numCache>
                <c:formatCode>#,##0</c:formatCode>
                <c:ptCount val="365"/>
                <c:pt idx="0">
                  <c:v>6518000</c:v>
                </c:pt>
                <c:pt idx="1">
                  <c:v>6518000</c:v>
                </c:pt>
                <c:pt idx="2">
                  <c:v>6518000</c:v>
                </c:pt>
                <c:pt idx="3">
                  <c:v>6518000</c:v>
                </c:pt>
                <c:pt idx="4">
                  <c:v>6518000</c:v>
                </c:pt>
                <c:pt idx="5">
                  <c:v>6518000</c:v>
                </c:pt>
                <c:pt idx="6">
                  <c:v>6518000</c:v>
                </c:pt>
                <c:pt idx="7">
                  <c:v>6518000</c:v>
                </c:pt>
                <c:pt idx="8">
                  <c:v>6518000</c:v>
                </c:pt>
                <c:pt idx="9">
                  <c:v>6518000</c:v>
                </c:pt>
                <c:pt idx="10">
                  <c:v>6518000</c:v>
                </c:pt>
                <c:pt idx="11">
                  <c:v>6518000</c:v>
                </c:pt>
                <c:pt idx="12">
                  <c:v>6518000</c:v>
                </c:pt>
                <c:pt idx="13">
                  <c:v>6518000</c:v>
                </c:pt>
                <c:pt idx="14">
                  <c:v>6518000</c:v>
                </c:pt>
                <c:pt idx="15">
                  <c:v>6518000</c:v>
                </c:pt>
                <c:pt idx="16">
                  <c:v>6518000</c:v>
                </c:pt>
                <c:pt idx="17">
                  <c:v>6518000</c:v>
                </c:pt>
                <c:pt idx="18">
                  <c:v>6518000</c:v>
                </c:pt>
                <c:pt idx="19">
                  <c:v>6518000</c:v>
                </c:pt>
                <c:pt idx="20">
                  <c:v>6518000</c:v>
                </c:pt>
                <c:pt idx="21">
                  <c:v>6518000</c:v>
                </c:pt>
                <c:pt idx="22">
                  <c:v>6518000</c:v>
                </c:pt>
                <c:pt idx="23">
                  <c:v>6518000</c:v>
                </c:pt>
                <c:pt idx="24">
                  <c:v>6518000</c:v>
                </c:pt>
                <c:pt idx="25">
                  <c:v>6518000</c:v>
                </c:pt>
                <c:pt idx="26">
                  <c:v>6518000</c:v>
                </c:pt>
                <c:pt idx="27">
                  <c:v>6518000</c:v>
                </c:pt>
                <c:pt idx="28">
                  <c:v>6518000</c:v>
                </c:pt>
                <c:pt idx="29">
                  <c:v>6518000</c:v>
                </c:pt>
                <c:pt idx="30">
                  <c:v>6518000</c:v>
                </c:pt>
                <c:pt idx="31">
                  <c:v>6518000</c:v>
                </c:pt>
                <c:pt idx="32">
                  <c:v>6518000</c:v>
                </c:pt>
                <c:pt idx="33">
                  <c:v>6518000</c:v>
                </c:pt>
                <c:pt idx="34">
                  <c:v>6518000</c:v>
                </c:pt>
                <c:pt idx="35">
                  <c:v>6518000</c:v>
                </c:pt>
                <c:pt idx="36">
                  <c:v>6518000</c:v>
                </c:pt>
                <c:pt idx="37">
                  <c:v>6518000</c:v>
                </c:pt>
                <c:pt idx="38">
                  <c:v>6518000</c:v>
                </c:pt>
                <c:pt idx="39">
                  <c:v>6518000</c:v>
                </c:pt>
                <c:pt idx="40">
                  <c:v>6518000</c:v>
                </c:pt>
                <c:pt idx="41">
                  <c:v>6518000</c:v>
                </c:pt>
                <c:pt idx="42">
                  <c:v>6518000</c:v>
                </c:pt>
                <c:pt idx="43">
                  <c:v>6518000</c:v>
                </c:pt>
                <c:pt idx="44">
                  <c:v>6518000</c:v>
                </c:pt>
                <c:pt idx="45">
                  <c:v>6518000</c:v>
                </c:pt>
                <c:pt idx="46">
                  <c:v>6518000</c:v>
                </c:pt>
                <c:pt idx="47">
                  <c:v>6518000</c:v>
                </c:pt>
                <c:pt idx="48">
                  <c:v>6518000</c:v>
                </c:pt>
                <c:pt idx="49">
                  <c:v>6518000</c:v>
                </c:pt>
                <c:pt idx="50">
                  <c:v>6518000</c:v>
                </c:pt>
                <c:pt idx="51">
                  <c:v>6518000</c:v>
                </c:pt>
                <c:pt idx="52">
                  <c:v>6518000</c:v>
                </c:pt>
                <c:pt idx="53">
                  <c:v>6518000</c:v>
                </c:pt>
                <c:pt idx="54">
                  <c:v>6518000</c:v>
                </c:pt>
                <c:pt idx="55">
                  <c:v>6518000</c:v>
                </c:pt>
                <c:pt idx="56">
                  <c:v>6518000</c:v>
                </c:pt>
                <c:pt idx="57">
                  <c:v>6518000</c:v>
                </c:pt>
                <c:pt idx="58">
                  <c:v>6518000</c:v>
                </c:pt>
                <c:pt idx="59">
                  <c:v>6518000</c:v>
                </c:pt>
                <c:pt idx="60">
                  <c:v>6518000</c:v>
                </c:pt>
                <c:pt idx="61">
                  <c:v>6518000</c:v>
                </c:pt>
                <c:pt idx="62">
                  <c:v>6518000</c:v>
                </c:pt>
                <c:pt idx="63">
                  <c:v>6518000</c:v>
                </c:pt>
                <c:pt idx="64">
                  <c:v>6518000</c:v>
                </c:pt>
                <c:pt idx="65">
                  <c:v>6518000</c:v>
                </c:pt>
                <c:pt idx="66">
                  <c:v>6518000</c:v>
                </c:pt>
                <c:pt idx="67">
                  <c:v>6518000</c:v>
                </c:pt>
                <c:pt idx="68">
                  <c:v>6518000</c:v>
                </c:pt>
                <c:pt idx="69">
                  <c:v>6518000</c:v>
                </c:pt>
                <c:pt idx="70">
                  <c:v>6518000</c:v>
                </c:pt>
                <c:pt idx="71">
                  <c:v>6518000</c:v>
                </c:pt>
                <c:pt idx="72">
                  <c:v>6518000</c:v>
                </c:pt>
                <c:pt idx="73">
                  <c:v>6518000</c:v>
                </c:pt>
                <c:pt idx="74">
                  <c:v>6518000</c:v>
                </c:pt>
                <c:pt idx="75">
                  <c:v>6518000</c:v>
                </c:pt>
                <c:pt idx="76">
                  <c:v>6518000</c:v>
                </c:pt>
                <c:pt idx="77">
                  <c:v>6518000</c:v>
                </c:pt>
                <c:pt idx="78">
                  <c:v>6518000</c:v>
                </c:pt>
                <c:pt idx="79">
                  <c:v>6518000</c:v>
                </c:pt>
                <c:pt idx="80">
                  <c:v>6518000</c:v>
                </c:pt>
                <c:pt idx="81">
                  <c:v>6518000</c:v>
                </c:pt>
                <c:pt idx="82">
                  <c:v>6518000</c:v>
                </c:pt>
                <c:pt idx="83">
                  <c:v>6518000</c:v>
                </c:pt>
                <c:pt idx="84">
                  <c:v>6518000</c:v>
                </c:pt>
                <c:pt idx="85">
                  <c:v>6518000</c:v>
                </c:pt>
                <c:pt idx="86">
                  <c:v>6518000</c:v>
                </c:pt>
                <c:pt idx="87">
                  <c:v>6518000</c:v>
                </c:pt>
                <c:pt idx="88">
                  <c:v>6518000</c:v>
                </c:pt>
                <c:pt idx="89">
                  <c:v>6518000</c:v>
                </c:pt>
                <c:pt idx="90">
                  <c:v>6518000</c:v>
                </c:pt>
                <c:pt idx="91">
                  <c:v>6518000</c:v>
                </c:pt>
                <c:pt idx="92">
                  <c:v>6518000</c:v>
                </c:pt>
                <c:pt idx="93">
                  <c:v>6518000</c:v>
                </c:pt>
                <c:pt idx="94">
                  <c:v>6518000</c:v>
                </c:pt>
                <c:pt idx="95">
                  <c:v>6518000</c:v>
                </c:pt>
                <c:pt idx="96">
                  <c:v>6518000</c:v>
                </c:pt>
                <c:pt idx="97">
                  <c:v>6518000</c:v>
                </c:pt>
                <c:pt idx="98">
                  <c:v>6518000</c:v>
                </c:pt>
                <c:pt idx="99">
                  <c:v>6518000</c:v>
                </c:pt>
                <c:pt idx="100">
                  <c:v>6518000</c:v>
                </c:pt>
                <c:pt idx="101">
                  <c:v>6518000</c:v>
                </c:pt>
                <c:pt idx="102">
                  <c:v>6518000</c:v>
                </c:pt>
                <c:pt idx="103">
                  <c:v>6518000</c:v>
                </c:pt>
                <c:pt idx="104">
                  <c:v>6518000</c:v>
                </c:pt>
                <c:pt idx="105">
                  <c:v>6518000</c:v>
                </c:pt>
                <c:pt idx="106">
                  <c:v>6518000</c:v>
                </c:pt>
                <c:pt idx="107">
                  <c:v>6518000</c:v>
                </c:pt>
                <c:pt idx="108">
                  <c:v>6518000</c:v>
                </c:pt>
                <c:pt idx="109">
                  <c:v>6518000</c:v>
                </c:pt>
                <c:pt idx="110">
                  <c:v>6518000</c:v>
                </c:pt>
                <c:pt idx="111">
                  <c:v>6518000</c:v>
                </c:pt>
                <c:pt idx="112">
                  <c:v>6518000</c:v>
                </c:pt>
                <c:pt idx="113">
                  <c:v>6518000</c:v>
                </c:pt>
                <c:pt idx="114">
                  <c:v>6518000</c:v>
                </c:pt>
                <c:pt idx="115">
                  <c:v>6518000</c:v>
                </c:pt>
                <c:pt idx="116">
                  <c:v>6518000</c:v>
                </c:pt>
                <c:pt idx="117">
                  <c:v>6518000</c:v>
                </c:pt>
                <c:pt idx="118">
                  <c:v>6518000</c:v>
                </c:pt>
                <c:pt idx="119">
                  <c:v>6518000</c:v>
                </c:pt>
                <c:pt idx="120">
                  <c:v>6518000</c:v>
                </c:pt>
                <c:pt idx="121">
                  <c:v>6518000</c:v>
                </c:pt>
                <c:pt idx="122">
                  <c:v>6518000</c:v>
                </c:pt>
                <c:pt idx="123">
                  <c:v>6518000</c:v>
                </c:pt>
                <c:pt idx="124">
                  <c:v>6518000</c:v>
                </c:pt>
                <c:pt idx="125">
                  <c:v>6518000</c:v>
                </c:pt>
                <c:pt idx="126">
                  <c:v>6518000</c:v>
                </c:pt>
                <c:pt idx="127">
                  <c:v>6518000</c:v>
                </c:pt>
                <c:pt idx="128">
                  <c:v>6518000</c:v>
                </c:pt>
                <c:pt idx="129">
                  <c:v>6518000</c:v>
                </c:pt>
                <c:pt idx="130">
                  <c:v>6518000</c:v>
                </c:pt>
                <c:pt idx="131">
                  <c:v>6518000</c:v>
                </c:pt>
                <c:pt idx="132">
                  <c:v>6518000</c:v>
                </c:pt>
                <c:pt idx="133">
                  <c:v>6518000</c:v>
                </c:pt>
                <c:pt idx="134">
                  <c:v>6518000</c:v>
                </c:pt>
                <c:pt idx="135">
                  <c:v>6518000</c:v>
                </c:pt>
                <c:pt idx="136">
                  <c:v>6518000</c:v>
                </c:pt>
                <c:pt idx="137">
                  <c:v>6518000</c:v>
                </c:pt>
                <c:pt idx="138">
                  <c:v>6518000</c:v>
                </c:pt>
                <c:pt idx="139">
                  <c:v>6518000</c:v>
                </c:pt>
                <c:pt idx="140">
                  <c:v>6518000</c:v>
                </c:pt>
                <c:pt idx="141">
                  <c:v>6518000</c:v>
                </c:pt>
                <c:pt idx="142">
                  <c:v>6518000</c:v>
                </c:pt>
                <c:pt idx="143">
                  <c:v>6518000</c:v>
                </c:pt>
                <c:pt idx="144">
                  <c:v>6518000</c:v>
                </c:pt>
                <c:pt idx="145">
                  <c:v>6518000</c:v>
                </c:pt>
                <c:pt idx="146">
                  <c:v>6518000</c:v>
                </c:pt>
                <c:pt idx="147">
                  <c:v>6518000</c:v>
                </c:pt>
                <c:pt idx="148">
                  <c:v>6518000</c:v>
                </c:pt>
                <c:pt idx="149">
                  <c:v>6518000</c:v>
                </c:pt>
                <c:pt idx="150">
                  <c:v>6518000</c:v>
                </c:pt>
                <c:pt idx="151">
                  <c:v>6518000</c:v>
                </c:pt>
                <c:pt idx="152">
                  <c:v>6518000</c:v>
                </c:pt>
                <c:pt idx="153">
                  <c:v>6518000</c:v>
                </c:pt>
                <c:pt idx="154">
                  <c:v>6518000</c:v>
                </c:pt>
                <c:pt idx="155">
                  <c:v>6518000</c:v>
                </c:pt>
                <c:pt idx="156">
                  <c:v>6518000</c:v>
                </c:pt>
                <c:pt idx="157">
                  <c:v>6518000</c:v>
                </c:pt>
                <c:pt idx="158">
                  <c:v>6518000</c:v>
                </c:pt>
                <c:pt idx="159">
                  <c:v>6518000</c:v>
                </c:pt>
                <c:pt idx="160">
                  <c:v>6518000</c:v>
                </c:pt>
                <c:pt idx="161">
                  <c:v>6518000</c:v>
                </c:pt>
                <c:pt idx="162">
                  <c:v>6518000</c:v>
                </c:pt>
                <c:pt idx="163">
                  <c:v>6518000</c:v>
                </c:pt>
                <c:pt idx="164">
                  <c:v>6518000</c:v>
                </c:pt>
                <c:pt idx="165">
                  <c:v>6518000</c:v>
                </c:pt>
                <c:pt idx="166">
                  <c:v>6518000</c:v>
                </c:pt>
                <c:pt idx="167">
                  <c:v>6518000</c:v>
                </c:pt>
                <c:pt idx="168">
                  <c:v>6518000</c:v>
                </c:pt>
                <c:pt idx="169">
                  <c:v>6518000</c:v>
                </c:pt>
                <c:pt idx="170">
                  <c:v>6518000</c:v>
                </c:pt>
                <c:pt idx="171">
                  <c:v>6518000</c:v>
                </c:pt>
                <c:pt idx="172">
                  <c:v>6518000</c:v>
                </c:pt>
                <c:pt idx="173">
                  <c:v>6518000</c:v>
                </c:pt>
                <c:pt idx="174">
                  <c:v>6518000</c:v>
                </c:pt>
                <c:pt idx="175">
                  <c:v>6518000</c:v>
                </c:pt>
                <c:pt idx="176">
                  <c:v>6518000</c:v>
                </c:pt>
                <c:pt idx="177">
                  <c:v>6518000</c:v>
                </c:pt>
                <c:pt idx="178">
                  <c:v>6518000</c:v>
                </c:pt>
                <c:pt idx="179">
                  <c:v>6518000</c:v>
                </c:pt>
                <c:pt idx="180">
                  <c:v>6518000</c:v>
                </c:pt>
                <c:pt idx="181">
                  <c:v>6518000</c:v>
                </c:pt>
                <c:pt idx="182">
                  <c:v>6518000</c:v>
                </c:pt>
                <c:pt idx="183">
                  <c:v>6518000</c:v>
                </c:pt>
                <c:pt idx="184">
                  <c:v>6518000</c:v>
                </c:pt>
                <c:pt idx="185">
                  <c:v>6518000</c:v>
                </c:pt>
                <c:pt idx="186">
                  <c:v>6518000</c:v>
                </c:pt>
                <c:pt idx="187">
                  <c:v>6518000</c:v>
                </c:pt>
                <c:pt idx="188">
                  <c:v>6518000</c:v>
                </c:pt>
                <c:pt idx="189">
                  <c:v>6518000</c:v>
                </c:pt>
                <c:pt idx="190">
                  <c:v>6518000</c:v>
                </c:pt>
                <c:pt idx="191">
                  <c:v>6518000</c:v>
                </c:pt>
                <c:pt idx="192">
                  <c:v>6518000</c:v>
                </c:pt>
                <c:pt idx="193">
                  <c:v>6518000</c:v>
                </c:pt>
                <c:pt idx="194">
                  <c:v>6518000</c:v>
                </c:pt>
                <c:pt idx="195">
                  <c:v>6518000</c:v>
                </c:pt>
                <c:pt idx="196">
                  <c:v>6518000</c:v>
                </c:pt>
                <c:pt idx="197">
                  <c:v>6518000</c:v>
                </c:pt>
                <c:pt idx="198">
                  <c:v>6518000</c:v>
                </c:pt>
                <c:pt idx="199">
                  <c:v>6518000</c:v>
                </c:pt>
                <c:pt idx="200">
                  <c:v>6518000</c:v>
                </c:pt>
                <c:pt idx="201">
                  <c:v>6518000</c:v>
                </c:pt>
                <c:pt idx="202">
                  <c:v>6518000</c:v>
                </c:pt>
                <c:pt idx="203">
                  <c:v>6518000</c:v>
                </c:pt>
                <c:pt idx="204">
                  <c:v>6518000</c:v>
                </c:pt>
                <c:pt idx="205">
                  <c:v>6518000</c:v>
                </c:pt>
                <c:pt idx="206">
                  <c:v>6518000</c:v>
                </c:pt>
                <c:pt idx="207">
                  <c:v>6518000</c:v>
                </c:pt>
                <c:pt idx="208">
                  <c:v>6518000</c:v>
                </c:pt>
                <c:pt idx="209">
                  <c:v>6518000</c:v>
                </c:pt>
                <c:pt idx="210">
                  <c:v>6518000</c:v>
                </c:pt>
                <c:pt idx="211">
                  <c:v>6518000</c:v>
                </c:pt>
                <c:pt idx="212">
                  <c:v>6518000</c:v>
                </c:pt>
                <c:pt idx="213">
                  <c:v>6518000</c:v>
                </c:pt>
                <c:pt idx="214">
                  <c:v>6518000</c:v>
                </c:pt>
                <c:pt idx="215">
                  <c:v>6518000</c:v>
                </c:pt>
                <c:pt idx="216">
                  <c:v>6518000</c:v>
                </c:pt>
                <c:pt idx="217">
                  <c:v>6518000</c:v>
                </c:pt>
                <c:pt idx="218">
                  <c:v>6518000</c:v>
                </c:pt>
                <c:pt idx="219">
                  <c:v>6518000</c:v>
                </c:pt>
                <c:pt idx="220">
                  <c:v>6518000</c:v>
                </c:pt>
                <c:pt idx="221">
                  <c:v>6518000</c:v>
                </c:pt>
                <c:pt idx="222">
                  <c:v>6518000</c:v>
                </c:pt>
                <c:pt idx="223">
                  <c:v>6518000</c:v>
                </c:pt>
                <c:pt idx="224">
                  <c:v>6518000</c:v>
                </c:pt>
                <c:pt idx="225">
                  <c:v>6518000</c:v>
                </c:pt>
                <c:pt idx="226">
                  <c:v>6518000</c:v>
                </c:pt>
                <c:pt idx="227">
                  <c:v>6518000</c:v>
                </c:pt>
                <c:pt idx="228">
                  <c:v>6518000</c:v>
                </c:pt>
                <c:pt idx="229">
                  <c:v>6518000</c:v>
                </c:pt>
                <c:pt idx="230">
                  <c:v>6518000</c:v>
                </c:pt>
                <c:pt idx="231">
                  <c:v>6518000</c:v>
                </c:pt>
                <c:pt idx="232">
                  <c:v>6518000</c:v>
                </c:pt>
                <c:pt idx="233">
                  <c:v>6518000</c:v>
                </c:pt>
                <c:pt idx="234">
                  <c:v>6518000</c:v>
                </c:pt>
                <c:pt idx="235">
                  <c:v>6518000</c:v>
                </c:pt>
                <c:pt idx="236">
                  <c:v>6518000</c:v>
                </c:pt>
                <c:pt idx="237">
                  <c:v>6518000</c:v>
                </c:pt>
                <c:pt idx="238">
                  <c:v>6518000</c:v>
                </c:pt>
                <c:pt idx="239">
                  <c:v>6518000</c:v>
                </c:pt>
                <c:pt idx="240">
                  <c:v>6518000</c:v>
                </c:pt>
                <c:pt idx="241">
                  <c:v>6518000</c:v>
                </c:pt>
                <c:pt idx="242">
                  <c:v>6518000</c:v>
                </c:pt>
                <c:pt idx="243">
                  <c:v>6518000</c:v>
                </c:pt>
                <c:pt idx="244">
                  <c:v>6518000</c:v>
                </c:pt>
                <c:pt idx="245">
                  <c:v>6518000</c:v>
                </c:pt>
                <c:pt idx="246">
                  <c:v>6518000</c:v>
                </c:pt>
                <c:pt idx="247">
                  <c:v>6518000</c:v>
                </c:pt>
                <c:pt idx="248">
                  <c:v>6518000</c:v>
                </c:pt>
                <c:pt idx="249">
                  <c:v>6518000</c:v>
                </c:pt>
                <c:pt idx="250">
                  <c:v>6518000</c:v>
                </c:pt>
                <c:pt idx="251">
                  <c:v>6518000</c:v>
                </c:pt>
                <c:pt idx="252">
                  <c:v>6518000</c:v>
                </c:pt>
                <c:pt idx="253">
                  <c:v>6518000</c:v>
                </c:pt>
                <c:pt idx="254">
                  <c:v>6518000</c:v>
                </c:pt>
                <c:pt idx="255">
                  <c:v>6518000</c:v>
                </c:pt>
                <c:pt idx="256">
                  <c:v>6518000</c:v>
                </c:pt>
                <c:pt idx="257">
                  <c:v>6518000</c:v>
                </c:pt>
                <c:pt idx="258">
                  <c:v>6518000</c:v>
                </c:pt>
                <c:pt idx="259">
                  <c:v>6518000</c:v>
                </c:pt>
                <c:pt idx="260">
                  <c:v>6518000</c:v>
                </c:pt>
                <c:pt idx="261">
                  <c:v>6518000</c:v>
                </c:pt>
                <c:pt idx="262">
                  <c:v>6518000</c:v>
                </c:pt>
                <c:pt idx="263">
                  <c:v>6518000</c:v>
                </c:pt>
                <c:pt idx="264">
                  <c:v>6518000</c:v>
                </c:pt>
                <c:pt idx="265">
                  <c:v>6518000</c:v>
                </c:pt>
                <c:pt idx="266">
                  <c:v>6518000</c:v>
                </c:pt>
                <c:pt idx="267">
                  <c:v>6518000</c:v>
                </c:pt>
                <c:pt idx="268">
                  <c:v>6518000</c:v>
                </c:pt>
                <c:pt idx="269">
                  <c:v>6518000</c:v>
                </c:pt>
                <c:pt idx="270">
                  <c:v>6518000</c:v>
                </c:pt>
                <c:pt idx="271">
                  <c:v>6518000</c:v>
                </c:pt>
                <c:pt idx="272">
                  <c:v>6518000</c:v>
                </c:pt>
                <c:pt idx="273">
                  <c:v>6518000</c:v>
                </c:pt>
                <c:pt idx="274">
                  <c:v>6518000</c:v>
                </c:pt>
                <c:pt idx="275">
                  <c:v>6518000</c:v>
                </c:pt>
                <c:pt idx="276">
                  <c:v>6518000</c:v>
                </c:pt>
                <c:pt idx="277">
                  <c:v>6518000</c:v>
                </c:pt>
                <c:pt idx="278">
                  <c:v>6518000</c:v>
                </c:pt>
                <c:pt idx="279">
                  <c:v>6518000</c:v>
                </c:pt>
                <c:pt idx="280">
                  <c:v>6518000</c:v>
                </c:pt>
                <c:pt idx="281">
                  <c:v>6518000</c:v>
                </c:pt>
                <c:pt idx="282">
                  <c:v>6518000</c:v>
                </c:pt>
                <c:pt idx="283">
                  <c:v>6518000</c:v>
                </c:pt>
                <c:pt idx="284">
                  <c:v>6518000</c:v>
                </c:pt>
                <c:pt idx="285">
                  <c:v>6518000</c:v>
                </c:pt>
                <c:pt idx="286">
                  <c:v>6518000</c:v>
                </c:pt>
                <c:pt idx="287">
                  <c:v>6518000</c:v>
                </c:pt>
                <c:pt idx="288">
                  <c:v>6518000</c:v>
                </c:pt>
                <c:pt idx="289">
                  <c:v>6518000</c:v>
                </c:pt>
                <c:pt idx="290">
                  <c:v>6518000</c:v>
                </c:pt>
                <c:pt idx="291">
                  <c:v>6518000</c:v>
                </c:pt>
                <c:pt idx="292">
                  <c:v>6518000</c:v>
                </c:pt>
                <c:pt idx="293">
                  <c:v>6518000</c:v>
                </c:pt>
                <c:pt idx="294">
                  <c:v>6518000</c:v>
                </c:pt>
                <c:pt idx="295">
                  <c:v>6518000</c:v>
                </c:pt>
                <c:pt idx="296">
                  <c:v>6518000</c:v>
                </c:pt>
                <c:pt idx="297">
                  <c:v>6518000</c:v>
                </c:pt>
                <c:pt idx="298">
                  <c:v>6518000</c:v>
                </c:pt>
                <c:pt idx="299">
                  <c:v>6518000</c:v>
                </c:pt>
                <c:pt idx="300">
                  <c:v>6518000</c:v>
                </c:pt>
                <c:pt idx="301">
                  <c:v>6518000</c:v>
                </c:pt>
                <c:pt idx="302">
                  <c:v>6518000</c:v>
                </c:pt>
                <c:pt idx="303">
                  <c:v>6518000</c:v>
                </c:pt>
                <c:pt idx="304">
                  <c:v>6518000</c:v>
                </c:pt>
                <c:pt idx="305">
                  <c:v>6518000</c:v>
                </c:pt>
                <c:pt idx="306">
                  <c:v>6518000</c:v>
                </c:pt>
                <c:pt idx="307">
                  <c:v>6518000</c:v>
                </c:pt>
                <c:pt idx="308">
                  <c:v>6518000</c:v>
                </c:pt>
                <c:pt idx="309">
                  <c:v>6518000</c:v>
                </c:pt>
                <c:pt idx="310">
                  <c:v>6518000</c:v>
                </c:pt>
                <c:pt idx="311">
                  <c:v>6518000</c:v>
                </c:pt>
                <c:pt idx="312">
                  <c:v>6518000</c:v>
                </c:pt>
                <c:pt idx="313">
                  <c:v>6518000</c:v>
                </c:pt>
                <c:pt idx="314">
                  <c:v>6518000</c:v>
                </c:pt>
                <c:pt idx="315">
                  <c:v>6518000</c:v>
                </c:pt>
                <c:pt idx="316">
                  <c:v>6518000</c:v>
                </c:pt>
                <c:pt idx="317">
                  <c:v>6518000</c:v>
                </c:pt>
                <c:pt idx="318">
                  <c:v>6518000</c:v>
                </c:pt>
                <c:pt idx="319">
                  <c:v>6518000</c:v>
                </c:pt>
                <c:pt idx="320">
                  <c:v>6518000</c:v>
                </c:pt>
                <c:pt idx="321">
                  <c:v>6518000</c:v>
                </c:pt>
                <c:pt idx="322">
                  <c:v>6518000</c:v>
                </c:pt>
                <c:pt idx="323">
                  <c:v>6518000</c:v>
                </c:pt>
                <c:pt idx="324">
                  <c:v>6518000</c:v>
                </c:pt>
                <c:pt idx="325">
                  <c:v>6518000</c:v>
                </c:pt>
                <c:pt idx="326">
                  <c:v>6518000</c:v>
                </c:pt>
                <c:pt idx="327">
                  <c:v>6518000</c:v>
                </c:pt>
                <c:pt idx="328">
                  <c:v>6518000</c:v>
                </c:pt>
                <c:pt idx="329">
                  <c:v>6518000</c:v>
                </c:pt>
                <c:pt idx="330">
                  <c:v>6518000</c:v>
                </c:pt>
                <c:pt idx="331">
                  <c:v>6518000</c:v>
                </c:pt>
                <c:pt idx="332">
                  <c:v>6518000</c:v>
                </c:pt>
                <c:pt idx="333">
                  <c:v>6518000</c:v>
                </c:pt>
                <c:pt idx="334">
                  <c:v>6518000</c:v>
                </c:pt>
                <c:pt idx="335">
                  <c:v>6518000</c:v>
                </c:pt>
                <c:pt idx="336">
                  <c:v>6518000</c:v>
                </c:pt>
                <c:pt idx="337">
                  <c:v>6518000</c:v>
                </c:pt>
                <c:pt idx="338">
                  <c:v>6518000</c:v>
                </c:pt>
                <c:pt idx="339">
                  <c:v>6518000</c:v>
                </c:pt>
                <c:pt idx="340">
                  <c:v>6518000</c:v>
                </c:pt>
                <c:pt idx="341">
                  <c:v>6518000</c:v>
                </c:pt>
                <c:pt idx="342">
                  <c:v>6518000</c:v>
                </c:pt>
                <c:pt idx="343">
                  <c:v>6518000</c:v>
                </c:pt>
                <c:pt idx="344">
                  <c:v>6518000</c:v>
                </c:pt>
                <c:pt idx="345">
                  <c:v>6518000</c:v>
                </c:pt>
                <c:pt idx="346">
                  <c:v>6518000</c:v>
                </c:pt>
                <c:pt idx="347">
                  <c:v>6518000</c:v>
                </c:pt>
                <c:pt idx="348">
                  <c:v>6518000</c:v>
                </c:pt>
                <c:pt idx="349">
                  <c:v>6518000</c:v>
                </c:pt>
                <c:pt idx="350">
                  <c:v>6518000</c:v>
                </c:pt>
                <c:pt idx="351">
                  <c:v>6518000</c:v>
                </c:pt>
                <c:pt idx="352">
                  <c:v>6518000</c:v>
                </c:pt>
                <c:pt idx="353">
                  <c:v>6518000</c:v>
                </c:pt>
                <c:pt idx="354">
                  <c:v>6518000</c:v>
                </c:pt>
                <c:pt idx="355">
                  <c:v>6518000</c:v>
                </c:pt>
                <c:pt idx="356">
                  <c:v>6518000</c:v>
                </c:pt>
                <c:pt idx="357">
                  <c:v>6518000</c:v>
                </c:pt>
                <c:pt idx="358">
                  <c:v>6518000</c:v>
                </c:pt>
                <c:pt idx="359">
                  <c:v>6518000</c:v>
                </c:pt>
                <c:pt idx="360">
                  <c:v>6518000</c:v>
                </c:pt>
                <c:pt idx="361">
                  <c:v>6518000</c:v>
                </c:pt>
                <c:pt idx="362">
                  <c:v>6518000</c:v>
                </c:pt>
                <c:pt idx="363">
                  <c:v>6518000</c:v>
                </c:pt>
                <c:pt idx="364">
                  <c:v>6518000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82-4E3A-AA66-77DC4C536DBA}"/>
            </c:ext>
          </c:extLst>
        </c:ser>
        <c:ser>
          <c:idx val="7"/>
          <c:order val="4"/>
          <c:tx>
            <c:v>Nadlepšené Vz var. 2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'Bilance var.1 QB=0,3'!$N$5:$N$369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'Bilance var.1 QB=0,3'!$X$5:$X$369</c:f>
              <c:numCache>
                <c:formatCode>#,##0</c:formatCode>
                <c:ptCount val="365"/>
                <c:pt idx="0">
                  <c:v>6518000</c:v>
                </c:pt>
                <c:pt idx="1">
                  <c:v>6518000</c:v>
                </c:pt>
                <c:pt idx="2">
                  <c:v>6518000</c:v>
                </c:pt>
                <c:pt idx="3">
                  <c:v>6518000</c:v>
                </c:pt>
                <c:pt idx="4">
                  <c:v>6518000</c:v>
                </c:pt>
                <c:pt idx="5">
                  <c:v>6518000</c:v>
                </c:pt>
                <c:pt idx="6">
                  <c:v>6518000</c:v>
                </c:pt>
                <c:pt idx="7">
                  <c:v>6518000</c:v>
                </c:pt>
                <c:pt idx="8">
                  <c:v>6515463.9699135246</c:v>
                </c:pt>
                <c:pt idx="9">
                  <c:v>6518000</c:v>
                </c:pt>
                <c:pt idx="10">
                  <c:v>6518000</c:v>
                </c:pt>
                <c:pt idx="11">
                  <c:v>6518000</c:v>
                </c:pt>
                <c:pt idx="12">
                  <c:v>6518000</c:v>
                </c:pt>
                <c:pt idx="13">
                  <c:v>6518000</c:v>
                </c:pt>
                <c:pt idx="14">
                  <c:v>6518000</c:v>
                </c:pt>
                <c:pt idx="15">
                  <c:v>6518000</c:v>
                </c:pt>
                <c:pt idx="16">
                  <c:v>6518000</c:v>
                </c:pt>
                <c:pt idx="17">
                  <c:v>6518000</c:v>
                </c:pt>
                <c:pt idx="18">
                  <c:v>6518000</c:v>
                </c:pt>
                <c:pt idx="19">
                  <c:v>6518000</c:v>
                </c:pt>
                <c:pt idx="20">
                  <c:v>6518000</c:v>
                </c:pt>
                <c:pt idx="21">
                  <c:v>6518000</c:v>
                </c:pt>
                <c:pt idx="22">
                  <c:v>6518000</c:v>
                </c:pt>
                <c:pt idx="23">
                  <c:v>6518000</c:v>
                </c:pt>
                <c:pt idx="24">
                  <c:v>6518000</c:v>
                </c:pt>
                <c:pt idx="25">
                  <c:v>6518000</c:v>
                </c:pt>
                <c:pt idx="26">
                  <c:v>6518000</c:v>
                </c:pt>
                <c:pt idx="27">
                  <c:v>6518000</c:v>
                </c:pt>
                <c:pt idx="28">
                  <c:v>6518000</c:v>
                </c:pt>
                <c:pt idx="29">
                  <c:v>6518000</c:v>
                </c:pt>
                <c:pt idx="30">
                  <c:v>6518000</c:v>
                </c:pt>
                <c:pt idx="31">
                  <c:v>6518000</c:v>
                </c:pt>
                <c:pt idx="32">
                  <c:v>6518000</c:v>
                </c:pt>
                <c:pt idx="33">
                  <c:v>6518000</c:v>
                </c:pt>
                <c:pt idx="34">
                  <c:v>6518000</c:v>
                </c:pt>
                <c:pt idx="35">
                  <c:v>6518000</c:v>
                </c:pt>
                <c:pt idx="36">
                  <c:v>6518000</c:v>
                </c:pt>
                <c:pt idx="37">
                  <c:v>6517278.548852494</c:v>
                </c:pt>
                <c:pt idx="38">
                  <c:v>6518000</c:v>
                </c:pt>
                <c:pt idx="39">
                  <c:v>6517278.548852494</c:v>
                </c:pt>
                <c:pt idx="40">
                  <c:v>6518000</c:v>
                </c:pt>
                <c:pt idx="41">
                  <c:v>6518000</c:v>
                </c:pt>
                <c:pt idx="42">
                  <c:v>6518000</c:v>
                </c:pt>
                <c:pt idx="43">
                  <c:v>6516119.5785467727</c:v>
                </c:pt>
                <c:pt idx="44">
                  <c:v>6518000</c:v>
                </c:pt>
                <c:pt idx="45">
                  <c:v>6518000</c:v>
                </c:pt>
                <c:pt idx="46">
                  <c:v>6518000</c:v>
                </c:pt>
                <c:pt idx="47">
                  <c:v>6518000</c:v>
                </c:pt>
                <c:pt idx="48">
                  <c:v>6518000</c:v>
                </c:pt>
                <c:pt idx="49">
                  <c:v>6518000</c:v>
                </c:pt>
                <c:pt idx="50">
                  <c:v>6518000</c:v>
                </c:pt>
                <c:pt idx="51">
                  <c:v>6518000</c:v>
                </c:pt>
                <c:pt idx="52">
                  <c:v>6518000</c:v>
                </c:pt>
                <c:pt idx="53">
                  <c:v>6518000</c:v>
                </c:pt>
                <c:pt idx="54">
                  <c:v>6518000</c:v>
                </c:pt>
                <c:pt idx="55">
                  <c:v>6518000</c:v>
                </c:pt>
                <c:pt idx="56">
                  <c:v>6518000</c:v>
                </c:pt>
                <c:pt idx="57">
                  <c:v>6518000</c:v>
                </c:pt>
                <c:pt idx="58">
                  <c:v>6518000</c:v>
                </c:pt>
                <c:pt idx="59">
                  <c:v>6518000</c:v>
                </c:pt>
                <c:pt idx="60">
                  <c:v>6518000</c:v>
                </c:pt>
                <c:pt idx="61">
                  <c:v>6518000</c:v>
                </c:pt>
                <c:pt idx="62">
                  <c:v>6518000</c:v>
                </c:pt>
                <c:pt idx="63">
                  <c:v>6518000</c:v>
                </c:pt>
                <c:pt idx="64">
                  <c:v>6518000</c:v>
                </c:pt>
                <c:pt idx="65">
                  <c:v>6518000</c:v>
                </c:pt>
                <c:pt idx="66">
                  <c:v>6518000</c:v>
                </c:pt>
                <c:pt idx="67">
                  <c:v>6518000</c:v>
                </c:pt>
                <c:pt idx="68">
                  <c:v>6518000</c:v>
                </c:pt>
                <c:pt idx="69">
                  <c:v>6518000</c:v>
                </c:pt>
                <c:pt idx="70">
                  <c:v>6518000</c:v>
                </c:pt>
                <c:pt idx="71">
                  <c:v>6518000</c:v>
                </c:pt>
                <c:pt idx="72">
                  <c:v>6518000</c:v>
                </c:pt>
                <c:pt idx="73">
                  <c:v>6518000</c:v>
                </c:pt>
                <c:pt idx="74">
                  <c:v>6518000</c:v>
                </c:pt>
                <c:pt idx="75">
                  <c:v>6518000</c:v>
                </c:pt>
                <c:pt idx="76">
                  <c:v>6518000</c:v>
                </c:pt>
                <c:pt idx="77">
                  <c:v>6518000</c:v>
                </c:pt>
                <c:pt idx="78">
                  <c:v>6518000</c:v>
                </c:pt>
                <c:pt idx="79">
                  <c:v>6518000</c:v>
                </c:pt>
                <c:pt idx="80">
                  <c:v>6518000</c:v>
                </c:pt>
                <c:pt idx="81">
                  <c:v>6518000</c:v>
                </c:pt>
                <c:pt idx="82">
                  <c:v>6518000</c:v>
                </c:pt>
                <c:pt idx="83">
                  <c:v>6518000</c:v>
                </c:pt>
                <c:pt idx="84">
                  <c:v>6518000</c:v>
                </c:pt>
                <c:pt idx="85">
                  <c:v>6518000</c:v>
                </c:pt>
                <c:pt idx="86">
                  <c:v>6518000</c:v>
                </c:pt>
                <c:pt idx="87">
                  <c:v>6518000</c:v>
                </c:pt>
                <c:pt idx="88">
                  <c:v>6518000</c:v>
                </c:pt>
                <c:pt idx="89">
                  <c:v>6516904.1938152378</c:v>
                </c:pt>
                <c:pt idx="90">
                  <c:v>6518000</c:v>
                </c:pt>
                <c:pt idx="91">
                  <c:v>6518000</c:v>
                </c:pt>
                <c:pt idx="92">
                  <c:v>6518000</c:v>
                </c:pt>
                <c:pt idx="93">
                  <c:v>6518000</c:v>
                </c:pt>
                <c:pt idx="94">
                  <c:v>6518000</c:v>
                </c:pt>
                <c:pt idx="95">
                  <c:v>6518000</c:v>
                </c:pt>
                <c:pt idx="96">
                  <c:v>6518000</c:v>
                </c:pt>
                <c:pt idx="97">
                  <c:v>6518000</c:v>
                </c:pt>
                <c:pt idx="98">
                  <c:v>6518000</c:v>
                </c:pt>
                <c:pt idx="99">
                  <c:v>6517799.6413242826</c:v>
                </c:pt>
                <c:pt idx="100">
                  <c:v>6518000</c:v>
                </c:pt>
                <c:pt idx="101">
                  <c:v>6518000</c:v>
                </c:pt>
                <c:pt idx="102">
                  <c:v>6518000</c:v>
                </c:pt>
                <c:pt idx="103">
                  <c:v>6518000</c:v>
                </c:pt>
                <c:pt idx="104">
                  <c:v>6518000</c:v>
                </c:pt>
                <c:pt idx="105">
                  <c:v>6518000</c:v>
                </c:pt>
                <c:pt idx="106">
                  <c:v>6518000</c:v>
                </c:pt>
                <c:pt idx="107">
                  <c:v>6518000</c:v>
                </c:pt>
                <c:pt idx="108">
                  <c:v>6518000</c:v>
                </c:pt>
                <c:pt idx="109">
                  <c:v>6518000</c:v>
                </c:pt>
                <c:pt idx="110">
                  <c:v>6516903.5033345772</c:v>
                </c:pt>
                <c:pt idx="111">
                  <c:v>6518000</c:v>
                </c:pt>
                <c:pt idx="112">
                  <c:v>6518000</c:v>
                </c:pt>
                <c:pt idx="113">
                  <c:v>6518000</c:v>
                </c:pt>
                <c:pt idx="114">
                  <c:v>6518000</c:v>
                </c:pt>
                <c:pt idx="115">
                  <c:v>6516494.3627747623</c:v>
                </c:pt>
                <c:pt idx="116">
                  <c:v>6518000</c:v>
                </c:pt>
                <c:pt idx="117">
                  <c:v>6518000</c:v>
                </c:pt>
                <c:pt idx="118">
                  <c:v>6516630.7429708727</c:v>
                </c:pt>
                <c:pt idx="119">
                  <c:v>6518000</c:v>
                </c:pt>
                <c:pt idx="120">
                  <c:v>6518000</c:v>
                </c:pt>
                <c:pt idx="121">
                  <c:v>6516494.3627747623</c:v>
                </c:pt>
                <c:pt idx="122">
                  <c:v>6518000</c:v>
                </c:pt>
                <c:pt idx="123">
                  <c:v>6518000</c:v>
                </c:pt>
                <c:pt idx="124">
                  <c:v>6518000</c:v>
                </c:pt>
                <c:pt idx="125">
                  <c:v>6518000</c:v>
                </c:pt>
                <c:pt idx="126">
                  <c:v>6518000</c:v>
                </c:pt>
                <c:pt idx="127">
                  <c:v>6518000</c:v>
                </c:pt>
                <c:pt idx="128">
                  <c:v>6518000</c:v>
                </c:pt>
                <c:pt idx="129">
                  <c:v>6518000</c:v>
                </c:pt>
                <c:pt idx="130">
                  <c:v>6518000</c:v>
                </c:pt>
                <c:pt idx="131">
                  <c:v>6518000</c:v>
                </c:pt>
                <c:pt idx="132">
                  <c:v>6518000</c:v>
                </c:pt>
                <c:pt idx="133">
                  <c:v>6518000</c:v>
                </c:pt>
                <c:pt idx="134">
                  <c:v>6518000</c:v>
                </c:pt>
                <c:pt idx="135">
                  <c:v>6518000</c:v>
                </c:pt>
                <c:pt idx="136">
                  <c:v>6518000</c:v>
                </c:pt>
                <c:pt idx="137">
                  <c:v>6516971.6934183743</c:v>
                </c:pt>
                <c:pt idx="138">
                  <c:v>6518000</c:v>
                </c:pt>
                <c:pt idx="139">
                  <c:v>6516562.5528870756</c:v>
                </c:pt>
                <c:pt idx="140">
                  <c:v>6518000</c:v>
                </c:pt>
                <c:pt idx="141">
                  <c:v>6518000</c:v>
                </c:pt>
                <c:pt idx="142">
                  <c:v>6516289.7924948549</c:v>
                </c:pt>
                <c:pt idx="143">
                  <c:v>6518000</c:v>
                </c:pt>
                <c:pt idx="144">
                  <c:v>6516460.2677328633</c:v>
                </c:pt>
                <c:pt idx="145">
                  <c:v>6515227.3908713302</c:v>
                </c:pt>
                <c:pt idx="146">
                  <c:v>6518000</c:v>
                </c:pt>
                <c:pt idx="147">
                  <c:v>6518000</c:v>
                </c:pt>
                <c:pt idx="148">
                  <c:v>6518000</c:v>
                </c:pt>
                <c:pt idx="149">
                  <c:v>6518000</c:v>
                </c:pt>
                <c:pt idx="150">
                  <c:v>6518000</c:v>
                </c:pt>
                <c:pt idx="151">
                  <c:v>6518000</c:v>
                </c:pt>
                <c:pt idx="152">
                  <c:v>6518000</c:v>
                </c:pt>
                <c:pt idx="153">
                  <c:v>6518000</c:v>
                </c:pt>
                <c:pt idx="154">
                  <c:v>6518000</c:v>
                </c:pt>
                <c:pt idx="155">
                  <c:v>6518000</c:v>
                </c:pt>
                <c:pt idx="156">
                  <c:v>6518000</c:v>
                </c:pt>
                <c:pt idx="157">
                  <c:v>6518000</c:v>
                </c:pt>
                <c:pt idx="158">
                  <c:v>6518000</c:v>
                </c:pt>
                <c:pt idx="159">
                  <c:v>6518000</c:v>
                </c:pt>
                <c:pt idx="160">
                  <c:v>6518000</c:v>
                </c:pt>
                <c:pt idx="161">
                  <c:v>6518000</c:v>
                </c:pt>
                <c:pt idx="162">
                  <c:v>6518000</c:v>
                </c:pt>
                <c:pt idx="163">
                  <c:v>6514713.9946033861</c:v>
                </c:pt>
                <c:pt idx="164">
                  <c:v>6518000</c:v>
                </c:pt>
                <c:pt idx="165">
                  <c:v>6513749.2932870751</c:v>
                </c:pt>
                <c:pt idx="166">
                  <c:v>6518000</c:v>
                </c:pt>
                <c:pt idx="167">
                  <c:v>6518000</c:v>
                </c:pt>
                <c:pt idx="168">
                  <c:v>6513476.5328948544</c:v>
                </c:pt>
                <c:pt idx="169">
                  <c:v>6518000</c:v>
                </c:pt>
                <c:pt idx="170">
                  <c:v>6518000</c:v>
                </c:pt>
                <c:pt idx="171">
                  <c:v>6513578.8180490667</c:v>
                </c:pt>
                <c:pt idx="172">
                  <c:v>6518000</c:v>
                </c:pt>
                <c:pt idx="173">
                  <c:v>6518000</c:v>
                </c:pt>
                <c:pt idx="174">
                  <c:v>6513647.0081328638</c:v>
                </c:pt>
                <c:pt idx="175">
                  <c:v>6518000</c:v>
                </c:pt>
                <c:pt idx="176">
                  <c:v>6518000</c:v>
                </c:pt>
                <c:pt idx="177">
                  <c:v>6518000</c:v>
                </c:pt>
                <c:pt idx="178">
                  <c:v>6513953.8635384673</c:v>
                </c:pt>
                <c:pt idx="179">
                  <c:v>6518000</c:v>
                </c:pt>
                <c:pt idx="180">
                  <c:v>6518000</c:v>
                </c:pt>
                <c:pt idx="181">
                  <c:v>6513449.9619370336</c:v>
                </c:pt>
                <c:pt idx="182">
                  <c:v>6518000</c:v>
                </c:pt>
                <c:pt idx="183">
                  <c:v>6518000</c:v>
                </c:pt>
                <c:pt idx="184">
                  <c:v>6513706.1693286486</c:v>
                </c:pt>
                <c:pt idx="185">
                  <c:v>6518000</c:v>
                </c:pt>
                <c:pt idx="186">
                  <c:v>6518000</c:v>
                </c:pt>
                <c:pt idx="187">
                  <c:v>6512079.2552548731</c:v>
                </c:pt>
                <c:pt idx="188">
                  <c:v>6506294.8907058565</c:v>
                </c:pt>
                <c:pt idx="189">
                  <c:v>6518000</c:v>
                </c:pt>
                <c:pt idx="190">
                  <c:v>6518000</c:v>
                </c:pt>
                <c:pt idx="191">
                  <c:v>6512283.8255347805</c:v>
                </c:pt>
                <c:pt idx="192">
                  <c:v>6518000</c:v>
                </c:pt>
                <c:pt idx="193">
                  <c:v>6512283.8255347805</c:v>
                </c:pt>
                <c:pt idx="194">
                  <c:v>6518000</c:v>
                </c:pt>
                <c:pt idx="195">
                  <c:v>6512420.2057023756</c:v>
                </c:pt>
                <c:pt idx="196">
                  <c:v>6506840.4114047512</c:v>
                </c:pt>
                <c:pt idx="197">
                  <c:v>6513960.3405982135</c:v>
                </c:pt>
                <c:pt idx="198">
                  <c:v>6508312.3562167911</c:v>
                </c:pt>
                <c:pt idx="199">
                  <c:v>6502527.9916677745</c:v>
                </c:pt>
                <c:pt idx="200">
                  <c:v>6511257.2742158948</c:v>
                </c:pt>
                <c:pt idx="201">
                  <c:v>6518000</c:v>
                </c:pt>
                <c:pt idx="202">
                  <c:v>6511772.9223720916</c:v>
                </c:pt>
                <c:pt idx="203">
                  <c:v>6518000</c:v>
                </c:pt>
                <c:pt idx="204">
                  <c:v>6518000</c:v>
                </c:pt>
                <c:pt idx="205">
                  <c:v>6518000</c:v>
                </c:pt>
                <c:pt idx="206">
                  <c:v>6518000</c:v>
                </c:pt>
                <c:pt idx="207">
                  <c:v>6518000</c:v>
                </c:pt>
                <c:pt idx="208">
                  <c:v>6518000</c:v>
                </c:pt>
                <c:pt idx="209">
                  <c:v>6518000</c:v>
                </c:pt>
                <c:pt idx="210">
                  <c:v>6518000</c:v>
                </c:pt>
                <c:pt idx="211">
                  <c:v>6518000</c:v>
                </c:pt>
                <c:pt idx="212">
                  <c:v>6511620.7707208153</c:v>
                </c:pt>
                <c:pt idx="213">
                  <c:v>6517610.1118736826</c:v>
                </c:pt>
                <c:pt idx="214">
                  <c:v>6511094.5023983885</c:v>
                </c:pt>
                <c:pt idx="215">
                  <c:v>6504578.8929230943</c:v>
                </c:pt>
                <c:pt idx="216">
                  <c:v>6511480.9250662727</c:v>
                </c:pt>
                <c:pt idx="217">
                  <c:v>6518000</c:v>
                </c:pt>
                <c:pt idx="218">
                  <c:v>6511961.7211683178</c:v>
                </c:pt>
                <c:pt idx="219">
                  <c:v>6505821.1572109396</c:v>
                </c:pt>
                <c:pt idx="220">
                  <c:v>6512205.5492856316</c:v>
                </c:pt>
                <c:pt idx="221">
                  <c:v>6506133.1754120504</c:v>
                </c:pt>
                <c:pt idx="222">
                  <c:v>6499890.3263289761</c:v>
                </c:pt>
                <c:pt idx="223">
                  <c:v>6494836.4369796598</c:v>
                </c:pt>
                <c:pt idx="224">
                  <c:v>6501391.3042923603</c:v>
                </c:pt>
                <c:pt idx="225">
                  <c:v>6495728.0709785949</c:v>
                </c:pt>
                <c:pt idx="226">
                  <c:v>6502136.5740710553</c:v>
                </c:pt>
                <c:pt idx="227">
                  <c:v>6496554.2021906245</c:v>
                </c:pt>
                <c:pt idx="228">
                  <c:v>6490584.1134712556</c:v>
                </c:pt>
                <c:pt idx="229">
                  <c:v>6484409.4544719793</c:v>
                </c:pt>
                <c:pt idx="230">
                  <c:v>6477927.9400670994</c:v>
                </c:pt>
                <c:pt idx="231">
                  <c:v>6493764.7463896293</c:v>
                </c:pt>
                <c:pt idx="232">
                  <c:v>6509533.3626283612</c:v>
                </c:pt>
                <c:pt idx="233">
                  <c:v>6518000</c:v>
                </c:pt>
                <c:pt idx="234">
                  <c:v>6518000</c:v>
                </c:pt>
                <c:pt idx="235">
                  <c:v>6518000</c:v>
                </c:pt>
                <c:pt idx="236">
                  <c:v>6518000</c:v>
                </c:pt>
                <c:pt idx="237">
                  <c:v>6518000</c:v>
                </c:pt>
                <c:pt idx="238">
                  <c:v>6518000</c:v>
                </c:pt>
                <c:pt idx="239">
                  <c:v>6518000</c:v>
                </c:pt>
                <c:pt idx="240">
                  <c:v>6518000</c:v>
                </c:pt>
                <c:pt idx="241">
                  <c:v>6518000</c:v>
                </c:pt>
                <c:pt idx="242">
                  <c:v>6518000</c:v>
                </c:pt>
                <c:pt idx="243">
                  <c:v>6518000</c:v>
                </c:pt>
                <c:pt idx="244">
                  <c:v>6518000</c:v>
                </c:pt>
                <c:pt idx="245">
                  <c:v>6518000</c:v>
                </c:pt>
                <c:pt idx="246">
                  <c:v>6518000</c:v>
                </c:pt>
                <c:pt idx="247">
                  <c:v>6518000</c:v>
                </c:pt>
                <c:pt idx="248">
                  <c:v>6518000</c:v>
                </c:pt>
                <c:pt idx="249">
                  <c:v>6518000</c:v>
                </c:pt>
                <c:pt idx="250">
                  <c:v>6518000</c:v>
                </c:pt>
                <c:pt idx="251">
                  <c:v>6518000</c:v>
                </c:pt>
                <c:pt idx="252">
                  <c:v>6518000</c:v>
                </c:pt>
                <c:pt idx="253">
                  <c:v>6518000</c:v>
                </c:pt>
                <c:pt idx="254">
                  <c:v>6518000</c:v>
                </c:pt>
                <c:pt idx="255">
                  <c:v>6518000</c:v>
                </c:pt>
                <c:pt idx="256">
                  <c:v>6518000</c:v>
                </c:pt>
                <c:pt idx="257">
                  <c:v>6518000</c:v>
                </c:pt>
                <c:pt idx="258">
                  <c:v>6518000</c:v>
                </c:pt>
                <c:pt idx="259">
                  <c:v>6518000</c:v>
                </c:pt>
                <c:pt idx="260">
                  <c:v>6518000</c:v>
                </c:pt>
                <c:pt idx="261">
                  <c:v>6518000</c:v>
                </c:pt>
                <c:pt idx="262">
                  <c:v>6518000</c:v>
                </c:pt>
                <c:pt idx="263">
                  <c:v>6518000</c:v>
                </c:pt>
                <c:pt idx="264">
                  <c:v>6518000</c:v>
                </c:pt>
                <c:pt idx="265">
                  <c:v>6518000</c:v>
                </c:pt>
                <c:pt idx="266">
                  <c:v>6518000</c:v>
                </c:pt>
                <c:pt idx="267">
                  <c:v>6518000</c:v>
                </c:pt>
                <c:pt idx="268">
                  <c:v>6518000</c:v>
                </c:pt>
                <c:pt idx="269">
                  <c:v>6518000</c:v>
                </c:pt>
                <c:pt idx="270">
                  <c:v>6518000</c:v>
                </c:pt>
                <c:pt idx="271">
                  <c:v>6518000</c:v>
                </c:pt>
                <c:pt idx="272">
                  <c:v>6518000</c:v>
                </c:pt>
                <c:pt idx="273">
                  <c:v>6518000</c:v>
                </c:pt>
                <c:pt idx="274">
                  <c:v>6518000</c:v>
                </c:pt>
                <c:pt idx="275">
                  <c:v>6518000</c:v>
                </c:pt>
                <c:pt idx="276">
                  <c:v>6518000</c:v>
                </c:pt>
                <c:pt idx="277">
                  <c:v>6518000</c:v>
                </c:pt>
                <c:pt idx="278">
                  <c:v>6518000</c:v>
                </c:pt>
                <c:pt idx="279">
                  <c:v>6518000</c:v>
                </c:pt>
                <c:pt idx="280">
                  <c:v>6518000</c:v>
                </c:pt>
                <c:pt idx="281">
                  <c:v>6518000</c:v>
                </c:pt>
                <c:pt idx="282">
                  <c:v>6518000</c:v>
                </c:pt>
                <c:pt idx="283">
                  <c:v>6518000</c:v>
                </c:pt>
                <c:pt idx="284">
                  <c:v>6518000</c:v>
                </c:pt>
                <c:pt idx="285">
                  <c:v>6518000</c:v>
                </c:pt>
                <c:pt idx="286">
                  <c:v>6518000</c:v>
                </c:pt>
                <c:pt idx="287">
                  <c:v>6518000</c:v>
                </c:pt>
                <c:pt idx="288">
                  <c:v>6518000</c:v>
                </c:pt>
                <c:pt idx="289">
                  <c:v>6518000</c:v>
                </c:pt>
                <c:pt idx="290">
                  <c:v>6518000</c:v>
                </c:pt>
                <c:pt idx="291">
                  <c:v>6518000</c:v>
                </c:pt>
                <c:pt idx="292">
                  <c:v>6518000</c:v>
                </c:pt>
                <c:pt idx="293">
                  <c:v>6518000</c:v>
                </c:pt>
                <c:pt idx="294">
                  <c:v>6518000</c:v>
                </c:pt>
                <c:pt idx="295">
                  <c:v>6518000</c:v>
                </c:pt>
                <c:pt idx="296">
                  <c:v>6518000</c:v>
                </c:pt>
                <c:pt idx="297">
                  <c:v>6518000</c:v>
                </c:pt>
                <c:pt idx="298">
                  <c:v>6518000</c:v>
                </c:pt>
                <c:pt idx="299">
                  <c:v>6518000</c:v>
                </c:pt>
                <c:pt idx="300">
                  <c:v>6518000</c:v>
                </c:pt>
                <c:pt idx="301">
                  <c:v>6518000</c:v>
                </c:pt>
                <c:pt idx="302">
                  <c:v>6518000</c:v>
                </c:pt>
                <c:pt idx="303">
                  <c:v>6518000</c:v>
                </c:pt>
                <c:pt idx="304">
                  <c:v>6518000</c:v>
                </c:pt>
                <c:pt idx="305">
                  <c:v>6518000</c:v>
                </c:pt>
                <c:pt idx="306">
                  <c:v>6518000</c:v>
                </c:pt>
                <c:pt idx="307">
                  <c:v>6518000</c:v>
                </c:pt>
                <c:pt idx="308">
                  <c:v>6518000</c:v>
                </c:pt>
                <c:pt idx="309">
                  <c:v>6518000</c:v>
                </c:pt>
                <c:pt idx="310">
                  <c:v>6518000</c:v>
                </c:pt>
                <c:pt idx="311">
                  <c:v>6518000</c:v>
                </c:pt>
                <c:pt idx="312">
                  <c:v>6518000</c:v>
                </c:pt>
                <c:pt idx="313">
                  <c:v>6518000</c:v>
                </c:pt>
                <c:pt idx="314">
                  <c:v>6518000</c:v>
                </c:pt>
                <c:pt idx="315">
                  <c:v>6518000</c:v>
                </c:pt>
                <c:pt idx="316">
                  <c:v>6518000</c:v>
                </c:pt>
                <c:pt idx="317">
                  <c:v>6518000</c:v>
                </c:pt>
                <c:pt idx="318">
                  <c:v>6518000</c:v>
                </c:pt>
                <c:pt idx="319">
                  <c:v>6518000</c:v>
                </c:pt>
                <c:pt idx="320">
                  <c:v>6518000</c:v>
                </c:pt>
                <c:pt idx="321">
                  <c:v>6518000</c:v>
                </c:pt>
                <c:pt idx="322">
                  <c:v>6518000</c:v>
                </c:pt>
                <c:pt idx="323">
                  <c:v>6518000</c:v>
                </c:pt>
                <c:pt idx="324">
                  <c:v>6518000</c:v>
                </c:pt>
                <c:pt idx="325">
                  <c:v>6518000</c:v>
                </c:pt>
                <c:pt idx="326">
                  <c:v>6518000</c:v>
                </c:pt>
                <c:pt idx="327">
                  <c:v>6518000</c:v>
                </c:pt>
                <c:pt idx="328">
                  <c:v>6518000</c:v>
                </c:pt>
                <c:pt idx="329">
                  <c:v>6518000</c:v>
                </c:pt>
                <c:pt idx="330">
                  <c:v>6518000</c:v>
                </c:pt>
                <c:pt idx="331">
                  <c:v>6518000</c:v>
                </c:pt>
                <c:pt idx="332">
                  <c:v>6518000</c:v>
                </c:pt>
                <c:pt idx="333">
                  <c:v>6518000</c:v>
                </c:pt>
                <c:pt idx="334">
                  <c:v>6518000</c:v>
                </c:pt>
                <c:pt idx="335">
                  <c:v>6518000</c:v>
                </c:pt>
                <c:pt idx="336">
                  <c:v>6518000</c:v>
                </c:pt>
                <c:pt idx="337">
                  <c:v>6518000</c:v>
                </c:pt>
                <c:pt idx="338">
                  <c:v>6518000</c:v>
                </c:pt>
                <c:pt idx="339">
                  <c:v>6518000</c:v>
                </c:pt>
                <c:pt idx="340">
                  <c:v>6518000</c:v>
                </c:pt>
                <c:pt idx="341">
                  <c:v>6518000</c:v>
                </c:pt>
                <c:pt idx="342">
                  <c:v>6518000</c:v>
                </c:pt>
                <c:pt idx="343">
                  <c:v>6518000</c:v>
                </c:pt>
                <c:pt idx="344">
                  <c:v>6518000</c:v>
                </c:pt>
                <c:pt idx="345">
                  <c:v>6518000</c:v>
                </c:pt>
                <c:pt idx="346">
                  <c:v>6518000</c:v>
                </c:pt>
                <c:pt idx="347">
                  <c:v>6518000</c:v>
                </c:pt>
                <c:pt idx="348">
                  <c:v>6518000</c:v>
                </c:pt>
                <c:pt idx="349">
                  <c:v>6518000</c:v>
                </c:pt>
                <c:pt idx="350">
                  <c:v>6518000</c:v>
                </c:pt>
                <c:pt idx="351">
                  <c:v>6518000</c:v>
                </c:pt>
                <c:pt idx="352">
                  <c:v>6518000</c:v>
                </c:pt>
                <c:pt idx="353">
                  <c:v>6518000</c:v>
                </c:pt>
                <c:pt idx="354">
                  <c:v>6518000</c:v>
                </c:pt>
                <c:pt idx="355">
                  <c:v>6518000</c:v>
                </c:pt>
                <c:pt idx="356">
                  <c:v>6518000</c:v>
                </c:pt>
                <c:pt idx="357">
                  <c:v>6518000</c:v>
                </c:pt>
                <c:pt idx="358">
                  <c:v>6518000</c:v>
                </c:pt>
                <c:pt idx="359">
                  <c:v>6518000</c:v>
                </c:pt>
                <c:pt idx="360">
                  <c:v>6518000</c:v>
                </c:pt>
                <c:pt idx="361">
                  <c:v>6518000</c:v>
                </c:pt>
                <c:pt idx="362">
                  <c:v>6518000</c:v>
                </c:pt>
                <c:pt idx="363">
                  <c:v>6518000</c:v>
                </c:pt>
                <c:pt idx="364">
                  <c:v>6518000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82-4E3A-AA66-77DC4C536DBA}"/>
            </c:ext>
          </c:extLst>
        </c:ser>
        <c:ser>
          <c:idx val="2"/>
          <c:order val="5"/>
          <c:tx>
            <c:v>Vz při QB=1m3/s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'Bilance  var.2 QB=1'!$N$5:$N$369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'Bilance  var.2 QB=1'!$X$5:$X$369</c:f>
              <c:numCache>
                <c:formatCode>#,##0</c:formatCode>
                <c:ptCount val="365"/>
                <c:pt idx="0">
                  <c:v>6518000</c:v>
                </c:pt>
                <c:pt idx="1">
                  <c:v>6518000</c:v>
                </c:pt>
                <c:pt idx="2">
                  <c:v>6518000</c:v>
                </c:pt>
                <c:pt idx="3">
                  <c:v>6518000</c:v>
                </c:pt>
                <c:pt idx="4">
                  <c:v>6518000</c:v>
                </c:pt>
                <c:pt idx="5">
                  <c:v>6518000</c:v>
                </c:pt>
                <c:pt idx="6">
                  <c:v>6518000</c:v>
                </c:pt>
                <c:pt idx="7">
                  <c:v>6518000</c:v>
                </c:pt>
                <c:pt idx="8">
                  <c:v>6515463.9699135246</c:v>
                </c:pt>
                <c:pt idx="9">
                  <c:v>6518000</c:v>
                </c:pt>
                <c:pt idx="10">
                  <c:v>6518000</c:v>
                </c:pt>
                <c:pt idx="11">
                  <c:v>6518000</c:v>
                </c:pt>
                <c:pt idx="12">
                  <c:v>6518000</c:v>
                </c:pt>
                <c:pt idx="13">
                  <c:v>6518000</c:v>
                </c:pt>
                <c:pt idx="14">
                  <c:v>6518000</c:v>
                </c:pt>
                <c:pt idx="15">
                  <c:v>6518000</c:v>
                </c:pt>
                <c:pt idx="16">
                  <c:v>6518000</c:v>
                </c:pt>
                <c:pt idx="17">
                  <c:v>6518000</c:v>
                </c:pt>
                <c:pt idx="18">
                  <c:v>6518000</c:v>
                </c:pt>
                <c:pt idx="19">
                  <c:v>6518000</c:v>
                </c:pt>
                <c:pt idx="20">
                  <c:v>6518000</c:v>
                </c:pt>
                <c:pt idx="21">
                  <c:v>6518000</c:v>
                </c:pt>
                <c:pt idx="22">
                  <c:v>6518000</c:v>
                </c:pt>
                <c:pt idx="23">
                  <c:v>6518000</c:v>
                </c:pt>
                <c:pt idx="24">
                  <c:v>6518000</c:v>
                </c:pt>
                <c:pt idx="25">
                  <c:v>6518000</c:v>
                </c:pt>
                <c:pt idx="26">
                  <c:v>6518000</c:v>
                </c:pt>
                <c:pt idx="27">
                  <c:v>6518000</c:v>
                </c:pt>
                <c:pt idx="28">
                  <c:v>6518000</c:v>
                </c:pt>
                <c:pt idx="29">
                  <c:v>6518000</c:v>
                </c:pt>
                <c:pt idx="30">
                  <c:v>6518000</c:v>
                </c:pt>
                <c:pt idx="31">
                  <c:v>6518000</c:v>
                </c:pt>
                <c:pt idx="32">
                  <c:v>6518000</c:v>
                </c:pt>
                <c:pt idx="33">
                  <c:v>6518000</c:v>
                </c:pt>
                <c:pt idx="34">
                  <c:v>6518000</c:v>
                </c:pt>
                <c:pt idx="35">
                  <c:v>6518000</c:v>
                </c:pt>
                <c:pt idx="36">
                  <c:v>6518000</c:v>
                </c:pt>
                <c:pt idx="37">
                  <c:v>6517278.548852494</c:v>
                </c:pt>
                <c:pt idx="38">
                  <c:v>6518000</c:v>
                </c:pt>
                <c:pt idx="39">
                  <c:v>6517278.548852494</c:v>
                </c:pt>
                <c:pt idx="40">
                  <c:v>6518000</c:v>
                </c:pt>
                <c:pt idx="41">
                  <c:v>6518000</c:v>
                </c:pt>
                <c:pt idx="42">
                  <c:v>6518000</c:v>
                </c:pt>
                <c:pt idx="43">
                  <c:v>6516119.5785467727</c:v>
                </c:pt>
                <c:pt idx="44">
                  <c:v>6518000</c:v>
                </c:pt>
                <c:pt idx="45">
                  <c:v>6518000</c:v>
                </c:pt>
                <c:pt idx="46">
                  <c:v>6518000</c:v>
                </c:pt>
                <c:pt idx="47">
                  <c:v>6518000</c:v>
                </c:pt>
                <c:pt idx="48">
                  <c:v>6518000</c:v>
                </c:pt>
                <c:pt idx="49">
                  <c:v>6518000</c:v>
                </c:pt>
                <c:pt idx="50">
                  <c:v>6518000</c:v>
                </c:pt>
                <c:pt idx="51">
                  <c:v>6518000</c:v>
                </c:pt>
                <c:pt idx="52">
                  <c:v>6518000</c:v>
                </c:pt>
                <c:pt idx="53">
                  <c:v>6518000</c:v>
                </c:pt>
                <c:pt idx="54">
                  <c:v>6518000</c:v>
                </c:pt>
                <c:pt idx="55">
                  <c:v>6518000</c:v>
                </c:pt>
                <c:pt idx="56">
                  <c:v>6518000</c:v>
                </c:pt>
                <c:pt idx="57">
                  <c:v>6518000</c:v>
                </c:pt>
                <c:pt idx="58">
                  <c:v>6518000</c:v>
                </c:pt>
                <c:pt idx="59">
                  <c:v>6518000</c:v>
                </c:pt>
                <c:pt idx="60">
                  <c:v>6518000</c:v>
                </c:pt>
                <c:pt idx="61">
                  <c:v>6518000</c:v>
                </c:pt>
                <c:pt idx="62">
                  <c:v>6518000</c:v>
                </c:pt>
                <c:pt idx="63">
                  <c:v>6518000</c:v>
                </c:pt>
                <c:pt idx="64">
                  <c:v>6518000</c:v>
                </c:pt>
                <c:pt idx="65">
                  <c:v>6518000</c:v>
                </c:pt>
                <c:pt idx="66">
                  <c:v>6518000</c:v>
                </c:pt>
                <c:pt idx="67">
                  <c:v>6518000</c:v>
                </c:pt>
                <c:pt idx="68">
                  <c:v>6518000</c:v>
                </c:pt>
                <c:pt idx="69">
                  <c:v>6518000</c:v>
                </c:pt>
                <c:pt idx="70">
                  <c:v>6518000</c:v>
                </c:pt>
                <c:pt idx="71">
                  <c:v>6518000</c:v>
                </c:pt>
                <c:pt idx="72">
                  <c:v>6518000</c:v>
                </c:pt>
                <c:pt idx="73">
                  <c:v>6518000</c:v>
                </c:pt>
                <c:pt idx="74">
                  <c:v>6518000</c:v>
                </c:pt>
                <c:pt idx="75">
                  <c:v>6518000</c:v>
                </c:pt>
                <c:pt idx="76">
                  <c:v>6518000</c:v>
                </c:pt>
                <c:pt idx="77">
                  <c:v>6518000</c:v>
                </c:pt>
                <c:pt idx="78">
                  <c:v>6518000</c:v>
                </c:pt>
                <c:pt idx="79">
                  <c:v>6518000</c:v>
                </c:pt>
                <c:pt idx="80">
                  <c:v>6518000</c:v>
                </c:pt>
                <c:pt idx="81">
                  <c:v>6518000</c:v>
                </c:pt>
                <c:pt idx="82">
                  <c:v>6518000</c:v>
                </c:pt>
                <c:pt idx="83">
                  <c:v>6518000</c:v>
                </c:pt>
                <c:pt idx="84">
                  <c:v>6518000</c:v>
                </c:pt>
                <c:pt idx="85">
                  <c:v>6518000</c:v>
                </c:pt>
                <c:pt idx="86">
                  <c:v>6518000</c:v>
                </c:pt>
                <c:pt idx="87">
                  <c:v>6518000</c:v>
                </c:pt>
                <c:pt idx="88">
                  <c:v>6518000</c:v>
                </c:pt>
                <c:pt idx="89">
                  <c:v>6516904.1938152378</c:v>
                </c:pt>
                <c:pt idx="90">
                  <c:v>6518000</c:v>
                </c:pt>
                <c:pt idx="91">
                  <c:v>6518000</c:v>
                </c:pt>
                <c:pt idx="92">
                  <c:v>6518000</c:v>
                </c:pt>
                <c:pt idx="93">
                  <c:v>6518000</c:v>
                </c:pt>
                <c:pt idx="94">
                  <c:v>6518000</c:v>
                </c:pt>
                <c:pt idx="95">
                  <c:v>6518000</c:v>
                </c:pt>
                <c:pt idx="96">
                  <c:v>6518000</c:v>
                </c:pt>
                <c:pt idx="97">
                  <c:v>6518000</c:v>
                </c:pt>
                <c:pt idx="98">
                  <c:v>6518000</c:v>
                </c:pt>
                <c:pt idx="99">
                  <c:v>6517799.6413242826</c:v>
                </c:pt>
                <c:pt idx="100">
                  <c:v>6518000</c:v>
                </c:pt>
                <c:pt idx="101">
                  <c:v>6518000</c:v>
                </c:pt>
                <c:pt idx="102">
                  <c:v>6518000</c:v>
                </c:pt>
                <c:pt idx="103">
                  <c:v>6518000</c:v>
                </c:pt>
                <c:pt idx="104">
                  <c:v>6518000</c:v>
                </c:pt>
                <c:pt idx="105">
                  <c:v>6518000</c:v>
                </c:pt>
                <c:pt idx="106">
                  <c:v>6518000</c:v>
                </c:pt>
                <c:pt idx="107">
                  <c:v>6518000</c:v>
                </c:pt>
                <c:pt idx="108">
                  <c:v>6518000</c:v>
                </c:pt>
                <c:pt idx="109">
                  <c:v>6518000</c:v>
                </c:pt>
                <c:pt idx="110">
                  <c:v>6516903.5033345772</c:v>
                </c:pt>
                <c:pt idx="111">
                  <c:v>6518000</c:v>
                </c:pt>
                <c:pt idx="112">
                  <c:v>6518000</c:v>
                </c:pt>
                <c:pt idx="113">
                  <c:v>6518000</c:v>
                </c:pt>
                <c:pt idx="114">
                  <c:v>6518000</c:v>
                </c:pt>
                <c:pt idx="115">
                  <c:v>6516494.3627747623</c:v>
                </c:pt>
                <c:pt idx="116">
                  <c:v>6518000</c:v>
                </c:pt>
                <c:pt idx="117">
                  <c:v>6518000</c:v>
                </c:pt>
                <c:pt idx="118">
                  <c:v>6516630.7429708727</c:v>
                </c:pt>
                <c:pt idx="119">
                  <c:v>6518000</c:v>
                </c:pt>
                <c:pt idx="120">
                  <c:v>6518000</c:v>
                </c:pt>
                <c:pt idx="121">
                  <c:v>6516494.3627747623</c:v>
                </c:pt>
                <c:pt idx="122">
                  <c:v>6518000</c:v>
                </c:pt>
                <c:pt idx="123">
                  <c:v>6518000</c:v>
                </c:pt>
                <c:pt idx="124">
                  <c:v>6518000</c:v>
                </c:pt>
                <c:pt idx="125">
                  <c:v>6518000</c:v>
                </c:pt>
                <c:pt idx="126">
                  <c:v>6518000</c:v>
                </c:pt>
                <c:pt idx="127">
                  <c:v>6518000</c:v>
                </c:pt>
                <c:pt idx="128">
                  <c:v>6518000</c:v>
                </c:pt>
                <c:pt idx="129">
                  <c:v>6518000</c:v>
                </c:pt>
                <c:pt idx="130">
                  <c:v>6518000</c:v>
                </c:pt>
                <c:pt idx="131">
                  <c:v>6518000</c:v>
                </c:pt>
                <c:pt idx="132">
                  <c:v>6518000</c:v>
                </c:pt>
                <c:pt idx="133">
                  <c:v>6518000</c:v>
                </c:pt>
                <c:pt idx="134">
                  <c:v>6518000</c:v>
                </c:pt>
                <c:pt idx="135">
                  <c:v>6518000</c:v>
                </c:pt>
                <c:pt idx="136">
                  <c:v>6518000</c:v>
                </c:pt>
                <c:pt idx="137">
                  <c:v>6516971.6934183743</c:v>
                </c:pt>
                <c:pt idx="138">
                  <c:v>6518000</c:v>
                </c:pt>
                <c:pt idx="139">
                  <c:v>6516562.5528870756</c:v>
                </c:pt>
                <c:pt idx="140">
                  <c:v>6518000</c:v>
                </c:pt>
                <c:pt idx="141">
                  <c:v>6518000</c:v>
                </c:pt>
                <c:pt idx="142">
                  <c:v>6516289.7924948549</c:v>
                </c:pt>
                <c:pt idx="143">
                  <c:v>6518000</c:v>
                </c:pt>
                <c:pt idx="144">
                  <c:v>6516460.2677328633</c:v>
                </c:pt>
                <c:pt idx="145">
                  <c:v>6515227.3908713302</c:v>
                </c:pt>
                <c:pt idx="146">
                  <c:v>6518000</c:v>
                </c:pt>
                <c:pt idx="147">
                  <c:v>6518000</c:v>
                </c:pt>
                <c:pt idx="148">
                  <c:v>6518000</c:v>
                </c:pt>
                <c:pt idx="149">
                  <c:v>6518000</c:v>
                </c:pt>
                <c:pt idx="150">
                  <c:v>6518000</c:v>
                </c:pt>
                <c:pt idx="151">
                  <c:v>6518000</c:v>
                </c:pt>
                <c:pt idx="152">
                  <c:v>6518000</c:v>
                </c:pt>
                <c:pt idx="153">
                  <c:v>6518000</c:v>
                </c:pt>
                <c:pt idx="154">
                  <c:v>6518000</c:v>
                </c:pt>
                <c:pt idx="155">
                  <c:v>6518000</c:v>
                </c:pt>
                <c:pt idx="156">
                  <c:v>6518000</c:v>
                </c:pt>
                <c:pt idx="157">
                  <c:v>6518000</c:v>
                </c:pt>
                <c:pt idx="158">
                  <c:v>6518000</c:v>
                </c:pt>
                <c:pt idx="159">
                  <c:v>6518000</c:v>
                </c:pt>
                <c:pt idx="160">
                  <c:v>6518000</c:v>
                </c:pt>
                <c:pt idx="161">
                  <c:v>6518000</c:v>
                </c:pt>
                <c:pt idx="162">
                  <c:v>6518000</c:v>
                </c:pt>
                <c:pt idx="163">
                  <c:v>6514713.9946033861</c:v>
                </c:pt>
                <c:pt idx="164">
                  <c:v>6518000</c:v>
                </c:pt>
                <c:pt idx="165">
                  <c:v>6513749.2932870751</c:v>
                </c:pt>
                <c:pt idx="166">
                  <c:v>6518000</c:v>
                </c:pt>
                <c:pt idx="167">
                  <c:v>6518000</c:v>
                </c:pt>
                <c:pt idx="168">
                  <c:v>6513476.5328948544</c:v>
                </c:pt>
                <c:pt idx="169">
                  <c:v>6518000</c:v>
                </c:pt>
                <c:pt idx="170">
                  <c:v>6518000</c:v>
                </c:pt>
                <c:pt idx="171">
                  <c:v>6513578.8180490667</c:v>
                </c:pt>
                <c:pt idx="172">
                  <c:v>6518000</c:v>
                </c:pt>
                <c:pt idx="173">
                  <c:v>6518000</c:v>
                </c:pt>
                <c:pt idx="174">
                  <c:v>6513647.0081328638</c:v>
                </c:pt>
                <c:pt idx="175">
                  <c:v>6518000</c:v>
                </c:pt>
                <c:pt idx="176">
                  <c:v>6518000</c:v>
                </c:pt>
                <c:pt idx="177">
                  <c:v>6518000</c:v>
                </c:pt>
                <c:pt idx="178">
                  <c:v>6513953.8635384673</c:v>
                </c:pt>
                <c:pt idx="179">
                  <c:v>6518000</c:v>
                </c:pt>
                <c:pt idx="180">
                  <c:v>6518000</c:v>
                </c:pt>
                <c:pt idx="181">
                  <c:v>6513449.9619370336</c:v>
                </c:pt>
                <c:pt idx="182">
                  <c:v>6518000</c:v>
                </c:pt>
                <c:pt idx="183">
                  <c:v>6518000</c:v>
                </c:pt>
                <c:pt idx="184">
                  <c:v>6513706.1693286486</c:v>
                </c:pt>
                <c:pt idx="185">
                  <c:v>6518000</c:v>
                </c:pt>
                <c:pt idx="186">
                  <c:v>6518000</c:v>
                </c:pt>
                <c:pt idx="187">
                  <c:v>6512079.2552548731</c:v>
                </c:pt>
                <c:pt idx="188">
                  <c:v>6506294.8907058565</c:v>
                </c:pt>
                <c:pt idx="189">
                  <c:v>6518000</c:v>
                </c:pt>
                <c:pt idx="190">
                  <c:v>6518000</c:v>
                </c:pt>
                <c:pt idx="191">
                  <c:v>6512283.8255347805</c:v>
                </c:pt>
                <c:pt idx="192">
                  <c:v>6518000</c:v>
                </c:pt>
                <c:pt idx="193">
                  <c:v>6512283.8255347805</c:v>
                </c:pt>
                <c:pt idx="194">
                  <c:v>6518000</c:v>
                </c:pt>
                <c:pt idx="195">
                  <c:v>6512420.2057023756</c:v>
                </c:pt>
                <c:pt idx="196">
                  <c:v>6506840.4114047512</c:v>
                </c:pt>
                <c:pt idx="197">
                  <c:v>6513960.3405982135</c:v>
                </c:pt>
                <c:pt idx="198">
                  <c:v>6508312.3562167911</c:v>
                </c:pt>
                <c:pt idx="199">
                  <c:v>6502527.9916677745</c:v>
                </c:pt>
                <c:pt idx="200">
                  <c:v>6511257.2742158948</c:v>
                </c:pt>
                <c:pt idx="201">
                  <c:v>6518000</c:v>
                </c:pt>
                <c:pt idx="202">
                  <c:v>6511772.9223720916</c:v>
                </c:pt>
                <c:pt idx="203">
                  <c:v>6518000</c:v>
                </c:pt>
                <c:pt idx="204">
                  <c:v>6518000</c:v>
                </c:pt>
                <c:pt idx="205">
                  <c:v>6518000</c:v>
                </c:pt>
                <c:pt idx="206">
                  <c:v>6518000</c:v>
                </c:pt>
                <c:pt idx="207">
                  <c:v>6518000</c:v>
                </c:pt>
                <c:pt idx="208">
                  <c:v>6518000</c:v>
                </c:pt>
                <c:pt idx="209">
                  <c:v>6518000</c:v>
                </c:pt>
                <c:pt idx="210">
                  <c:v>6518000</c:v>
                </c:pt>
                <c:pt idx="211">
                  <c:v>6518000</c:v>
                </c:pt>
                <c:pt idx="212">
                  <c:v>6511620.7707208153</c:v>
                </c:pt>
                <c:pt idx="213">
                  <c:v>6517610.1118736826</c:v>
                </c:pt>
                <c:pt idx="214">
                  <c:v>6511094.5023983885</c:v>
                </c:pt>
                <c:pt idx="215">
                  <c:v>6504578.8929230943</c:v>
                </c:pt>
                <c:pt idx="216">
                  <c:v>6511480.9250662727</c:v>
                </c:pt>
                <c:pt idx="217">
                  <c:v>6518000</c:v>
                </c:pt>
                <c:pt idx="218">
                  <c:v>6511961.7211683178</c:v>
                </c:pt>
                <c:pt idx="219">
                  <c:v>6505821.1572109396</c:v>
                </c:pt>
                <c:pt idx="220">
                  <c:v>6512205.5492856316</c:v>
                </c:pt>
                <c:pt idx="221">
                  <c:v>6506133.1754120504</c:v>
                </c:pt>
                <c:pt idx="222">
                  <c:v>6499890.3263289761</c:v>
                </c:pt>
                <c:pt idx="223">
                  <c:v>6494836.4369796598</c:v>
                </c:pt>
                <c:pt idx="224">
                  <c:v>6501391.3042923603</c:v>
                </c:pt>
                <c:pt idx="225">
                  <c:v>6495728.0709785949</c:v>
                </c:pt>
                <c:pt idx="226">
                  <c:v>6502136.5740710553</c:v>
                </c:pt>
                <c:pt idx="227">
                  <c:v>6496554.2021906245</c:v>
                </c:pt>
                <c:pt idx="228">
                  <c:v>6490584.1134712556</c:v>
                </c:pt>
                <c:pt idx="229">
                  <c:v>6484409.4544719793</c:v>
                </c:pt>
                <c:pt idx="230">
                  <c:v>6477927.9400670994</c:v>
                </c:pt>
                <c:pt idx="231">
                  <c:v>6518000</c:v>
                </c:pt>
                <c:pt idx="232">
                  <c:v>6518000</c:v>
                </c:pt>
                <c:pt idx="233">
                  <c:v>6518000</c:v>
                </c:pt>
                <c:pt idx="234">
                  <c:v>6518000</c:v>
                </c:pt>
                <c:pt idx="235">
                  <c:v>6518000</c:v>
                </c:pt>
                <c:pt idx="236">
                  <c:v>6518000</c:v>
                </c:pt>
                <c:pt idx="237">
                  <c:v>6518000</c:v>
                </c:pt>
                <c:pt idx="238">
                  <c:v>6518000</c:v>
                </c:pt>
                <c:pt idx="239">
                  <c:v>6518000</c:v>
                </c:pt>
                <c:pt idx="240">
                  <c:v>6518000</c:v>
                </c:pt>
                <c:pt idx="241">
                  <c:v>6518000</c:v>
                </c:pt>
                <c:pt idx="242">
                  <c:v>6518000</c:v>
                </c:pt>
                <c:pt idx="243">
                  <c:v>6518000</c:v>
                </c:pt>
                <c:pt idx="244">
                  <c:v>6518000</c:v>
                </c:pt>
                <c:pt idx="245">
                  <c:v>6518000</c:v>
                </c:pt>
                <c:pt idx="246">
                  <c:v>6518000</c:v>
                </c:pt>
                <c:pt idx="247">
                  <c:v>6518000</c:v>
                </c:pt>
                <c:pt idx="248">
                  <c:v>6518000</c:v>
                </c:pt>
                <c:pt idx="249">
                  <c:v>6518000</c:v>
                </c:pt>
                <c:pt idx="250">
                  <c:v>6518000</c:v>
                </c:pt>
                <c:pt idx="251">
                  <c:v>6518000</c:v>
                </c:pt>
                <c:pt idx="252">
                  <c:v>6518000</c:v>
                </c:pt>
                <c:pt idx="253">
                  <c:v>6518000</c:v>
                </c:pt>
                <c:pt idx="254">
                  <c:v>6518000</c:v>
                </c:pt>
                <c:pt idx="255">
                  <c:v>6518000</c:v>
                </c:pt>
                <c:pt idx="256">
                  <c:v>6518000</c:v>
                </c:pt>
                <c:pt idx="257">
                  <c:v>6518000</c:v>
                </c:pt>
                <c:pt idx="258">
                  <c:v>6518000</c:v>
                </c:pt>
                <c:pt idx="259">
                  <c:v>6518000</c:v>
                </c:pt>
                <c:pt idx="260">
                  <c:v>6518000</c:v>
                </c:pt>
                <c:pt idx="261">
                  <c:v>6518000</c:v>
                </c:pt>
                <c:pt idx="262">
                  <c:v>6518000</c:v>
                </c:pt>
                <c:pt idx="263">
                  <c:v>6518000</c:v>
                </c:pt>
                <c:pt idx="264">
                  <c:v>6518000</c:v>
                </c:pt>
                <c:pt idx="265">
                  <c:v>6508651.7327714581</c:v>
                </c:pt>
                <c:pt idx="266">
                  <c:v>6499201.9642014541</c:v>
                </c:pt>
                <c:pt idx="267">
                  <c:v>6489006.5087980218</c:v>
                </c:pt>
                <c:pt idx="268">
                  <c:v>6480931.1046269657</c:v>
                </c:pt>
                <c:pt idx="269">
                  <c:v>6474075.2655296475</c:v>
                </c:pt>
                <c:pt idx="270">
                  <c:v>6466562.6442450909</c:v>
                </c:pt>
                <c:pt idx="271">
                  <c:v>6458402.217078913</c:v>
                </c:pt>
                <c:pt idx="272">
                  <c:v>6449731.9317956911</c:v>
                </c:pt>
                <c:pt idx="273">
                  <c:v>6441834.9353494989</c:v>
                </c:pt>
                <c:pt idx="274">
                  <c:v>6437492.3147699125</c:v>
                </c:pt>
                <c:pt idx="275">
                  <c:v>6518000</c:v>
                </c:pt>
                <c:pt idx="276">
                  <c:v>6513118.0357203316</c:v>
                </c:pt>
                <c:pt idx="277">
                  <c:v>6518000</c:v>
                </c:pt>
                <c:pt idx="278">
                  <c:v>6512412.4717046311</c:v>
                </c:pt>
                <c:pt idx="279">
                  <c:v>6518000</c:v>
                </c:pt>
                <c:pt idx="280">
                  <c:v>6511747.8515609931</c:v>
                </c:pt>
                <c:pt idx="281">
                  <c:v>6505115.8242394468</c:v>
                </c:pt>
                <c:pt idx="282">
                  <c:v>6498309.8692480735</c:v>
                </c:pt>
                <c:pt idx="283">
                  <c:v>6491265.2489348948</c:v>
                </c:pt>
                <c:pt idx="284">
                  <c:v>6484016.0583418077</c:v>
                </c:pt>
                <c:pt idx="285">
                  <c:v>6476698.6776649235</c:v>
                </c:pt>
                <c:pt idx="286">
                  <c:v>6469347.2019461412</c:v>
                </c:pt>
                <c:pt idx="287">
                  <c:v>6461484.3005418479</c:v>
                </c:pt>
                <c:pt idx="288">
                  <c:v>6453383.2563385703</c:v>
                </c:pt>
                <c:pt idx="289">
                  <c:v>6446915.3592413524</c:v>
                </c:pt>
                <c:pt idx="290">
                  <c:v>6455664.2472500047</c:v>
                </c:pt>
                <c:pt idx="291">
                  <c:v>6518000</c:v>
                </c:pt>
                <c:pt idx="292">
                  <c:v>6518000</c:v>
                </c:pt>
                <c:pt idx="293">
                  <c:v>6518000</c:v>
                </c:pt>
                <c:pt idx="294">
                  <c:v>6512269.6345419586</c:v>
                </c:pt>
                <c:pt idx="295">
                  <c:v>6518000</c:v>
                </c:pt>
                <c:pt idx="296">
                  <c:v>6511921.77923082</c:v>
                </c:pt>
                <c:pt idx="297">
                  <c:v>6505634.8452692544</c:v>
                </c:pt>
                <c:pt idx="298">
                  <c:v>6498933.2468740745</c:v>
                </c:pt>
                <c:pt idx="299">
                  <c:v>6491752.2463933006</c:v>
                </c:pt>
                <c:pt idx="300">
                  <c:v>6483685.2972319219</c:v>
                </c:pt>
                <c:pt idx="301">
                  <c:v>6476095.1561913332</c:v>
                </c:pt>
                <c:pt idx="302">
                  <c:v>6468675.4903887529</c:v>
                </c:pt>
                <c:pt idx="303">
                  <c:v>6461426.2997956658</c:v>
                </c:pt>
                <c:pt idx="304">
                  <c:v>6456775.8334941333</c:v>
                </c:pt>
                <c:pt idx="305">
                  <c:v>6518000</c:v>
                </c:pt>
                <c:pt idx="306">
                  <c:v>6512735.8228872605</c:v>
                </c:pt>
                <c:pt idx="307">
                  <c:v>6518000</c:v>
                </c:pt>
                <c:pt idx="308">
                  <c:v>6512260.5823634528</c:v>
                </c:pt>
                <c:pt idx="309">
                  <c:v>6518000</c:v>
                </c:pt>
                <c:pt idx="310">
                  <c:v>6515221.8313505379</c:v>
                </c:pt>
                <c:pt idx="311">
                  <c:v>6518000</c:v>
                </c:pt>
                <c:pt idx="312">
                  <c:v>6513590.7930135932</c:v>
                </c:pt>
                <c:pt idx="313">
                  <c:v>6518000</c:v>
                </c:pt>
                <c:pt idx="314">
                  <c:v>6511786.909408113</c:v>
                </c:pt>
                <c:pt idx="315">
                  <c:v>6518000</c:v>
                </c:pt>
                <c:pt idx="316">
                  <c:v>6513417.7238107799</c:v>
                </c:pt>
                <c:pt idx="317">
                  <c:v>6518000</c:v>
                </c:pt>
                <c:pt idx="318">
                  <c:v>6513247.2485727714</c:v>
                </c:pt>
                <c:pt idx="319">
                  <c:v>6518000</c:v>
                </c:pt>
                <c:pt idx="320">
                  <c:v>6513213.1535308724</c:v>
                </c:pt>
                <c:pt idx="321">
                  <c:v>6518000</c:v>
                </c:pt>
                <c:pt idx="322">
                  <c:v>6513554.103978375</c:v>
                </c:pt>
                <c:pt idx="323">
                  <c:v>6518000</c:v>
                </c:pt>
                <c:pt idx="324">
                  <c:v>6514416.837406842</c:v>
                </c:pt>
                <c:pt idx="325">
                  <c:v>6518000</c:v>
                </c:pt>
                <c:pt idx="326">
                  <c:v>6514834.2637916133</c:v>
                </c:pt>
                <c:pt idx="327">
                  <c:v>6518000</c:v>
                </c:pt>
                <c:pt idx="328">
                  <c:v>6517028.7381400708</c:v>
                </c:pt>
                <c:pt idx="329">
                  <c:v>6518000</c:v>
                </c:pt>
                <c:pt idx="330">
                  <c:v>6518000</c:v>
                </c:pt>
                <c:pt idx="331">
                  <c:v>6518000</c:v>
                </c:pt>
                <c:pt idx="332">
                  <c:v>6518000</c:v>
                </c:pt>
                <c:pt idx="333">
                  <c:v>6518000</c:v>
                </c:pt>
                <c:pt idx="334">
                  <c:v>6518000</c:v>
                </c:pt>
                <c:pt idx="335">
                  <c:v>6518000</c:v>
                </c:pt>
                <c:pt idx="336">
                  <c:v>6518000</c:v>
                </c:pt>
                <c:pt idx="337">
                  <c:v>6518000</c:v>
                </c:pt>
                <c:pt idx="338">
                  <c:v>6518000</c:v>
                </c:pt>
                <c:pt idx="339">
                  <c:v>6518000</c:v>
                </c:pt>
                <c:pt idx="340">
                  <c:v>6518000</c:v>
                </c:pt>
                <c:pt idx="341">
                  <c:v>6518000</c:v>
                </c:pt>
                <c:pt idx="342">
                  <c:v>6518000</c:v>
                </c:pt>
                <c:pt idx="343">
                  <c:v>6518000</c:v>
                </c:pt>
                <c:pt idx="344">
                  <c:v>6518000</c:v>
                </c:pt>
                <c:pt idx="345">
                  <c:v>6518000</c:v>
                </c:pt>
                <c:pt idx="346">
                  <c:v>6517972.2936243257</c:v>
                </c:pt>
                <c:pt idx="347">
                  <c:v>6518000</c:v>
                </c:pt>
                <c:pt idx="348">
                  <c:v>6518000</c:v>
                </c:pt>
                <c:pt idx="349">
                  <c:v>6518000</c:v>
                </c:pt>
                <c:pt idx="350">
                  <c:v>6518000</c:v>
                </c:pt>
                <c:pt idx="351">
                  <c:v>6518000</c:v>
                </c:pt>
                <c:pt idx="352">
                  <c:v>6518000</c:v>
                </c:pt>
                <c:pt idx="353">
                  <c:v>6518000</c:v>
                </c:pt>
                <c:pt idx="354">
                  <c:v>6518000</c:v>
                </c:pt>
                <c:pt idx="355">
                  <c:v>6518000</c:v>
                </c:pt>
                <c:pt idx="356">
                  <c:v>6518000</c:v>
                </c:pt>
                <c:pt idx="357">
                  <c:v>6518000</c:v>
                </c:pt>
                <c:pt idx="358">
                  <c:v>6518000</c:v>
                </c:pt>
                <c:pt idx="359">
                  <c:v>6518000</c:v>
                </c:pt>
                <c:pt idx="360">
                  <c:v>6518000</c:v>
                </c:pt>
                <c:pt idx="361">
                  <c:v>6518000</c:v>
                </c:pt>
                <c:pt idx="362">
                  <c:v>6518000</c:v>
                </c:pt>
                <c:pt idx="363">
                  <c:v>6518000</c:v>
                </c:pt>
                <c:pt idx="364">
                  <c:v>6518000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AF-4345-A976-8F82B7E01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181200"/>
        <c:axId val="447183824"/>
      </c:scatterChart>
      <c:valAx>
        <c:axId val="292009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2009656"/>
        <c:crosses val="autoZero"/>
        <c:crossBetween val="midCat"/>
        <c:majorUnit val="30"/>
      </c:valAx>
      <c:valAx>
        <c:axId val="2920096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m3/den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2009000"/>
        <c:crossesAt val="41900"/>
        <c:crossBetween val="midCat"/>
      </c:valAx>
      <c:valAx>
        <c:axId val="44718382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7181200"/>
        <c:crosses val="max"/>
        <c:crossBetween val="midCat"/>
      </c:valAx>
      <c:valAx>
        <c:axId val="4471812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47183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151446587530984"/>
          <c:y val="0.9636507956699274"/>
          <c:w val="0.53591869128751657"/>
          <c:h val="3.52430311170867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ROČNÍ VODOHOSPODÁŘSKÁ BILANCE NÁDRŽE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0508583828352211E-2"/>
          <c:y val="8.7769732084445592E-2"/>
          <c:w val="0.88340471430327094"/>
          <c:h val="0.817928957514314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Bilance!$B$3:$C$3</c:f>
              <c:strCache>
                <c:ptCount val="1"/>
                <c:pt idx="0">
                  <c:v>Přítok Qp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Bilance!$A$5:$A$369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41944.99999995649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41972.99999995486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Bilance!$P$5:$P$369</c:f>
              <c:numCache>
                <c:formatCode>#,##0.00</c:formatCode>
                <c:ptCount val="365"/>
                <c:pt idx="0">
                  <c:v>46512.211658272507</c:v>
                </c:pt>
                <c:pt idx="1">
                  <c:v>38035.291202747627</c:v>
                </c:pt>
                <c:pt idx="2">
                  <c:v>25242.837419361156</c:v>
                </c:pt>
                <c:pt idx="3">
                  <c:v>39054.783474040749</c:v>
                </c:pt>
                <c:pt idx="4">
                  <c:v>19101.250308042494</c:v>
                </c:pt>
                <c:pt idx="5">
                  <c:v>19133.012646548617</c:v>
                </c:pt>
                <c:pt idx="6">
                  <c:v>28848.663790528644</c:v>
                </c:pt>
                <c:pt idx="7">
                  <c:v>25757.081032470476</c:v>
                </c:pt>
                <c:pt idx="8">
                  <c:v>6074.7033345774153</c:v>
                </c:pt>
                <c:pt idx="9">
                  <c:v>12687.388057224729</c:v>
                </c:pt>
                <c:pt idx="10">
                  <c:v>23012.943015609402</c:v>
                </c:pt>
                <c:pt idx="11">
                  <c:v>14658.891617466705</c:v>
                </c:pt>
                <c:pt idx="12">
                  <c:v>35028.320898386293</c:v>
                </c:pt>
                <c:pt idx="13">
                  <c:v>39500.053190603423</c:v>
                </c:pt>
                <c:pt idx="14">
                  <c:v>50954.645003113146</c:v>
                </c:pt>
                <c:pt idx="15">
                  <c:v>41983.56096413538</c:v>
                </c:pt>
                <c:pt idx="16">
                  <c:v>29278.369604205975</c:v>
                </c:pt>
                <c:pt idx="17">
                  <c:v>76985.195529257238</c:v>
                </c:pt>
                <c:pt idx="18">
                  <c:v>63447.390828119118</c:v>
                </c:pt>
                <c:pt idx="19">
                  <c:v>41201.446385416544</c:v>
                </c:pt>
                <c:pt idx="20">
                  <c:v>22821.249370210277</c:v>
                </c:pt>
                <c:pt idx="21">
                  <c:v>22071.643558582982</c:v>
                </c:pt>
                <c:pt idx="22">
                  <c:v>17495.10677309956</c:v>
                </c:pt>
                <c:pt idx="23">
                  <c:v>24587.6228291056</c:v>
                </c:pt>
                <c:pt idx="24">
                  <c:v>33573.4496310869</c:v>
                </c:pt>
                <c:pt idx="25">
                  <c:v>27475.904287179794</c:v>
                </c:pt>
                <c:pt idx="26">
                  <c:v>20594.303553278136</c:v>
                </c:pt>
                <c:pt idx="27">
                  <c:v>13573.374036446558</c:v>
                </c:pt>
                <c:pt idx="28">
                  <c:v>32607.330026322663</c:v>
                </c:pt>
                <c:pt idx="29">
                  <c:v>25561.393754606906</c:v>
                </c:pt>
                <c:pt idx="30">
                  <c:v>11501.134241151813</c:v>
                </c:pt>
                <c:pt idx="31">
                  <c:v>16535.593443427573</c:v>
                </c:pt>
                <c:pt idx="32">
                  <c:v>16366.069947490272</c:v>
                </c:pt>
                <c:pt idx="33">
                  <c:v>19855.036359280577</c:v>
                </c:pt>
                <c:pt idx="34">
                  <c:v>19412.603219624496</c:v>
                </c:pt>
                <c:pt idx="35">
                  <c:v>15501.544987761506</c:v>
                </c:pt>
                <c:pt idx="36">
                  <c:v>25032.89254566827</c:v>
                </c:pt>
                <c:pt idx="37">
                  <c:v>6449.7488524939317</c:v>
                </c:pt>
                <c:pt idx="38">
                  <c:v>22497.131834032858</c:v>
                </c:pt>
                <c:pt idx="39">
                  <c:v>6449.7488524939317</c:v>
                </c:pt>
                <c:pt idx="40">
                  <c:v>18234.168682126674</c:v>
                </c:pt>
                <c:pt idx="41">
                  <c:v>27318.604272222925</c:v>
                </c:pt>
                <c:pt idx="42">
                  <c:v>27902.139019730854</c:v>
                </c:pt>
                <c:pt idx="43">
                  <c:v>5290.7785467727144</c:v>
                </c:pt>
                <c:pt idx="44">
                  <c:v>16787.079394785716</c:v>
                </c:pt>
                <c:pt idx="45">
                  <c:v>16481.026422724179</c:v>
                </c:pt>
                <c:pt idx="46">
                  <c:v>16778.233719874133</c:v>
                </c:pt>
                <c:pt idx="47">
                  <c:v>16498.717772547341</c:v>
                </c:pt>
                <c:pt idx="48">
                  <c:v>16516.409150886269</c:v>
                </c:pt>
                <c:pt idx="49">
                  <c:v>27977.607209972477</c:v>
                </c:pt>
                <c:pt idx="50">
                  <c:v>15774.062767879243</c:v>
                </c:pt>
                <c:pt idx="51">
                  <c:v>18404.084070180779</c:v>
                </c:pt>
                <c:pt idx="52">
                  <c:v>17067.901649168529</c:v>
                </c:pt>
                <c:pt idx="53">
                  <c:v>26379.450911442666</c:v>
                </c:pt>
                <c:pt idx="54">
                  <c:v>17182.820797270011</c:v>
                </c:pt>
                <c:pt idx="55">
                  <c:v>28080.433536314889</c:v>
                </c:pt>
                <c:pt idx="56">
                  <c:v>17691.353900917962</c:v>
                </c:pt>
                <c:pt idx="57">
                  <c:v>17111.738131609636</c:v>
                </c:pt>
                <c:pt idx="58">
                  <c:v>27254.893016580081</c:v>
                </c:pt>
                <c:pt idx="59">
                  <c:v>27816.25758611042</c:v>
                </c:pt>
                <c:pt idx="60">
                  <c:v>17008.575889591171</c:v>
                </c:pt>
                <c:pt idx="61">
                  <c:v>27710.184112920517</c:v>
                </c:pt>
                <c:pt idx="62">
                  <c:v>28334.942700241736</c:v>
                </c:pt>
                <c:pt idx="63">
                  <c:v>27586.456588524117</c:v>
                </c:pt>
                <c:pt idx="64">
                  <c:v>44806.339663820727</c:v>
                </c:pt>
                <c:pt idx="65">
                  <c:v>17457.335365104205</c:v>
                </c:pt>
                <c:pt idx="66">
                  <c:v>18570.976245666181</c:v>
                </c:pt>
                <c:pt idx="67">
                  <c:v>29484.395499699269</c:v>
                </c:pt>
                <c:pt idx="68">
                  <c:v>28020.566604606785</c:v>
                </c:pt>
                <c:pt idx="69">
                  <c:v>49231.977395953312</c:v>
                </c:pt>
                <c:pt idx="70">
                  <c:v>51376.960757464607</c:v>
                </c:pt>
                <c:pt idx="71">
                  <c:v>53068.649810351926</c:v>
                </c:pt>
                <c:pt idx="72">
                  <c:v>56882.18165539296</c:v>
                </c:pt>
                <c:pt idx="73">
                  <c:v>69701.135136381767</c:v>
                </c:pt>
                <c:pt idx="74">
                  <c:v>64844.037386442491</c:v>
                </c:pt>
                <c:pt idx="75">
                  <c:v>61085.557757794828</c:v>
                </c:pt>
                <c:pt idx="76">
                  <c:v>61089.290100332299</c:v>
                </c:pt>
                <c:pt idx="77">
                  <c:v>54397.927396244057</c:v>
                </c:pt>
                <c:pt idx="78">
                  <c:v>51038.622952590296</c:v>
                </c:pt>
                <c:pt idx="79">
                  <c:v>38584.320338416022</c:v>
                </c:pt>
                <c:pt idx="80">
                  <c:v>43338.405183382296</c:v>
                </c:pt>
                <c:pt idx="81">
                  <c:v>28496.292324103801</c:v>
                </c:pt>
                <c:pt idx="82">
                  <c:v>28096.538639846727</c:v>
                </c:pt>
                <c:pt idx="83">
                  <c:v>40342.967822309423</c:v>
                </c:pt>
                <c:pt idx="84">
                  <c:v>54495.155194522376</c:v>
                </c:pt>
                <c:pt idx="85">
                  <c:v>39763.594636588212</c:v>
                </c:pt>
                <c:pt idx="86">
                  <c:v>17289.659405385195</c:v>
                </c:pt>
                <c:pt idx="87">
                  <c:v>28744.083260056887</c:v>
                </c:pt>
                <c:pt idx="88">
                  <c:v>50299.057170049105</c:v>
                </c:pt>
                <c:pt idx="89">
                  <c:v>6075.3938152378505</c:v>
                </c:pt>
                <c:pt idx="90">
                  <c:v>30206.307231033959</c:v>
                </c:pt>
                <c:pt idx="91">
                  <c:v>29292.253957226818</c:v>
                </c:pt>
                <c:pt idx="92">
                  <c:v>24047.103424156976</c:v>
                </c:pt>
                <c:pt idx="93">
                  <c:v>30059.924361485744</c:v>
                </c:pt>
                <c:pt idx="94">
                  <c:v>18154.594935054862</c:v>
                </c:pt>
                <c:pt idx="95">
                  <c:v>18692.632299565514</c:v>
                </c:pt>
                <c:pt idx="96">
                  <c:v>30284.500045300661</c:v>
                </c:pt>
                <c:pt idx="97">
                  <c:v>18527.923547458689</c:v>
                </c:pt>
                <c:pt idx="98">
                  <c:v>18458.352473824787</c:v>
                </c:pt>
                <c:pt idx="99">
                  <c:v>6970.8413242826118</c:v>
                </c:pt>
                <c:pt idx="100">
                  <c:v>17895.924180825539</c:v>
                </c:pt>
                <c:pt idx="101">
                  <c:v>18111.878152523419</c:v>
                </c:pt>
                <c:pt idx="102">
                  <c:v>18355.078278924815</c:v>
                </c:pt>
                <c:pt idx="103">
                  <c:v>17622.286729313902</c:v>
                </c:pt>
                <c:pt idx="104">
                  <c:v>17622.286729313902</c:v>
                </c:pt>
                <c:pt idx="105">
                  <c:v>29668.96034718374</c:v>
                </c:pt>
                <c:pt idx="106">
                  <c:v>18086.404822741824</c:v>
                </c:pt>
                <c:pt idx="107">
                  <c:v>18052.309780843192</c:v>
                </c:pt>
                <c:pt idx="108">
                  <c:v>29791.250905302753</c:v>
                </c:pt>
                <c:pt idx="109">
                  <c:v>17950.024655147281</c:v>
                </c:pt>
                <c:pt idx="110">
                  <c:v>6074.7033345774153</c:v>
                </c:pt>
                <c:pt idx="111">
                  <c:v>19937.129473922785</c:v>
                </c:pt>
                <c:pt idx="112">
                  <c:v>29610.772965340137</c:v>
                </c:pt>
                <c:pt idx="113">
                  <c:v>17599.07147717573</c:v>
                </c:pt>
                <c:pt idx="114">
                  <c:v>17745.454375239708</c:v>
                </c:pt>
                <c:pt idx="115">
                  <c:v>5665.562774762263</c:v>
                </c:pt>
                <c:pt idx="116">
                  <c:v>17711.359333341072</c:v>
                </c:pt>
                <c:pt idx="117">
                  <c:v>17735.451673286036</c:v>
                </c:pt>
                <c:pt idx="118">
                  <c:v>5801.9429708725684</c:v>
                </c:pt>
                <c:pt idx="119">
                  <c:v>28734.95764591001</c:v>
                </c:pt>
                <c:pt idx="120">
                  <c:v>36749.719497106758</c:v>
                </c:pt>
                <c:pt idx="121">
                  <c:v>5665.562774762263</c:v>
                </c:pt>
                <c:pt idx="122">
                  <c:v>40661.020312556859</c:v>
                </c:pt>
                <c:pt idx="123">
                  <c:v>29450.300457800633</c:v>
                </c:pt>
                <c:pt idx="124">
                  <c:v>18024.130504860605</c:v>
                </c:pt>
                <c:pt idx="125">
                  <c:v>30382.698263474711</c:v>
                </c:pt>
                <c:pt idx="126">
                  <c:v>30588.649504703164</c:v>
                </c:pt>
                <c:pt idx="127">
                  <c:v>28924.262611475871</c:v>
                </c:pt>
                <c:pt idx="128">
                  <c:v>17870.656164530159</c:v>
                </c:pt>
                <c:pt idx="129">
                  <c:v>17656.381771212538</c:v>
                </c:pt>
                <c:pt idx="130">
                  <c:v>29657.054161086791</c:v>
                </c:pt>
                <c:pt idx="131">
                  <c:v>29522.577477635525</c:v>
                </c:pt>
                <c:pt idx="132">
                  <c:v>17925.932315202321</c:v>
                </c:pt>
                <c:pt idx="133">
                  <c:v>30372.695533005281</c:v>
                </c:pt>
                <c:pt idx="134">
                  <c:v>18042.307078889517</c:v>
                </c:pt>
                <c:pt idx="135">
                  <c:v>17871.831840880579</c:v>
                </c:pt>
                <c:pt idx="136">
                  <c:v>28694.032394640348</c:v>
                </c:pt>
                <c:pt idx="137">
                  <c:v>6142.8934183746869</c:v>
                </c:pt>
                <c:pt idx="138">
                  <c:v>29596.683355864607</c:v>
                </c:pt>
                <c:pt idx="139">
                  <c:v>5733.7528870752967</c:v>
                </c:pt>
                <c:pt idx="140">
                  <c:v>25275.159579306353</c:v>
                </c:pt>
                <c:pt idx="141">
                  <c:v>28300.847658343097</c:v>
                </c:pt>
                <c:pt idx="142">
                  <c:v>5460.9924948546877</c:v>
                </c:pt>
                <c:pt idx="143">
                  <c:v>37274.289266457818</c:v>
                </c:pt>
                <c:pt idx="144">
                  <c:v>5631.467732863629</c:v>
                </c:pt>
                <c:pt idx="145">
                  <c:v>5938.3231384671117</c:v>
                </c:pt>
                <c:pt idx="146">
                  <c:v>33644.998843128931</c:v>
                </c:pt>
                <c:pt idx="147">
                  <c:v>31221.059412761442</c:v>
                </c:pt>
                <c:pt idx="148">
                  <c:v>23981.115441562379</c:v>
                </c:pt>
                <c:pt idx="149">
                  <c:v>19880.565636987169</c:v>
                </c:pt>
                <c:pt idx="150">
                  <c:v>30276.326201741187</c:v>
                </c:pt>
                <c:pt idx="151">
                  <c:v>31038.099460876627</c:v>
                </c:pt>
                <c:pt idx="152">
                  <c:v>31780.464493191987</c:v>
                </c:pt>
                <c:pt idx="153">
                  <c:v>55823.872901943905</c:v>
                </c:pt>
                <c:pt idx="154">
                  <c:v>56616.064865397027</c:v>
                </c:pt>
                <c:pt idx="155">
                  <c:v>31162.853381609515</c:v>
                </c:pt>
                <c:pt idx="156">
                  <c:v>41850.502597653176</c:v>
                </c:pt>
                <c:pt idx="157">
                  <c:v>29328.00989968162</c:v>
                </c:pt>
                <c:pt idx="158">
                  <c:v>30320.423945593488</c:v>
                </c:pt>
                <c:pt idx="159">
                  <c:v>41516.102420286792</c:v>
                </c:pt>
                <c:pt idx="160">
                  <c:v>29971.896803103387</c:v>
                </c:pt>
                <c:pt idx="161">
                  <c:v>30843.905125731198</c:v>
                </c:pt>
                <c:pt idx="162">
                  <c:v>30378.611327437091</c:v>
                </c:pt>
                <c:pt idx="163">
                  <c:v>6698.4542033862399</c:v>
                </c:pt>
                <c:pt idx="164">
                  <c:v>41852.965931751285</c:v>
                </c:pt>
                <c:pt idx="165">
                  <c:v>5733.7528870752967</c:v>
                </c:pt>
                <c:pt idx="166">
                  <c:v>18682.6668962285</c:v>
                </c:pt>
                <c:pt idx="167">
                  <c:v>29293.91485778298</c:v>
                </c:pt>
                <c:pt idx="168">
                  <c:v>5460.9924948546877</c:v>
                </c:pt>
                <c:pt idx="169">
                  <c:v>17093.412277566793</c:v>
                </c:pt>
                <c:pt idx="170">
                  <c:v>17778.075123728529</c:v>
                </c:pt>
                <c:pt idx="171">
                  <c:v>5563.2776490663564</c:v>
                </c:pt>
                <c:pt idx="172">
                  <c:v>30422.709071289399</c:v>
                </c:pt>
                <c:pt idx="173">
                  <c:v>17384.498495314485</c:v>
                </c:pt>
                <c:pt idx="174">
                  <c:v>5631.467732863629</c:v>
                </c:pt>
                <c:pt idx="175">
                  <c:v>29049.333741544961</c:v>
                </c:pt>
                <c:pt idx="176">
                  <c:v>28930.402311670707</c:v>
                </c:pt>
                <c:pt idx="177">
                  <c:v>29787.163997780895</c:v>
                </c:pt>
                <c:pt idx="178">
                  <c:v>5938.3231384671117</c:v>
                </c:pt>
                <c:pt idx="179">
                  <c:v>29263.906723406209</c:v>
                </c:pt>
                <c:pt idx="180">
                  <c:v>30614.813286629429</c:v>
                </c:pt>
                <c:pt idx="181">
                  <c:v>6729.4140513188959</c:v>
                </c:pt>
                <c:pt idx="182">
                  <c:v>30348.603221576075</c:v>
                </c:pt>
                <c:pt idx="183">
                  <c:v>18282.801259089927</c:v>
                </c:pt>
                <c:pt idx="184">
                  <c:v>6985.6214429343381</c:v>
                </c:pt>
                <c:pt idx="185">
                  <c:v>30863.910558154308</c:v>
                </c:pt>
                <c:pt idx="186">
                  <c:v>30715.474867417353</c:v>
                </c:pt>
                <c:pt idx="187">
                  <c:v>5358.7073691587802</c:v>
                </c:pt>
                <c:pt idx="188">
                  <c:v>5495.0875652690847</c:v>
                </c:pt>
                <c:pt idx="189">
                  <c:v>30300.418541686155</c:v>
                </c:pt>
                <c:pt idx="190">
                  <c:v>17604.987271607544</c:v>
                </c:pt>
                <c:pt idx="191">
                  <c:v>5563.2776490663564</c:v>
                </c:pt>
                <c:pt idx="192">
                  <c:v>28785.698991986992</c:v>
                </c:pt>
                <c:pt idx="193">
                  <c:v>5563.2776490663564</c:v>
                </c:pt>
                <c:pt idx="194">
                  <c:v>18236.669371872973</c:v>
                </c:pt>
                <c:pt idx="195">
                  <c:v>5699.6578166608997</c:v>
                </c:pt>
                <c:pt idx="196">
                  <c:v>5699.6578166608997</c:v>
                </c:pt>
                <c:pt idx="197">
                  <c:v>18399.381307747575</c:v>
                </c:pt>
                <c:pt idx="198">
                  <c:v>5631.467732863629</c:v>
                </c:pt>
                <c:pt idx="199">
                  <c:v>5495.0875652690847</c:v>
                </c:pt>
                <c:pt idx="200">
                  <c:v>20008.734662405572</c:v>
                </c:pt>
                <c:pt idx="201">
                  <c:v>33280.646536342283</c:v>
                </c:pt>
                <c:pt idx="202">
                  <c:v>5052.3744863777056</c:v>
                </c:pt>
                <c:pt idx="203">
                  <c:v>17707.272397303452</c:v>
                </c:pt>
                <c:pt idx="204">
                  <c:v>30707.562285269083</c:v>
                </c:pt>
                <c:pt idx="205">
                  <c:v>30673.44856554635</c:v>
                </c:pt>
                <c:pt idx="206">
                  <c:v>30466.806843657476</c:v>
                </c:pt>
                <c:pt idx="207">
                  <c:v>30591.150165933697</c:v>
                </c:pt>
                <c:pt idx="208">
                  <c:v>17853.655295367429</c:v>
                </c:pt>
                <c:pt idx="209">
                  <c:v>18100.289175762668</c:v>
                </c:pt>
                <c:pt idx="210">
                  <c:v>18054.138639237386</c:v>
                </c:pt>
                <c:pt idx="211">
                  <c:v>18443.311093761855</c:v>
                </c:pt>
                <c:pt idx="212">
                  <c:v>5597.3726909649913</c:v>
                </c:pt>
                <c:pt idx="213">
                  <c:v>17965.943123017008</c:v>
                </c:pt>
                <c:pt idx="214">
                  <c:v>5460.9924948546877</c:v>
                </c:pt>
                <c:pt idx="215">
                  <c:v>5460.9924948546877</c:v>
                </c:pt>
                <c:pt idx="216">
                  <c:v>18878.634113327371</c:v>
                </c:pt>
                <c:pt idx="217">
                  <c:v>19177.371651812133</c:v>
                </c:pt>
                <c:pt idx="218">
                  <c:v>5938.3231384671117</c:v>
                </c:pt>
                <c:pt idx="219">
                  <c:v>5836.0380127712033</c:v>
                </c:pt>
                <c:pt idx="220">
                  <c:v>18360.994044840867</c:v>
                </c:pt>
                <c:pt idx="221">
                  <c:v>5904.228096568474</c:v>
                </c:pt>
                <c:pt idx="222">
                  <c:v>5733.7528870752967</c:v>
                </c:pt>
                <c:pt idx="223">
                  <c:v>6922.7126208334385</c:v>
                </c:pt>
                <c:pt idx="224">
                  <c:v>18531.469282849808</c:v>
                </c:pt>
                <c:pt idx="225">
                  <c:v>6313.3686563836281</c:v>
                </c:pt>
                <c:pt idx="226">
                  <c:v>18385.105062609924</c:v>
                </c:pt>
                <c:pt idx="227">
                  <c:v>6394.2300897188961</c:v>
                </c:pt>
                <c:pt idx="228">
                  <c:v>6006.5132507801454</c:v>
                </c:pt>
                <c:pt idx="229">
                  <c:v>5801.9429708725684</c:v>
                </c:pt>
                <c:pt idx="230">
                  <c:v>5495.0875652690847</c:v>
                </c:pt>
                <c:pt idx="231">
                  <c:v>6040.6082926787794</c:v>
                </c:pt>
                <c:pt idx="232">
                  <c:v>5972.4182088815087</c:v>
                </c:pt>
                <c:pt idx="233">
                  <c:v>5904.228096568474</c:v>
                </c:pt>
                <c:pt idx="234">
                  <c:v>5767.8479289739325</c:v>
                </c:pt>
                <c:pt idx="235">
                  <c:v>5631.467732863629</c:v>
                </c:pt>
                <c:pt idx="236">
                  <c:v>5529.1826071677206</c:v>
                </c:pt>
                <c:pt idx="237">
                  <c:v>5597.3726909649913</c:v>
                </c:pt>
                <c:pt idx="238">
                  <c:v>5563.2776490663564</c:v>
                </c:pt>
                <c:pt idx="239">
                  <c:v>5699.6578166608997</c:v>
                </c:pt>
                <c:pt idx="240">
                  <c:v>6319.5830108433083</c:v>
                </c:pt>
                <c:pt idx="241">
                  <c:v>5904.228096568474</c:v>
                </c:pt>
                <c:pt idx="242">
                  <c:v>5767.8479289739325</c:v>
                </c:pt>
                <c:pt idx="243">
                  <c:v>5699.6578166608997</c:v>
                </c:pt>
                <c:pt idx="244">
                  <c:v>5767.8479289739325</c:v>
                </c:pt>
                <c:pt idx="245">
                  <c:v>5767.8479289739325</c:v>
                </c:pt>
                <c:pt idx="246">
                  <c:v>5631.467732863629</c:v>
                </c:pt>
                <c:pt idx="247">
                  <c:v>5392.8024110574161</c:v>
                </c:pt>
                <c:pt idx="248">
                  <c:v>5529.1826071677206</c:v>
                </c:pt>
                <c:pt idx="249">
                  <c:v>5325.1348500825543</c:v>
                </c:pt>
                <c:pt idx="250">
                  <c:v>4443.3664090881848</c:v>
                </c:pt>
                <c:pt idx="251">
                  <c:v>3834.134426035645</c:v>
                </c:pt>
                <c:pt idx="252">
                  <c:v>3969.6934822641497</c:v>
                </c:pt>
                <c:pt idx="253">
                  <c:v>5224.4172928538737</c:v>
                </c:pt>
                <c:pt idx="254">
                  <c:v>3868.1921408018579</c:v>
                </c:pt>
                <c:pt idx="255">
                  <c:v>3935.8597017767197</c:v>
                </c:pt>
                <c:pt idx="256">
                  <c:v>3969.6934822641497</c:v>
                </c:pt>
                <c:pt idx="257">
                  <c:v>3766.0189679874593</c:v>
                </c:pt>
                <c:pt idx="258">
                  <c:v>3528.2867389445569</c:v>
                </c:pt>
                <c:pt idx="259">
                  <c:v>4037.0997818278083</c:v>
                </c:pt>
                <c:pt idx="260">
                  <c:v>5154.6596120736122</c:v>
                </c:pt>
                <c:pt idx="261">
                  <c:v>4781.7042424782576</c:v>
                </c:pt>
                <c:pt idx="262">
                  <c:v>4646.3691205285331</c:v>
                </c:pt>
                <c:pt idx="263">
                  <c:v>4646.3691205285331</c:v>
                </c:pt>
                <c:pt idx="264">
                  <c:v>4409.5326286007548</c:v>
                </c:pt>
                <c:pt idx="265">
                  <c:v>4409.5326286007548</c:v>
                </c:pt>
                <c:pt idx="266">
                  <c:v>4308.0312871384613</c:v>
                </c:pt>
                <c:pt idx="267">
                  <c:v>3562.3444537107689</c:v>
                </c:pt>
                <c:pt idx="268">
                  <c:v>5682.3956860869666</c:v>
                </c:pt>
                <c:pt idx="269">
                  <c:v>6901.9607598249049</c:v>
                </c:pt>
                <c:pt idx="270">
                  <c:v>6245.1785725863565</c:v>
                </c:pt>
                <c:pt idx="271">
                  <c:v>5597.3726909649913</c:v>
                </c:pt>
                <c:pt idx="272">
                  <c:v>5087.5145739211612</c:v>
                </c:pt>
                <c:pt idx="273">
                  <c:v>5256.4222434628737</c:v>
                </c:pt>
                <c:pt idx="274">
                  <c:v>8810.7981100688521</c:v>
                </c:pt>
                <c:pt idx="275">
                  <c:v>23816.891885145542</c:v>
                </c:pt>
                <c:pt idx="276">
                  <c:v>8271.4544099864142</c:v>
                </c:pt>
                <c:pt idx="277">
                  <c:v>8091.3683906563701</c:v>
                </c:pt>
                <c:pt idx="278">
                  <c:v>7565.8903942864426</c:v>
                </c:pt>
                <c:pt idx="279">
                  <c:v>7005.626846841682</c:v>
                </c:pt>
                <c:pt idx="280">
                  <c:v>6901.2702506487076</c:v>
                </c:pt>
                <c:pt idx="281">
                  <c:v>6521.3913681091435</c:v>
                </c:pt>
                <c:pt idx="282">
                  <c:v>6347.463698282264</c:v>
                </c:pt>
                <c:pt idx="283">
                  <c:v>6108.7983764760511</c:v>
                </c:pt>
                <c:pt idx="284">
                  <c:v>5904.228096568474</c:v>
                </c:pt>
                <c:pt idx="285">
                  <c:v>5836.0380127712033</c:v>
                </c:pt>
                <c:pt idx="286">
                  <c:v>5801.9429708725684</c:v>
                </c:pt>
                <c:pt idx="287">
                  <c:v>5290.5172853615086</c:v>
                </c:pt>
                <c:pt idx="288">
                  <c:v>5052.3744863777056</c:v>
                </c:pt>
                <c:pt idx="289">
                  <c:v>6685.5215924370377</c:v>
                </c:pt>
                <c:pt idx="290">
                  <c:v>21902.30669830781</c:v>
                </c:pt>
                <c:pt idx="291">
                  <c:v>8019.3339829243523</c:v>
                </c:pt>
                <c:pt idx="292">
                  <c:v>21074.732035208355</c:v>
                </c:pt>
                <c:pt idx="293">
                  <c:v>7562.1953503656314</c:v>
                </c:pt>
                <c:pt idx="294">
                  <c:v>7423.0532316135841</c:v>
                </c:pt>
                <c:pt idx="295">
                  <c:v>7214.3400392276326</c:v>
                </c:pt>
                <c:pt idx="296">
                  <c:v>7075.1979204755853</c:v>
                </c:pt>
                <c:pt idx="297">
                  <c:v>6866.4847280896365</c:v>
                </c:pt>
                <c:pt idx="298">
                  <c:v>6451.8202944752384</c:v>
                </c:pt>
                <c:pt idx="299">
                  <c:v>5972.4182088815087</c:v>
                </c:pt>
                <c:pt idx="300">
                  <c:v>5086.4695282763423</c:v>
                </c:pt>
                <c:pt idx="301">
                  <c:v>5563.2776490663564</c:v>
                </c:pt>
                <c:pt idx="302">
                  <c:v>5733.7528870752967</c:v>
                </c:pt>
                <c:pt idx="303">
                  <c:v>5904.228096568474</c:v>
                </c:pt>
                <c:pt idx="304">
                  <c:v>5938.3231384671117</c:v>
                </c:pt>
                <c:pt idx="305">
                  <c:v>5733.7528870752967</c:v>
                </c:pt>
                <c:pt idx="306">
                  <c:v>5324.6123272601444</c:v>
                </c:pt>
                <c:pt idx="307">
                  <c:v>4951.1344063266179</c:v>
                </c:pt>
                <c:pt idx="308">
                  <c:v>4849.3718034531194</c:v>
                </c:pt>
                <c:pt idx="309">
                  <c:v>7021.7133010651951</c:v>
                </c:pt>
                <c:pt idx="310">
                  <c:v>7810.6207905384008</c:v>
                </c:pt>
                <c:pt idx="311">
                  <c:v>6866.4847280896365</c:v>
                </c:pt>
                <c:pt idx="312">
                  <c:v>6179.5824535927995</c:v>
                </c:pt>
                <c:pt idx="313">
                  <c:v>4612.5353400411022</c:v>
                </c:pt>
                <c:pt idx="314">
                  <c:v>4375.698848113323</c:v>
                </c:pt>
                <c:pt idx="315">
                  <c:v>5191.3673251158189</c:v>
                </c:pt>
                <c:pt idx="316">
                  <c:v>6006.5132507801454</c:v>
                </c:pt>
                <c:pt idx="317">
                  <c:v>6006.5132507801454</c:v>
                </c:pt>
                <c:pt idx="318">
                  <c:v>5836.0380127712033</c:v>
                </c:pt>
                <c:pt idx="319">
                  <c:v>5938.3231384671117</c:v>
                </c:pt>
                <c:pt idx="320">
                  <c:v>5801.9429708725684</c:v>
                </c:pt>
                <c:pt idx="321">
                  <c:v>5495.0875652690847</c:v>
                </c:pt>
                <c:pt idx="322">
                  <c:v>6142.8934183746869</c:v>
                </c:pt>
                <c:pt idx="323">
                  <c:v>6451.8202944752384</c:v>
                </c:pt>
                <c:pt idx="324">
                  <c:v>7005.626846841682</c:v>
                </c:pt>
                <c:pt idx="325">
                  <c:v>7109.9834430346591</c:v>
                </c:pt>
                <c:pt idx="326">
                  <c:v>7423.0532316135841</c:v>
                </c:pt>
                <c:pt idx="327">
                  <c:v>24497.897043034653</c:v>
                </c:pt>
                <c:pt idx="328">
                  <c:v>9617.5275800708259</c:v>
                </c:pt>
                <c:pt idx="329">
                  <c:v>8360.9562617785759</c:v>
                </c:pt>
                <c:pt idx="330">
                  <c:v>23589.591577305542</c:v>
                </c:pt>
                <c:pt idx="331">
                  <c:v>8703.6609134100418</c:v>
                </c:pt>
                <c:pt idx="332">
                  <c:v>24725.906509359185</c:v>
                </c:pt>
                <c:pt idx="333">
                  <c:v>70649.899306998879</c:v>
                </c:pt>
                <c:pt idx="334">
                  <c:v>39221.246401761156</c:v>
                </c:pt>
                <c:pt idx="335">
                  <c:v>56455.760287179786</c:v>
                </c:pt>
                <c:pt idx="336">
                  <c:v>45742.41383559152</c:v>
                </c:pt>
                <c:pt idx="337">
                  <c:v>55838.988936271686</c:v>
                </c:pt>
                <c:pt idx="338">
                  <c:v>38692.222670000112</c:v>
                </c:pt>
                <c:pt idx="339">
                  <c:v>53592.858826798249</c:v>
                </c:pt>
                <c:pt idx="340">
                  <c:v>40293.551461112562</c:v>
                </c:pt>
                <c:pt idx="341">
                  <c:v>24775.920047643303</c:v>
                </c:pt>
                <c:pt idx="342">
                  <c:v>37631.07736816023</c:v>
                </c:pt>
                <c:pt idx="343">
                  <c:v>8163.402798388388</c:v>
                </c:pt>
                <c:pt idx="344">
                  <c:v>18930.3085236519</c:v>
                </c:pt>
                <c:pt idx="345">
                  <c:v>8739.6781172760511</c:v>
                </c:pt>
                <c:pt idx="346">
                  <c:v>9440.8006604697803</c:v>
                </c:pt>
                <c:pt idx="347">
                  <c:v>11694.208876387573</c:v>
                </c:pt>
                <c:pt idx="348">
                  <c:v>12123.429494374919</c:v>
                </c:pt>
                <c:pt idx="349">
                  <c:v>11924.681676810214</c:v>
                </c:pt>
                <c:pt idx="350">
                  <c:v>17660.00213235274</c:v>
                </c:pt>
                <c:pt idx="351">
                  <c:v>25175.468446929925</c:v>
                </c:pt>
                <c:pt idx="352">
                  <c:v>16501.479723704844</c:v>
                </c:pt>
                <c:pt idx="353">
                  <c:v>19199.971049038952</c:v>
                </c:pt>
                <c:pt idx="354">
                  <c:v>18142.40878120685</c:v>
                </c:pt>
                <c:pt idx="355">
                  <c:v>21042.44717387982</c:v>
                </c:pt>
                <c:pt idx="356">
                  <c:v>27318.958837207312</c:v>
                </c:pt>
                <c:pt idx="357">
                  <c:v>27887.76947102003</c:v>
                </c:pt>
                <c:pt idx="358">
                  <c:v>28327.813902327078</c:v>
                </c:pt>
                <c:pt idx="359">
                  <c:v>28841.199076937934</c:v>
                </c:pt>
                <c:pt idx="360">
                  <c:v>29532.057656766789</c:v>
                </c:pt>
                <c:pt idx="361">
                  <c:v>32209.834419709023</c:v>
                </c:pt>
                <c:pt idx="362">
                  <c:v>32050.836177063567</c:v>
                </c:pt>
                <c:pt idx="363">
                  <c:v>31255.844935320518</c:v>
                </c:pt>
                <c:pt idx="364">
                  <c:v>33274.301522661248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07-4E09-88BA-E49C53849E58}"/>
            </c:ext>
          </c:extLst>
        </c:ser>
        <c:ser>
          <c:idx val="1"/>
          <c:order val="1"/>
          <c:tx>
            <c:strRef>
              <c:f>Bilance!$E$3</c:f>
              <c:strCache>
                <c:ptCount val="1"/>
                <c:pt idx="0">
                  <c:v>Ztráta transpirací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Bilance!$A$5:$A$369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41944.99999995649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41972.99999995486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Bilance!$R$5:$R$369</c:f>
              <c:numCache>
                <c:formatCode>#,##0.00</c:formatCode>
                <c:ptCount val="365"/>
                <c:pt idx="0">
                  <c:v>1439.5334210526316</c:v>
                </c:pt>
                <c:pt idx="1">
                  <c:v>1439.5334210526316</c:v>
                </c:pt>
                <c:pt idx="2">
                  <c:v>1439.5334210526316</c:v>
                </c:pt>
                <c:pt idx="3">
                  <c:v>1439.5334210526316</c:v>
                </c:pt>
                <c:pt idx="4">
                  <c:v>1439.5334210526316</c:v>
                </c:pt>
                <c:pt idx="5">
                  <c:v>1439.5334210526316</c:v>
                </c:pt>
                <c:pt idx="6">
                  <c:v>1439.5334210526316</c:v>
                </c:pt>
                <c:pt idx="7">
                  <c:v>1439.5334210526316</c:v>
                </c:pt>
                <c:pt idx="8">
                  <c:v>1439.5334210526316</c:v>
                </c:pt>
                <c:pt idx="9">
                  <c:v>1439.5334210526316</c:v>
                </c:pt>
                <c:pt idx="10">
                  <c:v>1439.5334210526316</c:v>
                </c:pt>
                <c:pt idx="11">
                  <c:v>1439.5334210526316</c:v>
                </c:pt>
                <c:pt idx="12">
                  <c:v>1439.5334210526316</c:v>
                </c:pt>
                <c:pt idx="13">
                  <c:v>1439.5334210526316</c:v>
                </c:pt>
                <c:pt idx="14">
                  <c:v>1439.5334210526316</c:v>
                </c:pt>
                <c:pt idx="15">
                  <c:v>1439.5334210526316</c:v>
                </c:pt>
                <c:pt idx="16">
                  <c:v>1439.5334210526316</c:v>
                </c:pt>
                <c:pt idx="17">
                  <c:v>1439.5334210526316</c:v>
                </c:pt>
                <c:pt idx="18">
                  <c:v>1439.5334210526316</c:v>
                </c:pt>
                <c:pt idx="19">
                  <c:v>1439.5334210526316</c:v>
                </c:pt>
                <c:pt idx="20">
                  <c:v>1439.5334210526316</c:v>
                </c:pt>
                <c:pt idx="21">
                  <c:v>1439.5334210526316</c:v>
                </c:pt>
                <c:pt idx="22">
                  <c:v>1439.5334210526316</c:v>
                </c:pt>
                <c:pt idx="23">
                  <c:v>1439.5334210526316</c:v>
                </c:pt>
                <c:pt idx="24">
                  <c:v>1439.5334210526316</c:v>
                </c:pt>
                <c:pt idx="25">
                  <c:v>1439.5334210526316</c:v>
                </c:pt>
                <c:pt idx="26">
                  <c:v>1439.5334210526316</c:v>
                </c:pt>
                <c:pt idx="27">
                  <c:v>1439.5334210526316</c:v>
                </c:pt>
                <c:pt idx="28">
                  <c:v>1439.5334210526316</c:v>
                </c:pt>
                <c:pt idx="29">
                  <c:v>1439.5334210526316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2813.2595999999994</c:v>
                </c:pt>
                <c:pt idx="152">
                  <c:v>2813.2595999999994</c:v>
                </c:pt>
                <c:pt idx="153">
                  <c:v>2813.2595999999994</c:v>
                </c:pt>
                <c:pt idx="154">
                  <c:v>2813.2595999999994</c:v>
                </c:pt>
                <c:pt idx="155">
                  <c:v>2813.2595999999994</c:v>
                </c:pt>
                <c:pt idx="156">
                  <c:v>2813.2595999999994</c:v>
                </c:pt>
                <c:pt idx="157">
                  <c:v>2813.2595999999994</c:v>
                </c:pt>
                <c:pt idx="158">
                  <c:v>2813.2595999999994</c:v>
                </c:pt>
                <c:pt idx="159">
                  <c:v>2813.2595999999994</c:v>
                </c:pt>
                <c:pt idx="160">
                  <c:v>2813.2595999999994</c:v>
                </c:pt>
                <c:pt idx="161">
                  <c:v>2813.2595999999994</c:v>
                </c:pt>
                <c:pt idx="162">
                  <c:v>2813.2595999999994</c:v>
                </c:pt>
                <c:pt idx="163">
                  <c:v>2813.2595999999994</c:v>
                </c:pt>
                <c:pt idx="164">
                  <c:v>2813.2595999999994</c:v>
                </c:pt>
                <c:pt idx="165">
                  <c:v>2813.2595999999994</c:v>
                </c:pt>
                <c:pt idx="166">
                  <c:v>2813.2595999999994</c:v>
                </c:pt>
                <c:pt idx="167">
                  <c:v>2813.2595999999994</c:v>
                </c:pt>
                <c:pt idx="168">
                  <c:v>2813.2595999999994</c:v>
                </c:pt>
                <c:pt idx="169">
                  <c:v>2813.2595999999994</c:v>
                </c:pt>
                <c:pt idx="170">
                  <c:v>2813.2595999999994</c:v>
                </c:pt>
                <c:pt idx="171">
                  <c:v>2813.2595999999994</c:v>
                </c:pt>
                <c:pt idx="172">
                  <c:v>2813.2595999999994</c:v>
                </c:pt>
                <c:pt idx="173">
                  <c:v>2813.2595999999994</c:v>
                </c:pt>
                <c:pt idx="174">
                  <c:v>2813.2595999999994</c:v>
                </c:pt>
                <c:pt idx="175">
                  <c:v>2813.2595999999994</c:v>
                </c:pt>
                <c:pt idx="176">
                  <c:v>2813.2595999999994</c:v>
                </c:pt>
                <c:pt idx="177">
                  <c:v>2813.2595999999994</c:v>
                </c:pt>
                <c:pt idx="178">
                  <c:v>2813.2595999999994</c:v>
                </c:pt>
                <c:pt idx="179">
                  <c:v>2813.2595999999994</c:v>
                </c:pt>
                <c:pt idx="180">
                  <c:v>2813.2595999999994</c:v>
                </c:pt>
                <c:pt idx="181">
                  <c:v>4108.2521142857149</c:v>
                </c:pt>
                <c:pt idx="182">
                  <c:v>4108.2521142857149</c:v>
                </c:pt>
                <c:pt idx="183">
                  <c:v>4108.2521142857149</c:v>
                </c:pt>
                <c:pt idx="184">
                  <c:v>4108.2521142857149</c:v>
                </c:pt>
                <c:pt idx="185">
                  <c:v>4108.2521142857149</c:v>
                </c:pt>
                <c:pt idx="186">
                  <c:v>4108.2521142857149</c:v>
                </c:pt>
                <c:pt idx="187">
                  <c:v>4108.2521142857149</c:v>
                </c:pt>
                <c:pt idx="188">
                  <c:v>4108.2521142857149</c:v>
                </c:pt>
                <c:pt idx="189">
                  <c:v>4108.2521142857149</c:v>
                </c:pt>
                <c:pt idx="190">
                  <c:v>4108.2521142857149</c:v>
                </c:pt>
                <c:pt idx="191">
                  <c:v>4108.2521142857149</c:v>
                </c:pt>
                <c:pt idx="192">
                  <c:v>4108.2521142857149</c:v>
                </c:pt>
                <c:pt idx="193">
                  <c:v>4108.2521142857149</c:v>
                </c:pt>
                <c:pt idx="194">
                  <c:v>4108.2521142857149</c:v>
                </c:pt>
                <c:pt idx="195">
                  <c:v>4108.2521142857149</c:v>
                </c:pt>
                <c:pt idx="196">
                  <c:v>4108.2521142857149</c:v>
                </c:pt>
                <c:pt idx="197">
                  <c:v>4108.2521142857149</c:v>
                </c:pt>
                <c:pt idx="198">
                  <c:v>4108.2521142857149</c:v>
                </c:pt>
                <c:pt idx="199">
                  <c:v>4108.2521142857149</c:v>
                </c:pt>
                <c:pt idx="200">
                  <c:v>4108.2521142857149</c:v>
                </c:pt>
                <c:pt idx="201">
                  <c:v>4108.2521142857149</c:v>
                </c:pt>
                <c:pt idx="202">
                  <c:v>4108.2521142857149</c:v>
                </c:pt>
                <c:pt idx="203">
                  <c:v>4108.2521142857149</c:v>
                </c:pt>
                <c:pt idx="204">
                  <c:v>4108.2521142857149</c:v>
                </c:pt>
                <c:pt idx="205">
                  <c:v>4108.2521142857149</c:v>
                </c:pt>
                <c:pt idx="206">
                  <c:v>4108.2521142857149</c:v>
                </c:pt>
                <c:pt idx="207">
                  <c:v>4108.2521142857149</c:v>
                </c:pt>
                <c:pt idx="208">
                  <c:v>4108.2521142857149</c:v>
                </c:pt>
                <c:pt idx="209">
                  <c:v>4108.2521142857149</c:v>
                </c:pt>
                <c:pt idx="210">
                  <c:v>4108.2521142857149</c:v>
                </c:pt>
                <c:pt idx="211">
                  <c:v>4108.2521142857149</c:v>
                </c:pt>
                <c:pt idx="212">
                  <c:v>4805.4019701492552</c:v>
                </c:pt>
                <c:pt idx="213">
                  <c:v>4805.4019701492552</c:v>
                </c:pt>
                <c:pt idx="214">
                  <c:v>4805.4019701492552</c:v>
                </c:pt>
                <c:pt idx="215">
                  <c:v>4805.4019701492552</c:v>
                </c:pt>
                <c:pt idx="216">
                  <c:v>4805.4019701492552</c:v>
                </c:pt>
                <c:pt idx="217">
                  <c:v>4805.4019701492552</c:v>
                </c:pt>
                <c:pt idx="218">
                  <c:v>4805.4019701492552</c:v>
                </c:pt>
                <c:pt idx="219">
                  <c:v>4805.4019701492552</c:v>
                </c:pt>
                <c:pt idx="220">
                  <c:v>4805.4019701492552</c:v>
                </c:pt>
                <c:pt idx="221">
                  <c:v>4805.4019701492552</c:v>
                </c:pt>
                <c:pt idx="222">
                  <c:v>4805.4019701492552</c:v>
                </c:pt>
                <c:pt idx="223">
                  <c:v>4805.4019701492552</c:v>
                </c:pt>
                <c:pt idx="224">
                  <c:v>4805.4019701492552</c:v>
                </c:pt>
                <c:pt idx="225">
                  <c:v>4805.4019701492552</c:v>
                </c:pt>
                <c:pt idx="226">
                  <c:v>4805.4019701492552</c:v>
                </c:pt>
                <c:pt idx="227">
                  <c:v>4805.4019701492552</c:v>
                </c:pt>
                <c:pt idx="228">
                  <c:v>4805.4019701492552</c:v>
                </c:pt>
                <c:pt idx="229">
                  <c:v>4805.4019701492552</c:v>
                </c:pt>
                <c:pt idx="230">
                  <c:v>4805.4019701492552</c:v>
                </c:pt>
                <c:pt idx="231">
                  <c:v>4805.4019701492552</c:v>
                </c:pt>
                <c:pt idx="232">
                  <c:v>4805.4019701492552</c:v>
                </c:pt>
                <c:pt idx="233">
                  <c:v>4805.4019701492552</c:v>
                </c:pt>
                <c:pt idx="234">
                  <c:v>4805.4019701492552</c:v>
                </c:pt>
                <c:pt idx="235">
                  <c:v>4805.4019701492552</c:v>
                </c:pt>
                <c:pt idx="236">
                  <c:v>4805.4019701492552</c:v>
                </c:pt>
                <c:pt idx="237">
                  <c:v>4805.4019701492552</c:v>
                </c:pt>
                <c:pt idx="238">
                  <c:v>4805.4019701492552</c:v>
                </c:pt>
                <c:pt idx="239">
                  <c:v>4805.4019701492552</c:v>
                </c:pt>
                <c:pt idx="240">
                  <c:v>4805.4019701492552</c:v>
                </c:pt>
                <c:pt idx="241">
                  <c:v>4805.4019701492552</c:v>
                </c:pt>
                <c:pt idx="242">
                  <c:v>6586.5998571428581</c:v>
                </c:pt>
                <c:pt idx="243">
                  <c:v>6586.5998571428581</c:v>
                </c:pt>
                <c:pt idx="244">
                  <c:v>6586.5998571428581</c:v>
                </c:pt>
                <c:pt idx="245">
                  <c:v>6586.5998571428581</c:v>
                </c:pt>
                <c:pt idx="246">
                  <c:v>6586.5998571428581</c:v>
                </c:pt>
                <c:pt idx="247">
                  <c:v>6586.5998571428581</c:v>
                </c:pt>
                <c:pt idx="248">
                  <c:v>6586.5998571428581</c:v>
                </c:pt>
                <c:pt idx="249">
                  <c:v>6586.5998571428581</c:v>
                </c:pt>
                <c:pt idx="250">
                  <c:v>6586.5998571428581</c:v>
                </c:pt>
                <c:pt idx="251">
                  <c:v>6586.5998571428581</c:v>
                </c:pt>
                <c:pt idx="252">
                  <c:v>6586.5998571428581</c:v>
                </c:pt>
                <c:pt idx="253">
                  <c:v>6586.5998571428581</c:v>
                </c:pt>
                <c:pt idx="254">
                  <c:v>6586.5998571428581</c:v>
                </c:pt>
                <c:pt idx="255">
                  <c:v>6586.5998571428581</c:v>
                </c:pt>
                <c:pt idx="256">
                  <c:v>6586.5998571428581</c:v>
                </c:pt>
                <c:pt idx="257">
                  <c:v>6586.5998571428581</c:v>
                </c:pt>
                <c:pt idx="258">
                  <c:v>6586.5998571428581</c:v>
                </c:pt>
                <c:pt idx="259">
                  <c:v>6586.5998571428581</c:v>
                </c:pt>
                <c:pt idx="260">
                  <c:v>6586.5998571428581</c:v>
                </c:pt>
                <c:pt idx="261">
                  <c:v>6586.5998571428581</c:v>
                </c:pt>
                <c:pt idx="262">
                  <c:v>6586.5998571428581</c:v>
                </c:pt>
                <c:pt idx="263">
                  <c:v>6586.5998571428581</c:v>
                </c:pt>
                <c:pt idx="264">
                  <c:v>6586.5998571428581</c:v>
                </c:pt>
                <c:pt idx="265">
                  <c:v>6586.5998571428581</c:v>
                </c:pt>
                <c:pt idx="266">
                  <c:v>6586.5998571428581</c:v>
                </c:pt>
                <c:pt idx="267">
                  <c:v>6586.5998571428581</c:v>
                </c:pt>
                <c:pt idx="268">
                  <c:v>6586.5998571428581</c:v>
                </c:pt>
                <c:pt idx="269">
                  <c:v>6586.5998571428581</c:v>
                </c:pt>
                <c:pt idx="270">
                  <c:v>6586.5998571428581</c:v>
                </c:pt>
                <c:pt idx="271">
                  <c:v>6586.5998571428581</c:v>
                </c:pt>
                <c:pt idx="272">
                  <c:v>6586.5998571428581</c:v>
                </c:pt>
                <c:pt idx="273">
                  <c:v>5982.218689655173</c:v>
                </c:pt>
                <c:pt idx="274">
                  <c:v>5982.218689655173</c:v>
                </c:pt>
                <c:pt idx="275">
                  <c:v>5982.218689655173</c:v>
                </c:pt>
                <c:pt idx="276">
                  <c:v>5982.218689655173</c:v>
                </c:pt>
                <c:pt idx="277">
                  <c:v>5982.218689655173</c:v>
                </c:pt>
                <c:pt idx="278">
                  <c:v>5982.218689655173</c:v>
                </c:pt>
                <c:pt idx="279">
                  <c:v>5982.218689655173</c:v>
                </c:pt>
                <c:pt idx="280">
                  <c:v>5982.218689655173</c:v>
                </c:pt>
                <c:pt idx="281">
                  <c:v>5982.218689655173</c:v>
                </c:pt>
                <c:pt idx="282">
                  <c:v>5982.218689655173</c:v>
                </c:pt>
                <c:pt idx="283">
                  <c:v>5982.218689655173</c:v>
                </c:pt>
                <c:pt idx="284">
                  <c:v>5982.218689655173</c:v>
                </c:pt>
                <c:pt idx="285">
                  <c:v>5982.218689655173</c:v>
                </c:pt>
                <c:pt idx="286">
                  <c:v>5982.218689655173</c:v>
                </c:pt>
                <c:pt idx="287">
                  <c:v>5982.218689655173</c:v>
                </c:pt>
                <c:pt idx="288">
                  <c:v>5982.218689655173</c:v>
                </c:pt>
                <c:pt idx="289">
                  <c:v>5982.218689655173</c:v>
                </c:pt>
                <c:pt idx="290">
                  <c:v>5982.218689655173</c:v>
                </c:pt>
                <c:pt idx="291">
                  <c:v>5982.218689655173</c:v>
                </c:pt>
                <c:pt idx="292">
                  <c:v>5982.218689655173</c:v>
                </c:pt>
                <c:pt idx="293">
                  <c:v>5982.218689655173</c:v>
                </c:pt>
                <c:pt idx="294">
                  <c:v>5982.218689655173</c:v>
                </c:pt>
                <c:pt idx="295">
                  <c:v>5982.218689655173</c:v>
                </c:pt>
                <c:pt idx="296">
                  <c:v>5982.218689655173</c:v>
                </c:pt>
                <c:pt idx="297">
                  <c:v>5982.218689655173</c:v>
                </c:pt>
                <c:pt idx="298">
                  <c:v>5982.218689655173</c:v>
                </c:pt>
                <c:pt idx="299">
                  <c:v>5982.218689655173</c:v>
                </c:pt>
                <c:pt idx="300">
                  <c:v>5982.218689655173</c:v>
                </c:pt>
                <c:pt idx="301">
                  <c:v>5982.218689655173</c:v>
                </c:pt>
                <c:pt idx="302">
                  <c:v>5982.218689655173</c:v>
                </c:pt>
                <c:pt idx="303">
                  <c:v>5982.218689655173</c:v>
                </c:pt>
                <c:pt idx="304">
                  <c:v>3417.5894399999993</c:v>
                </c:pt>
                <c:pt idx="305">
                  <c:v>3417.5894399999993</c:v>
                </c:pt>
                <c:pt idx="306">
                  <c:v>3417.5894399999993</c:v>
                </c:pt>
                <c:pt idx="307">
                  <c:v>3417.5894399999993</c:v>
                </c:pt>
                <c:pt idx="308">
                  <c:v>3417.5894399999993</c:v>
                </c:pt>
                <c:pt idx="309">
                  <c:v>3417.5894399999993</c:v>
                </c:pt>
                <c:pt idx="310">
                  <c:v>3417.5894399999993</c:v>
                </c:pt>
                <c:pt idx="311">
                  <c:v>3417.5894399999993</c:v>
                </c:pt>
                <c:pt idx="312">
                  <c:v>3417.5894399999993</c:v>
                </c:pt>
                <c:pt idx="313">
                  <c:v>3417.5894399999993</c:v>
                </c:pt>
                <c:pt idx="314">
                  <c:v>3417.5894399999993</c:v>
                </c:pt>
                <c:pt idx="315">
                  <c:v>3417.5894399999993</c:v>
                </c:pt>
                <c:pt idx="316">
                  <c:v>3417.5894399999993</c:v>
                </c:pt>
                <c:pt idx="317">
                  <c:v>3417.5894399999993</c:v>
                </c:pt>
                <c:pt idx="318">
                  <c:v>3417.5894399999993</c:v>
                </c:pt>
                <c:pt idx="319">
                  <c:v>3417.5894399999993</c:v>
                </c:pt>
                <c:pt idx="320">
                  <c:v>3417.5894399999993</c:v>
                </c:pt>
                <c:pt idx="321">
                  <c:v>3417.5894399999993</c:v>
                </c:pt>
                <c:pt idx="322">
                  <c:v>3417.5894399999993</c:v>
                </c:pt>
                <c:pt idx="323">
                  <c:v>3417.5894399999993</c:v>
                </c:pt>
                <c:pt idx="324">
                  <c:v>3417.5894399999993</c:v>
                </c:pt>
                <c:pt idx="325">
                  <c:v>3417.5894399999993</c:v>
                </c:pt>
                <c:pt idx="326">
                  <c:v>3417.5894399999993</c:v>
                </c:pt>
                <c:pt idx="327">
                  <c:v>3417.5894399999993</c:v>
                </c:pt>
                <c:pt idx="328">
                  <c:v>3417.5894399999993</c:v>
                </c:pt>
                <c:pt idx="329">
                  <c:v>3417.5894399999993</c:v>
                </c:pt>
                <c:pt idx="330">
                  <c:v>3417.5894399999993</c:v>
                </c:pt>
                <c:pt idx="331">
                  <c:v>3417.5894399999993</c:v>
                </c:pt>
                <c:pt idx="332">
                  <c:v>3417.5894399999993</c:v>
                </c:pt>
                <c:pt idx="333">
                  <c:v>3417.5894399999993</c:v>
                </c:pt>
                <c:pt idx="334">
                  <c:v>2297.307036144578</c:v>
                </c:pt>
                <c:pt idx="335">
                  <c:v>2297.307036144578</c:v>
                </c:pt>
                <c:pt idx="336">
                  <c:v>2297.307036144578</c:v>
                </c:pt>
                <c:pt idx="337">
                  <c:v>2297.307036144578</c:v>
                </c:pt>
                <c:pt idx="338">
                  <c:v>2297.307036144578</c:v>
                </c:pt>
                <c:pt idx="339">
                  <c:v>2297.307036144578</c:v>
                </c:pt>
                <c:pt idx="340">
                  <c:v>2297.307036144578</c:v>
                </c:pt>
                <c:pt idx="341">
                  <c:v>2297.307036144578</c:v>
                </c:pt>
                <c:pt idx="342">
                  <c:v>2297.307036144578</c:v>
                </c:pt>
                <c:pt idx="343">
                  <c:v>2297.307036144578</c:v>
                </c:pt>
                <c:pt idx="344">
                  <c:v>2297.307036144578</c:v>
                </c:pt>
                <c:pt idx="345">
                  <c:v>2297.307036144578</c:v>
                </c:pt>
                <c:pt idx="346">
                  <c:v>2297.307036144578</c:v>
                </c:pt>
                <c:pt idx="347">
                  <c:v>2297.307036144578</c:v>
                </c:pt>
                <c:pt idx="348">
                  <c:v>2297.307036144578</c:v>
                </c:pt>
                <c:pt idx="349">
                  <c:v>2297.307036144578</c:v>
                </c:pt>
                <c:pt idx="350">
                  <c:v>2297.307036144578</c:v>
                </c:pt>
                <c:pt idx="351">
                  <c:v>2297.307036144578</c:v>
                </c:pt>
                <c:pt idx="352">
                  <c:v>2297.307036144578</c:v>
                </c:pt>
                <c:pt idx="353">
                  <c:v>2297.307036144578</c:v>
                </c:pt>
                <c:pt idx="354">
                  <c:v>2297.307036144578</c:v>
                </c:pt>
                <c:pt idx="355">
                  <c:v>2297.307036144578</c:v>
                </c:pt>
                <c:pt idx="356">
                  <c:v>2297.307036144578</c:v>
                </c:pt>
                <c:pt idx="357">
                  <c:v>2297.307036144578</c:v>
                </c:pt>
                <c:pt idx="358">
                  <c:v>2297.307036144578</c:v>
                </c:pt>
                <c:pt idx="359">
                  <c:v>2297.307036144578</c:v>
                </c:pt>
                <c:pt idx="360">
                  <c:v>2297.307036144578</c:v>
                </c:pt>
                <c:pt idx="361">
                  <c:v>2297.307036144578</c:v>
                </c:pt>
                <c:pt idx="362">
                  <c:v>2297.307036144578</c:v>
                </c:pt>
                <c:pt idx="363">
                  <c:v>2297.307036144578</c:v>
                </c:pt>
                <c:pt idx="364">
                  <c:v>2297.307036144578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07-4E09-88BA-E49C53849E58}"/>
            </c:ext>
          </c:extLst>
        </c:ser>
        <c:ser>
          <c:idx val="2"/>
          <c:order val="2"/>
          <c:tx>
            <c:strRef>
              <c:f>Bilance!$S$3</c:f>
              <c:strCache>
                <c:ptCount val="1"/>
                <c:pt idx="0">
                  <c:v>Odtok Q355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Bilance!$A$5:$A$369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41944.99999995649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41972.99999995486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Bilance!$F$5:$F$369</c:f>
              <c:numCache>
                <c:formatCode>#,##0.00</c:formatCode>
                <c:ptCount val="365"/>
                <c:pt idx="0">
                  <c:v>11664</c:v>
                </c:pt>
                <c:pt idx="1">
                  <c:v>11664</c:v>
                </c:pt>
                <c:pt idx="2">
                  <c:v>11664</c:v>
                </c:pt>
                <c:pt idx="3">
                  <c:v>11664</c:v>
                </c:pt>
                <c:pt idx="4">
                  <c:v>11664</c:v>
                </c:pt>
                <c:pt idx="5">
                  <c:v>11664</c:v>
                </c:pt>
                <c:pt idx="6">
                  <c:v>11664</c:v>
                </c:pt>
                <c:pt idx="7">
                  <c:v>11664</c:v>
                </c:pt>
                <c:pt idx="8">
                  <c:v>11664</c:v>
                </c:pt>
                <c:pt idx="9">
                  <c:v>11664</c:v>
                </c:pt>
                <c:pt idx="10">
                  <c:v>11664</c:v>
                </c:pt>
                <c:pt idx="11">
                  <c:v>11664</c:v>
                </c:pt>
                <c:pt idx="12">
                  <c:v>11664</c:v>
                </c:pt>
                <c:pt idx="13">
                  <c:v>11664</c:v>
                </c:pt>
                <c:pt idx="14">
                  <c:v>11664</c:v>
                </c:pt>
                <c:pt idx="15">
                  <c:v>11664</c:v>
                </c:pt>
                <c:pt idx="16">
                  <c:v>11664</c:v>
                </c:pt>
                <c:pt idx="17">
                  <c:v>11664</c:v>
                </c:pt>
                <c:pt idx="18">
                  <c:v>11664</c:v>
                </c:pt>
                <c:pt idx="19">
                  <c:v>11664</c:v>
                </c:pt>
                <c:pt idx="20">
                  <c:v>11664</c:v>
                </c:pt>
                <c:pt idx="21">
                  <c:v>11664</c:v>
                </c:pt>
                <c:pt idx="22">
                  <c:v>11664</c:v>
                </c:pt>
                <c:pt idx="23">
                  <c:v>11664</c:v>
                </c:pt>
                <c:pt idx="24">
                  <c:v>11664</c:v>
                </c:pt>
                <c:pt idx="25">
                  <c:v>11664</c:v>
                </c:pt>
                <c:pt idx="26">
                  <c:v>11664</c:v>
                </c:pt>
                <c:pt idx="27">
                  <c:v>11664</c:v>
                </c:pt>
                <c:pt idx="28">
                  <c:v>11664</c:v>
                </c:pt>
                <c:pt idx="29">
                  <c:v>11664</c:v>
                </c:pt>
                <c:pt idx="30">
                  <c:v>11664</c:v>
                </c:pt>
                <c:pt idx="31">
                  <c:v>11664</c:v>
                </c:pt>
                <c:pt idx="32">
                  <c:v>11664</c:v>
                </c:pt>
                <c:pt idx="33">
                  <c:v>11664</c:v>
                </c:pt>
                <c:pt idx="34">
                  <c:v>11664</c:v>
                </c:pt>
                <c:pt idx="35">
                  <c:v>11664</c:v>
                </c:pt>
                <c:pt idx="36">
                  <c:v>11664</c:v>
                </c:pt>
                <c:pt idx="37">
                  <c:v>11664</c:v>
                </c:pt>
                <c:pt idx="38">
                  <c:v>11664</c:v>
                </c:pt>
                <c:pt idx="39">
                  <c:v>11664</c:v>
                </c:pt>
                <c:pt idx="40">
                  <c:v>11664</c:v>
                </c:pt>
                <c:pt idx="41">
                  <c:v>11664</c:v>
                </c:pt>
                <c:pt idx="42">
                  <c:v>11664</c:v>
                </c:pt>
                <c:pt idx="43">
                  <c:v>11664</c:v>
                </c:pt>
                <c:pt idx="44">
                  <c:v>11664</c:v>
                </c:pt>
                <c:pt idx="45">
                  <c:v>11664</c:v>
                </c:pt>
                <c:pt idx="46">
                  <c:v>11664</c:v>
                </c:pt>
                <c:pt idx="47">
                  <c:v>11664</c:v>
                </c:pt>
                <c:pt idx="48">
                  <c:v>11664</c:v>
                </c:pt>
                <c:pt idx="49">
                  <c:v>11664</c:v>
                </c:pt>
                <c:pt idx="50">
                  <c:v>11664</c:v>
                </c:pt>
                <c:pt idx="51">
                  <c:v>11664</c:v>
                </c:pt>
                <c:pt idx="52">
                  <c:v>11664</c:v>
                </c:pt>
                <c:pt idx="53">
                  <c:v>11664</c:v>
                </c:pt>
                <c:pt idx="54">
                  <c:v>11664</c:v>
                </c:pt>
                <c:pt idx="55">
                  <c:v>11664</c:v>
                </c:pt>
                <c:pt idx="56">
                  <c:v>11664</c:v>
                </c:pt>
                <c:pt idx="57">
                  <c:v>11664</c:v>
                </c:pt>
                <c:pt idx="58">
                  <c:v>11664</c:v>
                </c:pt>
                <c:pt idx="59">
                  <c:v>11664</c:v>
                </c:pt>
                <c:pt idx="60">
                  <c:v>11664</c:v>
                </c:pt>
                <c:pt idx="61">
                  <c:v>11664</c:v>
                </c:pt>
                <c:pt idx="62">
                  <c:v>11664</c:v>
                </c:pt>
                <c:pt idx="63">
                  <c:v>11664</c:v>
                </c:pt>
                <c:pt idx="64">
                  <c:v>11664</c:v>
                </c:pt>
                <c:pt idx="65">
                  <c:v>11664</c:v>
                </c:pt>
                <c:pt idx="66">
                  <c:v>11664</c:v>
                </c:pt>
                <c:pt idx="67">
                  <c:v>11664</c:v>
                </c:pt>
                <c:pt idx="68">
                  <c:v>11664</c:v>
                </c:pt>
                <c:pt idx="69">
                  <c:v>11664</c:v>
                </c:pt>
                <c:pt idx="70">
                  <c:v>11664</c:v>
                </c:pt>
                <c:pt idx="71">
                  <c:v>11664</c:v>
                </c:pt>
                <c:pt idx="72">
                  <c:v>11664</c:v>
                </c:pt>
                <c:pt idx="73">
                  <c:v>11664</c:v>
                </c:pt>
                <c:pt idx="74">
                  <c:v>11664</c:v>
                </c:pt>
                <c:pt idx="75">
                  <c:v>11664</c:v>
                </c:pt>
                <c:pt idx="76">
                  <c:v>11664</c:v>
                </c:pt>
                <c:pt idx="77">
                  <c:v>11664</c:v>
                </c:pt>
                <c:pt idx="78">
                  <c:v>11664</c:v>
                </c:pt>
                <c:pt idx="79">
                  <c:v>11664</c:v>
                </c:pt>
                <c:pt idx="80">
                  <c:v>11664</c:v>
                </c:pt>
                <c:pt idx="81">
                  <c:v>11664</c:v>
                </c:pt>
                <c:pt idx="82">
                  <c:v>11664</c:v>
                </c:pt>
                <c:pt idx="83">
                  <c:v>11664</c:v>
                </c:pt>
                <c:pt idx="84">
                  <c:v>11664</c:v>
                </c:pt>
                <c:pt idx="85">
                  <c:v>11664</c:v>
                </c:pt>
                <c:pt idx="86">
                  <c:v>11664</c:v>
                </c:pt>
                <c:pt idx="87">
                  <c:v>11664</c:v>
                </c:pt>
                <c:pt idx="88">
                  <c:v>11664</c:v>
                </c:pt>
                <c:pt idx="89">
                  <c:v>11664</c:v>
                </c:pt>
                <c:pt idx="90">
                  <c:v>11664</c:v>
                </c:pt>
                <c:pt idx="91">
                  <c:v>11664</c:v>
                </c:pt>
                <c:pt idx="92">
                  <c:v>11664</c:v>
                </c:pt>
                <c:pt idx="93">
                  <c:v>11664</c:v>
                </c:pt>
                <c:pt idx="94">
                  <c:v>11664</c:v>
                </c:pt>
                <c:pt idx="95">
                  <c:v>11664</c:v>
                </c:pt>
                <c:pt idx="96">
                  <c:v>11664</c:v>
                </c:pt>
                <c:pt idx="97">
                  <c:v>11664</c:v>
                </c:pt>
                <c:pt idx="98">
                  <c:v>11664</c:v>
                </c:pt>
                <c:pt idx="99">
                  <c:v>11664</c:v>
                </c:pt>
                <c:pt idx="100">
                  <c:v>11664</c:v>
                </c:pt>
                <c:pt idx="101">
                  <c:v>11664</c:v>
                </c:pt>
                <c:pt idx="102">
                  <c:v>11664</c:v>
                </c:pt>
                <c:pt idx="103">
                  <c:v>11664</c:v>
                </c:pt>
                <c:pt idx="104">
                  <c:v>11664</c:v>
                </c:pt>
                <c:pt idx="105">
                  <c:v>11664</c:v>
                </c:pt>
                <c:pt idx="106">
                  <c:v>11664</c:v>
                </c:pt>
                <c:pt idx="107">
                  <c:v>11664</c:v>
                </c:pt>
                <c:pt idx="108">
                  <c:v>11664</c:v>
                </c:pt>
                <c:pt idx="109">
                  <c:v>11664</c:v>
                </c:pt>
                <c:pt idx="110">
                  <c:v>11664</c:v>
                </c:pt>
                <c:pt idx="111">
                  <c:v>11664</c:v>
                </c:pt>
                <c:pt idx="112">
                  <c:v>11664</c:v>
                </c:pt>
                <c:pt idx="113">
                  <c:v>11664</c:v>
                </c:pt>
                <c:pt idx="114">
                  <c:v>11664</c:v>
                </c:pt>
                <c:pt idx="115">
                  <c:v>11664</c:v>
                </c:pt>
                <c:pt idx="116">
                  <c:v>11664</c:v>
                </c:pt>
                <c:pt idx="117">
                  <c:v>11664</c:v>
                </c:pt>
                <c:pt idx="118">
                  <c:v>11664</c:v>
                </c:pt>
                <c:pt idx="119">
                  <c:v>11664</c:v>
                </c:pt>
                <c:pt idx="120">
                  <c:v>11664</c:v>
                </c:pt>
                <c:pt idx="121">
                  <c:v>11664</c:v>
                </c:pt>
                <c:pt idx="122">
                  <c:v>11664</c:v>
                </c:pt>
                <c:pt idx="123">
                  <c:v>11664</c:v>
                </c:pt>
                <c:pt idx="124">
                  <c:v>11664</c:v>
                </c:pt>
                <c:pt idx="125">
                  <c:v>11664</c:v>
                </c:pt>
                <c:pt idx="126">
                  <c:v>11664</c:v>
                </c:pt>
                <c:pt idx="127">
                  <c:v>11664</c:v>
                </c:pt>
                <c:pt idx="128">
                  <c:v>11664</c:v>
                </c:pt>
                <c:pt idx="129">
                  <c:v>11664</c:v>
                </c:pt>
                <c:pt idx="130">
                  <c:v>11664</c:v>
                </c:pt>
                <c:pt idx="131">
                  <c:v>11664</c:v>
                </c:pt>
                <c:pt idx="132">
                  <c:v>11664</c:v>
                </c:pt>
                <c:pt idx="133">
                  <c:v>11664</c:v>
                </c:pt>
                <c:pt idx="134">
                  <c:v>11664</c:v>
                </c:pt>
                <c:pt idx="135">
                  <c:v>11664</c:v>
                </c:pt>
                <c:pt idx="136">
                  <c:v>11664</c:v>
                </c:pt>
                <c:pt idx="137">
                  <c:v>11664</c:v>
                </c:pt>
                <c:pt idx="138">
                  <c:v>11664</c:v>
                </c:pt>
                <c:pt idx="139">
                  <c:v>11664</c:v>
                </c:pt>
                <c:pt idx="140">
                  <c:v>11664</c:v>
                </c:pt>
                <c:pt idx="141">
                  <c:v>11664</c:v>
                </c:pt>
                <c:pt idx="142">
                  <c:v>11664</c:v>
                </c:pt>
                <c:pt idx="143">
                  <c:v>11664</c:v>
                </c:pt>
                <c:pt idx="144">
                  <c:v>11664</c:v>
                </c:pt>
                <c:pt idx="145">
                  <c:v>11664</c:v>
                </c:pt>
                <c:pt idx="146">
                  <c:v>11664</c:v>
                </c:pt>
                <c:pt idx="147">
                  <c:v>11664</c:v>
                </c:pt>
                <c:pt idx="148">
                  <c:v>11664</c:v>
                </c:pt>
                <c:pt idx="149">
                  <c:v>11664</c:v>
                </c:pt>
                <c:pt idx="150">
                  <c:v>11664</c:v>
                </c:pt>
                <c:pt idx="151">
                  <c:v>11664</c:v>
                </c:pt>
                <c:pt idx="152">
                  <c:v>11664</c:v>
                </c:pt>
                <c:pt idx="153">
                  <c:v>11664</c:v>
                </c:pt>
                <c:pt idx="154">
                  <c:v>11664</c:v>
                </c:pt>
                <c:pt idx="155">
                  <c:v>11664</c:v>
                </c:pt>
                <c:pt idx="156">
                  <c:v>11664</c:v>
                </c:pt>
                <c:pt idx="157">
                  <c:v>11664</c:v>
                </c:pt>
                <c:pt idx="158">
                  <c:v>11664</c:v>
                </c:pt>
                <c:pt idx="159">
                  <c:v>11664</c:v>
                </c:pt>
                <c:pt idx="160">
                  <c:v>11664</c:v>
                </c:pt>
                <c:pt idx="161">
                  <c:v>11664</c:v>
                </c:pt>
                <c:pt idx="162">
                  <c:v>11664</c:v>
                </c:pt>
                <c:pt idx="163">
                  <c:v>11664</c:v>
                </c:pt>
                <c:pt idx="164">
                  <c:v>11664</c:v>
                </c:pt>
                <c:pt idx="165">
                  <c:v>11664</c:v>
                </c:pt>
                <c:pt idx="166">
                  <c:v>11664</c:v>
                </c:pt>
                <c:pt idx="167">
                  <c:v>11664</c:v>
                </c:pt>
                <c:pt idx="168">
                  <c:v>11664</c:v>
                </c:pt>
                <c:pt idx="169">
                  <c:v>11664</c:v>
                </c:pt>
                <c:pt idx="170">
                  <c:v>11664</c:v>
                </c:pt>
                <c:pt idx="171">
                  <c:v>11664</c:v>
                </c:pt>
                <c:pt idx="172">
                  <c:v>11664</c:v>
                </c:pt>
                <c:pt idx="173">
                  <c:v>11664</c:v>
                </c:pt>
                <c:pt idx="174">
                  <c:v>11664</c:v>
                </c:pt>
                <c:pt idx="175">
                  <c:v>11664</c:v>
                </c:pt>
                <c:pt idx="176">
                  <c:v>11664</c:v>
                </c:pt>
                <c:pt idx="177">
                  <c:v>11664</c:v>
                </c:pt>
                <c:pt idx="178">
                  <c:v>11664</c:v>
                </c:pt>
                <c:pt idx="179">
                  <c:v>11664</c:v>
                </c:pt>
                <c:pt idx="180">
                  <c:v>11664</c:v>
                </c:pt>
                <c:pt idx="181">
                  <c:v>11664</c:v>
                </c:pt>
                <c:pt idx="182">
                  <c:v>11664</c:v>
                </c:pt>
                <c:pt idx="183">
                  <c:v>11664</c:v>
                </c:pt>
                <c:pt idx="184">
                  <c:v>11664</c:v>
                </c:pt>
                <c:pt idx="185">
                  <c:v>11664</c:v>
                </c:pt>
                <c:pt idx="186">
                  <c:v>11664</c:v>
                </c:pt>
                <c:pt idx="187">
                  <c:v>11664</c:v>
                </c:pt>
                <c:pt idx="188">
                  <c:v>11664</c:v>
                </c:pt>
                <c:pt idx="189">
                  <c:v>11664</c:v>
                </c:pt>
                <c:pt idx="190">
                  <c:v>11664</c:v>
                </c:pt>
                <c:pt idx="191">
                  <c:v>11664</c:v>
                </c:pt>
                <c:pt idx="192">
                  <c:v>11664</c:v>
                </c:pt>
                <c:pt idx="193">
                  <c:v>11664</c:v>
                </c:pt>
                <c:pt idx="194">
                  <c:v>11664</c:v>
                </c:pt>
                <c:pt idx="195">
                  <c:v>11664</c:v>
                </c:pt>
                <c:pt idx="196">
                  <c:v>11664</c:v>
                </c:pt>
                <c:pt idx="197">
                  <c:v>11664</c:v>
                </c:pt>
                <c:pt idx="198">
                  <c:v>11664</c:v>
                </c:pt>
                <c:pt idx="199">
                  <c:v>11664</c:v>
                </c:pt>
                <c:pt idx="200">
                  <c:v>11664</c:v>
                </c:pt>
                <c:pt idx="201">
                  <c:v>11664</c:v>
                </c:pt>
                <c:pt idx="202">
                  <c:v>11664</c:v>
                </c:pt>
                <c:pt idx="203">
                  <c:v>11664</c:v>
                </c:pt>
                <c:pt idx="204">
                  <c:v>11664</c:v>
                </c:pt>
                <c:pt idx="205">
                  <c:v>11664</c:v>
                </c:pt>
                <c:pt idx="206">
                  <c:v>11664</c:v>
                </c:pt>
                <c:pt idx="207">
                  <c:v>11664</c:v>
                </c:pt>
                <c:pt idx="208">
                  <c:v>11664</c:v>
                </c:pt>
                <c:pt idx="209">
                  <c:v>11664</c:v>
                </c:pt>
                <c:pt idx="210">
                  <c:v>11664</c:v>
                </c:pt>
                <c:pt idx="211">
                  <c:v>11664</c:v>
                </c:pt>
                <c:pt idx="212">
                  <c:v>11664</c:v>
                </c:pt>
                <c:pt idx="213">
                  <c:v>11664</c:v>
                </c:pt>
                <c:pt idx="214">
                  <c:v>11664</c:v>
                </c:pt>
                <c:pt idx="215">
                  <c:v>11664</c:v>
                </c:pt>
                <c:pt idx="216">
                  <c:v>11664</c:v>
                </c:pt>
                <c:pt idx="217">
                  <c:v>11664</c:v>
                </c:pt>
                <c:pt idx="218">
                  <c:v>11664</c:v>
                </c:pt>
                <c:pt idx="219">
                  <c:v>11664</c:v>
                </c:pt>
                <c:pt idx="220">
                  <c:v>11664</c:v>
                </c:pt>
                <c:pt idx="221">
                  <c:v>11664</c:v>
                </c:pt>
                <c:pt idx="222">
                  <c:v>11664</c:v>
                </c:pt>
                <c:pt idx="223">
                  <c:v>11664</c:v>
                </c:pt>
                <c:pt idx="224">
                  <c:v>11664</c:v>
                </c:pt>
                <c:pt idx="225">
                  <c:v>11664</c:v>
                </c:pt>
                <c:pt idx="226">
                  <c:v>11664</c:v>
                </c:pt>
                <c:pt idx="227">
                  <c:v>11664</c:v>
                </c:pt>
                <c:pt idx="228">
                  <c:v>11664</c:v>
                </c:pt>
                <c:pt idx="229">
                  <c:v>11664</c:v>
                </c:pt>
                <c:pt idx="230">
                  <c:v>11664</c:v>
                </c:pt>
                <c:pt idx="231">
                  <c:v>11664</c:v>
                </c:pt>
                <c:pt idx="232">
                  <c:v>11664</c:v>
                </c:pt>
                <c:pt idx="233">
                  <c:v>11664</c:v>
                </c:pt>
                <c:pt idx="234">
                  <c:v>11664</c:v>
                </c:pt>
                <c:pt idx="235">
                  <c:v>11664</c:v>
                </c:pt>
                <c:pt idx="236">
                  <c:v>11664</c:v>
                </c:pt>
                <c:pt idx="237">
                  <c:v>11664</c:v>
                </c:pt>
                <c:pt idx="238">
                  <c:v>11664</c:v>
                </c:pt>
                <c:pt idx="239">
                  <c:v>11664</c:v>
                </c:pt>
                <c:pt idx="240">
                  <c:v>11664</c:v>
                </c:pt>
                <c:pt idx="241">
                  <c:v>11664</c:v>
                </c:pt>
                <c:pt idx="242">
                  <c:v>11664</c:v>
                </c:pt>
                <c:pt idx="243">
                  <c:v>11664</c:v>
                </c:pt>
                <c:pt idx="244">
                  <c:v>11664</c:v>
                </c:pt>
                <c:pt idx="245">
                  <c:v>11664</c:v>
                </c:pt>
                <c:pt idx="246">
                  <c:v>11664</c:v>
                </c:pt>
                <c:pt idx="247">
                  <c:v>11664</c:v>
                </c:pt>
                <c:pt idx="248">
                  <c:v>11664</c:v>
                </c:pt>
                <c:pt idx="249">
                  <c:v>11664</c:v>
                </c:pt>
                <c:pt idx="250">
                  <c:v>11664</c:v>
                </c:pt>
                <c:pt idx="251">
                  <c:v>11664</c:v>
                </c:pt>
                <c:pt idx="252">
                  <c:v>11664</c:v>
                </c:pt>
                <c:pt idx="253">
                  <c:v>11664</c:v>
                </c:pt>
                <c:pt idx="254">
                  <c:v>11664</c:v>
                </c:pt>
                <c:pt idx="255">
                  <c:v>11664</c:v>
                </c:pt>
                <c:pt idx="256">
                  <c:v>11664</c:v>
                </c:pt>
                <c:pt idx="257">
                  <c:v>11664</c:v>
                </c:pt>
                <c:pt idx="258">
                  <c:v>11664</c:v>
                </c:pt>
                <c:pt idx="259">
                  <c:v>11664</c:v>
                </c:pt>
                <c:pt idx="260">
                  <c:v>3888</c:v>
                </c:pt>
                <c:pt idx="261">
                  <c:v>3888</c:v>
                </c:pt>
                <c:pt idx="262">
                  <c:v>3888</c:v>
                </c:pt>
                <c:pt idx="263">
                  <c:v>3888</c:v>
                </c:pt>
                <c:pt idx="264">
                  <c:v>3888</c:v>
                </c:pt>
                <c:pt idx="265">
                  <c:v>3888</c:v>
                </c:pt>
                <c:pt idx="266">
                  <c:v>3888</c:v>
                </c:pt>
                <c:pt idx="267">
                  <c:v>3888</c:v>
                </c:pt>
                <c:pt idx="268">
                  <c:v>3888</c:v>
                </c:pt>
                <c:pt idx="269">
                  <c:v>3888</c:v>
                </c:pt>
                <c:pt idx="270">
                  <c:v>3888</c:v>
                </c:pt>
                <c:pt idx="271">
                  <c:v>3888</c:v>
                </c:pt>
                <c:pt idx="272">
                  <c:v>3888</c:v>
                </c:pt>
                <c:pt idx="273">
                  <c:v>3888</c:v>
                </c:pt>
                <c:pt idx="274">
                  <c:v>3888</c:v>
                </c:pt>
                <c:pt idx="275">
                  <c:v>3888</c:v>
                </c:pt>
                <c:pt idx="276">
                  <c:v>3888</c:v>
                </c:pt>
                <c:pt idx="277">
                  <c:v>3888</c:v>
                </c:pt>
                <c:pt idx="278">
                  <c:v>3888</c:v>
                </c:pt>
                <c:pt idx="279">
                  <c:v>3888</c:v>
                </c:pt>
                <c:pt idx="280">
                  <c:v>3888</c:v>
                </c:pt>
                <c:pt idx="281">
                  <c:v>3888</c:v>
                </c:pt>
                <c:pt idx="282">
                  <c:v>3888</c:v>
                </c:pt>
                <c:pt idx="283">
                  <c:v>3888</c:v>
                </c:pt>
                <c:pt idx="284">
                  <c:v>3888</c:v>
                </c:pt>
                <c:pt idx="285">
                  <c:v>3888</c:v>
                </c:pt>
                <c:pt idx="286">
                  <c:v>3888</c:v>
                </c:pt>
                <c:pt idx="287">
                  <c:v>3888</c:v>
                </c:pt>
                <c:pt idx="288">
                  <c:v>3888</c:v>
                </c:pt>
                <c:pt idx="289">
                  <c:v>3888</c:v>
                </c:pt>
                <c:pt idx="290">
                  <c:v>3888</c:v>
                </c:pt>
                <c:pt idx="291">
                  <c:v>3888</c:v>
                </c:pt>
                <c:pt idx="292">
                  <c:v>3888</c:v>
                </c:pt>
                <c:pt idx="293">
                  <c:v>3888</c:v>
                </c:pt>
                <c:pt idx="294">
                  <c:v>3888</c:v>
                </c:pt>
                <c:pt idx="295">
                  <c:v>3888</c:v>
                </c:pt>
                <c:pt idx="296">
                  <c:v>3888</c:v>
                </c:pt>
                <c:pt idx="297">
                  <c:v>3888</c:v>
                </c:pt>
                <c:pt idx="298">
                  <c:v>3888</c:v>
                </c:pt>
                <c:pt idx="299">
                  <c:v>3888</c:v>
                </c:pt>
                <c:pt idx="300">
                  <c:v>3888</c:v>
                </c:pt>
                <c:pt idx="301">
                  <c:v>3888</c:v>
                </c:pt>
                <c:pt idx="302">
                  <c:v>3888</c:v>
                </c:pt>
                <c:pt idx="303">
                  <c:v>3888</c:v>
                </c:pt>
                <c:pt idx="304">
                  <c:v>3888</c:v>
                </c:pt>
                <c:pt idx="305">
                  <c:v>3888</c:v>
                </c:pt>
                <c:pt idx="306">
                  <c:v>3888</c:v>
                </c:pt>
                <c:pt idx="307">
                  <c:v>3888</c:v>
                </c:pt>
                <c:pt idx="308">
                  <c:v>3888</c:v>
                </c:pt>
                <c:pt idx="309">
                  <c:v>3888</c:v>
                </c:pt>
                <c:pt idx="310">
                  <c:v>3888</c:v>
                </c:pt>
                <c:pt idx="311">
                  <c:v>3888</c:v>
                </c:pt>
                <c:pt idx="312">
                  <c:v>3888</c:v>
                </c:pt>
                <c:pt idx="313">
                  <c:v>3888</c:v>
                </c:pt>
                <c:pt idx="314">
                  <c:v>3888</c:v>
                </c:pt>
                <c:pt idx="315">
                  <c:v>3888</c:v>
                </c:pt>
                <c:pt idx="316">
                  <c:v>3888</c:v>
                </c:pt>
                <c:pt idx="317">
                  <c:v>3888</c:v>
                </c:pt>
                <c:pt idx="318">
                  <c:v>3888</c:v>
                </c:pt>
                <c:pt idx="319">
                  <c:v>3888</c:v>
                </c:pt>
                <c:pt idx="320">
                  <c:v>3888</c:v>
                </c:pt>
                <c:pt idx="321">
                  <c:v>3888</c:v>
                </c:pt>
                <c:pt idx="322">
                  <c:v>3888</c:v>
                </c:pt>
                <c:pt idx="323">
                  <c:v>3888</c:v>
                </c:pt>
                <c:pt idx="324">
                  <c:v>3888</c:v>
                </c:pt>
                <c:pt idx="325">
                  <c:v>3888</c:v>
                </c:pt>
                <c:pt idx="326">
                  <c:v>3888</c:v>
                </c:pt>
                <c:pt idx="327">
                  <c:v>3888</c:v>
                </c:pt>
                <c:pt idx="328">
                  <c:v>3888</c:v>
                </c:pt>
                <c:pt idx="329">
                  <c:v>3888</c:v>
                </c:pt>
                <c:pt idx="330">
                  <c:v>3888</c:v>
                </c:pt>
                <c:pt idx="331">
                  <c:v>3888</c:v>
                </c:pt>
                <c:pt idx="332">
                  <c:v>3888</c:v>
                </c:pt>
                <c:pt idx="333">
                  <c:v>3888</c:v>
                </c:pt>
                <c:pt idx="334">
                  <c:v>3888</c:v>
                </c:pt>
                <c:pt idx="335">
                  <c:v>3888</c:v>
                </c:pt>
                <c:pt idx="336">
                  <c:v>3888</c:v>
                </c:pt>
                <c:pt idx="337">
                  <c:v>3888</c:v>
                </c:pt>
                <c:pt idx="338">
                  <c:v>3888</c:v>
                </c:pt>
                <c:pt idx="339">
                  <c:v>3888</c:v>
                </c:pt>
                <c:pt idx="340">
                  <c:v>3888</c:v>
                </c:pt>
                <c:pt idx="341">
                  <c:v>11664</c:v>
                </c:pt>
                <c:pt idx="342">
                  <c:v>11664</c:v>
                </c:pt>
                <c:pt idx="343">
                  <c:v>11664</c:v>
                </c:pt>
                <c:pt idx="344">
                  <c:v>11664</c:v>
                </c:pt>
                <c:pt idx="345">
                  <c:v>11664</c:v>
                </c:pt>
                <c:pt idx="346">
                  <c:v>11664</c:v>
                </c:pt>
                <c:pt idx="347">
                  <c:v>11664</c:v>
                </c:pt>
                <c:pt idx="348">
                  <c:v>11664</c:v>
                </c:pt>
                <c:pt idx="349">
                  <c:v>11664</c:v>
                </c:pt>
                <c:pt idx="350">
                  <c:v>11664</c:v>
                </c:pt>
                <c:pt idx="351">
                  <c:v>11664</c:v>
                </c:pt>
                <c:pt idx="352">
                  <c:v>11664</c:v>
                </c:pt>
                <c:pt idx="353">
                  <c:v>11664</c:v>
                </c:pt>
                <c:pt idx="354">
                  <c:v>11664</c:v>
                </c:pt>
                <c:pt idx="355">
                  <c:v>11664</c:v>
                </c:pt>
                <c:pt idx="356">
                  <c:v>11664</c:v>
                </c:pt>
                <c:pt idx="357">
                  <c:v>11664</c:v>
                </c:pt>
                <c:pt idx="358">
                  <c:v>11664</c:v>
                </c:pt>
                <c:pt idx="359">
                  <c:v>11664</c:v>
                </c:pt>
                <c:pt idx="360">
                  <c:v>11664</c:v>
                </c:pt>
                <c:pt idx="361">
                  <c:v>11664</c:v>
                </c:pt>
                <c:pt idx="362">
                  <c:v>11664</c:v>
                </c:pt>
                <c:pt idx="363">
                  <c:v>11664</c:v>
                </c:pt>
                <c:pt idx="364">
                  <c:v>11664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A07-4E09-88BA-E49C53849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009000"/>
        <c:axId val="292009656"/>
      </c:scatterChart>
      <c:scatterChart>
        <c:scatterStyle val="smoothMarker"/>
        <c:varyColors val="0"/>
        <c:ser>
          <c:idx val="3"/>
          <c:order val="3"/>
          <c:tx>
            <c:strRef>
              <c:f>Bilance!$L$3</c:f>
              <c:strCache>
                <c:ptCount val="1"/>
                <c:pt idx="0">
                  <c:v>Jalová voda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Bilance!$A$5:$A$369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41944.99999995649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41972.99999995486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'Bilance S nadlepšením QB=0,3'!$Y$5:$Y$369</c:f>
              <c:numCache>
                <c:formatCode>#,##0</c:formatCode>
                <c:ptCount val="365"/>
                <c:pt idx="0">
                  <c:v>37901.478237219875</c:v>
                </c:pt>
                <c:pt idx="1">
                  <c:v>67326.036018914863</c:v>
                </c:pt>
                <c:pt idx="2">
                  <c:v>83958.140017223384</c:v>
                </c:pt>
                <c:pt idx="3">
                  <c:v>114402.19007021151</c:v>
                </c:pt>
                <c:pt idx="4">
                  <c:v>124892.70695720137</c:v>
                </c:pt>
                <c:pt idx="5">
                  <c:v>135414.98618269735</c:v>
                </c:pt>
                <c:pt idx="6">
                  <c:v>155652.91655217335</c:v>
                </c:pt>
                <c:pt idx="7">
                  <c:v>172799.2641635912</c:v>
                </c:pt>
                <c:pt idx="8">
                  <c:v>167727.20399064035</c:v>
                </c:pt>
                <c:pt idx="9">
                  <c:v>171803.85862681246</c:v>
                </c:pt>
                <c:pt idx="10">
                  <c:v>186206.06822136923</c:v>
                </c:pt>
                <c:pt idx="11">
                  <c:v>192254.2264177833</c:v>
                </c:pt>
                <c:pt idx="12">
                  <c:v>218671.81389511697</c:v>
                </c:pt>
                <c:pt idx="13">
                  <c:v>249561.13366466775</c:v>
                </c:pt>
                <c:pt idx="14">
                  <c:v>291905.04524672829</c:v>
                </c:pt>
                <c:pt idx="15">
                  <c:v>325277.87278981105</c:v>
                </c:pt>
                <c:pt idx="16">
                  <c:v>345945.50897296437</c:v>
                </c:pt>
                <c:pt idx="17">
                  <c:v>414319.97108116897</c:v>
                </c:pt>
                <c:pt idx="18">
                  <c:v>469156.62848823547</c:v>
                </c:pt>
                <c:pt idx="19">
                  <c:v>501747.34145259939</c:v>
                </c:pt>
                <c:pt idx="20">
                  <c:v>515957.85740175704</c:v>
                </c:pt>
                <c:pt idx="21">
                  <c:v>529418.76753928734</c:v>
                </c:pt>
                <c:pt idx="22">
                  <c:v>538303.14089133427</c:v>
                </c:pt>
                <c:pt idx="23">
                  <c:v>554280.03029938729</c:v>
                </c:pt>
                <c:pt idx="24">
                  <c:v>579242.74650942162</c:v>
                </c:pt>
                <c:pt idx="25">
                  <c:v>598107.91737554874</c:v>
                </c:pt>
                <c:pt idx="26">
                  <c:v>610091.48750777426</c:v>
                </c:pt>
                <c:pt idx="27">
                  <c:v>615054.12812316814</c:v>
                </c:pt>
                <c:pt idx="28">
                  <c:v>639050.72472843819</c:v>
                </c:pt>
                <c:pt idx="29">
                  <c:v>656001.38506199245</c:v>
                </c:pt>
                <c:pt idx="30">
                  <c:v>660331.31930314424</c:v>
                </c:pt>
                <c:pt idx="31">
                  <c:v>669695.71274657175</c:v>
                </c:pt>
                <c:pt idx="32">
                  <c:v>678890.58269406203</c:v>
                </c:pt>
                <c:pt idx="33">
                  <c:v>691574.41905334266</c:v>
                </c:pt>
                <c:pt idx="34">
                  <c:v>703815.8222729672</c:v>
                </c:pt>
                <c:pt idx="35">
                  <c:v>712146.16726072866</c:v>
                </c:pt>
                <c:pt idx="36">
                  <c:v>730007.85980639688</c:v>
                </c:pt>
                <c:pt idx="37">
                  <c:v>728564.95751138486</c:v>
                </c:pt>
                <c:pt idx="38">
                  <c:v>743890.88934541773</c:v>
                </c:pt>
                <c:pt idx="39">
                  <c:v>742447.9870504057</c:v>
                </c:pt>
                <c:pt idx="40">
                  <c:v>753510.95573253243</c:v>
                </c:pt>
                <c:pt idx="41">
                  <c:v>773658.36000475532</c:v>
                </c:pt>
                <c:pt idx="42">
                  <c:v>794389.29902448622</c:v>
                </c:pt>
                <c:pt idx="43">
                  <c:v>790628.45611803164</c:v>
                </c:pt>
                <c:pt idx="44">
                  <c:v>800244.33551281737</c:v>
                </c:pt>
                <c:pt idx="45">
                  <c:v>809554.16193554155</c:v>
                </c:pt>
                <c:pt idx="46">
                  <c:v>819161.19565541565</c:v>
                </c:pt>
                <c:pt idx="47">
                  <c:v>828488.71342796297</c:v>
                </c:pt>
                <c:pt idx="48">
                  <c:v>837833.92257884925</c:v>
                </c:pt>
                <c:pt idx="49">
                  <c:v>858640.32978882175</c:v>
                </c:pt>
                <c:pt idx="50">
                  <c:v>867243.19255670102</c:v>
                </c:pt>
                <c:pt idx="51">
                  <c:v>878476.07662688184</c:v>
                </c:pt>
                <c:pt idx="52">
                  <c:v>888372.77827605035</c:v>
                </c:pt>
                <c:pt idx="53">
                  <c:v>907581.02918749303</c:v>
                </c:pt>
                <c:pt idx="54">
                  <c:v>917592.649984763</c:v>
                </c:pt>
                <c:pt idx="55">
                  <c:v>938501.88352107792</c:v>
                </c:pt>
                <c:pt idx="56">
                  <c:v>949022.03742199589</c:v>
                </c:pt>
                <c:pt idx="57">
                  <c:v>958962.57555360557</c:v>
                </c:pt>
                <c:pt idx="58">
                  <c:v>979046.26857018564</c:v>
                </c:pt>
                <c:pt idx="59">
                  <c:v>999691.32615629607</c:v>
                </c:pt>
                <c:pt idx="60">
                  <c:v>1009528.7020458872</c:v>
                </c:pt>
                <c:pt idx="61">
                  <c:v>1030067.6861588077</c:v>
                </c:pt>
                <c:pt idx="62">
                  <c:v>1051231.4288590495</c:v>
                </c:pt>
                <c:pt idx="63">
                  <c:v>1071646.6854475737</c:v>
                </c:pt>
                <c:pt idx="64">
                  <c:v>1109281.8251113943</c:v>
                </c:pt>
                <c:pt idx="65">
                  <c:v>1119567.9604764986</c:v>
                </c:pt>
                <c:pt idx="66">
                  <c:v>1130967.7367221648</c:v>
                </c:pt>
                <c:pt idx="67">
                  <c:v>1153280.9322218641</c:v>
                </c:pt>
                <c:pt idx="68">
                  <c:v>1174130.298826471</c:v>
                </c:pt>
                <c:pt idx="69">
                  <c:v>1216191.0762224244</c:v>
                </c:pt>
                <c:pt idx="70">
                  <c:v>1260396.8369798891</c:v>
                </c:pt>
                <c:pt idx="71">
                  <c:v>1306294.286790241</c:v>
                </c:pt>
                <c:pt idx="72">
                  <c:v>1356005.2684456341</c:v>
                </c:pt>
                <c:pt idx="73">
                  <c:v>1418535.2035820158</c:v>
                </c:pt>
                <c:pt idx="74">
                  <c:v>1476208.0409684584</c:v>
                </c:pt>
                <c:pt idx="75">
                  <c:v>1530122.3987262533</c:v>
                </c:pt>
                <c:pt idx="76">
                  <c:v>1584040.4888265857</c:v>
                </c:pt>
                <c:pt idx="77">
                  <c:v>1631267.2162228297</c:v>
                </c:pt>
                <c:pt idx="78">
                  <c:v>1675134.6391754199</c:v>
                </c:pt>
                <c:pt idx="79">
                  <c:v>1706547.7595138359</c:v>
                </c:pt>
                <c:pt idx="80">
                  <c:v>1742714.9646972183</c:v>
                </c:pt>
                <c:pt idx="81">
                  <c:v>1764040.057021322</c:v>
                </c:pt>
                <c:pt idx="82">
                  <c:v>1784965.3956611687</c:v>
                </c:pt>
                <c:pt idx="83">
                  <c:v>1818137.1634834781</c:v>
                </c:pt>
                <c:pt idx="84">
                  <c:v>1865461.1186780005</c:v>
                </c:pt>
                <c:pt idx="85">
                  <c:v>1898053.5133145887</c:v>
                </c:pt>
                <c:pt idx="86">
                  <c:v>1908171.9727199739</c:v>
                </c:pt>
                <c:pt idx="87">
                  <c:v>1929744.8559800307</c:v>
                </c:pt>
                <c:pt idx="88">
                  <c:v>1972872.7131500798</c:v>
                </c:pt>
                <c:pt idx="89">
                  <c:v>1970681.1007805555</c:v>
                </c:pt>
                <c:pt idx="90">
                  <c:v>1993716.2080115895</c:v>
                </c:pt>
                <c:pt idx="91">
                  <c:v>2015837.2619688164</c:v>
                </c:pt>
                <c:pt idx="92">
                  <c:v>2032713.1653929735</c:v>
                </c:pt>
                <c:pt idx="93">
                  <c:v>2055601.8897544593</c:v>
                </c:pt>
                <c:pt idx="94">
                  <c:v>2066585.2846895142</c:v>
                </c:pt>
                <c:pt idx="95">
                  <c:v>2078106.7169890797</c:v>
                </c:pt>
                <c:pt idx="96">
                  <c:v>2101220.0170343802</c:v>
                </c:pt>
                <c:pt idx="97">
                  <c:v>2112576.7405818389</c:v>
                </c:pt>
                <c:pt idx="98">
                  <c:v>2123863.8930556634</c:v>
                </c:pt>
                <c:pt idx="99">
                  <c:v>2123463.1757042287</c:v>
                </c:pt>
                <c:pt idx="100">
                  <c:v>2134187.8998850542</c:v>
                </c:pt>
                <c:pt idx="101">
                  <c:v>2145128.5780375777</c:v>
                </c:pt>
                <c:pt idx="102">
                  <c:v>2156312.4563165023</c:v>
                </c:pt>
                <c:pt idx="103">
                  <c:v>2166763.543045816</c:v>
                </c:pt>
                <c:pt idx="104">
                  <c:v>2177214.6297751297</c:v>
                </c:pt>
                <c:pt idx="105">
                  <c:v>2199712.3901223135</c:v>
                </c:pt>
                <c:pt idx="106">
                  <c:v>2210627.5949450554</c:v>
                </c:pt>
                <c:pt idx="107">
                  <c:v>2221508.7047258988</c:v>
                </c:pt>
                <c:pt idx="108">
                  <c:v>2244128.7556312014</c:v>
                </c:pt>
                <c:pt idx="109">
                  <c:v>2254907.5802863487</c:v>
                </c:pt>
                <c:pt idx="110">
                  <c:v>2252714.5869555031</c:v>
                </c:pt>
                <c:pt idx="111">
                  <c:v>2265480.5164294257</c:v>
                </c:pt>
                <c:pt idx="112">
                  <c:v>2287920.0893947659</c:v>
                </c:pt>
                <c:pt idx="113">
                  <c:v>2298347.9608719414</c:v>
                </c:pt>
                <c:pt idx="114">
                  <c:v>2308922.2152471812</c:v>
                </c:pt>
                <c:pt idx="115">
                  <c:v>2305910.9407967059</c:v>
                </c:pt>
                <c:pt idx="116">
                  <c:v>2316451.1001300472</c:v>
                </c:pt>
                <c:pt idx="117">
                  <c:v>2327015.351803333</c:v>
                </c:pt>
                <c:pt idx="118">
                  <c:v>2324276.8377450784</c:v>
                </c:pt>
                <c:pt idx="119">
                  <c:v>2345840.5953909885</c:v>
                </c:pt>
                <c:pt idx="120">
                  <c:v>2375419.1148880953</c:v>
                </c:pt>
                <c:pt idx="121">
                  <c:v>2372407.8404376199</c:v>
                </c:pt>
                <c:pt idx="122">
                  <c:v>2405897.6607501768</c:v>
                </c:pt>
                <c:pt idx="123">
                  <c:v>2428176.7612079773</c:v>
                </c:pt>
                <c:pt idx="124">
                  <c:v>2439029.6917128381</c:v>
                </c:pt>
                <c:pt idx="125">
                  <c:v>2462241.1899763127</c:v>
                </c:pt>
                <c:pt idx="126">
                  <c:v>2485658.639481016</c:v>
                </c:pt>
                <c:pt idx="127">
                  <c:v>2507411.702092492</c:v>
                </c:pt>
                <c:pt idx="128">
                  <c:v>2518111.158257022</c:v>
                </c:pt>
                <c:pt idx="129">
                  <c:v>2528596.3400282348</c:v>
                </c:pt>
                <c:pt idx="130">
                  <c:v>2551082.1941893217</c:v>
                </c:pt>
                <c:pt idx="131">
                  <c:v>2573433.5716669573</c:v>
                </c:pt>
                <c:pt idx="132">
                  <c:v>2584188.3039821596</c:v>
                </c:pt>
                <c:pt idx="133">
                  <c:v>2607389.7995151649</c:v>
                </c:pt>
                <c:pt idx="134">
                  <c:v>2618260.9065940543</c:v>
                </c:pt>
                <c:pt idx="135">
                  <c:v>2628961.5384349348</c:v>
                </c:pt>
                <c:pt idx="136">
                  <c:v>2650484.3708295752</c:v>
                </c:pt>
                <c:pt idx="137">
                  <c:v>2648427.7576663238</c:v>
                </c:pt>
                <c:pt idx="138">
                  <c:v>2670853.2410221882</c:v>
                </c:pt>
                <c:pt idx="139">
                  <c:v>2667978.3467963394</c:v>
                </c:pt>
                <c:pt idx="140">
                  <c:v>2686082.3063756456</c:v>
                </c:pt>
                <c:pt idx="141">
                  <c:v>2707211.9540339885</c:v>
                </c:pt>
                <c:pt idx="142">
                  <c:v>2703791.5390236983</c:v>
                </c:pt>
                <c:pt idx="143">
                  <c:v>2733894.6282901559</c:v>
                </c:pt>
                <c:pt idx="144">
                  <c:v>2730815.1637558825</c:v>
                </c:pt>
                <c:pt idx="145">
                  <c:v>2726809.6777656795</c:v>
                </c:pt>
                <c:pt idx="146">
                  <c:v>2753283.4766088086</c:v>
                </c:pt>
                <c:pt idx="147">
                  <c:v>2777333.33602157</c:v>
                </c:pt>
                <c:pt idx="148">
                  <c:v>2794143.2514631324</c:v>
                </c:pt>
                <c:pt idx="149">
                  <c:v>2806852.6171001196</c:v>
                </c:pt>
                <c:pt idx="150">
                  <c:v>2829957.743301861</c:v>
                </c:pt>
                <c:pt idx="151">
                  <c:v>2851011.3831627378</c:v>
                </c:pt>
                <c:pt idx="152">
                  <c:v>2872807.3880559299</c:v>
                </c:pt>
                <c:pt idx="153">
                  <c:v>2918646.8013578737</c:v>
                </c:pt>
                <c:pt idx="154">
                  <c:v>2965278.4066232708</c:v>
                </c:pt>
                <c:pt idx="155">
                  <c:v>2986456.8004048802</c:v>
                </c:pt>
                <c:pt idx="156">
                  <c:v>3018322.8434025333</c:v>
                </c:pt>
                <c:pt idx="157">
                  <c:v>3037666.393702215</c:v>
                </c:pt>
                <c:pt idx="158">
                  <c:v>3058002.3580478085</c:v>
                </c:pt>
                <c:pt idx="159">
                  <c:v>3089534.0008680951</c:v>
                </c:pt>
                <c:pt idx="160">
                  <c:v>3109521.4380711983</c:v>
                </c:pt>
                <c:pt idx="161">
                  <c:v>3130380.8835969297</c:v>
                </c:pt>
                <c:pt idx="162">
                  <c:v>3150775.0353243668</c:v>
                </c:pt>
                <c:pt idx="163">
                  <c:v>3144203.0245311391</c:v>
                </c:pt>
                <c:pt idx="164">
                  <c:v>3176071.5308628902</c:v>
                </c:pt>
                <c:pt idx="165">
                  <c:v>3167570.1174370404</c:v>
                </c:pt>
                <c:pt idx="166">
                  <c:v>3176268.3247332689</c:v>
                </c:pt>
                <c:pt idx="167">
                  <c:v>3195577.7799910521</c:v>
                </c:pt>
                <c:pt idx="168">
                  <c:v>3186530.845780761</c:v>
                </c:pt>
                <c:pt idx="169">
                  <c:v>3193639.798458328</c:v>
                </c:pt>
                <c:pt idx="170">
                  <c:v>3201433.4139820565</c:v>
                </c:pt>
                <c:pt idx="171">
                  <c:v>3192591.0500801899</c:v>
                </c:pt>
                <c:pt idx="172">
                  <c:v>3213029.2995514795</c:v>
                </c:pt>
                <c:pt idx="173">
                  <c:v>3220429.3384467941</c:v>
                </c:pt>
                <c:pt idx="174">
                  <c:v>3211723.3547125217</c:v>
                </c:pt>
                <c:pt idx="175">
                  <c:v>3230788.2288540667</c:v>
                </c:pt>
                <c:pt idx="176">
                  <c:v>3249734.1715657376</c:v>
                </c:pt>
                <c:pt idx="177">
                  <c:v>3269536.8759635184</c:v>
                </c:pt>
                <c:pt idx="178">
                  <c:v>3261444.603040453</c:v>
                </c:pt>
                <c:pt idx="179">
                  <c:v>3280724.050163859</c:v>
                </c:pt>
                <c:pt idx="180">
                  <c:v>3301354.4038504884</c:v>
                </c:pt>
                <c:pt idx="181">
                  <c:v>3292254.3277245555</c:v>
                </c:pt>
                <c:pt idx="182">
                  <c:v>3311323.4788318458</c:v>
                </c:pt>
                <c:pt idx="183">
                  <c:v>3318326.8279766501</c:v>
                </c:pt>
                <c:pt idx="184">
                  <c:v>3309739.1666339473</c:v>
                </c:pt>
                <c:pt idx="185">
                  <c:v>3329323.6250778157</c:v>
                </c:pt>
                <c:pt idx="186">
                  <c:v>3348759.6478309473</c:v>
                </c:pt>
                <c:pt idx="187">
                  <c:v>3336918.1583406935</c:v>
                </c:pt>
                <c:pt idx="188">
                  <c:v>3319428.6844975334</c:v>
                </c:pt>
                <c:pt idx="189">
                  <c:v>3338449.6509249336</c:v>
                </c:pt>
                <c:pt idx="190">
                  <c:v>3344775.1860822556</c:v>
                </c:pt>
                <c:pt idx="191">
                  <c:v>3333342.8371518166</c:v>
                </c:pt>
                <c:pt idx="192">
                  <c:v>3350849.0840295181</c:v>
                </c:pt>
                <c:pt idx="193">
                  <c:v>3339416.7350990791</c:v>
                </c:pt>
                <c:pt idx="194">
                  <c:v>3346373.9523566663</c:v>
                </c:pt>
                <c:pt idx="195">
                  <c:v>3335214.3637614176</c:v>
                </c:pt>
                <c:pt idx="196">
                  <c:v>3318474.9808685444</c:v>
                </c:pt>
                <c:pt idx="197">
                  <c:v>3321555.2506602202</c:v>
                </c:pt>
                <c:pt idx="198">
                  <c:v>3306219.6224955888</c:v>
                </c:pt>
                <c:pt idx="199">
                  <c:v>3284963.2496143468</c:v>
                </c:pt>
                <c:pt idx="200">
                  <c:v>3286949.8063783618</c:v>
                </c:pt>
                <c:pt idx="201">
                  <c:v>3308951.0008004182</c:v>
                </c:pt>
                <c:pt idx="202">
                  <c:v>3296496.8455446013</c:v>
                </c:pt>
                <c:pt idx="203">
                  <c:v>3302924.6658276189</c:v>
                </c:pt>
                <c:pt idx="204">
                  <c:v>3322352.7759986022</c:v>
                </c:pt>
                <c:pt idx="205">
                  <c:v>3341746.7724498627</c:v>
                </c:pt>
                <c:pt idx="206">
                  <c:v>3360934.1271792343</c:v>
                </c:pt>
                <c:pt idx="207">
                  <c:v>3380245.8252308825</c:v>
                </c:pt>
                <c:pt idx="208">
                  <c:v>3386820.0284119644</c:v>
                </c:pt>
                <c:pt idx="209">
                  <c:v>3393640.8654734413</c:v>
                </c:pt>
                <c:pt idx="210">
                  <c:v>3400415.5519983931</c:v>
                </c:pt>
                <c:pt idx="211">
                  <c:v>3407579.4109778693</c:v>
                </c:pt>
                <c:pt idx="212">
                  <c:v>3394820.9524194999</c:v>
                </c:pt>
                <c:pt idx="213">
                  <c:v>3400420.4054460498</c:v>
                </c:pt>
                <c:pt idx="214">
                  <c:v>3386999.2983691441</c:v>
                </c:pt>
                <c:pt idx="215">
                  <c:v>3367062.5818169443</c:v>
                </c:pt>
                <c:pt idx="216">
                  <c:v>3367445.5390263954</c:v>
                </c:pt>
                <c:pt idx="217">
                  <c:v>3374646.3087080582</c:v>
                </c:pt>
                <c:pt idx="218">
                  <c:v>3362569.7510446939</c:v>
                </c:pt>
                <c:pt idx="219">
                  <c:v>3344250.3442982552</c:v>
                </c:pt>
                <c:pt idx="220">
                  <c:v>3344840.2856585789</c:v>
                </c:pt>
                <c:pt idx="221">
                  <c:v>3326901.0871970481</c:v>
                </c:pt>
                <c:pt idx="222">
                  <c:v>3302548.5644429498</c:v>
                </c:pt>
                <c:pt idx="223">
                  <c:v>3274331.1120732934</c:v>
                </c:pt>
                <c:pt idx="224">
                  <c:v>3264277.2836783542</c:v>
                </c:pt>
                <c:pt idx="225">
                  <c:v>3236342.1213431838</c:v>
                </c:pt>
                <c:pt idx="226">
                  <c:v>3226887.1985066994</c:v>
                </c:pt>
                <c:pt idx="227">
                  <c:v>3199859.0288168932</c:v>
                </c:pt>
                <c:pt idx="228">
                  <c:v>3166473.05356878</c:v>
                </c:pt>
                <c:pt idx="229">
                  <c:v>3126707.8490414829</c:v>
                </c:pt>
                <c:pt idx="230">
                  <c:v>3080154.2747037024</c:v>
                </c:pt>
                <c:pt idx="231">
                  <c:v>3071755.8274158617</c:v>
                </c:pt>
                <c:pt idx="232">
                  <c:v>3079057.8062829548</c:v>
                </c:pt>
                <c:pt idx="233">
                  <c:v>3094758.2324093739</c:v>
                </c:pt>
                <c:pt idx="234">
                  <c:v>3110322.2783681983</c:v>
                </c:pt>
                <c:pt idx="235">
                  <c:v>3125749.9441309129</c:v>
                </c:pt>
                <c:pt idx="236">
                  <c:v>3141075.3247679314</c:v>
                </c:pt>
                <c:pt idx="237">
                  <c:v>3156468.8954887469</c:v>
                </c:pt>
                <c:pt idx="238">
                  <c:v>3171828.371167664</c:v>
                </c:pt>
                <c:pt idx="239">
                  <c:v>3187324.2270141756</c:v>
                </c:pt>
                <c:pt idx="240">
                  <c:v>3203440.0080548697</c:v>
                </c:pt>
                <c:pt idx="241">
                  <c:v>3219140.4341812888</c:v>
                </c:pt>
                <c:pt idx="242">
                  <c:v>3232923.2822531201</c:v>
                </c:pt>
                <c:pt idx="243">
                  <c:v>3246637.9402126381</c:v>
                </c:pt>
                <c:pt idx="244">
                  <c:v>3260420.7882844694</c:v>
                </c:pt>
                <c:pt idx="245">
                  <c:v>3274203.6363563007</c:v>
                </c:pt>
                <c:pt idx="246">
                  <c:v>3287850.1042320216</c:v>
                </c:pt>
                <c:pt idx="247">
                  <c:v>3301257.9067859361</c:v>
                </c:pt>
                <c:pt idx="248">
                  <c:v>3314802.0895359609</c:v>
                </c:pt>
                <c:pt idx="249">
                  <c:v>3328142.2245289008</c:v>
                </c:pt>
                <c:pt idx="250">
                  <c:v>3340600.5910808463</c:v>
                </c:pt>
                <c:pt idx="251">
                  <c:v>3352449.7256497391</c:v>
                </c:pt>
                <c:pt idx="252">
                  <c:v>3364434.4192748605</c:v>
                </c:pt>
                <c:pt idx="253">
                  <c:v>3377673.8367105713</c:v>
                </c:pt>
                <c:pt idx="254">
                  <c:v>3389557.0289942301</c:v>
                </c:pt>
                <c:pt idx="255">
                  <c:v>3401507.8888388639</c:v>
                </c:pt>
                <c:pt idx="256">
                  <c:v>3413492.5824639853</c:v>
                </c:pt>
                <c:pt idx="257">
                  <c:v>3425273.6015748298</c:v>
                </c:pt>
                <c:pt idx="258">
                  <c:v>3436816.8884566315</c:v>
                </c:pt>
                <c:pt idx="259">
                  <c:v>3448868.9883813164</c:v>
                </c:pt>
                <c:pt idx="260">
                  <c:v>3462038.6481362469</c:v>
                </c:pt>
                <c:pt idx="261">
                  <c:v>3474835.3525215825</c:v>
                </c:pt>
                <c:pt idx="262">
                  <c:v>3487496.7217849684</c:v>
                </c:pt>
                <c:pt idx="263">
                  <c:v>3500158.0910483543</c:v>
                </c:pt>
                <c:pt idx="264">
                  <c:v>3512582.6238198122</c:v>
                </c:pt>
                <c:pt idx="265">
                  <c:v>3525007.1565912701</c:v>
                </c:pt>
                <c:pt idx="266">
                  <c:v>3537330.1880212659</c:v>
                </c:pt>
                <c:pt idx="267">
                  <c:v>3548907.5326178339</c:v>
                </c:pt>
                <c:pt idx="268">
                  <c:v>3562604.9284467781</c:v>
                </c:pt>
                <c:pt idx="269">
                  <c:v>3577521.8893494601</c:v>
                </c:pt>
                <c:pt idx="270">
                  <c:v>3591782.0680649038</c:v>
                </c:pt>
                <c:pt idx="271">
                  <c:v>3605394.4408987258</c:v>
                </c:pt>
                <c:pt idx="272">
                  <c:v>3618496.9556155042</c:v>
                </c:pt>
                <c:pt idx="273">
                  <c:v>3632372.7591693117</c:v>
                </c:pt>
                <c:pt idx="274">
                  <c:v>3649802.9385897252</c:v>
                </c:pt>
                <c:pt idx="275">
                  <c:v>3682239.2117852154</c:v>
                </c:pt>
                <c:pt idx="276">
                  <c:v>3699130.0475055468</c:v>
                </c:pt>
                <c:pt idx="277">
                  <c:v>3715840.797206548</c:v>
                </c:pt>
                <c:pt idx="278">
                  <c:v>3732026.0689111794</c:v>
                </c:pt>
                <c:pt idx="279">
                  <c:v>3747651.0770683661</c:v>
                </c:pt>
                <c:pt idx="280">
                  <c:v>3763171.7286293595</c:v>
                </c:pt>
                <c:pt idx="281">
                  <c:v>3778312.5013078135</c:v>
                </c:pt>
                <c:pt idx="282">
                  <c:v>3793279.3463164405</c:v>
                </c:pt>
                <c:pt idx="283">
                  <c:v>3808007.5260032616</c:v>
                </c:pt>
                <c:pt idx="284">
                  <c:v>3822531.1354101747</c:v>
                </c:pt>
                <c:pt idx="285">
                  <c:v>3836986.5547332908</c:v>
                </c:pt>
                <c:pt idx="286">
                  <c:v>3851407.8790145083</c:v>
                </c:pt>
                <c:pt idx="287">
                  <c:v>3865317.7776102149</c:v>
                </c:pt>
                <c:pt idx="288">
                  <c:v>3878989.5334069375</c:v>
                </c:pt>
                <c:pt idx="289">
                  <c:v>3894294.4363097195</c:v>
                </c:pt>
                <c:pt idx="290">
                  <c:v>3924816.124318372</c:v>
                </c:pt>
                <c:pt idx="291">
                  <c:v>3941454.8396116411</c:v>
                </c:pt>
                <c:pt idx="292">
                  <c:v>3971148.9529571943</c:v>
                </c:pt>
                <c:pt idx="293">
                  <c:v>3959966.5062786154</c:v>
                </c:pt>
                <c:pt idx="294">
                  <c:v>3976008.9408205738</c:v>
                </c:pt>
                <c:pt idx="295">
                  <c:v>3964130.7835197179</c:v>
                </c:pt>
                <c:pt idx="296">
                  <c:v>3979825.3627505382</c:v>
                </c:pt>
                <c:pt idx="297">
                  <c:v>3967251.4948274069</c:v>
                </c:pt>
                <c:pt idx="298">
                  <c:v>3947561.3640754814</c:v>
                </c:pt>
                <c:pt idx="299">
                  <c:v>3920210.8307571881</c:v>
                </c:pt>
                <c:pt idx="300">
                  <c:v>3883907.3995969114</c:v>
                </c:pt>
                <c:pt idx="301">
                  <c:v>3840490.6355168358</c:v>
                </c:pt>
                <c:pt idx="302">
                  <c:v>3789824.6808721884</c:v>
                </c:pt>
                <c:pt idx="303">
                  <c:v>3732080.0108439471</c:v>
                </c:pt>
                <c:pt idx="304">
                  <c:v>3672283.5988057279</c:v>
                </c:pt>
                <c:pt idx="305">
                  <c:v>3650973.1799631915</c:v>
                </c:pt>
                <c:pt idx="306">
                  <c:v>3602216.6434481009</c:v>
                </c:pt>
                <c:pt idx="307">
                  <c:v>3590994.5739784031</c:v>
                </c:pt>
                <c:pt idx="308">
                  <c:v>3552158.5242692842</c:v>
                </c:pt>
                <c:pt idx="309">
                  <c:v>3555473.3399188421</c:v>
                </c:pt>
                <c:pt idx="310">
                  <c:v>3535026.0944084111</c:v>
                </c:pt>
                <c:pt idx="311">
                  <c:v>3553076.5896965009</c:v>
                </c:pt>
                <c:pt idx="312">
                  <c:v>3544258.1757236873</c:v>
                </c:pt>
                <c:pt idx="313">
                  <c:v>3560054.7216237285</c:v>
                </c:pt>
                <c:pt idx="314">
                  <c:v>3547628.5404399545</c:v>
                </c:pt>
                <c:pt idx="315">
                  <c:v>3564003.9183250703</c:v>
                </c:pt>
                <c:pt idx="316">
                  <c:v>3554839.36594663</c:v>
                </c:pt>
                <c:pt idx="317">
                  <c:v>3572029.8897574102</c:v>
                </c:pt>
                <c:pt idx="318">
                  <c:v>3562524.386902953</c:v>
                </c:pt>
                <c:pt idx="319">
                  <c:v>3579646.7206014199</c:v>
                </c:pt>
                <c:pt idx="320">
                  <c:v>3570073.0276631648</c:v>
                </c:pt>
                <c:pt idx="321">
                  <c:v>3586752.1257884339</c:v>
                </c:pt>
                <c:pt idx="322">
                  <c:v>3577860.3337451839</c:v>
                </c:pt>
                <c:pt idx="323">
                  <c:v>3595496.1645996589</c:v>
                </c:pt>
                <c:pt idx="324">
                  <c:v>3588329.839413343</c:v>
                </c:pt>
                <c:pt idx="325">
                  <c:v>3606623.8334163777</c:v>
                </c:pt>
                <c:pt idx="326">
                  <c:v>3600292.3609996042</c:v>
                </c:pt>
                <c:pt idx="327">
                  <c:v>3635974.268602639</c:v>
                </c:pt>
                <c:pt idx="328">
                  <c:v>3634031.7448827806</c:v>
                </c:pt>
                <c:pt idx="329">
                  <c:v>3653576.7117045592</c:v>
                </c:pt>
                <c:pt idx="330">
                  <c:v>3666577.5138418647</c:v>
                </c:pt>
                <c:pt idx="331">
                  <c:v>3686465.1853152746</c:v>
                </c:pt>
                <c:pt idx="332">
                  <c:v>3700602.302384634</c:v>
                </c:pt>
                <c:pt idx="333">
                  <c:v>3782436.2122516329</c:v>
                </c:pt>
                <c:pt idx="334">
                  <c:v>3833961.7516172496</c:v>
                </c:pt>
                <c:pt idx="335">
                  <c:v>3880949.0048682848</c:v>
                </c:pt>
                <c:pt idx="336">
                  <c:v>3938995.7116677319</c:v>
                </c:pt>
                <c:pt idx="337">
                  <c:v>4007138.9935678588</c:v>
                </c:pt>
                <c:pt idx="338">
                  <c:v>4036362.7092017145</c:v>
                </c:pt>
                <c:pt idx="339">
                  <c:v>4102259.8609923683</c:v>
                </c:pt>
                <c:pt idx="340">
                  <c:v>4154857.7054173364</c:v>
                </c:pt>
                <c:pt idx="341">
                  <c:v>4170165.1184288352</c:v>
                </c:pt>
                <c:pt idx="342">
                  <c:v>4220100.4887608504</c:v>
                </c:pt>
                <c:pt idx="343">
                  <c:v>4217490.2802853389</c:v>
                </c:pt>
                <c:pt idx="344">
                  <c:v>4248724.881772846</c:v>
                </c:pt>
                <c:pt idx="345">
                  <c:v>4247267.2239351086</c:v>
                </c:pt>
                <c:pt idx="346">
                  <c:v>4269012.3175594341</c:v>
                </c:pt>
                <c:pt idx="347">
                  <c:v>4271238.0193996774</c:v>
                </c:pt>
                <c:pt idx="348">
                  <c:v>4295665.7418579077</c:v>
                </c:pt>
                <c:pt idx="349">
                  <c:v>4298121.9164985735</c:v>
                </c:pt>
                <c:pt idx="350">
                  <c:v>4328086.2115947818</c:v>
                </c:pt>
                <c:pt idx="351">
                  <c:v>4343793.1730055669</c:v>
                </c:pt>
                <c:pt idx="352">
                  <c:v>4372598.9456931269</c:v>
                </c:pt>
                <c:pt idx="353">
                  <c:v>4382330.4097060217</c:v>
                </c:pt>
                <c:pt idx="354">
                  <c:v>4412777.1114510838</c:v>
                </c:pt>
                <c:pt idx="355">
                  <c:v>4424351.0515888194</c:v>
                </c:pt>
                <c:pt idx="356">
                  <c:v>4463974.3033898817</c:v>
                </c:pt>
                <c:pt idx="357">
                  <c:v>4482393.5658247573</c:v>
                </c:pt>
                <c:pt idx="358">
                  <c:v>4523025.6726909401</c:v>
                </c:pt>
                <c:pt idx="359">
                  <c:v>4542398.3647317337</c:v>
                </c:pt>
                <c:pt idx="360">
                  <c:v>4584234.7153523555</c:v>
                </c:pt>
                <c:pt idx="361">
                  <c:v>4606976.0427359203</c:v>
                </c:pt>
                <c:pt idx="362">
                  <c:v>4651331.1718768394</c:v>
                </c:pt>
                <c:pt idx="363">
                  <c:v>4673118.5097760148</c:v>
                </c:pt>
                <c:pt idx="364">
                  <c:v>4718697.1042625317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A07-4E09-88BA-E49C53849E58}"/>
            </c:ext>
          </c:extLst>
        </c:ser>
        <c:ser>
          <c:idx val="5"/>
          <c:order val="4"/>
          <c:tx>
            <c:v>Vz Dehtář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Bilance!$N$5:$N$369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Bilance!$X$5:$X$369</c:f>
              <c:numCache>
                <c:formatCode>#,##0</c:formatCode>
                <c:ptCount val="365"/>
                <c:pt idx="0">
                  <c:v>6518000</c:v>
                </c:pt>
                <c:pt idx="1">
                  <c:v>6518000</c:v>
                </c:pt>
                <c:pt idx="2">
                  <c:v>6518000</c:v>
                </c:pt>
                <c:pt idx="3">
                  <c:v>6518000</c:v>
                </c:pt>
                <c:pt idx="4">
                  <c:v>6518000</c:v>
                </c:pt>
                <c:pt idx="5">
                  <c:v>6518000</c:v>
                </c:pt>
                <c:pt idx="6">
                  <c:v>6518000</c:v>
                </c:pt>
                <c:pt idx="7">
                  <c:v>6518000</c:v>
                </c:pt>
                <c:pt idx="8">
                  <c:v>6515463.9699135246</c:v>
                </c:pt>
                <c:pt idx="9">
                  <c:v>6518000</c:v>
                </c:pt>
                <c:pt idx="10">
                  <c:v>6518000</c:v>
                </c:pt>
                <c:pt idx="11">
                  <c:v>6518000</c:v>
                </c:pt>
                <c:pt idx="12">
                  <c:v>6518000</c:v>
                </c:pt>
                <c:pt idx="13">
                  <c:v>6518000</c:v>
                </c:pt>
                <c:pt idx="14">
                  <c:v>6518000</c:v>
                </c:pt>
                <c:pt idx="15">
                  <c:v>6518000</c:v>
                </c:pt>
                <c:pt idx="16">
                  <c:v>6518000</c:v>
                </c:pt>
                <c:pt idx="17">
                  <c:v>6518000</c:v>
                </c:pt>
                <c:pt idx="18">
                  <c:v>6518000</c:v>
                </c:pt>
                <c:pt idx="19">
                  <c:v>6518000</c:v>
                </c:pt>
                <c:pt idx="20">
                  <c:v>6518000</c:v>
                </c:pt>
                <c:pt idx="21">
                  <c:v>6518000</c:v>
                </c:pt>
                <c:pt idx="22">
                  <c:v>6518000</c:v>
                </c:pt>
                <c:pt idx="23">
                  <c:v>6518000</c:v>
                </c:pt>
                <c:pt idx="24">
                  <c:v>6518000</c:v>
                </c:pt>
                <c:pt idx="25">
                  <c:v>6518000</c:v>
                </c:pt>
                <c:pt idx="26">
                  <c:v>6518000</c:v>
                </c:pt>
                <c:pt idx="27">
                  <c:v>6518000</c:v>
                </c:pt>
                <c:pt idx="28">
                  <c:v>6518000</c:v>
                </c:pt>
                <c:pt idx="29">
                  <c:v>6518000</c:v>
                </c:pt>
                <c:pt idx="30">
                  <c:v>6518000</c:v>
                </c:pt>
                <c:pt idx="31">
                  <c:v>6518000</c:v>
                </c:pt>
                <c:pt idx="32">
                  <c:v>6518000</c:v>
                </c:pt>
                <c:pt idx="33">
                  <c:v>6518000</c:v>
                </c:pt>
                <c:pt idx="34">
                  <c:v>6518000</c:v>
                </c:pt>
                <c:pt idx="35">
                  <c:v>6518000</c:v>
                </c:pt>
                <c:pt idx="36">
                  <c:v>6518000</c:v>
                </c:pt>
                <c:pt idx="37">
                  <c:v>6517278.548852494</c:v>
                </c:pt>
                <c:pt idx="38">
                  <c:v>6518000</c:v>
                </c:pt>
                <c:pt idx="39">
                  <c:v>6517278.548852494</c:v>
                </c:pt>
                <c:pt idx="40">
                  <c:v>6518000</c:v>
                </c:pt>
                <c:pt idx="41">
                  <c:v>6518000</c:v>
                </c:pt>
                <c:pt idx="42">
                  <c:v>6518000</c:v>
                </c:pt>
                <c:pt idx="43">
                  <c:v>6516119.5785467727</c:v>
                </c:pt>
                <c:pt idx="44">
                  <c:v>6518000</c:v>
                </c:pt>
                <c:pt idx="45">
                  <c:v>6518000</c:v>
                </c:pt>
                <c:pt idx="46">
                  <c:v>6518000</c:v>
                </c:pt>
                <c:pt idx="47">
                  <c:v>6518000</c:v>
                </c:pt>
                <c:pt idx="48">
                  <c:v>6518000</c:v>
                </c:pt>
                <c:pt idx="49">
                  <c:v>6518000</c:v>
                </c:pt>
                <c:pt idx="50">
                  <c:v>6518000</c:v>
                </c:pt>
                <c:pt idx="51">
                  <c:v>6518000</c:v>
                </c:pt>
                <c:pt idx="52">
                  <c:v>6518000</c:v>
                </c:pt>
                <c:pt idx="53">
                  <c:v>6518000</c:v>
                </c:pt>
                <c:pt idx="54">
                  <c:v>6518000</c:v>
                </c:pt>
                <c:pt idx="55">
                  <c:v>6518000</c:v>
                </c:pt>
                <c:pt idx="56">
                  <c:v>6518000</c:v>
                </c:pt>
                <c:pt idx="57">
                  <c:v>6518000</c:v>
                </c:pt>
                <c:pt idx="58">
                  <c:v>6518000</c:v>
                </c:pt>
                <c:pt idx="59">
                  <c:v>6518000</c:v>
                </c:pt>
                <c:pt idx="60">
                  <c:v>6518000</c:v>
                </c:pt>
                <c:pt idx="61">
                  <c:v>6518000</c:v>
                </c:pt>
                <c:pt idx="62">
                  <c:v>6518000</c:v>
                </c:pt>
                <c:pt idx="63">
                  <c:v>6518000</c:v>
                </c:pt>
                <c:pt idx="64">
                  <c:v>6518000</c:v>
                </c:pt>
                <c:pt idx="65">
                  <c:v>6518000</c:v>
                </c:pt>
                <c:pt idx="66">
                  <c:v>6518000</c:v>
                </c:pt>
                <c:pt idx="67">
                  <c:v>6518000</c:v>
                </c:pt>
                <c:pt idx="68">
                  <c:v>6518000</c:v>
                </c:pt>
                <c:pt idx="69">
                  <c:v>6518000</c:v>
                </c:pt>
                <c:pt idx="70">
                  <c:v>6518000</c:v>
                </c:pt>
                <c:pt idx="71">
                  <c:v>6518000</c:v>
                </c:pt>
                <c:pt idx="72">
                  <c:v>6518000</c:v>
                </c:pt>
                <c:pt idx="73">
                  <c:v>6518000</c:v>
                </c:pt>
                <c:pt idx="74">
                  <c:v>6518000</c:v>
                </c:pt>
                <c:pt idx="75">
                  <c:v>6518000</c:v>
                </c:pt>
                <c:pt idx="76">
                  <c:v>6518000</c:v>
                </c:pt>
                <c:pt idx="77">
                  <c:v>6518000</c:v>
                </c:pt>
                <c:pt idx="78">
                  <c:v>6518000</c:v>
                </c:pt>
                <c:pt idx="79">
                  <c:v>6518000</c:v>
                </c:pt>
                <c:pt idx="80">
                  <c:v>6518000</c:v>
                </c:pt>
                <c:pt idx="81">
                  <c:v>6518000</c:v>
                </c:pt>
                <c:pt idx="82">
                  <c:v>6518000</c:v>
                </c:pt>
                <c:pt idx="83">
                  <c:v>6518000</c:v>
                </c:pt>
                <c:pt idx="84">
                  <c:v>6518000</c:v>
                </c:pt>
                <c:pt idx="85">
                  <c:v>6518000</c:v>
                </c:pt>
                <c:pt idx="86">
                  <c:v>6518000</c:v>
                </c:pt>
                <c:pt idx="87">
                  <c:v>6518000</c:v>
                </c:pt>
                <c:pt idx="88">
                  <c:v>6518000</c:v>
                </c:pt>
                <c:pt idx="89">
                  <c:v>6516904.1938152378</c:v>
                </c:pt>
                <c:pt idx="90">
                  <c:v>6518000</c:v>
                </c:pt>
                <c:pt idx="91">
                  <c:v>6518000</c:v>
                </c:pt>
                <c:pt idx="92">
                  <c:v>6518000</c:v>
                </c:pt>
                <c:pt idx="93">
                  <c:v>6518000</c:v>
                </c:pt>
                <c:pt idx="94">
                  <c:v>6518000</c:v>
                </c:pt>
                <c:pt idx="95">
                  <c:v>6518000</c:v>
                </c:pt>
                <c:pt idx="96">
                  <c:v>6518000</c:v>
                </c:pt>
                <c:pt idx="97">
                  <c:v>6518000</c:v>
                </c:pt>
                <c:pt idx="98">
                  <c:v>6518000</c:v>
                </c:pt>
                <c:pt idx="99">
                  <c:v>6517799.6413242826</c:v>
                </c:pt>
                <c:pt idx="100">
                  <c:v>6518000</c:v>
                </c:pt>
                <c:pt idx="101">
                  <c:v>6518000</c:v>
                </c:pt>
                <c:pt idx="102">
                  <c:v>6518000</c:v>
                </c:pt>
                <c:pt idx="103">
                  <c:v>6518000</c:v>
                </c:pt>
                <c:pt idx="104">
                  <c:v>6518000</c:v>
                </c:pt>
                <c:pt idx="105">
                  <c:v>6518000</c:v>
                </c:pt>
                <c:pt idx="106">
                  <c:v>6518000</c:v>
                </c:pt>
                <c:pt idx="107">
                  <c:v>6518000</c:v>
                </c:pt>
                <c:pt idx="108">
                  <c:v>6518000</c:v>
                </c:pt>
                <c:pt idx="109">
                  <c:v>6518000</c:v>
                </c:pt>
                <c:pt idx="110">
                  <c:v>6516903.5033345772</c:v>
                </c:pt>
                <c:pt idx="111">
                  <c:v>6518000</c:v>
                </c:pt>
                <c:pt idx="112">
                  <c:v>6518000</c:v>
                </c:pt>
                <c:pt idx="113">
                  <c:v>6518000</c:v>
                </c:pt>
                <c:pt idx="114">
                  <c:v>6518000</c:v>
                </c:pt>
                <c:pt idx="115">
                  <c:v>6516494.3627747623</c:v>
                </c:pt>
                <c:pt idx="116">
                  <c:v>6518000</c:v>
                </c:pt>
                <c:pt idx="117">
                  <c:v>6518000</c:v>
                </c:pt>
                <c:pt idx="118">
                  <c:v>6516630.7429708727</c:v>
                </c:pt>
                <c:pt idx="119">
                  <c:v>6518000</c:v>
                </c:pt>
                <c:pt idx="120">
                  <c:v>6518000</c:v>
                </c:pt>
                <c:pt idx="121">
                  <c:v>6516494.3627747623</c:v>
                </c:pt>
                <c:pt idx="122">
                  <c:v>6518000</c:v>
                </c:pt>
                <c:pt idx="123">
                  <c:v>6518000</c:v>
                </c:pt>
                <c:pt idx="124">
                  <c:v>6518000</c:v>
                </c:pt>
                <c:pt idx="125">
                  <c:v>6518000</c:v>
                </c:pt>
                <c:pt idx="126">
                  <c:v>6518000</c:v>
                </c:pt>
                <c:pt idx="127">
                  <c:v>6518000</c:v>
                </c:pt>
                <c:pt idx="128">
                  <c:v>6518000</c:v>
                </c:pt>
                <c:pt idx="129">
                  <c:v>6518000</c:v>
                </c:pt>
                <c:pt idx="130">
                  <c:v>6518000</c:v>
                </c:pt>
                <c:pt idx="131">
                  <c:v>6518000</c:v>
                </c:pt>
                <c:pt idx="132">
                  <c:v>6518000</c:v>
                </c:pt>
                <c:pt idx="133">
                  <c:v>6518000</c:v>
                </c:pt>
                <c:pt idx="134">
                  <c:v>6518000</c:v>
                </c:pt>
                <c:pt idx="135">
                  <c:v>6518000</c:v>
                </c:pt>
                <c:pt idx="136">
                  <c:v>6518000</c:v>
                </c:pt>
                <c:pt idx="137">
                  <c:v>6516971.6934183743</c:v>
                </c:pt>
                <c:pt idx="138">
                  <c:v>6518000</c:v>
                </c:pt>
                <c:pt idx="139">
                  <c:v>6516562.5528870756</c:v>
                </c:pt>
                <c:pt idx="140">
                  <c:v>6518000</c:v>
                </c:pt>
                <c:pt idx="141">
                  <c:v>6518000</c:v>
                </c:pt>
                <c:pt idx="142">
                  <c:v>6516289.7924948549</c:v>
                </c:pt>
                <c:pt idx="143">
                  <c:v>6518000</c:v>
                </c:pt>
                <c:pt idx="144">
                  <c:v>6516460.2677328633</c:v>
                </c:pt>
                <c:pt idx="145">
                  <c:v>6515227.3908713302</c:v>
                </c:pt>
                <c:pt idx="146">
                  <c:v>6518000</c:v>
                </c:pt>
                <c:pt idx="147">
                  <c:v>6518000</c:v>
                </c:pt>
                <c:pt idx="148">
                  <c:v>6518000</c:v>
                </c:pt>
                <c:pt idx="149">
                  <c:v>6518000</c:v>
                </c:pt>
                <c:pt idx="150">
                  <c:v>6518000</c:v>
                </c:pt>
                <c:pt idx="151">
                  <c:v>6518000</c:v>
                </c:pt>
                <c:pt idx="152">
                  <c:v>6518000</c:v>
                </c:pt>
                <c:pt idx="153">
                  <c:v>6518000</c:v>
                </c:pt>
                <c:pt idx="154">
                  <c:v>6518000</c:v>
                </c:pt>
                <c:pt idx="155">
                  <c:v>6518000</c:v>
                </c:pt>
                <c:pt idx="156">
                  <c:v>6518000</c:v>
                </c:pt>
                <c:pt idx="157">
                  <c:v>6518000</c:v>
                </c:pt>
                <c:pt idx="158">
                  <c:v>6518000</c:v>
                </c:pt>
                <c:pt idx="159">
                  <c:v>6518000</c:v>
                </c:pt>
                <c:pt idx="160">
                  <c:v>6518000</c:v>
                </c:pt>
                <c:pt idx="161">
                  <c:v>6518000</c:v>
                </c:pt>
                <c:pt idx="162">
                  <c:v>6518000</c:v>
                </c:pt>
                <c:pt idx="163">
                  <c:v>6514713.9946033861</c:v>
                </c:pt>
                <c:pt idx="164">
                  <c:v>6518000</c:v>
                </c:pt>
                <c:pt idx="165">
                  <c:v>6513749.2932870751</c:v>
                </c:pt>
                <c:pt idx="166">
                  <c:v>6518000</c:v>
                </c:pt>
                <c:pt idx="167">
                  <c:v>6518000</c:v>
                </c:pt>
                <c:pt idx="168">
                  <c:v>6513476.5328948544</c:v>
                </c:pt>
                <c:pt idx="169">
                  <c:v>6518000</c:v>
                </c:pt>
                <c:pt idx="170">
                  <c:v>6518000</c:v>
                </c:pt>
                <c:pt idx="171">
                  <c:v>6513578.8180490667</c:v>
                </c:pt>
                <c:pt idx="172">
                  <c:v>6518000</c:v>
                </c:pt>
                <c:pt idx="173">
                  <c:v>6518000</c:v>
                </c:pt>
                <c:pt idx="174">
                  <c:v>6513647.0081328638</c:v>
                </c:pt>
                <c:pt idx="175">
                  <c:v>6518000</c:v>
                </c:pt>
                <c:pt idx="176">
                  <c:v>6518000</c:v>
                </c:pt>
                <c:pt idx="177">
                  <c:v>6518000</c:v>
                </c:pt>
                <c:pt idx="178">
                  <c:v>6513953.8635384673</c:v>
                </c:pt>
                <c:pt idx="179">
                  <c:v>6518000</c:v>
                </c:pt>
                <c:pt idx="180">
                  <c:v>6518000</c:v>
                </c:pt>
                <c:pt idx="181">
                  <c:v>6513449.9619370336</c:v>
                </c:pt>
                <c:pt idx="182">
                  <c:v>6518000</c:v>
                </c:pt>
                <c:pt idx="183">
                  <c:v>6518000</c:v>
                </c:pt>
                <c:pt idx="184">
                  <c:v>6513706.1693286486</c:v>
                </c:pt>
                <c:pt idx="185">
                  <c:v>6518000</c:v>
                </c:pt>
                <c:pt idx="186">
                  <c:v>6518000</c:v>
                </c:pt>
                <c:pt idx="187">
                  <c:v>6512079.2552548731</c:v>
                </c:pt>
                <c:pt idx="188">
                  <c:v>6506294.8907058565</c:v>
                </c:pt>
                <c:pt idx="189">
                  <c:v>6518000</c:v>
                </c:pt>
                <c:pt idx="190">
                  <c:v>6518000</c:v>
                </c:pt>
                <c:pt idx="191">
                  <c:v>6512283.8255347805</c:v>
                </c:pt>
                <c:pt idx="192">
                  <c:v>6518000</c:v>
                </c:pt>
                <c:pt idx="193">
                  <c:v>6512283.8255347805</c:v>
                </c:pt>
                <c:pt idx="194">
                  <c:v>6518000</c:v>
                </c:pt>
                <c:pt idx="195">
                  <c:v>6512420.2057023756</c:v>
                </c:pt>
                <c:pt idx="196">
                  <c:v>6506840.4114047512</c:v>
                </c:pt>
                <c:pt idx="197">
                  <c:v>6513960.3405982135</c:v>
                </c:pt>
                <c:pt idx="198">
                  <c:v>6508312.3562167911</c:v>
                </c:pt>
                <c:pt idx="199">
                  <c:v>6502527.9916677745</c:v>
                </c:pt>
                <c:pt idx="200">
                  <c:v>6511257.2742158948</c:v>
                </c:pt>
                <c:pt idx="201">
                  <c:v>6518000</c:v>
                </c:pt>
                <c:pt idx="202">
                  <c:v>6511772.9223720916</c:v>
                </c:pt>
                <c:pt idx="203">
                  <c:v>6518000</c:v>
                </c:pt>
                <c:pt idx="204">
                  <c:v>6518000</c:v>
                </c:pt>
                <c:pt idx="205">
                  <c:v>6518000</c:v>
                </c:pt>
                <c:pt idx="206">
                  <c:v>6518000</c:v>
                </c:pt>
                <c:pt idx="207">
                  <c:v>6518000</c:v>
                </c:pt>
                <c:pt idx="208">
                  <c:v>6518000</c:v>
                </c:pt>
                <c:pt idx="209">
                  <c:v>6518000</c:v>
                </c:pt>
                <c:pt idx="210">
                  <c:v>6518000</c:v>
                </c:pt>
                <c:pt idx="211">
                  <c:v>6518000</c:v>
                </c:pt>
                <c:pt idx="212">
                  <c:v>6511620.7707208153</c:v>
                </c:pt>
                <c:pt idx="213">
                  <c:v>6517610.1118736826</c:v>
                </c:pt>
                <c:pt idx="214">
                  <c:v>6511094.5023983885</c:v>
                </c:pt>
                <c:pt idx="215">
                  <c:v>6504578.8929230943</c:v>
                </c:pt>
                <c:pt idx="216">
                  <c:v>6511480.9250662727</c:v>
                </c:pt>
                <c:pt idx="217">
                  <c:v>6518000</c:v>
                </c:pt>
                <c:pt idx="218">
                  <c:v>6511961.7211683178</c:v>
                </c:pt>
                <c:pt idx="219">
                  <c:v>6505821.1572109396</c:v>
                </c:pt>
                <c:pt idx="220">
                  <c:v>6512205.5492856316</c:v>
                </c:pt>
                <c:pt idx="221">
                  <c:v>6506133.1754120504</c:v>
                </c:pt>
                <c:pt idx="222">
                  <c:v>6499890.3263289761</c:v>
                </c:pt>
                <c:pt idx="223">
                  <c:v>6494836.4369796598</c:v>
                </c:pt>
                <c:pt idx="224">
                  <c:v>6501391.3042923603</c:v>
                </c:pt>
                <c:pt idx="225">
                  <c:v>6495728.0709785949</c:v>
                </c:pt>
                <c:pt idx="226">
                  <c:v>6502136.5740710553</c:v>
                </c:pt>
                <c:pt idx="227">
                  <c:v>6496554.2021906245</c:v>
                </c:pt>
                <c:pt idx="228">
                  <c:v>6490584.1134712556</c:v>
                </c:pt>
                <c:pt idx="229">
                  <c:v>6484409.4544719793</c:v>
                </c:pt>
                <c:pt idx="230">
                  <c:v>6477927.9400670994</c:v>
                </c:pt>
                <c:pt idx="231">
                  <c:v>6471991.9463896286</c:v>
                </c:pt>
                <c:pt idx="232">
                  <c:v>6465987.7626283607</c:v>
                </c:pt>
                <c:pt idx="233">
                  <c:v>6459915.3887547795</c:v>
                </c:pt>
                <c:pt idx="234">
                  <c:v>6453706.6347136041</c:v>
                </c:pt>
                <c:pt idx="235">
                  <c:v>6447361.5004763184</c:v>
                </c:pt>
                <c:pt idx="236">
                  <c:v>6440914.0811133366</c:v>
                </c:pt>
                <c:pt idx="237">
                  <c:v>6434534.8518341519</c:v>
                </c:pt>
                <c:pt idx="238">
                  <c:v>6428121.5275130691</c:v>
                </c:pt>
                <c:pt idx="239">
                  <c:v>6421844.5833595805</c:v>
                </c:pt>
                <c:pt idx="240">
                  <c:v>6416187.5644002743</c:v>
                </c:pt>
                <c:pt idx="241">
                  <c:v>6410115.1905266931</c:v>
                </c:pt>
                <c:pt idx="242">
                  <c:v>6402125.2385985246</c:v>
                </c:pt>
                <c:pt idx="243">
                  <c:v>6394067.0965580428</c:v>
                </c:pt>
                <c:pt idx="244">
                  <c:v>6386077.1446298743</c:v>
                </c:pt>
                <c:pt idx="245">
                  <c:v>6378087.1927017057</c:v>
                </c:pt>
                <c:pt idx="246">
                  <c:v>6369960.8605774269</c:v>
                </c:pt>
                <c:pt idx="247">
                  <c:v>6361595.8631313415</c:v>
                </c:pt>
                <c:pt idx="248">
                  <c:v>6353367.2458813665</c:v>
                </c:pt>
                <c:pt idx="249">
                  <c:v>6344934.5808743061</c:v>
                </c:pt>
                <c:pt idx="250">
                  <c:v>6335620.1474262513</c:v>
                </c:pt>
                <c:pt idx="251">
                  <c:v>6325696.4819951439</c:v>
                </c:pt>
                <c:pt idx="252">
                  <c:v>6315908.3756202655</c:v>
                </c:pt>
                <c:pt idx="253">
                  <c:v>6307374.9930559769</c:v>
                </c:pt>
                <c:pt idx="254">
                  <c:v>6297485.3853396364</c:v>
                </c:pt>
                <c:pt idx="255">
                  <c:v>6287663.4451842699</c:v>
                </c:pt>
                <c:pt idx="256">
                  <c:v>6277875.3388093915</c:v>
                </c:pt>
                <c:pt idx="257">
                  <c:v>6267883.5579202361</c:v>
                </c:pt>
                <c:pt idx="258">
                  <c:v>6257654.044802038</c:v>
                </c:pt>
                <c:pt idx="259">
                  <c:v>6247933.3447267227</c:v>
                </c:pt>
                <c:pt idx="260">
                  <c:v>6239330.2044816539</c:v>
                </c:pt>
                <c:pt idx="261">
                  <c:v>6230354.1088669896</c:v>
                </c:pt>
                <c:pt idx="262">
                  <c:v>6221242.6781303752</c:v>
                </c:pt>
                <c:pt idx="263">
                  <c:v>6212131.2473937608</c:v>
                </c:pt>
                <c:pt idx="264">
                  <c:v>6202782.9801652189</c:v>
                </c:pt>
                <c:pt idx="265">
                  <c:v>6193434.712936677</c:v>
                </c:pt>
                <c:pt idx="266">
                  <c:v>6183984.944366673</c:v>
                </c:pt>
                <c:pt idx="267">
                  <c:v>6173789.4889632408</c:v>
                </c:pt>
                <c:pt idx="268">
                  <c:v>6165714.0847921846</c:v>
                </c:pt>
                <c:pt idx="269">
                  <c:v>6158858.2456948664</c:v>
                </c:pt>
                <c:pt idx="270">
                  <c:v>6151345.6244103098</c:v>
                </c:pt>
                <c:pt idx="271">
                  <c:v>6143185.1972441319</c:v>
                </c:pt>
                <c:pt idx="272">
                  <c:v>6134514.9119609101</c:v>
                </c:pt>
                <c:pt idx="273">
                  <c:v>6126617.9155147178</c:v>
                </c:pt>
                <c:pt idx="274">
                  <c:v>6122275.2949351314</c:v>
                </c:pt>
                <c:pt idx="275">
                  <c:v>6132938.7681306219</c:v>
                </c:pt>
                <c:pt idx="276">
                  <c:v>6128056.8038509535</c:v>
                </c:pt>
                <c:pt idx="277">
                  <c:v>6122994.7535519544</c:v>
                </c:pt>
                <c:pt idx="278">
                  <c:v>6117407.2252565855</c:v>
                </c:pt>
                <c:pt idx="279">
                  <c:v>6111259.4334137719</c:v>
                </c:pt>
                <c:pt idx="280">
                  <c:v>6105007.284974765</c:v>
                </c:pt>
                <c:pt idx="281">
                  <c:v>6098375.2576532187</c:v>
                </c:pt>
                <c:pt idx="282">
                  <c:v>6091569.3026618455</c:v>
                </c:pt>
                <c:pt idx="283">
                  <c:v>6084524.6823486667</c:v>
                </c:pt>
                <c:pt idx="284">
                  <c:v>6077275.4917555796</c:v>
                </c:pt>
                <c:pt idx="285">
                  <c:v>6069958.1110786954</c:v>
                </c:pt>
                <c:pt idx="286">
                  <c:v>6062606.6353599131</c:v>
                </c:pt>
                <c:pt idx="287">
                  <c:v>6054743.7339556199</c:v>
                </c:pt>
                <c:pt idx="288">
                  <c:v>6046642.6897523422</c:v>
                </c:pt>
                <c:pt idx="289">
                  <c:v>6040174.7926551243</c:v>
                </c:pt>
                <c:pt idx="290">
                  <c:v>6048923.6806637766</c:v>
                </c:pt>
                <c:pt idx="291">
                  <c:v>6043789.5959570454</c:v>
                </c:pt>
                <c:pt idx="292">
                  <c:v>6051710.9093025988</c:v>
                </c:pt>
                <c:pt idx="293">
                  <c:v>6046119.6859633094</c:v>
                </c:pt>
                <c:pt idx="294">
                  <c:v>6040389.3205052679</c:v>
                </c:pt>
                <c:pt idx="295">
                  <c:v>6034450.24185484</c:v>
                </c:pt>
                <c:pt idx="296">
                  <c:v>6028372.02108566</c:v>
                </c:pt>
                <c:pt idx="297">
                  <c:v>6022085.0871240944</c:v>
                </c:pt>
                <c:pt idx="298">
                  <c:v>6015383.4887289144</c:v>
                </c:pt>
                <c:pt idx="299">
                  <c:v>6008202.4882481406</c:v>
                </c:pt>
                <c:pt idx="300">
                  <c:v>6000135.5390867619</c:v>
                </c:pt>
                <c:pt idx="301">
                  <c:v>5992545.3980461732</c:v>
                </c:pt>
                <c:pt idx="302">
                  <c:v>5985125.7322435929</c:v>
                </c:pt>
                <c:pt idx="303">
                  <c:v>5977876.5416505057</c:v>
                </c:pt>
                <c:pt idx="304">
                  <c:v>5973226.0753489733</c:v>
                </c:pt>
                <c:pt idx="305">
                  <c:v>5968371.0387960486</c:v>
                </c:pt>
                <c:pt idx="306">
                  <c:v>5963106.8616833091</c:v>
                </c:pt>
                <c:pt idx="307">
                  <c:v>5957469.2066496359</c:v>
                </c:pt>
                <c:pt idx="308">
                  <c:v>5951729.7890130887</c:v>
                </c:pt>
                <c:pt idx="309">
                  <c:v>5948162.7128741536</c:v>
                </c:pt>
                <c:pt idx="310">
                  <c:v>5945384.5442246916</c:v>
                </c:pt>
                <c:pt idx="311">
                  <c:v>5941662.2395127816</c:v>
                </c:pt>
                <c:pt idx="312">
                  <c:v>5937253.0325263748</c:v>
                </c:pt>
                <c:pt idx="313">
                  <c:v>5931276.7784264162</c:v>
                </c:pt>
                <c:pt idx="314">
                  <c:v>5925063.6878345292</c:v>
                </c:pt>
                <c:pt idx="315">
                  <c:v>5919666.2657196447</c:v>
                </c:pt>
                <c:pt idx="316">
                  <c:v>5915083.9895304246</c:v>
                </c:pt>
                <c:pt idx="317">
                  <c:v>5910501.7133412044</c:v>
                </c:pt>
                <c:pt idx="318">
                  <c:v>5905748.9619139759</c:v>
                </c:pt>
                <c:pt idx="319">
                  <c:v>5901098.4956124434</c:v>
                </c:pt>
                <c:pt idx="320">
                  <c:v>5896311.6491433159</c:v>
                </c:pt>
                <c:pt idx="321">
                  <c:v>5891217.9472685847</c:v>
                </c:pt>
                <c:pt idx="322">
                  <c:v>5886772.0512469597</c:v>
                </c:pt>
                <c:pt idx="323">
                  <c:v>5882635.0821014354</c:v>
                </c:pt>
                <c:pt idx="324">
                  <c:v>5879051.9195082774</c:v>
                </c:pt>
                <c:pt idx="325">
                  <c:v>5875573.1135113118</c:v>
                </c:pt>
                <c:pt idx="326">
                  <c:v>5872407.3773029251</c:v>
                </c:pt>
                <c:pt idx="327">
                  <c:v>5886316.48490596</c:v>
                </c:pt>
                <c:pt idx="328">
                  <c:v>5885345.2230460308</c:v>
                </c:pt>
                <c:pt idx="329">
                  <c:v>5883117.3898678096</c:v>
                </c:pt>
                <c:pt idx="330">
                  <c:v>5896118.1920051156</c:v>
                </c:pt>
                <c:pt idx="331">
                  <c:v>5894233.0634785257</c:v>
                </c:pt>
                <c:pt idx="332">
                  <c:v>5908370.1805478847</c:v>
                </c:pt>
                <c:pt idx="333">
                  <c:v>5968431.2904148838</c:v>
                </c:pt>
                <c:pt idx="334">
                  <c:v>5998184.0297805006</c:v>
                </c:pt>
                <c:pt idx="335">
                  <c:v>6045171.2830315353</c:v>
                </c:pt>
                <c:pt idx="336">
                  <c:v>6081445.1898309821</c:v>
                </c:pt>
                <c:pt idx="337">
                  <c:v>6127815.6717311088</c:v>
                </c:pt>
                <c:pt idx="338">
                  <c:v>6157039.387364964</c:v>
                </c:pt>
                <c:pt idx="339">
                  <c:v>6201163.7391556175</c:v>
                </c:pt>
                <c:pt idx="340">
                  <c:v>6231988.7835805854</c:v>
                </c:pt>
                <c:pt idx="341">
                  <c:v>6247296.1965920841</c:v>
                </c:pt>
                <c:pt idx="342">
                  <c:v>6275458.7669241</c:v>
                </c:pt>
                <c:pt idx="343">
                  <c:v>6274153.6626863442</c:v>
                </c:pt>
                <c:pt idx="344">
                  <c:v>6283615.4641738515</c:v>
                </c:pt>
                <c:pt idx="345">
                  <c:v>6282886.6352549829</c:v>
                </c:pt>
                <c:pt idx="346">
                  <c:v>6282858.9288793085</c:v>
                </c:pt>
                <c:pt idx="347">
                  <c:v>6285084.6307195518</c:v>
                </c:pt>
                <c:pt idx="348">
                  <c:v>6287739.5531777823</c:v>
                </c:pt>
                <c:pt idx="349">
                  <c:v>6290195.7278184481</c:v>
                </c:pt>
                <c:pt idx="350">
                  <c:v>6298387.2229146566</c:v>
                </c:pt>
                <c:pt idx="351">
                  <c:v>6314094.1843254417</c:v>
                </c:pt>
                <c:pt idx="352">
                  <c:v>6321127.1570130019</c:v>
                </c:pt>
                <c:pt idx="353">
                  <c:v>6330858.6210258966</c:v>
                </c:pt>
                <c:pt idx="354">
                  <c:v>6339532.522770959</c:v>
                </c:pt>
                <c:pt idx="355">
                  <c:v>6351106.4629086945</c:v>
                </c:pt>
                <c:pt idx="356">
                  <c:v>6368956.9147097571</c:v>
                </c:pt>
                <c:pt idx="357">
                  <c:v>6387376.1771446327</c:v>
                </c:pt>
                <c:pt idx="358">
                  <c:v>6406235.4840108156</c:v>
                </c:pt>
                <c:pt idx="359">
                  <c:v>6425608.1760516092</c:v>
                </c:pt>
                <c:pt idx="360">
                  <c:v>6445671.7266722312</c:v>
                </c:pt>
                <c:pt idx="361">
                  <c:v>6468413.054055796</c:v>
                </c:pt>
                <c:pt idx="362">
                  <c:v>6490995.3831967153</c:v>
                </c:pt>
                <c:pt idx="363">
                  <c:v>6512782.7210958917</c:v>
                </c:pt>
                <c:pt idx="364">
                  <c:v>6518000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7-407B-840A-D55D22B5DAD9}"/>
            </c:ext>
          </c:extLst>
        </c:ser>
        <c:ser>
          <c:idx val="4"/>
          <c:order val="5"/>
          <c:tx>
            <c:v>Vz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Bilance!$N$5:$N$369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Bilance!$Z$5:$Z$369</c:f>
              <c:numCache>
                <c:formatCode>#,##0</c:formatCode>
                <c:ptCount val="365"/>
                <c:pt idx="0">
                  <c:v>6518000</c:v>
                </c:pt>
                <c:pt idx="1">
                  <c:v>6518000</c:v>
                </c:pt>
                <c:pt idx="2">
                  <c:v>6518000</c:v>
                </c:pt>
                <c:pt idx="3">
                  <c:v>6518000</c:v>
                </c:pt>
                <c:pt idx="4">
                  <c:v>6518000</c:v>
                </c:pt>
                <c:pt idx="5">
                  <c:v>6518000</c:v>
                </c:pt>
                <c:pt idx="6">
                  <c:v>6518000</c:v>
                </c:pt>
                <c:pt idx="7">
                  <c:v>6518000</c:v>
                </c:pt>
                <c:pt idx="8">
                  <c:v>6518000</c:v>
                </c:pt>
                <c:pt idx="9">
                  <c:v>6518000</c:v>
                </c:pt>
                <c:pt idx="10">
                  <c:v>6518000</c:v>
                </c:pt>
                <c:pt idx="11">
                  <c:v>6518000</c:v>
                </c:pt>
                <c:pt idx="12">
                  <c:v>6518000</c:v>
                </c:pt>
                <c:pt idx="13">
                  <c:v>6518000</c:v>
                </c:pt>
                <c:pt idx="14">
                  <c:v>6518000</c:v>
                </c:pt>
                <c:pt idx="15">
                  <c:v>6518000</c:v>
                </c:pt>
                <c:pt idx="16">
                  <c:v>6518000</c:v>
                </c:pt>
                <c:pt idx="17">
                  <c:v>6518000</c:v>
                </c:pt>
                <c:pt idx="18">
                  <c:v>6518000</c:v>
                </c:pt>
                <c:pt idx="19">
                  <c:v>6518000</c:v>
                </c:pt>
                <c:pt idx="20">
                  <c:v>6518000</c:v>
                </c:pt>
                <c:pt idx="21">
                  <c:v>6518000</c:v>
                </c:pt>
                <c:pt idx="22">
                  <c:v>6518000</c:v>
                </c:pt>
                <c:pt idx="23">
                  <c:v>6518000</c:v>
                </c:pt>
                <c:pt idx="24">
                  <c:v>6518000</c:v>
                </c:pt>
                <c:pt idx="25">
                  <c:v>6518000</c:v>
                </c:pt>
                <c:pt idx="26">
                  <c:v>6518000</c:v>
                </c:pt>
                <c:pt idx="27">
                  <c:v>6518000</c:v>
                </c:pt>
                <c:pt idx="28">
                  <c:v>6518000</c:v>
                </c:pt>
                <c:pt idx="29">
                  <c:v>6518000</c:v>
                </c:pt>
                <c:pt idx="30">
                  <c:v>6518000</c:v>
                </c:pt>
                <c:pt idx="31">
                  <c:v>6518000</c:v>
                </c:pt>
                <c:pt idx="32">
                  <c:v>6518000</c:v>
                </c:pt>
                <c:pt idx="33">
                  <c:v>6518000</c:v>
                </c:pt>
                <c:pt idx="34">
                  <c:v>6518000</c:v>
                </c:pt>
                <c:pt idx="35">
                  <c:v>6518000</c:v>
                </c:pt>
                <c:pt idx="36">
                  <c:v>6518000</c:v>
                </c:pt>
                <c:pt idx="37">
                  <c:v>6518000</c:v>
                </c:pt>
                <c:pt idx="38">
                  <c:v>6518000</c:v>
                </c:pt>
                <c:pt idx="39">
                  <c:v>6518000</c:v>
                </c:pt>
                <c:pt idx="40">
                  <c:v>6518000</c:v>
                </c:pt>
                <c:pt idx="41">
                  <c:v>6518000</c:v>
                </c:pt>
                <c:pt idx="42">
                  <c:v>6518000</c:v>
                </c:pt>
                <c:pt idx="43">
                  <c:v>6518000</c:v>
                </c:pt>
                <c:pt idx="44">
                  <c:v>6518000</c:v>
                </c:pt>
                <c:pt idx="45">
                  <c:v>6518000</c:v>
                </c:pt>
                <c:pt idx="46">
                  <c:v>6518000</c:v>
                </c:pt>
                <c:pt idx="47">
                  <c:v>6518000</c:v>
                </c:pt>
                <c:pt idx="48">
                  <c:v>6518000</c:v>
                </c:pt>
                <c:pt idx="49">
                  <c:v>6518000</c:v>
                </c:pt>
                <c:pt idx="50">
                  <c:v>6518000</c:v>
                </c:pt>
                <c:pt idx="51">
                  <c:v>6518000</c:v>
                </c:pt>
                <c:pt idx="52">
                  <c:v>6518000</c:v>
                </c:pt>
                <c:pt idx="53">
                  <c:v>6518000</c:v>
                </c:pt>
                <c:pt idx="54">
                  <c:v>6518000</c:v>
                </c:pt>
                <c:pt idx="55">
                  <c:v>6518000</c:v>
                </c:pt>
                <c:pt idx="56">
                  <c:v>6518000</c:v>
                </c:pt>
                <c:pt idx="57">
                  <c:v>6518000</c:v>
                </c:pt>
                <c:pt idx="58">
                  <c:v>6518000</c:v>
                </c:pt>
                <c:pt idx="59">
                  <c:v>6518000</c:v>
                </c:pt>
                <c:pt idx="60">
                  <c:v>6518000</c:v>
                </c:pt>
                <c:pt idx="61">
                  <c:v>6518000</c:v>
                </c:pt>
                <c:pt idx="62">
                  <c:v>6518000</c:v>
                </c:pt>
                <c:pt idx="63">
                  <c:v>6518000</c:v>
                </c:pt>
                <c:pt idx="64">
                  <c:v>6518000</c:v>
                </c:pt>
                <c:pt idx="65">
                  <c:v>6518000</c:v>
                </c:pt>
                <c:pt idx="66">
                  <c:v>6518000</c:v>
                </c:pt>
                <c:pt idx="67">
                  <c:v>6518000</c:v>
                </c:pt>
                <c:pt idx="68">
                  <c:v>6518000</c:v>
                </c:pt>
                <c:pt idx="69">
                  <c:v>6518000</c:v>
                </c:pt>
                <c:pt idx="70">
                  <c:v>6518000</c:v>
                </c:pt>
                <c:pt idx="71">
                  <c:v>6518000</c:v>
                </c:pt>
                <c:pt idx="72">
                  <c:v>6518000</c:v>
                </c:pt>
                <c:pt idx="73">
                  <c:v>6518000</c:v>
                </c:pt>
                <c:pt idx="74">
                  <c:v>6518000</c:v>
                </c:pt>
                <c:pt idx="75">
                  <c:v>6518000</c:v>
                </c:pt>
                <c:pt idx="76">
                  <c:v>6518000</c:v>
                </c:pt>
                <c:pt idx="77">
                  <c:v>6518000</c:v>
                </c:pt>
                <c:pt idx="78">
                  <c:v>6518000</c:v>
                </c:pt>
                <c:pt idx="79">
                  <c:v>6518000</c:v>
                </c:pt>
                <c:pt idx="80">
                  <c:v>6518000</c:v>
                </c:pt>
                <c:pt idx="81">
                  <c:v>6518000</c:v>
                </c:pt>
                <c:pt idx="82">
                  <c:v>6518000</c:v>
                </c:pt>
                <c:pt idx="83">
                  <c:v>6518000</c:v>
                </c:pt>
                <c:pt idx="84">
                  <c:v>6518000</c:v>
                </c:pt>
                <c:pt idx="85">
                  <c:v>6518000</c:v>
                </c:pt>
                <c:pt idx="86">
                  <c:v>6518000</c:v>
                </c:pt>
                <c:pt idx="87">
                  <c:v>6518000</c:v>
                </c:pt>
                <c:pt idx="88">
                  <c:v>6518000</c:v>
                </c:pt>
                <c:pt idx="89">
                  <c:v>6518000</c:v>
                </c:pt>
                <c:pt idx="90">
                  <c:v>6518000</c:v>
                </c:pt>
                <c:pt idx="91">
                  <c:v>6518000</c:v>
                </c:pt>
                <c:pt idx="92">
                  <c:v>6518000</c:v>
                </c:pt>
                <c:pt idx="93">
                  <c:v>6518000</c:v>
                </c:pt>
                <c:pt idx="94">
                  <c:v>6518000</c:v>
                </c:pt>
                <c:pt idx="95">
                  <c:v>6518000</c:v>
                </c:pt>
                <c:pt idx="96">
                  <c:v>6518000</c:v>
                </c:pt>
                <c:pt idx="97">
                  <c:v>6518000</c:v>
                </c:pt>
                <c:pt idx="98">
                  <c:v>6518000</c:v>
                </c:pt>
                <c:pt idx="99">
                  <c:v>6518000</c:v>
                </c:pt>
                <c:pt idx="100">
                  <c:v>6518000</c:v>
                </c:pt>
                <c:pt idx="101">
                  <c:v>6518000</c:v>
                </c:pt>
                <c:pt idx="102">
                  <c:v>6518000</c:v>
                </c:pt>
                <c:pt idx="103">
                  <c:v>6518000</c:v>
                </c:pt>
                <c:pt idx="104">
                  <c:v>6518000</c:v>
                </c:pt>
                <c:pt idx="105">
                  <c:v>6518000</c:v>
                </c:pt>
                <c:pt idx="106">
                  <c:v>6518000</c:v>
                </c:pt>
                <c:pt idx="107">
                  <c:v>6518000</c:v>
                </c:pt>
                <c:pt idx="108">
                  <c:v>6518000</c:v>
                </c:pt>
                <c:pt idx="109">
                  <c:v>6518000</c:v>
                </c:pt>
                <c:pt idx="110">
                  <c:v>6518000</c:v>
                </c:pt>
                <c:pt idx="111">
                  <c:v>6518000</c:v>
                </c:pt>
                <c:pt idx="112">
                  <c:v>6518000</c:v>
                </c:pt>
                <c:pt idx="113">
                  <c:v>6518000</c:v>
                </c:pt>
                <c:pt idx="114">
                  <c:v>6518000</c:v>
                </c:pt>
                <c:pt idx="115">
                  <c:v>6518000</c:v>
                </c:pt>
                <c:pt idx="116">
                  <c:v>6518000</c:v>
                </c:pt>
                <c:pt idx="117">
                  <c:v>6518000</c:v>
                </c:pt>
                <c:pt idx="118">
                  <c:v>6518000</c:v>
                </c:pt>
                <c:pt idx="119">
                  <c:v>6518000</c:v>
                </c:pt>
                <c:pt idx="120">
                  <c:v>6518000</c:v>
                </c:pt>
                <c:pt idx="121">
                  <c:v>6518000</c:v>
                </c:pt>
                <c:pt idx="122">
                  <c:v>6518000</c:v>
                </c:pt>
                <c:pt idx="123">
                  <c:v>6518000</c:v>
                </c:pt>
                <c:pt idx="124">
                  <c:v>6518000</c:v>
                </c:pt>
                <c:pt idx="125">
                  <c:v>6518000</c:v>
                </c:pt>
                <c:pt idx="126">
                  <c:v>6518000</c:v>
                </c:pt>
                <c:pt idx="127">
                  <c:v>6518000</c:v>
                </c:pt>
                <c:pt idx="128">
                  <c:v>6518000</c:v>
                </c:pt>
                <c:pt idx="129">
                  <c:v>6518000</c:v>
                </c:pt>
                <c:pt idx="130">
                  <c:v>6518000</c:v>
                </c:pt>
                <c:pt idx="131">
                  <c:v>6518000</c:v>
                </c:pt>
                <c:pt idx="132">
                  <c:v>6518000</c:v>
                </c:pt>
                <c:pt idx="133">
                  <c:v>6518000</c:v>
                </c:pt>
                <c:pt idx="134">
                  <c:v>6518000</c:v>
                </c:pt>
                <c:pt idx="135">
                  <c:v>6518000</c:v>
                </c:pt>
                <c:pt idx="136">
                  <c:v>6518000</c:v>
                </c:pt>
                <c:pt idx="137">
                  <c:v>6518000</c:v>
                </c:pt>
                <c:pt idx="138">
                  <c:v>6518000</c:v>
                </c:pt>
                <c:pt idx="139">
                  <c:v>6518000</c:v>
                </c:pt>
                <c:pt idx="140">
                  <c:v>6518000</c:v>
                </c:pt>
                <c:pt idx="141">
                  <c:v>6518000</c:v>
                </c:pt>
                <c:pt idx="142">
                  <c:v>6518000</c:v>
                </c:pt>
                <c:pt idx="143">
                  <c:v>6518000</c:v>
                </c:pt>
                <c:pt idx="144">
                  <c:v>6518000</c:v>
                </c:pt>
                <c:pt idx="145">
                  <c:v>6518000</c:v>
                </c:pt>
                <c:pt idx="146">
                  <c:v>6518000</c:v>
                </c:pt>
                <c:pt idx="147">
                  <c:v>6518000</c:v>
                </c:pt>
                <c:pt idx="148">
                  <c:v>6518000</c:v>
                </c:pt>
                <c:pt idx="149">
                  <c:v>6518000</c:v>
                </c:pt>
                <c:pt idx="150">
                  <c:v>6518000</c:v>
                </c:pt>
                <c:pt idx="151">
                  <c:v>6518000</c:v>
                </c:pt>
                <c:pt idx="152">
                  <c:v>6518000</c:v>
                </c:pt>
                <c:pt idx="153">
                  <c:v>6518000</c:v>
                </c:pt>
                <c:pt idx="154">
                  <c:v>6518000</c:v>
                </c:pt>
                <c:pt idx="155">
                  <c:v>6518000</c:v>
                </c:pt>
                <c:pt idx="156">
                  <c:v>6518000</c:v>
                </c:pt>
                <c:pt idx="157">
                  <c:v>6518000</c:v>
                </c:pt>
                <c:pt idx="158">
                  <c:v>6518000</c:v>
                </c:pt>
                <c:pt idx="159">
                  <c:v>6518000</c:v>
                </c:pt>
                <c:pt idx="160">
                  <c:v>6518000</c:v>
                </c:pt>
                <c:pt idx="161">
                  <c:v>6518000</c:v>
                </c:pt>
                <c:pt idx="162">
                  <c:v>6518000</c:v>
                </c:pt>
                <c:pt idx="163">
                  <c:v>6518000</c:v>
                </c:pt>
                <c:pt idx="164">
                  <c:v>6518000</c:v>
                </c:pt>
                <c:pt idx="165">
                  <c:v>6518000</c:v>
                </c:pt>
                <c:pt idx="166">
                  <c:v>6518000</c:v>
                </c:pt>
                <c:pt idx="167">
                  <c:v>6518000</c:v>
                </c:pt>
                <c:pt idx="168">
                  <c:v>6518000</c:v>
                </c:pt>
                <c:pt idx="169">
                  <c:v>6518000</c:v>
                </c:pt>
                <c:pt idx="170">
                  <c:v>6518000</c:v>
                </c:pt>
                <c:pt idx="171">
                  <c:v>6518000</c:v>
                </c:pt>
                <c:pt idx="172">
                  <c:v>6518000</c:v>
                </c:pt>
                <c:pt idx="173">
                  <c:v>6518000</c:v>
                </c:pt>
                <c:pt idx="174">
                  <c:v>6518000</c:v>
                </c:pt>
                <c:pt idx="175">
                  <c:v>6518000</c:v>
                </c:pt>
                <c:pt idx="176">
                  <c:v>6518000</c:v>
                </c:pt>
                <c:pt idx="177">
                  <c:v>6518000</c:v>
                </c:pt>
                <c:pt idx="178">
                  <c:v>6518000</c:v>
                </c:pt>
                <c:pt idx="179">
                  <c:v>6518000</c:v>
                </c:pt>
                <c:pt idx="180">
                  <c:v>6518000</c:v>
                </c:pt>
                <c:pt idx="181">
                  <c:v>6518000</c:v>
                </c:pt>
                <c:pt idx="182">
                  <c:v>6518000</c:v>
                </c:pt>
                <c:pt idx="183">
                  <c:v>6518000</c:v>
                </c:pt>
                <c:pt idx="184">
                  <c:v>6518000</c:v>
                </c:pt>
                <c:pt idx="185">
                  <c:v>6518000</c:v>
                </c:pt>
                <c:pt idx="186">
                  <c:v>6518000</c:v>
                </c:pt>
                <c:pt idx="187">
                  <c:v>6518000</c:v>
                </c:pt>
                <c:pt idx="188">
                  <c:v>6518000</c:v>
                </c:pt>
                <c:pt idx="189">
                  <c:v>6518000</c:v>
                </c:pt>
                <c:pt idx="190">
                  <c:v>6518000</c:v>
                </c:pt>
                <c:pt idx="191">
                  <c:v>6518000</c:v>
                </c:pt>
                <c:pt idx="192">
                  <c:v>6518000</c:v>
                </c:pt>
                <c:pt idx="193">
                  <c:v>6518000</c:v>
                </c:pt>
                <c:pt idx="194">
                  <c:v>6518000</c:v>
                </c:pt>
                <c:pt idx="195">
                  <c:v>6518000</c:v>
                </c:pt>
                <c:pt idx="196">
                  <c:v>6518000</c:v>
                </c:pt>
                <c:pt idx="197">
                  <c:v>6518000</c:v>
                </c:pt>
                <c:pt idx="198">
                  <c:v>6518000</c:v>
                </c:pt>
                <c:pt idx="199">
                  <c:v>6518000</c:v>
                </c:pt>
                <c:pt idx="200">
                  <c:v>6518000</c:v>
                </c:pt>
                <c:pt idx="201">
                  <c:v>6518000</c:v>
                </c:pt>
                <c:pt idx="202">
                  <c:v>6518000</c:v>
                </c:pt>
                <c:pt idx="203">
                  <c:v>6518000</c:v>
                </c:pt>
                <c:pt idx="204">
                  <c:v>6518000</c:v>
                </c:pt>
                <c:pt idx="205">
                  <c:v>6518000</c:v>
                </c:pt>
                <c:pt idx="206">
                  <c:v>6518000</c:v>
                </c:pt>
                <c:pt idx="207">
                  <c:v>6518000</c:v>
                </c:pt>
                <c:pt idx="208">
                  <c:v>6518000</c:v>
                </c:pt>
                <c:pt idx="209">
                  <c:v>6518000</c:v>
                </c:pt>
                <c:pt idx="210">
                  <c:v>6518000</c:v>
                </c:pt>
                <c:pt idx="211">
                  <c:v>6518000</c:v>
                </c:pt>
                <c:pt idx="212">
                  <c:v>6518000</c:v>
                </c:pt>
                <c:pt idx="213">
                  <c:v>6518000</c:v>
                </c:pt>
                <c:pt idx="214">
                  <c:v>6518000</c:v>
                </c:pt>
                <c:pt idx="215">
                  <c:v>6518000</c:v>
                </c:pt>
                <c:pt idx="216">
                  <c:v>6518000</c:v>
                </c:pt>
                <c:pt idx="217">
                  <c:v>6518000</c:v>
                </c:pt>
                <c:pt idx="218">
                  <c:v>6518000</c:v>
                </c:pt>
                <c:pt idx="219">
                  <c:v>6518000</c:v>
                </c:pt>
                <c:pt idx="220">
                  <c:v>6518000</c:v>
                </c:pt>
                <c:pt idx="221">
                  <c:v>6518000</c:v>
                </c:pt>
                <c:pt idx="222">
                  <c:v>6518000</c:v>
                </c:pt>
                <c:pt idx="223">
                  <c:v>6518000</c:v>
                </c:pt>
                <c:pt idx="224">
                  <c:v>6518000</c:v>
                </c:pt>
                <c:pt idx="225">
                  <c:v>6518000</c:v>
                </c:pt>
                <c:pt idx="226">
                  <c:v>6518000</c:v>
                </c:pt>
                <c:pt idx="227">
                  <c:v>6518000</c:v>
                </c:pt>
                <c:pt idx="228">
                  <c:v>6518000</c:v>
                </c:pt>
                <c:pt idx="229">
                  <c:v>6518000</c:v>
                </c:pt>
                <c:pt idx="230">
                  <c:v>6518000</c:v>
                </c:pt>
                <c:pt idx="231">
                  <c:v>6518000</c:v>
                </c:pt>
                <c:pt idx="232">
                  <c:v>6518000</c:v>
                </c:pt>
                <c:pt idx="233">
                  <c:v>6518000</c:v>
                </c:pt>
                <c:pt idx="234">
                  <c:v>6518000</c:v>
                </c:pt>
                <c:pt idx="235">
                  <c:v>6518000</c:v>
                </c:pt>
                <c:pt idx="236">
                  <c:v>6518000</c:v>
                </c:pt>
                <c:pt idx="237">
                  <c:v>6518000</c:v>
                </c:pt>
                <c:pt idx="238">
                  <c:v>6518000</c:v>
                </c:pt>
                <c:pt idx="239">
                  <c:v>6518000</c:v>
                </c:pt>
                <c:pt idx="240">
                  <c:v>6518000</c:v>
                </c:pt>
                <c:pt idx="241">
                  <c:v>6518000</c:v>
                </c:pt>
                <c:pt idx="242">
                  <c:v>6518000</c:v>
                </c:pt>
                <c:pt idx="243">
                  <c:v>6518000</c:v>
                </c:pt>
                <c:pt idx="244">
                  <c:v>6518000</c:v>
                </c:pt>
                <c:pt idx="245">
                  <c:v>6518000</c:v>
                </c:pt>
                <c:pt idx="246">
                  <c:v>6518000</c:v>
                </c:pt>
                <c:pt idx="247">
                  <c:v>6518000</c:v>
                </c:pt>
                <c:pt idx="248">
                  <c:v>6518000</c:v>
                </c:pt>
                <c:pt idx="249">
                  <c:v>6518000</c:v>
                </c:pt>
                <c:pt idx="250">
                  <c:v>6518000</c:v>
                </c:pt>
                <c:pt idx="251">
                  <c:v>6518000</c:v>
                </c:pt>
                <c:pt idx="252">
                  <c:v>6518000</c:v>
                </c:pt>
                <c:pt idx="253">
                  <c:v>6518000</c:v>
                </c:pt>
                <c:pt idx="254">
                  <c:v>6518000</c:v>
                </c:pt>
                <c:pt idx="255">
                  <c:v>6518000</c:v>
                </c:pt>
                <c:pt idx="256">
                  <c:v>6518000</c:v>
                </c:pt>
                <c:pt idx="257">
                  <c:v>6518000</c:v>
                </c:pt>
                <c:pt idx="258">
                  <c:v>6518000</c:v>
                </c:pt>
                <c:pt idx="259">
                  <c:v>6518000</c:v>
                </c:pt>
                <c:pt idx="260">
                  <c:v>6518000</c:v>
                </c:pt>
                <c:pt idx="261">
                  <c:v>6518000</c:v>
                </c:pt>
                <c:pt idx="262">
                  <c:v>6518000</c:v>
                </c:pt>
                <c:pt idx="263">
                  <c:v>6518000</c:v>
                </c:pt>
                <c:pt idx="264">
                  <c:v>6518000</c:v>
                </c:pt>
                <c:pt idx="265">
                  <c:v>6518000</c:v>
                </c:pt>
                <c:pt idx="266">
                  <c:v>6518000</c:v>
                </c:pt>
                <c:pt idx="267">
                  <c:v>6518000</c:v>
                </c:pt>
                <c:pt idx="268">
                  <c:v>6518000</c:v>
                </c:pt>
                <c:pt idx="269">
                  <c:v>6518000</c:v>
                </c:pt>
                <c:pt idx="270">
                  <c:v>6518000</c:v>
                </c:pt>
                <c:pt idx="271">
                  <c:v>6518000</c:v>
                </c:pt>
                <c:pt idx="272">
                  <c:v>6518000</c:v>
                </c:pt>
                <c:pt idx="273">
                  <c:v>6518000</c:v>
                </c:pt>
                <c:pt idx="274">
                  <c:v>6518000</c:v>
                </c:pt>
                <c:pt idx="275">
                  <c:v>6518000</c:v>
                </c:pt>
                <c:pt idx="276">
                  <c:v>6518000</c:v>
                </c:pt>
                <c:pt idx="277">
                  <c:v>6518000</c:v>
                </c:pt>
                <c:pt idx="278">
                  <c:v>6518000</c:v>
                </c:pt>
                <c:pt idx="279">
                  <c:v>6518000</c:v>
                </c:pt>
                <c:pt idx="280">
                  <c:v>6518000</c:v>
                </c:pt>
                <c:pt idx="281">
                  <c:v>6518000</c:v>
                </c:pt>
                <c:pt idx="282">
                  <c:v>6518000</c:v>
                </c:pt>
                <c:pt idx="283">
                  <c:v>6518000</c:v>
                </c:pt>
                <c:pt idx="284">
                  <c:v>6518000</c:v>
                </c:pt>
                <c:pt idx="285">
                  <c:v>6518000</c:v>
                </c:pt>
                <c:pt idx="286">
                  <c:v>6518000</c:v>
                </c:pt>
                <c:pt idx="287">
                  <c:v>6518000</c:v>
                </c:pt>
                <c:pt idx="288">
                  <c:v>6518000</c:v>
                </c:pt>
                <c:pt idx="289">
                  <c:v>6518000</c:v>
                </c:pt>
                <c:pt idx="290">
                  <c:v>6518000</c:v>
                </c:pt>
                <c:pt idx="291">
                  <c:v>6518000</c:v>
                </c:pt>
                <c:pt idx="292">
                  <c:v>6518000</c:v>
                </c:pt>
                <c:pt idx="293">
                  <c:v>6518000</c:v>
                </c:pt>
                <c:pt idx="294">
                  <c:v>6518000</c:v>
                </c:pt>
                <c:pt idx="295">
                  <c:v>6518000</c:v>
                </c:pt>
                <c:pt idx="296">
                  <c:v>6518000</c:v>
                </c:pt>
                <c:pt idx="297">
                  <c:v>6518000</c:v>
                </c:pt>
                <c:pt idx="298">
                  <c:v>6518000</c:v>
                </c:pt>
                <c:pt idx="299">
                  <c:v>6518000</c:v>
                </c:pt>
                <c:pt idx="300">
                  <c:v>6518000</c:v>
                </c:pt>
                <c:pt idx="301">
                  <c:v>6518000</c:v>
                </c:pt>
                <c:pt idx="302">
                  <c:v>6518000</c:v>
                </c:pt>
                <c:pt idx="303">
                  <c:v>6518000</c:v>
                </c:pt>
                <c:pt idx="304">
                  <c:v>6518000</c:v>
                </c:pt>
                <c:pt idx="305">
                  <c:v>6518000</c:v>
                </c:pt>
                <c:pt idx="306">
                  <c:v>6518000</c:v>
                </c:pt>
                <c:pt idx="307">
                  <c:v>6518000</c:v>
                </c:pt>
                <c:pt idx="308">
                  <c:v>6518000</c:v>
                </c:pt>
                <c:pt idx="309">
                  <c:v>6518000</c:v>
                </c:pt>
                <c:pt idx="310">
                  <c:v>6518000</c:v>
                </c:pt>
                <c:pt idx="311">
                  <c:v>6518000</c:v>
                </c:pt>
                <c:pt idx="312">
                  <c:v>6518000</c:v>
                </c:pt>
                <c:pt idx="313">
                  <c:v>6518000</c:v>
                </c:pt>
                <c:pt idx="314">
                  <c:v>6518000</c:v>
                </c:pt>
                <c:pt idx="315">
                  <c:v>6518000</c:v>
                </c:pt>
                <c:pt idx="316">
                  <c:v>6518000</c:v>
                </c:pt>
                <c:pt idx="317">
                  <c:v>6518000</c:v>
                </c:pt>
                <c:pt idx="318">
                  <c:v>6518000</c:v>
                </c:pt>
                <c:pt idx="319">
                  <c:v>6518000</c:v>
                </c:pt>
                <c:pt idx="320">
                  <c:v>6518000</c:v>
                </c:pt>
                <c:pt idx="321">
                  <c:v>6518000</c:v>
                </c:pt>
                <c:pt idx="322">
                  <c:v>6518000</c:v>
                </c:pt>
                <c:pt idx="323">
                  <c:v>6518000</c:v>
                </c:pt>
                <c:pt idx="324">
                  <c:v>6518000</c:v>
                </c:pt>
                <c:pt idx="325">
                  <c:v>6518000</c:v>
                </c:pt>
                <c:pt idx="326">
                  <c:v>6518000</c:v>
                </c:pt>
                <c:pt idx="327">
                  <c:v>6518000</c:v>
                </c:pt>
                <c:pt idx="328">
                  <c:v>6518000</c:v>
                </c:pt>
                <c:pt idx="329">
                  <c:v>6518000</c:v>
                </c:pt>
                <c:pt idx="330">
                  <c:v>6518000</c:v>
                </c:pt>
                <c:pt idx="331">
                  <c:v>6518000</c:v>
                </c:pt>
                <c:pt idx="332">
                  <c:v>6518000</c:v>
                </c:pt>
                <c:pt idx="333">
                  <c:v>6518000</c:v>
                </c:pt>
                <c:pt idx="334">
                  <c:v>6518000</c:v>
                </c:pt>
                <c:pt idx="335">
                  <c:v>6518000</c:v>
                </c:pt>
                <c:pt idx="336">
                  <c:v>6518000</c:v>
                </c:pt>
                <c:pt idx="337">
                  <c:v>6518000</c:v>
                </c:pt>
                <c:pt idx="338">
                  <c:v>6518000</c:v>
                </c:pt>
                <c:pt idx="339">
                  <c:v>6518000</c:v>
                </c:pt>
                <c:pt idx="340">
                  <c:v>6518000</c:v>
                </c:pt>
                <c:pt idx="341">
                  <c:v>6518000</c:v>
                </c:pt>
                <c:pt idx="342">
                  <c:v>6518000</c:v>
                </c:pt>
                <c:pt idx="343">
                  <c:v>6518000</c:v>
                </c:pt>
                <c:pt idx="344">
                  <c:v>6518000</c:v>
                </c:pt>
                <c:pt idx="345">
                  <c:v>6518000</c:v>
                </c:pt>
                <c:pt idx="346">
                  <c:v>6518000</c:v>
                </c:pt>
                <c:pt idx="347">
                  <c:v>6518000</c:v>
                </c:pt>
                <c:pt idx="348">
                  <c:v>6518000</c:v>
                </c:pt>
                <c:pt idx="349">
                  <c:v>6518000</c:v>
                </c:pt>
                <c:pt idx="350">
                  <c:v>6518000</c:v>
                </c:pt>
                <c:pt idx="351">
                  <c:v>6518000</c:v>
                </c:pt>
                <c:pt idx="352">
                  <c:v>6518000</c:v>
                </c:pt>
                <c:pt idx="353">
                  <c:v>6518000</c:v>
                </c:pt>
                <c:pt idx="354">
                  <c:v>6518000</c:v>
                </c:pt>
                <c:pt idx="355">
                  <c:v>6518000</c:v>
                </c:pt>
                <c:pt idx="356">
                  <c:v>6518000</c:v>
                </c:pt>
                <c:pt idx="357">
                  <c:v>6518000</c:v>
                </c:pt>
                <c:pt idx="358">
                  <c:v>6518000</c:v>
                </c:pt>
                <c:pt idx="359">
                  <c:v>6518000</c:v>
                </c:pt>
                <c:pt idx="360">
                  <c:v>6518000</c:v>
                </c:pt>
                <c:pt idx="361">
                  <c:v>6518000</c:v>
                </c:pt>
                <c:pt idx="362">
                  <c:v>6518000</c:v>
                </c:pt>
                <c:pt idx="363">
                  <c:v>6518000</c:v>
                </c:pt>
                <c:pt idx="364">
                  <c:v>6518000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82-4E3A-AA66-77DC4C536DBA}"/>
            </c:ext>
          </c:extLst>
        </c:ser>
        <c:ser>
          <c:idx val="6"/>
          <c:order val="6"/>
          <c:tx>
            <c:v>Nadlepšené Vz var. 1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Bilance!$AB$5:$AB$370</c:f>
              <c:numCache>
                <c:formatCode>m/d/yyyy</c:formatCode>
                <c:ptCount val="366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'Bilance S nadlepšením QB=0,3'!$X$5:$X$369</c:f>
              <c:numCache>
                <c:formatCode>#,##0</c:formatCode>
                <c:ptCount val="365"/>
                <c:pt idx="0">
                  <c:v>6518000</c:v>
                </c:pt>
                <c:pt idx="1">
                  <c:v>6518000</c:v>
                </c:pt>
                <c:pt idx="2">
                  <c:v>6518000</c:v>
                </c:pt>
                <c:pt idx="3">
                  <c:v>6518000</c:v>
                </c:pt>
                <c:pt idx="4">
                  <c:v>6518000</c:v>
                </c:pt>
                <c:pt idx="5">
                  <c:v>6518000</c:v>
                </c:pt>
                <c:pt idx="6">
                  <c:v>6518000</c:v>
                </c:pt>
                <c:pt idx="7">
                  <c:v>6518000</c:v>
                </c:pt>
                <c:pt idx="8">
                  <c:v>6515463.9699135246</c:v>
                </c:pt>
                <c:pt idx="9">
                  <c:v>6518000</c:v>
                </c:pt>
                <c:pt idx="10">
                  <c:v>6518000</c:v>
                </c:pt>
                <c:pt idx="11">
                  <c:v>6518000</c:v>
                </c:pt>
                <c:pt idx="12">
                  <c:v>6518000</c:v>
                </c:pt>
                <c:pt idx="13">
                  <c:v>6518000</c:v>
                </c:pt>
                <c:pt idx="14">
                  <c:v>6518000</c:v>
                </c:pt>
                <c:pt idx="15">
                  <c:v>6518000</c:v>
                </c:pt>
                <c:pt idx="16">
                  <c:v>6518000</c:v>
                </c:pt>
                <c:pt idx="17">
                  <c:v>6518000</c:v>
                </c:pt>
                <c:pt idx="18">
                  <c:v>6518000</c:v>
                </c:pt>
                <c:pt idx="19">
                  <c:v>6518000</c:v>
                </c:pt>
                <c:pt idx="20">
                  <c:v>6518000</c:v>
                </c:pt>
                <c:pt idx="21">
                  <c:v>6518000</c:v>
                </c:pt>
                <c:pt idx="22">
                  <c:v>6518000</c:v>
                </c:pt>
                <c:pt idx="23">
                  <c:v>6518000</c:v>
                </c:pt>
                <c:pt idx="24">
                  <c:v>6518000</c:v>
                </c:pt>
                <c:pt idx="25">
                  <c:v>6518000</c:v>
                </c:pt>
                <c:pt idx="26">
                  <c:v>6518000</c:v>
                </c:pt>
                <c:pt idx="27">
                  <c:v>6518000</c:v>
                </c:pt>
                <c:pt idx="28">
                  <c:v>6518000</c:v>
                </c:pt>
                <c:pt idx="29">
                  <c:v>6518000</c:v>
                </c:pt>
                <c:pt idx="30">
                  <c:v>6518000</c:v>
                </c:pt>
                <c:pt idx="31">
                  <c:v>6518000</c:v>
                </c:pt>
                <c:pt idx="32">
                  <c:v>6518000</c:v>
                </c:pt>
                <c:pt idx="33">
                  <c:v>6518000</c:v>
                </c:pt>
                <c:pt idx="34">
                  <c:v>6518000</c:v>
                </c:pt>
                <c:pt idx="35">
                  <c:v>6518000</c:v>
                </c:pt>
                <c:pt idx="36">
                  <c:v>6518000</c:v>
                </c:pt>
                <c:pt idx="37">
                  <c:v>6517278.548852494</c:v>
                </c:pt>
                <c:pt idx="38">
                  <c:v>6518000</c:v>
                </c:pt>
                <c:pt idx="39">
                  <c:v>6517278.548852494</c:v>
                </c:pt>
                <c:pt idx="40">
                  <c:v>6518000</c:v>
                </c:pt>
                <c:pt idx="41">
                  <c:v>6518000</c:v>
                </c:pt>
                <c:pt idx="42">
                  <c:v>6518000</c:v>
                </c:pt>
                <c:pt idx="43">
                  <c:v>6516119.5785467727</c:v>
                </c:pt>
                <c:pt idx="44">
                  <c:v>6518000</c:v>
                </c:pt>
                <c:pt idx="45">
                  <c:v>6518000</c:v>
                </c:pt>
                <c:pt idx="46">
                  <c:v>6518000</c:v>
                </c:pt>
                <c:pt idx="47">
                  <c:v>6518000</c:v>
                </c:pt>
                <c:pt idx="48">
                  <c:v>6518000</c:v>
                </c:pt>
                <c:pt idx="49">
                  <c:v>6518000</c:v>
                </c:pt>
                <c:pt idx="50">
                  <c:v>6518000</c:v>
                </c:pt>
                <c:pt idx="51">
                  <c:v>6518000</c:v>
                </c:pt>
                <c:pt idx="52">
                  <c:v>6518000</c:v>
                </c:pt>
                <c:pt idx="53">
                  <c:v>6518000</c:v>
                </c:pt>
                <c:pt idx="54">
                  <c:v>6518000</c:v>
                </c:pt>
                <c:pt idx="55">
                  <c:v>6518000</c:v>
                </c:pt>
                <c:pt idx="56">
                  <c:v>6518000</c:v>
                </c:pt>
                <c:pt idx="57">
                  <c:v>6518000</c:v>
                </c:pt>
                <c:pt idx="58">
                  <c:v>6518000</c:v>
                </c:pt>
                <c:pt idx="59">
                  <c:v>6518000</c:v>
                </c:pt>
                <c:pt idx="60">
                  <c:v>6518000</c:v>
                </c:pt>
                <c:pt idx="61">
                  <c:v>6518000</c:v>
                </c:pt>
                <c:pt idx="62">
                  <c:v>6518000</c:v>
                </c:pt>
                <c:pt idx="63">
                  <c:v>6518000</c:v>
                </c:pt>
                <c:pt idx="64">
                  <c:v>6518000</c:v>
                </c:pt>
                <c:pt idx="65">
                  <c:v>6518000</c:v>
                </c:pt>
                <c:pt idx="66">
                  <c:v>6518000</c:v>
                </c:pt>
                <c:pt idx="67">
                  <c:v>6518000</c:v>
                </c:pt>
                <c:pt idx="68">
                  <c:v>6518000</c:v>
                </c:pt>
                <c:pt idx="69">
                  <c:v>6518000</c:v>
                </c:pt>
                <c:pt idx="70">
                  <c:v>6518000</c:v>
                </c:pt>
                <c:pt idx="71">
                  <c:v>6518000</c:v>
                </c:pt>
                <c:pt idx="72">
                  <c:v>6518000</c:v>
                </c:pt>
                <c:pt idx="73">
                  <c:v>6518000</c:v>
                </c:pt>
                <c:pt idx="74">
                  <c:v>6518000</c:v>
                </c:pt>
                <c:pt idx="75">
                  <c:v>6518000</c:v>
                </c:pt>
                <c:pt idx="76">
                  <c:v>6518000</c:v>
                </c:pt>
                <c:pt idx="77">
                  <c:v>6518000</c:v>
                </c:pt>
                <c:pt idx="78">
                  <c:v>6518000</c:v>
                </c:pt>
                <c:pt idx="79">
                  <c:v>6518000</c:v>
                </c:pt>
                <c:pt idx="80">
                  <c:v>6518000</c:v>
                </c:pt>
                <c:pt idx="81">
                  <c:v>6518000</c:v>
                </c:pt>
                <c:pt idx="82">
                  <c:v>6518000</c:v>
                </c:pt>
                <c:pt idx="83">
                  <c:v>6518000</c:v>
                </c:pt>
                <c:pt idx="84">
                  <c:v>6518000</c:v>
                </c:pt>
                <c:pt idx="85">
                  <c:v>6518000</c:v>
                </c:pt>
                <c:pt idx="86">
                  <c:v>6518000</c:v>
                </c:pt>
                <c:pt idx="87">
                  <c:v>6518000</c:v>
                </c:pt>
                <c:pt idx="88">
                  <c:v>6518000</c:v>
                </c:pt>
                <c:pt idx="89">
                  <c:v>6516904.1938152378</c:v>
                </c:pt>
                <c:pt idx="90">
                  <c:v>6518000</c:v>
                </c:pt>
                <c:pt idx="91">
                  <c:v>6518000</c:v>
                </c:pt>
                <c:pt idx="92">
                  <c:v>6518000</c:v>
                </c:pt>
                <c:pt idx="93">
                  <c:v>6518000</c:v>
                </c:pt>
                <c:pt idx="94">
                  <c:v>6518000</c:v>
                </c:pt>
                <c:pt idx="95">
                  <c:v>6518000</c:v>
                </c:pt>
                <c:pt idx="96">
                  <c:v>6518000</c:v>
                </c:pt>
                <c:pt idx="97">
                  <c:v>6518000</c:v>
                </c:pt>
                <c:pt idx="98">
                  <c:v>6518000</c:v>
                </c:pt>
                <c:pt idx="99">
                  <c:v>6517799.6413242826</c:v>
                </c:pt>
                <c:pt idx="100">
                  <c:v>6518000</c:v>
                </c:pt>
                <c:pt idx="101">
                  <c:v>6518000</c:v>
                </c:pt>
                <c:pt idx="102">
                  <c:v>6518000</c:v>
                </c:pt>
                <c:pt idx="103">
                  <c:v>6518000</c:v>
                </c:pt>
                <c:pt idx="104">
                  <c:v>6518000</c:v>
                </c:pt>
                <c:pt idx="105">
                  <c:v>6518000</c:v>
                </c:pt>
                <c:pt idx="106">
                  <c:v>6518000</c:v>
                </c:pt>
                <c:pt idx="107">
                  <c:v>6518000</c:v>
                </c:pt>
                <c:pt idx="108">
                  <c:v>6518000</c:v>
                </c:pt>
                <c:pt idx="109">
                  <c:v>6518000</c:v>
                </c:pt>
                <c:pt idx="110">
                  <c:v>6516903.5033345772</c:v>
                </c:pt>
                <c:pt idx="111">
                  <c:v>6518000</c:v>
                </c:pt>
                <c:pt idx="112">
                  <c:v>6518000</c:v>
                </c:pt>
                <c:pt idx="113">
                  <c:v>6518000</c:v>
                </c:pt>
                <c:pt idx="114">
                  <c:v>6518000</c:v>
                </c:pt>
                <c:pt idx="115">
                  <c:v>6516494.3627747623</c:v>
                </c:pt>
                <c:pt idx="116">
                  <c:v>6518000</c:v>
                </c:pt>
                <c:pt idx="117">
                  <c:v>6518000</c:v>
                </c:pt>
                <c:pt idx="118">
                  <c:v>6516630.7429708727</c:v>
                </c:pt>
                <c:pt idx="119">
                  <c:v>6518000</c:v>
                </c:pt>
                <c:pt idx="120">
                  <c:v>6518000</c:v>
                </c:pt>
                <c:pt idx="121">
                  <c:v>6516494.3627747623</c:v>
                </c:pt>
                <c:pt idx="122">
                  <c:v>6518000</c:v>
                </c:pt>
                <c:pt idx="123">
                  <c:v>6518000</c:v>
                </c:pt>
                <c:pt idx="124">
                  <c:v>6518000</c:v>
                </c:pt>
                <c:pt idx="125">
                  <c:v>6518000</c:v>
                </c:pt>
                <c:pt idx="126">
                  <c:v>6518000</c:v>
                </c:pt>
                <c:pt idx="127">
                  <c:v>6518000</c:v>
                </c:pt>
                <c:pt idx="128">
                  <c:v>6518000</c:v>
                </c:pt>
                <c:pt idx="129">
                  <c:v>6518000</c:v>
                </c:pt>
                <c:pt idx="130">
                  <c:v>6518000</c:v>
                </c:pt>
                <c:pt idx="131">
                  <c:v>6518000</c:v>
                </c:pt>
                <c:pt idx="132">
                  <c:v>6518000</c:v>
                </c:pt>
                <c:pt idx="133">
                  <c:v>6518000</c:v>
                </c:pt>
                <c:pt idx="134">
                  <c:v>6518000</c:v>
                </c:pt>
                <c:pt idx="135">
                  <c:v>6518000</c:v>
                </c:pt>
                <c:pt idx="136">
                  <c:v>6518000</c:v>
                </c:pt>
                <c:pt idx="137">
                  <c:v>6516971.6934183743</c:v>
                </c:pt>
                <c:pt idx="138">
                  <c:v>6518000</c:v>
                </c:pt>
                <c:pt idx="139">
                  <c:v>6516562.5528870756</c:v>
                </c:pt>
                <c:pt idx="140">
                  <c:v>6518000</c:v>
                </c:pt>
                <c:pt idx="141">
                  <c:v>6518000</c:v>
                </c:pt>
                <c:pt idx="142">
                  <c:v>6516289.7924948549</c:v>
                </c:pt>
                <c:pt idx="143">
                  <c:v>6518000</c:v>
                </c:pt>
                <c:pt idx="144">
                  <c:v>6516460.2677328633</c:v>
                </c:pt>
                <c:pt idx="145">
                  <c:v>6515227.3908713302</c:v>
                </c:pt>
                <c:pt idx="146">
                  <c:v>6518000</c:v>
                </c:pt>
                <c:pt idx="147">
                  <c:v>6518000</c:v>
                </c:pt>
                <c:pt idx="148">
                  <c:v>6518000</c:v>
                </c:pt>
                <c:pt idx="149">
                  <c:v>6518000</c:v>
                </c:pt>
                <c:pt idx="150">
                  <c:v>6518000</c:v>
                </c:pt>
                <c:pt idx="151">
                  <c:v>6518000</c:v>
                </c:pt>
                <c:pt idx="152">
                  <c:v>6518000</c:v>
                </c:pt>
                <c:pt idx="153">
                  <c:v>6518000</c:v>
                </c:pt>
                <c:pt idx="154">
                  <c:v>6518000</c:v>
                </c:pt>
                <c:pt idx="155">
                  <c:v>6518000</c:v>
                </c:pt>
                <c:pt idx="156">
                  <c:v>6518000</c:v>
                </c:pt>
                <c:pt idx="157">
                  <c:v>6518000</c:v>
                </c:pt>
                <c:pt idx="158">
                  <c:v>6518000</c:v>
                </c:pt>
                <c:pt idx="159">
                  <c:v>6518000</c:v>
                </c:pt>
                <c:pt idx="160">
                  <c:v>6518000</c:v>
                </c:pt>
                <c:pt idx="161">
                  <c:v>6518000</c:v>
                </c:pt>
                <c:pt idx="162">
                  <c:v>6518000</c:v>
                </c:pt>
                <c:pt idx="163">
                  <c:v>6514713.9946033861</c:v>
                </c:pt>
                <c:pt idx="164">
                  <c:v>6518000</c:v>
                </c:pt>
                <c:pt idx="165">
                  <c:v>6513749.2932870751</c:v>
                </c:pt>
                <c:pt idx="166">
                  <c:v>6518000</c:v>
                </c:pt>
                <c:pt idx="167">
                  <c:v>6518000</c:v>
                </c:pt>
                <c:pt idx="168">
                  <c:v>6513476.5328948544</c:v>
                </c:pt>
                <c:pt idx="169">
                  <c:v>6518000</c:v>
                </c:pt>
                <c:pt idx="170">
                  <c:v>6518000</c:v>
                </c:pt>
                <c:pt idx="171">
                  <c:v>6513578.8180490667</c:v>
                </c:pt>
                <c:pt idx="172">
                  <c:v>6518000</c:v>
                </c:pt>
                <c:pt idx="173">
                  <c:v>6518000</c:v>
                </c:pt>
                <c:pt idx="174">
                  <c:v>6513647.0081328638</c:v>
                </c:pt>
                <c:pt idx="175">
                  <c:v>6518000</c:v>
                </c:pt>
                <c:pt idx="176">
                  <c:v>6518000</c:v>
                </c:pt>
                <c:pt idx="177">
                  <c:v>6518000</c:v>
                </c:pt>
                <c:pt idx="178">
                  <c:v>6513953.8635384673</c:v>
                </c:pt>
                <c:pt idx="179">
                  <c:v>6518000</c:v>
                </c:pt>
                <c:pt idx="180">
                  <c:v>6518000</c:v>
                </c:pt>
                <c:pt idx="181">
                  <c:v>6513449.9619370336</c:v>
                </c:pt>
                <c:pt idx="182">
                  <c:v>6518000</c:v>
                </c:pt>
                <c:pt idx="183">
                  <c:v>6518000</c:v>
                </c:pt>
                <c:pt idx="184">
                  <c:v>6513706.1693286486</c:v>
                </c:pt>
                <c:pt idx="185">
                  <c:v>6518000</c:v>
                </c:pt>
                <c:pt idx="186">
                  <c:v>6518000</c:v>
                </c:pt>
                <c:pt idx="187">
                  <c:v>6512079.2552548731</c:v>
                </c:pt>
                <c:pt idx="188">
                  <c:v>6506294.8907058565</c:v>
                </c:pt>
                <c:pt idx="189">
                  <c:v>6518000</c:v>
                </c:pt>
                <c:pt idx="190">
                  <c:v>6518000</c:v>
                </c:pt>
                <c:pt idx="191">
                  <c:v>6512283.8255347805</c:v>
                </c:pt>
                <c:pt idx="192">
                  <c:v>6518000</c:v>
                </c:pt>
                <c:pt idx="193">
                  <c:v>6512283.8255347805</c:v>
                </c:pt>
                <c:pt idx="194">
                  <c:v>6518000</c:v>
                </c:pt>
                <c:pt idx="195">
                  <c:v>6512420.2057023756</c:v>
                </c:pt>
                <c:pt idx="196">
                  <c:v>6506840.4114047512</c:v>
                </c:pt>
                <c:pt idx="197">
                  <c:v>6513960.3405982135</c:v>
                </c:pt>
                <c:pt idx="198">
                  <c:v>6508312.3562167911</c:v>
                </c:pt>
                <c:pt idx="199">
                  <c:v>6502527.9916677745</c:v>
                </c:pt>
                <c:pt idx="200">
                  <c:v>6511257.2742158948</c:v>
                </c:pt>
                <c:pt idx="201">
                  <c:v>6518000</c:v>
                </c:pt>
                <c:pt idx="202">
                  <c:v>6511772.9223720916</c:v>
                </c:pt>
                <c:pt idx="203">
                  <c:v>6518000</c:v>
                </c:pt>
                <c:pt idx="204">
                  <c:v>6518000</c:v>
                </c:pt>
                <c:pt idx="205">
                  <c:v>6518000</c:v>
                </c:pt>
                <c:pt idx="206">
                  <c:v>6518000</c:v>
                </c:pt>
                <c:pt idx="207">
                  <c:v>6518000</c:v>
                </c:pt>
                <c:pt idx="208">
                  <c:v>6518000</c:v>
                </c:pt>
                <c:pt idx="209">
                  <c:v>6518000</c:v>
                </c:pt>
                <c:pt idx="210">
                  <c:v>6518000</c:v>
                </c:pt>
                <c:pt idx="211">
                  <c:v>6518000</c:v>
                </c:pt>
                <c:pt idx="212">
                  <c:v>6511620.7707208153</c:v>
                </c:pt>
                <c:pt idx="213">
                  <c:v>6517610.1118736826</c:v>
                </c:pt>
                <c:pt idx="214">
                  <c:v>6511094.5023983885</c:v>
                </c:pt>
                <c:pt idx="215">
                  <c:v>6504578.8929230943</c:v>
                </c:pt>
                <c:pt idx="216">
                  <c:v>6511480.9250662727</c:v>
                </c:pt>
                <c:pt idx="217">
                  <c:v>6518000</c:v>
                </c:pt>
                <c:pt idx="218">
                  <c:v>6511961.7211683178</c:v>
                </c:pt>
                <c:pt idx="219">
                  <c:v>6505821.1572109396</c:v>
                </c:pt>
                <c:pt idx="220">
                  <c:v>6512205.5492856316</c:v>
                </c:pt>
                <c:pt idx="221">
                  <c:v>6506133.1754120504</c:v>
                </c:pt>
                <c:pt idx="222">
                  <c:v>6499890.3263289761</c:v>
                </c:pt>
                <c:pt idx="223">
                  <c:v>6494836.4369796598</c:v>
                </c:pt>
                <c:pt idx="224">
                  <c:v>6501391.3042923603</c:v>
                </c:pt>
                <c:pt idx="225">
                  <c:v>6495728.0709785949</c:v>
                </c:pt>
                <c:pt idx="226">
                  <c:v>6502136.5740710553</c:v>
                </c:pt>
                <c:pt idx="227">
                  <c:v>6496554.2021906245</c:v>
                </c:pt>
                <c:pt idx="228">
                  <c:v>6490584.1134712556</c:v>
                </c:pt>
                <c:pt idx="229">
                  <c:v>6484409.4544719793</c:v>
                </c:pt>
                <c:pt idx="230">
                  <c:v>6477927.9400670994</c:v>
                </c:pt>
                <c:pt idx="231">
                  <c:v>6493764.7463896293</c:v>
                </c:pt>
                <c:pt idx="232">
                  <c:v>6509533.3626283612</c:v>
                </c:pt>
                <c:pt idx="233">
                  <c:v>6518000</c:v>
                </c:pt>
                <c:pt idx="234">
                  <c:v>6518000</c:v>
                </c:pt>
                <c:pt idx="235">
                  <c:v>6518000</c:v>
                </c:pt>
                <c:pt idx="236">
                  <c:v>6518000</c:v>
                </c:pt>
                <c:pt idx="237">
                  <c:v>6518000</c:v>
                </c:pt>
                <c:pt idx="238">
                  <c:v>6518000</c:v>
                </c:pt>
                <c:pt idx="239">
                  <c:v>6518000</c:v>
                </c:pt>
                <c:pt idx="240">
                  <c:v>6518000</c:v>
                </c:pt>
                <c:pt idx="241">
                  <c:v>6518000</c:v>
                </c:pt>
                <c:pt idx="242">
                  <c:v>6518000</c:v>
                </c:pt>
                <c:pt idx="243">
                  <c:v>6518000</c:v>
                </c:pt>
                <c:pt idx="244">
                  <c:v>6518000</c:v>
                </c:pt>
                <c:pt idx="245">
                  <c:v>6518000</c:v>
                </c:pt>
                <c:pt idx="246">
                  <c:v>6518000</c:v>
                </c:pt>
                <c:pt idx="247">
                  <c:v>6518000</c:v>
                </c:pt>
                <c:pt idx="248">
                  <c:v>6518000</c:v>
                </c:pt>
                <c:pt idx="249">
                  <c:v>6518000</c:v>
                </c:pt>
                <c:pt idx="250">
                  <c:v>6518000</c:v>
                </c:pt>
                <c:pt idx="251">
                  <c:v>6518000</c:v>
                </c:pt>
                <c:pt idx="252">
                  <c:v>6518000</c:v>
                </c:pt>
                <c:pt idx="253">
                  <c:v>6518000</c:v>
                </c:pt>
                <c:pt idx="254">
                  <c:v>6518000</c:v>
                </c:pt>
                <c:pt idx="255">
                  <c:v>6518000</c:v>
                </c:pt>
                <c:pt idx="256">
                  <c:v>6518000</c:v>
                </c:pt>
                <c:pt idx="257">
                  <c:v>6518000</c:v>
                </c:pt>
                <c:pt idx="258">
                  <c:v>6518000</c:v>
                </c:pt>
                <c:pt idx="259">
                  <c:v>6518000</c:v>
                </c:pt>
                <c:pt idx="260">
                  <c:v>6518000</c:v>
                </c:pt>
                <c:pt idx="261">
                  <c:v>6518000</c:v>
                </c:pt>
                <c:pt idx="262">
                  <c:v>6518000</c:v>
                </c:pt>
                <c:pt idx="263">
                  <c:v>6518000</c:v>
                </c:pt>
                <c:pt idx="264">
                  <c:v>6518000</c:v>
                </c:pt>
                <c:pt idx="265">
                  <c:v>6518000</c:v>
                </c:pt>
                <c:pt idx="266">
                  <c:v>6518000</c:v>
                </c:pt>
                <c:pt idx="267">
                  <c:v>6518000</c:v>
                </c:pt>
                <c:pt idx="268">
                  <c:v>6518000</c:v>
                </c:pt>
                <c:pt idx="269">
                  <c:v>6518000</c:v>
                </c:pt>
                <c:pt idx="270">
                  <c:v>6518000</c:v>
                </c:pt>
                <c:pt idx="271">
                  <c:v>6518000</c:v>
                </c:pt>
                <c:pt idx="272">
                  <c:v>6518000</c:v>
                </c:pt>
                <c:pt idx="273">
                  <c:v>6518000</c:v>
                </c:pt>
                <c:pt idx="274">
                  <c:v>6518000</c:v>
                </c:pt>
                <c:pt idx="275">
                  <c:v>6518000</c:v>
                </c:pt>
                <c:pt idx="276">
                  <c:v>6518000</c:v>
                </c:pt>
                <c:pt idx="277">
                  <c:v>6518000</c:v>
                </c:pt>
                <c:pt idx="278">
                  <c:v>6518000</c:v>
                </c:pt>
                <c:pt idx="279">
                  <c:v>6518000</c:v>
                </c:pt>
                <c:pt idx="280">
                  <c:v>6518000</c:v>
                </c:pt>
                <c:pt idx="281">
                  <c:v>6518000</c:v>
                </c:pt>
                <c:pt idx="282">
                  <c:v>6518000</c:v>
                </c:pt>
                <c:pt idx="283">
                  <c:v>6518000</c:v>
                </c:pt>
                <c:pt idx="284">
                  <c:v>6518000</c:v>
                </c:pt>
                <c:pt idx="285">
                  <c:v>6518000</c:v>
                </c:pt>
                <c:pt idx="286">
                  <c:v>6518000</c:v>
                </c:pt>
                <c:pt idx="287">
                  <c:v>6518000</c:v>
                </c:pt>
                <c:pt idx="288">
                  <c:v>6518000</c:v>
                </c:pt>
                <c:pt idx="289">
                  <c:v>6518000</c:v>
                </c:pt>
                <c:pt idx="290">
                  <c:v>6518000</c:v>
                </c:pt>
                <c:pt idx="291">
                  <c:v>6518000</c:v>
                </c:pt>
                <c:pt idx="292">
                  <c:v>6518000</c:v>
                </c:pt>
                <c:pt idx="293">
                  <c:v>6512408.7766607106</c:v>
                </c:pt>
                <c:pt idx="294">
                  <c:v>6518000</c:v>
                </c:pt>
                <c:pt idx="295">
                  <c:v>6512060.921349572</c:v>
                </c:pt>
                <c:pt idx="296">
                  <c:v>6518000</c:v>
                </c:pt>
                <c:pt idx="297">
                  <c:v>6511713.0660384344</c:v>
                </c:pt>
                <c:pt idx="298">
                  <c:v>6505011.4676432544</c:v>
                </c:pt>
                <c:pt idx="299">
                  <c:v>6497830.4671624806</c:v>
                </c:pt>
                <c:pt idx="300">
                  <c:v>6489763.5180011019</c:v>
                </c:pt>
                <c:pt idx="301">
                  <c:v>6482173.3769605132</c:v>
                </c:pt>
                <c:pt idx="302">
                  <c:v>6474753.7111579329</c:v>
                </c:pt>
                <c:pt idx="303">
                  <c:v>6467504.5205648458</c:v>
                </c:pt>
                <c:pt idx="304">
                  <c:v>6462854.0542633133</c:v>
                </c:pt>
                <c:pt idx="305">
                  <c:v>6479771.8177103885</c:v>
                </c:pt>
                <c:pt idx="306">
                  <c:v>6474507.6405976489</c:v>
                </c:pt>
                <c:pt idx="307">
                  <c:v>6490642.7855639756</c:v>
                </c:pt>
                <c:pt idx="308">
                  <c:v>6484903.3679274283</c:v>
                </c:pt>
                <c:pt idx="309">
                  <c:v>6503109.0917884931</c:v>
                </c:pt>
                <c:pt idx="310">
                  <c:v>6500330.923139031</c:v>
                </c:pt>
                <c:pt idx="311">
                  <c:v>6518000</c:v>
                </c:pt>
                <c:pt idx="312">
                  <c:v>6513590.7930135932</c:v>
                </c:pt>
                <c:pt idx="313">
                  <c:v>6518000</c:v>
                </c:pt>
                <c:pt idx="314">
                  <c:v>6511786.909408113</c:v>
                </c:pt>
                <c:pt idx="315">
                  <c:v>6518000</c:v>
                </c:pt>
                <c:pt idx="316">
                  <c:v>6513417.7238107799</c:v>
                </c:pt>
                <c:pt idx="317">
                  <c:v>6518000</c:v>
                </c:pt>
                <c:pt idx="318">
                  <c:v>6513247.2485727714</c:v>
                </c:pt>
                <c:pt idx="319">
                  <c:v>6518000</c:v>
                </c:pt>
                <c:pt idx="320">
                  <c:v>6513213.1535308724</c:v>
                </c:pt>
                <c:pt idx="321">
                  <c:v>6518000</c:v>
                </c:pt>
                <c:pt idx="322">
                  <c:v>6513554.103978375</c:v>
                </c:pt>
                <c:pt idx="323">
                  <c:v>6518000</c:v>
                </c:pt>
                <c:pt idx="324">
                  <c:v>6514416.837406842</c:v>
                </c:pt>
                <c:pt idx="325">
                  <c:v>6518000</c:v>
                </c:pt>
                <c:pt idx="326">
                  <c:v>6514834.2637916133</c:v>
                </c:pt>
                <c:pt idx="327">
                  <c:v>6518000</c:v>
                </c:pt>
                <c:pt idx="328">
                  <c:v>6517028.7381400708</c:v>
                </c:pt>
                <c:pt idx="329">
                  <c:v>6518000</c:v>
                </c:pt>
                <c:pt idx="330">
                  <c:v>6518000</c:v>
                </c:pt>
                <c:pt idx="331">
                  <c:v>6518000</c:v>
                </c:pt>
                <c:pt idx="332">
                  <c:v>6518000</c:v>
                </c:pt>
                <c:pt idx="333">
                  <c:v>6518000</c:v>
                </c:pt>
                <c:pt idx="334">
                  <c:v>6518000</c:v>
                </c:pt>
                <c:pt idx="335">
                  <c:v>6518000</c:v>
                </c:pt>
                <c:pt idx="336">
                  <c:v>6518000</c:v>
                </c:pt>
                <c:pt idx="337">
                  <c:v>6518000</c:v>
                </c:pt>
                <c:pt idx="338">
                  <c:v>6518000</c:v>
                </c:pt>
                <c:pt idx="339">
                  <c:v>6518000</c:v>
                </c:pt>
                <c:pt idx="340">
                  <c:v>6518000</c:v>
                </c:pt>
                <c:pt idx="341">
                  <c:v>6518000</c:v>
                </c:pt>
                <c:pt idx="342">
                  <c:v>6518000</c:v>
                </c:pt>
                <c:pt idx="343">
                  <c:v>6516694.8957622442</c:v>
                </c:pt>
                <c:pt idx="344">
                  <c:v>6518000</c:v>
                </c:pt>
                <c:pt idx="345">
                  <c:v>6517271.1710811313</c:v>
                </c:pt>
                <c:pt idx="346">
                  <c:v>6518000</c:v>
                </c:pt>
                <c:pt idx="347">
                  <c:v>6518000</c:v>
                </c:pt>
                <c:pt idx="348">
                  <c:v>6518000</c:v>
                </c:pt>
                <c:pt idx="349">
                  <c:v>6518000</c:v>
                </c:pt>
                <c:pt idx="350">
                  <c:v>6518000</c:v>
                </c:pt>
                <c:pt idx="351">
                  <c:v>6518000</c:v>
                </c:pt>
                <c:pt idx="352">
                  <c:v>6518000</c:v>
                </c:pt>
                <c:pt idx="353">
                  <c:v>6518000</c:v>
                </c:pt>
                <c:pt idx="354">
                  <c:v>6518000</c:v>
                </c:pt>
                <c:pt idx="355">
                  <c:v>6518000</c:v>
                </c:pt>
                <c:pt idx="356">
                  <c:v>6518000</c:v>
                </c:pt>
                <c:pt idx="357">
                  <c:v>6518000</c:v>
                </c:pt>
                <c:pt idx="358">
                  <c:v>6518000</c:v>
                </c:pt>
                <c:pt idx="359">
                  <c:v>6518000</c:v>
                </c:pt>
                <c:pt idx="360">
                  <c:v>6518000</c:v>
                </c:pt>
                <c:pt idx="361">
                  <c:v>6518000</c:v>
                </c:pt>
                <c:pt idx="362">
                  <c:v>6518000</c:v>
                </c:pt>
                <c:pt idx="363">
                  <c:v>6518000</c:v>
                </c:pt>
                <c:pt idx="364">
                  <c:v>6518000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82-4E3A-AA66-77DC4C536DBA}"/>
            </c:ext>
          </c:extLst>
        </c:ser>
        <c:ser>
          <c:idx val="7"/>
          <c:order val="7"/>
          <c:tx>
            <c:v>Nadlepšené Vz var. 2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'Bilance var.1 QB=0,3'!$N$5:$N$369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'Bilance var.1 QB=0,3'!$X$5:$X$369</c:f>
              <c:numCache>
                <c:formatCode>#,##0</c:formatCode>
                <c:ptCount val="365"/>
                <c:pt idx="0">
                  <c:v>6518000</c:v>
                </c:pt>
                <c:pt idx="1">
                  <c:v>6518000</c:v>
                </c:pt>
                <c:pt idx="2">
                  <c:v>6518000</c:v>
                </c:pt>
                <c:pt idx="3">
                  <c:v>6518000</c:v>
                </c:pt>
                <c:pt idx="4">
                  <c:v>6518000</c:v>
                </c:pt>
                <c:pt idx="5">
                  <c:v>6518000</c:v>
                </c:pt>
                <c:pt idx="6">
                  <c:v>6518000</c:v>
                </c:pt>
                <c:pt idx="7">
                  <c:v>6518000</c:v>
                </c:pt>
                <c:pt idx="8">
                  <c:v>6515463.9699135246</c:v>
                </c:pt>
                <c:pt idx="9">
                  <c:v>6518000</c:v>
                </c:pt>
                <c:pt idx="10">
                  <c:v>6518000</c:v>
                </c:pt>
                <c:pt idx="11">
                  <c:v>6518000</c:v>
                </c:pt>
                <c:pt idx="12">
                  <c:v>6518000</c:v>
                </c:pt>
                <c:pt idx="13">
                  <c:v>6518000</c:v>
                </c:pt>
                <c:pt idx="14">
                  <c:v>6518000</c:v>
                </c:pt>
                <c:pt idx="15">
                  <c:v>6518000</c:v>
                </c:pt>
                <c:pt idx="16">
                  <c:v>6518000</c:v>
                </c:pt>
                <c:pt idx="17">
                  <c:v>6518000</c:v>
                </c:pt>
                <c:pt idx="18">
                  <c:v>6518000</c:v>
                </c:pt>
                <c:pt idx="19">
                  <c:v>6518000</c:v>
                </c:pt>
                <c:pt idx="20">
                  <c:v>6518000</c:v>
                </c:pt>
                <c:pt idx="21">
                  <c:v>6518000</c:v>
                </c:pt>
                <c:pt idx="22">
                  <c:v>6518000</c:v>
                </c:pt>
                <c:pt idx="23">
                  <c:v>6518000</c:v>
                </c:pt>
                <c:pt idx="24">
                  <c:v>6518000</c:v>
                </c:pt>
                <c:pt idx="25">
                  <c:v>6518000</c:v>
                </c:pt>
                <c:pt idx="26">
                  <c:v>6518000</c:v>
                </c:pt>
                <c:pt idx="27">
                  <c:v>6518000</c:v>
                </c:pt>
                <c:pt idx="28">
                  <c:v>6518000</c:v>
                </c:pt>
                <c:pt idx="29">
                  <c:v>6518000</c:v>
                </c:pt>
                <c:pt idx="30">
                  <c:v>6518000</c:v>
                </c:pt>
                <c:pt idx="31">
                  <c:v>6518000</c:v>
                </c:pt>
                <c:pt idx="32">
                  <c:v>6518000</c:v>
                </c:pt>
                <c:pt idx="33">
                  <c:v>6518000</c:v>
                </c:pt>
                <c:pt idx="34">
                  <c:v>6518000</c:v>
                </c:pt>
                <c:pt idx="35">
                  <c:v>6518000</c:v>
                </c:pt>
                <c:pt idx="36">
                  <c:v>6518000</c:v>
                </c:pt>
                <c:pt idx="37">
                  <c:v>6517278.548852494</c:v>
                </c:pt>
                <c:pt idx="38">
                  <c:v>6518000</c:v>
                </c:pt>
                <c:pt idx="39">
                  <c:v>6517278.548852494</c:v>
                </c:pt>
                <c:pt idx="40">
                  <c:v>6518000</c:v>
                </c:pt>
                <c:pt idx="41">
                  <c:v>6518000</c:v>
                </c:pt>
                <c:pt idx="42">
                  <c:v>6518000</c:v>
                </c:pt>
                <c:pt idx="43">
                  <c:v>6516119.5785467727</c:v>
                </c:pt>
                <c:pt idx="44">
                  <c:v>6518000</c:v>
                </c:pt>
                <c:pt idx="45">
                  <c:v>6518000</c:v>
                </c:pt>
                <c:pt idx="46">
                  <c:v>6518000</c:v>
                </c:pt>
                <c:pt idx="47">
                  <c:v>6518000</c:v>
                </c:pt>
                <c:pt idx="48">
                  <c:v>6518000</c:v>
                </c:pt>
                <c:pt idx="49">
                  <c:v>6518000</c:v>
                </c:pt>
                <c:pt idx="50">
                  <c:v>6518000</c:v>
                </c:pt>
                <c:pt idx="51">
                  <c:v>6518000</c:v>
                </c:pt>
                <c:pt idx="52">
                  <c:v>6518000</c:v>
                </c:pt>
                <c:pt idx="53">
                  <c:v>6518000</c:v>
                </c:pt>
                <c:pt idx="54">
                  <c:v>6518000</c:v>
                </c:pt>
                <c:pt idx="55">
                  <c:v>6518000</c:v>
                </c:pt>
                <c:pt idx="56">
                  <c:v>6518000</c:v>
                </c:pt>
                <c:pt idx="57">
                  <c:v>6518000</c:v>
                </c:pt>
                <c:pt idx="58">
                  <c:v>6518000</c:v>
                </c:pt>
                <c:pt idx="59">
                  <c:v>6518000</c:v>
                </c:pt>
                <c:pt idx="60">
                  <c:v>6518000</c:v>
                </c:pt>
                <c:pt idx="61">
                  <c:v>6518000</c:v>
                </c:pt>
                <c:pt idx="62">
                  <c:v>6518000</c:v>
                </c:pt>
                <c:pt idx="63">
                  <c:v>6518000</c:v>
                </c:pt>
                <c:pt idx="64">
                  <c:v>6518000</c:v>
                </c:pt>
                <c:pt idx="65">
                  <c:v>6518000</c:v>
                </c:pt>
                <c:pt idx="66">
                  <c:v>6518000</c:v>
                </c:pt>
                <c:pt idx="67">
                  <c:v>6518000</c:v>
                </c:pt>
                <c:pt idx="68">
                  <c:v>6518000</c:v>
                </c:pt>
                <c:pt idx="69">
                  <c:v>6518000</c:v>
                </c:pt>
                <c:pt idx="70">
                  <c:v>6518000</c:v>
                </c:pt>
                <c:pt idx="71">
                  <c:v>6518000</c:v>
                </c:pt>
                <c:pt idx="72">
                  <c:v>6518000</c:v>
                </c:pt>
                <c:pt idx="73">
                  <c:v>6518000</c:v>
                </c:pt>
                <c:pt idx="74">
                  <c:v>6518000</c:v>
                </c:pt>
                <c:pt idx="75">
                  <c:v>6518000</c:v>
                </c:pt>
                <c:pt idx="76">
                  <c:v>6518000</c:v>
                </c:pt>
                <c:pt idx="77">
                  <c:v>6518000</c:v>
                </c:pt>
                <c:pt idx="78">
                  <c:v>6518000</c:v>
                </c:pt>
                <c:pt idx="79">
                  <c:v>6518000</c:v>
                </c:pt>
                <c:pt idx="80">
                  <c:v>6518000</c:v>
                </c:pt>
                <c:pt idx="81">
                  <c:v>6518000</c:v>
                </c:pt>
                <c:pt idx="82">
                  <c:v>6518000</c:v>
                </c:pt>
                <c:pt idx="83">
                  <c:v>6518000</c:v>
                </c:pt>
                <c:pt idx="84">
                  <c:v>6518000</c:v>
                </c:pt>
                <c:pt idx="85">
                  <c:v>6518000</c:v>
                </c:pt>
                <c:pt idx="86">
                  <c:v>6518000</c:v>
                </c:pt>
                <c:pt idx="87">
                  <c:v>6518000</c:v>
                </c:pt>
                <c:pt idx="88">
                  <c:v>6518000</c:v>
                </c:pt>
                <c:pt idx="89">
                  <c:v>6516904.1938152378</c:v>
                </c:pt>
                <c:pt idx="90">
                  <c:v>6518000</c:v>
                </c:pt>
                <c:pt idx="91">
                  <c:v>6518000</c:v>
                </c:pt>
                <c:pt idx="92">
                  <c:v>6518000</c:v>
                </c:pt>
                <c:pt idx="93">
                  <c:v>6518000</c:v>
                </c:pt>
                <c:pt idx="94">
                  <c:v>6518000</c:v>
                </c:pt>
                <c:pt idx="95">
                  <c:v>6518000</c:v>
                </c:pt>
                <c:pt idx="96">
                  <c:v>6518000</c:v>
                </c:pt>
                <c:pt idx="97">
                  <c:v>6518000</c:v>
                </c:pt>
                <c:pt idx="98">
                  <c:v>6518000</c:v>
                </c:pt>
                <c:pt idx="99">
                  <c:v>6517799.6413242826</c:v>
                </c:pt>
                <c:pt idx="100">
                  <c:v>6518000</c:v>
                </c:pt>
                <c:pt idx="101">
                  <c:v>6518000</c:v>
                </c:pt>
                <c:pt idx="102">
                  <c:v>6518000</c:v>
                </c:pt>
                <c:pt idx="103">
                  <c:v>6518000</c:v>
                </c:pt>
                <c:pt idx="104">
                  <c:v>6518000</c:v>
                </c:pt>
                <c:pt idx="105">
                  <c:v>6518000</c:v>
                </c:pt>
                <c:pt idx="106">
                  <c:v>6518000</c:v>
                </c:pt>
                <c:pt idx="107">
                  <c:v>6518000</c:v>
                </c:pt>
                <c:pt idx="108">
                  <c:v>6518000</c:v>
                </c:pt>
                <c:pt idx="109">
                  <c:v>6518000</c:v>
                </c:pt>
                <c:pt idx="110">
                  <c:v>6516903.5033345772</c:v>
                </c:pt>
                <c:pt idx="111">
                  <c:v>6518000</c:v>
                </c:pt>
                <c:pt idx="112">
                  <c:v>6518000</c:v>
                </c:pt>
                <c:pt idx="113">
                  <c:v>6518000</c:v>
                </c:pt>
                <c:pt idx="114">
                  <c:v>6518000</c:v>
                </c:pt>
                <c:pt idx="115">
                  <c:v>6516494.3627747623</c:v>
                </c:pt>
                <c:pt idx="116">
                  <c:v>6518000</c:v>
                </c:pt>
                <c:pt idx="117">
                  <c:v>6518000</c:v>
                </c:pt>
                <c:pt idx="118">
                  <c:v>6516630.7429708727</c:v>
                </c:pt>
                <c:pt idx="119">
                  <c:v>6518000</c:v>
                </c:pt>
                <c:pt idx="120">
                  <c:v>6518000</c:v>
                </c:pt>
                <c:pt idx="121">
                  <c:v>6516494.3627747623</c:v>
                </c:pt>
                <c:pt idx="122">
                  <c:v>6518000</c:v>
                </c:pt>
                <c:pt idx="123">
                  <c:v>6518000</c:v>
                </c:pt>
                <c:pt idx="124">
                  <c:v>6518000</c:v>
                </c:pt>
                <c:pt idx="125">
                  <c:v>6518000</c:v>
                </c:pt>
                <c:pt idx="126">
                  <c:v>6518000</c:v>
                </c:pt>
                <c:pt idx="127">
                  <c:v>6518000</c:v>
                </c:pt>
                <c:pt idx="128">
                  <c:v>6518000</c:v>
                </c:pt>
                <c:pt idx="129">
                  <c:v>6518000</c:v>
                </c:pt>
                <c:pt idx="130">
                  <c:v>6518000</c:v>
                </c:pt>
                <c:pt idx="131">
                  <c:v>6518000</c:v>
                </c:pt>
                <c:pt idx="132">
                  <c:v>6518000</c:v>
                </c:pt>
                <c:pt idx="133">
                  <c:v>6518000</c:v>
                </c:pt>
                <c:pt idx="134">
                  <c:v>6518000</c:v>
                </c:pt>
                <c:pt idx="135">
                  <c:v>6518000</c:v>
                </c:pt>
                <c:pt idx="136">
                  <c:v>6518000</c:v>
                </c:pt>
                <c:pt idx="137">
                  <c:v>6516971.6934183743</c:v>
                </c:pt>
                <c:pt idx="138">
                  <c:v>6518000</c:v>
                </c:pt>
                <c:pt idx="139">
                  <c:v>6516562.5528870756</c:v>
                </c:pt>
                <c:pt idx="140">
                  <c:v>6518000</c:v>
                </c:pt>
                <c:pt idx="141">
                  <c:v>6518000</c:v>
                </c:pt>
                <c:pt idx="142">
                  <c:v>6516289.7924948549</c:v>
                </c:pt>
                <c:pt idx="143">
                  <c:v>6518000</c:v>
                </c:pt>
                <c:pt idx="144">
                  <c:v>6516460.2677328633</c:v>
                </c:pt>
                <c:pt idx="145">
                  <c:v>6515227.3908713302</c:v>
                </c:pt>
                <c:pt idx="146">
                  <c:v>6518000</c:v>
                </c:pt>
                <c:pt idx="147">
                  <c:v>6518000</c:v>
                </c:pt>
                <c:pt idx="148">
                  <c:v>6518000</c:v>
                </c:pt>
                <c:pt idx="149">
                  <c:v>6518000</c:v>
                </c:pt>
                <c:pt idx="150">
                  <c:v>6518000</c:v>
                </c:pt>
                <c:pt idx="151">
                  <c:v>6518000</c:v>
                </c:pt>
                <c:pt idx="152">
                  <c:v>6518000</c:v>
                </c:pt>
                <c:pt idx="153">
                  <c:v>6518000</c:v>
                </c:pt>
                <c:pt idx="154">
                  <c:v>6518000</c:v>
                </c:pt>
                <c:pt idx="155">
                  <c:v>6518000</c:v>
                </c:pt>
                <c:pt idx="156">
                  <c:v>6518000</c:v>
                </c:pt>
                <c:pt idx="157">
                  <c:v>6518000</c:v>
                </c:pt>
                <c:pt idx="158">
                  <c:v>6518000</c:v>
                </c:pt>
                <c:pt idx="159">
                  <c:v>6518000</c:v>
                </c:pt>
                <c:pt idx="160">
                  <c:v>6518000</c:v>
                </c:pt>
                <c:pt idx="161">
                  <c:v>6518000</c:v>
                </c:pt>
                <c:pt idx="162">
                  <c:v>6518000</c:v>
                </c:pt>
                <c:pt idx="163">
                  <c:v>6514713.9946033861</c:v>
                </c:pt>
                <c:pt idx="164">
                  <c:v>6518000</c:v>
                </c:pt>
                <c:pt idx="165">
                  <c:v>6513749.2932870751</c:v>
                </c:pt>
                <c:pt idx="166">
                  <c:v>6518000</c:v>
                </c:pt>
                <c:pt idx="167">
                  <c:v>6518000</c:v>
                </c:pt>
                <c:pt idx="168">
                  <c:v>6513476.5328948544</c:v>
                </c:pt>
                <c:pt idx="169">
                  <c:v>6518000</c:v>
                </c:pt>
                <c:pt idx="170">
                  <c:v>6518000</c:v>
                </c:pt>
                <c:pt idx="171">
                  <c:v>6513578.8180490667</c:v>
                </c:pt>
                <c:pt idx="172">
                  <c:v>6518000</c:v>
                </c:pt>
                <c:pt idx="173">
                  <c:v>6518000</c:v>
                </c:pt>
                <c:pt idx="174">
                  <c:v>6513647.0081328638</c:v>
                </c:pt>
                <c:pt idx="175">
                  <c:v>6518000</c:v>
                </c:pt>
                <c:pt idx="176">
                  <c:v>6518000</c:v>
                </c:pt>
                <c:pt idx="177">
                  <c:v>6518000</c:v>
                </c:pt>
                <c:pt idx="178">
                  <c:v>6513953.8635384673</c:v>
                </c:pt>
                <c:pt idx="179">
                  <c:v>6518000</c:v>
                </c:pt>
                <c:pt idx="180">
                  <c:v>6518000</c:v>
                </c:pt>
                <c:pt idx="181">
                  <c:v>6513449.9619370336</c:v>
                </c:pt>
                <c:pt idx="182">
                  <c:v>6518000</c:v>
                </c:pt>
                <c:pt idx="183">
                  <c:v>6518000</c:v>
                </c:pt>
                <c:pt idx="184">
                  <c:v>6513706.1693286486</c:v>
                </c:pt>
                <c:pt idx="185">
                  <c:v>6518000</c:v>
                </c:pt>
                <c:pt idx="186">
                  <c:v>6518000</c:v>
                </c:pt>
                <c:pt idx="187">
                  <c:v>6512079.2552548731</c:v>
                </c:pt>
                <c:pt idx="188">
                  <c:v>6506294.8907058565</c:v>
                </c:pt>
                <c:pt idx="189">
                  <c:v>6518000</c:v>
                </c:pt>
                <c:pt idx="190">
                  <c:v>6518000</c:v>
                </c:pt>
                <c:pt idx="191">
                  <c:v>6512283.8255347805</c:v>
                </c:pt>
                <c:pt idx="192">
                  <c:v>6518000</c:v>
                </c:pt>
                <c:pt idx="193">
                  <c:v>6512283.8255347805</c:v>
                </c:pt>
                <c:pt idx="194">
                  <c:v>6518000</c:v>
                </c:pt>
                <c:pt idx="195">
                  <c:v>6512420.2057023756</c:v>
                </c:pt>
                <c:pt idx="196">
                  <c:v>6506840.4114047512</c:v>
                </c:pt>
                <c:pt idx="197">
                  <c:v>6513960.3405982135</c:v>
                </c:pt>
                <c:pt idx="198">
                  <c:v>6508312.3562167911</c:v>
                </c:pt>
                <c:pt idx="199">
                  <c:v>6502527.9916677745</c:v>
                </c:pt>
                <c:pt idx="200">
                  <c:v>6511257.2742158948</c:v>
                </c:pt>
                <c:pt idx="201">
                  <c:v>6518000</c:v>
                </c:pt>
                <c:pt idx="202">
                  <c:v>6511772.9223720916</c:v>
                </c:pt>
                <c:pt idx="203">
                  <c:v>6518000</c:v>
                </c:pt>
                <c:pt idx="204">
                  <c:v>6518000</c:v>
                </c:pt>
                <c:pt idx="205">
                  <c:v>6518000</c:v>
                </c:pt>
                <c:pt idx="206">
                  <c:v>6518000</c:v>
                </c:pt>
                <c:pt idx="207">
                  <c:v>6518000</c:v>
                </c:pt>
                <c:pt idx="208">
                  <c:v>6518000</c:v>
                </c:pt>
                <c:pt idx="209">
                  <c:v>6518000</c:v>
                </c:pt>
                <c:pt idx="210">
                  <c:v>6518000</c:v>
                </c:pt>
                <c:pt idx="211">
                  <c:v>6518000</c:v>
                </c:pt>
                <c:pt idx="212">
                  <c:v>6511620.7707208153</c:v>
                </c:pt>
                <c:pt idx="213">
                  <c:v>6517610.1118736826</c:v>
                </c:pt>
                <c:pt idx="214">
                  <c:v>6511094.5023983885</c:v>
                </c:pt>
                <c:pt idx="215">
                  <c:v>6504578.8929230943</c:v>
                </c:pt>
                <c:pt idx="216">
                  <c:v>6511480.9250662727</c:v>
                </c:pt>
                <c:pt idx="217">
                  <c:v>6518000</c:v>
                </c:pt>
                <c:pt idx="218">
                  <c:v>6511961.7211683178</c:v>
                </c:pt>
                <c:pt idx="219">
                  <c:v>6505821.1572109396</c:v>
                </c:pt>
                <c:pt idx="220">
                  <c:v>6512205.5492856316</c:v>
                </c:pt>
                <c:pt idx="221">
                  <c:v>6506133.1754120504</c:v>
                </c:pt>
                <c:pt idx="222">
                  <c:v>6499890.3263289761</c:v>
                </c:pt>
                <c:pt idx="223">
                  <c:v>6494836.4369796598</c:v>
                </c:pt>
                <c:pt idx="224">
                  <c:v>6501391.3042923603</c:v>
                </c:pt>
                <c:pt idx="225">
                  <c:v>6495728.0709785949</c:v>
                </c:pt>
                <c:pt idx="226">
                  <c:v>6502136.5740710553</c:v>
                </c:pt>
                <c:pt idx="227">
                  <c:v>6496554.2021906245</c:v>
                </c:pt>
                <c:pt idx="228">
                  <c:v>6490584.1134712556</c:v>
                </c:pt>
                <c:pt idx="229">
                  <c:v>6484409.4544719793</c:v>
                </c:pt>
                <c:pt idx="230">
                  <c:v>6477927.9400670994</c:v>
                </c:pt>
                <c:pt idx="231">
                  <c:v>6493764.7463896293</c:v>
                </c:pt>
                <c:pt idx="232">
                  <c:v>6509533.3626283612</c:v>
                </c:pt>
                <c:pt idx="233">
                  <c:v>6518000</c:v>
                </c:pt>
                <c:pt idx="234">
                  <c:v>6518000</c:v>
                </c:pt>
                <c:pt idx="235">
                  <c:v>6518000</c:v>
                </c:pt>
                <c:pt idx="236">
                  <c:v>6518000</c:v>
                </c:pt>
                <c:pt idx="237">
                  <c:v>6518000</c:v>
                </c:pt>
                <c:pt idx="238">
                  <c:v>6518000</c:v>
                </c:pt>
                <c:pt idx="239">
                  <c:v>6518000</c:v>
                </c:pt>
                <c:pt idx="240">
                  <c:v>6518000</c:v>
                </c:pt>
                <c:pt idx="241">
                  <c:v>6518000</c:v>
                </c:pt>
                <c:pt idx="242">
                  <c:v>6518000</c:v>
                </c:pt>
                <c:pt idx="243">
                  <c:v>6518000</c:v>
                </c:pt>
                <c:pt idx="244">
                  <c:v>6518000</c:v>
                </c:pt>
                <c:pt idx="245">
                  <c:v>6518000</c:v>
                </c:pt>
                <c:pt idx="246">
                  <c:v>6518000</c:v>
                </c:pt>
                <c:pt idx="247">
                  <c:v>6518000</c:v>
                </c:pt>
                <c:pt idx="248">
                  <c:v>6518000</c:v>
                </c:pt>
                <c:pt idx="249">
                  <c:v>6518000</c:v>
                </c:pt>
                <c:pt idx="250">
                  <c:v>6518000</c:v>
                </c:pt>
                <c:pt idx="251">
                  <c:v>6518000</c:v>
                </c:pt>
                <c:pt idx="252">
                  <c:v>6518000</c:v>
                </c:pt>
                <c:pt idx="253">
                  <c:v>6518000</c:v>
                </c:pt>
                <c:pt idx="254">
                  <c:v>6518000</c:v>
                </c:pt>
                <c:pt idx="255">
                  <c:v>6518000</c:v>
                </c:pt>
                <c:pt idx="256">
                  <c:v>6518000</c:v>
                </c:pt>
                <c:pt idx="257">
                  <c:v>6518000</c:v>
                </c:pt>
                <c:pt idx="258">
                  <c:v>6518000</c:v>
                </c:pt>
                <c:pt idx="259">
                  <c:v>6518000</c:v>
                </c:pt>
                <c:pt idx="260">
                  <c:v>6518000</c:v>
                </c:pt>
                <c:pt idx="261">
                  <c:v>6518000</c:v>
                </c:pt>
                <c:pt idx="262">
                  <c:v>6518000</c:v>
                </c:pt>
                <c:pt idx="263">
                  <c:v>6518000</c:v>
                </c:pt>
                <c:pt idx="264">
                  <c:v>6518000</c:v>
                </c:pt>
                <c:pt idx="265">
                  <c:v>6518000</c:v>
                </c:pt>
                <c:pt idx="266">
                  <c:v>6518000</c:v>
                </c:pt>
                <c:pt idx="267">
                  <c:v>6518000</c:v>
                </c:pt>
                <c:pt idx="268">
                  <c:v>6518000</c:v>
                </c:pt>
                <c:pt idx="269">
                  <c:v>6518000</c:v>
                </c:pt>
                <c:pt idx="270">
                  <c:v>6518000</c:v>
                </c:pt>
                <c:pt idx="271">
                  <c:v>6518000</c:v>
                </c:pt>
                <c:pt idx="272">
                  <c:v>6518000</c:v>
                </c:pt>
                <c:pt idx="273">
                  <c:v>6518000</c:v>
                </c:pt>
                <c:pt idx="274">
                  <c:v>6518000</c:v>
                </c:pt>
                <c:pt idx="275">
                  <c:v>6518000</c:v>
                </c:pt>
                <c:pt idx="276">
                  <c:v>6518000</c:v>
                </c:pt>
                <c:pt idx="277">
                  <c:v>6518000</c:v>
                </c:pt>
                <c:pt idx="278">
                  <c:v>6518000</c:v>
                </c:pt>
                <c:pt idx="279">
                  <c:v>6518000</c:v>
                </c:pt>
                <c:pt idx="280">
                  <c:v>6518000</c:v>
                </c:pt>
                <c:pt idx="281">
                  <c:v>6518000</c:v>
                </c:pt>
                <c:pt idx="282">
                  <c:v>6518000</c:v>
                </c:pt>
                <c:pt idx="283">
                  <c:v>6518000</c:v>
                </c:pt>
                <c:pt idx="284">
                  <c:v>6518000</c:v>
                </c:pt>
                <c:pt idx="285">
                  <c:v>6518000</c:v>
                </c:pt>
                <c:pt idx="286">
                  <c:v>6518000</c:v>
                </c:pt>
                <c:pt idx="287">
                  <c:v>6518000</c:v>
                </c:pt>
                <c:pt idx="288">
                  <c:v>6518000</c:v>
                </c:pt>
                <c:pt idx="289">
                  <c:v>6518000</c:v>
                </c:pt>
                <c:pt idx="290">
                  <c:v>6518000</c:v>
                </c:pt>
                <c:pt idx="291">
                  <c:v>6518000</c:v>
                </c:pt>
                <c:pt idx="292">
                  <c:v>6518000</c:v>
                </c:pt>
                <c:pt idx="293">
                  <c:v>6518000</c:v>
                </c:pt>
                <c:pt idx="294">
                  <c:v>6518000</c:v>
                </c:pt>
                <c:pt idx="295">
                  <c:v>6518000</c:v>
                </c:pt>
                <c:pt idx="296">
                  <c:v>6518000</c:v>
                </c:pt>
                <c:pt idx="297">
                  <c:v>6518000</c:v>
                </c:pt>
                <c:pt idx="298">
                  <c:v>6518000</c:v>
                </c:pt>
                <c:pt idx="299">
                  <c:v>6518000</c:v>
                </c:pt>
                <c:pt idx="300">
                  <c:v>6518000</c:v>
                </c:pt>
                <c:pt idx="301">
                  <c:v>6518000</c:v>
                </c:pt>
                <c:pt idx="302">
                  <c:v>6518000</c:v>
                </c:pt>
                <c:pt idx="303">
                  <c:v>6518000</c:v>
                </c:pt>
                <c:pt idx="304">
                  <c:v>6518000</c:v>
                </c:pt>
                <c:pt idx="305">
                  <c:v>6518000</c:v>
                </c:pt>
                <c:pt idx="306">
                  <c:v>6518000</c:v>
                </c:pt>
                <c:pt idx="307">
                  <c:v>6518000</c:v>
                </c:pt>
                <c:pt idx="308">
                  <c:v>6518000</c:v>
                </c:pt>
                <c:pt idx="309">
                  <c:v>6518000</c:v>
                </c:pt>
                <c:pt idx="310">
                  <c:v>6518000</c:v>
                </c:pt>
                <c:pt idx="311">
                  <c:v>6518000</c:v>
                </c:pt>
                <c:pt idx="312">
                  <c:v>6518000</c:v>
                </c:pt>
                <c:pt idx="313">
                  <c:v>6518000</c:v>
                </c:pt>
                <c:pt idx="314">
                  <c:v>6518000</c:v>
                </c:pt>
                <c:pt idx="315">
                  <c:v>6518000</c:v>
                </c:pt>
                <c:pt idx="316">
                  <c:v>6518000</c:v>
                </c:pt>
                <c:pt idx="317">
                  <c:v>6518000</c:v>
                </c:pt>
                <c:pt idx="318">
                  <c:v>6518000</c:v>
                </c:pt>
                <c:pt idx="319">
                  <c:v>6518000</c:v>
                </c:pt>
                <c:pt idx="320">
                  <c:v>6518000</c:v>
                </c:pt>
                <c:pt idx="321">
                  <c:v>6518000</c:v>
                </c:pt>
                <c:pt idx="322">
                  <c:v>6518000</c:v>
                </c:pt>
                <c:pt idx="323">
                  <c:v>6518000</c:v>
                </c:pt>
                <c:pt idx="324">
                  <c:v>6518000</c:v>
                </c:pt>
                <c:pt idx="325">
                  <c:v>6518000</c:v>
                </c:pt>
                <c:pt idx="326">
                  <c:v>6518000</c:v>
                </c:pt>
                <c:pt idx="327">
                  <c:v>6518000</c:v>
                </c:pt>
                <c:pt idx="328">
                  <c:v>6518000</c:v>
                </c:pt>
                <c:pt idx="329">
                  <c:v>6518000</c:v>
                </c:pt>
                <c:pt idx="330">
                  <c:v>6518000</c:v>
                </c:pt>
                <c:pt idx="331">
                  <c:v>6518000</c:v>
                </c:pt>
                <c:pt idx="332">
                  <c:v>6518000</c:v>
                </c:pt>
                <c:pt idx="333">
                  <c:v>6518000</c:v>
                </c:pt>
                <c:pt idx="334">
                  <c:v>6518000</c:v>
                </c:pt>
                <c:pt idx="335">
                  <c:v>6518000</c:v>
                </c:pt>
                <c:pt idx="336">
                  <c:v>6518000</c:v>
                </c:pt>
                <c:pt idx="337">
                  <c:v>6518000</c:v>
                </c:pt>
                <c:pt idx="338">
                  <c:v>6518000</c:v>
                </c:pt>
                <c:pt idx="339">
                  <c:v>6518000</c:v>
                </c:pt>
                <c:pt idx="340">
                  <c:v>6518000</c:v>
                </c:pt>
                <c:pt idx="341">
                  <c:v>6518000</c:v>
                </c:pt>
                <c:pt idx="342">
                  <c:v>6518000</c:v>
                </c:pt>
                <c:pt idx="343">
                  <c:v>6518000</c:v>
                </c:pt>
                <c:pt idx="344">
                  <c:v>6518000</c:v>
                </c:pt>
                <c:pt idx="345">
                  <c:v>6518000</c:v>
                </c:pt>
                <c:pt idx="346">
                  <c:v>6518000</c:v>
                </c:pt>
                <c:pt idx="347">
                  <c:v>6518000</c:v>
                </c:pt>
                <c:pt idx="348">
                  <c:v>6518000</c:v>
                </c:pt>
                <c:pt idx="349">
                  <c:v>6518000</c:v>
                </c:pt>
                <c:pt idx="350">
                  <c:v>6518000</c:v>
                </c:pt>
                <c:pt idx="351">
                  <c:v>6518000</c:v>
                </c:pt>
                <c:pt idx="352">
                  <c:v>6518000</c:v>
                </c:pt>
                <c:pt idx="353">
                  <c:v>6518000</c:v>
                </c:pt>
                <c:pt idx="354">
                  <c:v>6518000</c:v>
                </c:pt>
                <c:pt idx="355">
                  <c:v>6518000</c:v>
                </c:pt>
                <c:pt idx="356">
                  <c:v>6518000</c:v>
                </c:pt>
                <c:pt idx="357">
                  <c:v>6518000</c:v>
                </c:pt>
                <c:pt idx="358">
                  <c:v>6518000</c:v>
                </c:pt>
                <c:pt idx="359">
                  <c:v>6518000</c:v>
                </c:pt>
                <c:pt idx="360">
                  <c:v>6518000</c:v>
                </c:pt>
                <c:pt idx="361">
                  <c:v>6518000</c:v>
                </c:pt>
                <c:pt idx="362">
                  <c:v>6518000</c:v>
                </c:pt>
                <c:pt idx="363">
                  <c:v>6518000</c:v>
                </c:pt>
                <c:pt idx="364">
                  <c:v>6518000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82-4E3A-AA66-77DC4C536DBA}"/>
            </c:ext>
          </c:extLst>
        </c:ser>
        <c:ser>
          <c:idx val="8"/>
          <c:order val="8"/>
          <c:tx>
            <c:v>Jalová voda var. 2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'Bilance var.1 QB=0,3'!$AB$5:$AB$369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'Bilance var.1 QB=0,3'!$AJ$5:$AJ$369</c:f>
              <c:numCache>
                <c:formatCode>#,##0</c:formatCode>
                <c:ptCount val="365"/>
                <c:pt idx="0">
                  <c:v>0</c:v>
                </c:pt>
                <c:pt idx="1">
                  <c:v>7858.0296585110373</c:v>
                </c:pt>
                <c:pt idx="2">
                  <c:v>11488.473996786835</c:v>
                </c:pt>
                <c:pt idx="3">
                  <c:v>19683.420296404634</c:v>
                </c:pt>
                <c:pt idx="4">
                  <c:v>21284.224039185283</c:v>
                </c:pt>
                <c:pt idx="5">
                  <c:v>22895.524438688601</c:v>
                </c:pt>
                <c:pt idx="6">
                  <c:v>27717.604009124632</c:v>
                </c:pt>
                <c:pt idx="7">
                  <c:v>31517.992971521649</c:v>
                </c:pt>
                <c:pt idx="8">
                  <c:v>26109.705953513119</c:v>
                </c:pt>
                <c:pt idx="9">
                  <c:v>22367.928521548245</c:v>
                </c:pt>
                <c:pt idx="10">
                  <c:v>24932.008315636624</c:v>
                </c:pt>
                <c:pt idx="11">
                  <c:v>24867.99907252736</c:v>
                </c:pt>
                <c:pt idx="12">
                  <c:v>31732.30041805355</c:v>
                </c:pt>
                <c:pt idx="13">
                  <c:v>40074.397197881051</c:v>
                </c:pt>
                <c:pt idx="14">
                  <c:v>52201.949451367764</c:v>
                </c:pt>
                <c:pt idx="15">
                  <c:v>61364.783298833463</c:v>
                </c:pt>
                <c:pt idx="16">
                  <c:v>66328.869869699804</c:v>
                </c:pt>
                <c:pt idx="17">
                  <c:v>87058.866591259197</c:v>
                </c:pt>
                <c:pt idx="18">
                  <c:v>103314.95819720501</c:v>
                </c:pt>
                <c:pt idx="19">
                  <c:v>112219.32278085928</c:v>
                </c:pt>
                <c:pt idx="20">
                  <c:v>115049.49296832729</c:v>
                </c:pt>
                <c:pt idx="21">
                  <c:v>117631.93722464408</c:v>
                </c:pt>
                <c:pt idx="22">
                  <c:v>118701.9507886606</c:v>
                </c:pt>
                <c:pt idx="23">
                  <c:v>122115.86312844165</c:v>
                </c:pt>
                <c:pt idx="24">
                  <c:v>128499.36598787483</c:v>
                </c:pt>
                <c:pt idx="25">
                  <c:v>132867.78295199305</c:v>
                </c:pt>
                <c:pt idx="26">
                  <c:v>134962.00336750658</c:v>
                </c:pt>
                <c:pt idx="27">
                  <c:v>134509.96176062772</c:v>
                </c:pt>
                <c:pt idx="28">
                  <c:v>140574.18630740466</c:v>
                </c:pt>
                <c:pt idx="29">
                  <c:v>144309.90552955784</c:v>
                </c:pt>
                <c:pt idx="30">
                  <c:v>143617.17868894723</c:v>
                </c:pt>
                <c:pt idx="31">
                  <c:v>144934.57784142561</c:v>
                </c:pt>
                <c:pt idx="32">
                  <c:v>146195.95372776638</c:v>
                </c:pt>
                <c:pt idx="33">
                  <c:v>148610.34555890065</c:v>
                </c:pt>
                <c:pt idx="34">
                  <c:v>150878.52432739132</c:v>
                </c:pt>
                <c:pt idx="35">
                  <c:v>151854.19638469245</c:v>
                </c:pt>
                <c:pt idx="36">
                  <c:v>155979.73989747596</c:v>
                </c:pt>
                <c:pt idx="37">
                  <c:v>151948.30055064187</c:v>
                </c:pt>
                <c:pt idx="38">
                  <c:v>155235.83870951421</c:v>
                </c:pt>
                <c:pt idx="39">
                  <c:v>151204.39936268012</c:v>
                </c:pt>
                <c:pt idx="40">
                  <c:v>152946.1510741516</c:v>
                </c:pt>
                <c:pt idx="41">
                  <c:v>157827.06501899572</c:v>
                </c:pt>
                <c:pt idx="42">
                  <c:v>162900.82257103079</c:v>
                </c:pt>
                <c:pt idx="43">
                  <c:v>158103.36195352857</c:v>
                </c:pt>
                <c:pt idx="44">
                  <c:v>158505.64955610639</c:v>
                </c:pt>
                <c:pt idx="45">
                  <c:v>159805.01567601721</c:v>
                </c:pt>
                <c:pt idx="46">
                  <c:v>161202.60135784897</c:v>
                </c:pt>
                <c:pt idx="47">
                  <c:v>162507.81402542561</c:v>
                </c:pt>
                <c:pt idx="48">
                  <c:v>163818.87325009186</c:v>
                </c:pt>
                <c:pt idx="49">
                  <c:v>168917.5711473189</c:v>
                </c:pt>
                <c:pt idx="50">
                  <c:v>169983.30350002833</c:v>
                </c:pt>
                <c:pt idx="51">
                  <c:v>171918.19196913161</c:v>
                </c:pt>
                <c:pt idx="52">
                  <c:v>173411.50564078955</c:v>
                </c:pt>
                <c:pt idx="53">
                  <c:v>177982.05294067925</c:v>
                </c:pt>
                <c:pt idx="54">
                  <c:v>179513.34451022561</c:v>
                </c:pt>
                <c:pt idx="55">
                  <c:v>184646.02393086793</c:v>
                </c:pt>
                <c:pt idx="56">
                  <c:v>186345.37294429794</c:v>
                </c:pt>
                <c:pt idx="57">
                  <c:v>187853.17347459903</c:v>
                </c:pt>
                <c:pt idx="58">
                  <c:v>192713.03244643717</c:v>
                </c:pt>
                <c:pt idx="59">
                  <c:v>197758.40833736153</c:v>
                </c:pt>
                <c:pt idx="60">
                  <c:v>199232.11633253645</c:v>
                </c:pt>
                <c:pt idx="61">
                  <c:v>204242.4375994053</c:v>
                </c:pt>
                <c:pt idx="62">
                  <c:v>209459.22591920814</c:v>
                </c:pt>
                <c:pt idx="63">
                  <c:v>214428.65834061353</c:v>
                </c:pt>
                <c:pt idx="64">
                  <c:v>225088.83048545138</c:v>
                </c:pt>
                <c:pt idx="65">
                  <c:v>226710.84223869492</c:v>
                </c:pt>
                <c:pt idx="66">
                  <c:v>228700.88438848301</c:v>
                </c:pt>
                <c:pt idx="67">
                  <c:v>234297.53804636517</c:v>
                </c:pt>
                <c:pt idx="68">
                  <c:v>239410.43294670025</c:v>
                </c:pt>
                <c:pt idx="69">
                  <c:v>251533.167429136</c:v>
                </c:pt>
                <c:pt idx="70">
                  <c:v>264364.76514647756</c:v>
                </c:pt>
                <c:pt idx="71">
                  <c:v>277755.42369198304</c:v>
                </c:pt>
                <c:pt idx="72">
                  <c:v>292406.35892242624</c:v>
                </c:pt>
                <c:pt idx="73">
                  <c:v>311293.63695892179</c:v>
                </c:pt>
                <c:pt idx="74">
                  <c:v>328575.76593689522</c:v>
                </c:pt>
                <c:pt idx="75">
                  <c:v>344615.81160751212</c:v>
                </c:pt>
                <c:pt idx="76">
                  <c:v>360657.09072378289</c:v>
                </c:pt>
                <c:pt idx="77">
                  <c:v>374487.04219180287</c:v>
                </c:pt>
                <c:pt idx="78">
                  <c:v>387206.82774539635</c:v>
                </c:pt>
                <c:pt idx="79">
                  <c:v>395810.7784640945</c:v>
                </c:pt>
                <c:pt idx="80">
                  <c:v>405985.83505833894</c:v>
                </c:pt>
                <c:pt idx="81">
                  <c:v>411255.94538444449</c:v>
                </c:pt>
                <c:pt idx="82">
                  <c:v>416393.94713811413</c:v>
                </c:pt>
                <c:pt idx="83">
                  <c:v>425579.0867680462</c:v>
                </c:pt>
                <c:pt idx="84">
                  <c:v>439441.16958628874</c:v>
                </c:pt>
                <c:pt idx="85">
                  <c:v>448434.8409008868</c:v>
                </c:pt>
                <c:pt idx="86">
                  <c:v>450001.43995240261</c:v>
                </c:pt>
                <c:pt idx="87">
                  <c:v>455353.43897172221</c:v>
                </c:pt>
                <c:pt idx="88">
                  <c:v>467828.81657211442</c:v>
                </c:pt>
                <c:pt idx="89">
                  <c:v>463549.94731279236</c:v>
                </c:pt>
                <c:pt idx="90">
                  <c:v>469385.1747024678</c:v>
                </c:pt>
                <c:pt idx="91">
                  <c:v>474918.33039677562</c:v>
                </c:pt>
                <c:pt idx="92">
                  <c:v>478718.09531465336</c:v>
                </c:pt>
                <c:pt idx="93">
                  <c:v>484504.94683517073</c:v>
                </c:pt>
                <c:pt idx="94">
                  <c:v>486357.38539880037</c:v>
                </c:pt>
                <c:pt idx="95">
                  <c:v>488387.63182497607</c:v>
                </c:pt>
                <c:pt idx="96">
                  <c:v>494248.69997978851</c:v>
                </c:pt>
                <c:pt idx="97">
                  <c:v>496224.51429197635</c:v>
                </c:pt>
                <c:pt idx="98">
                  <c:v>498177.33710819419</c:v>
                </c:pt>
                <c:pt idx="99">
                  <c:v>494490.31376184273</c:v>
                </c:pt>
                <c:pt idx="100">
                  <c:v>496180.71081504348</c:v>
                </c:pt>
                <c:pt idx="101">
                  <c:v>498019.03255278373</c:v>
                </c:pt>
                <c:pt idx="102">
                  <c:v>499937.72583625425</c:v>
                </c:pt>
                <c:pt idx="103">
                  <c:v>501614.24988070427</c:v>
                </c:pt>
                <c:pt idx="104">
                  <c:v>503290.7739251543</c:v>
                </c:pt>
                <c:pt idx="105">
                  <c:v>508948.42163883441</c:v>
                </c:pt>
                <c:pt idx="106">
                  <c:v>510778.32507959538</c:v>
                </c:pt>
                <c:pt idx="107">
                  <c:v>512596.9609636339</c:v>
                </c:pt>
                <c:pt idx="108">
                  <c:v>518295.02264144173</c:v>
                </c:pt>
                <c:pt idx="109">
                  <c:v>520079.85585531296</c:v>
                </c:pt>
                <c:pt idx="110">
                  <c:v>515800.53022288979</c:v>
                </c:pt>
                <c:pt idx="111">
                  <c:v>518242.05177067034</c:v>
                </c:pt>
                <c:pt idx="112">
                  <c:v>523880.47001317388</c:v>
                </c:pt>
                <c:pt idx="113">
                  <c:v>525549.32199870492</c:v>
                </c:pt>
                <c:pt idx="114">
                  <c:v>527266.54986281774</c:v>
                </c:pt>
                <c:pt idx="115">
                  <c:v>522716.80283136095</c:v>
                </c:pt>
                <c:pt idx="116">
                  <c:v>523853.84993041342</c:v>
                </c:pt>
                <c:pt idx="117">
                  <c:v>525567.77215225797</c:v>
                </c:pt>
                <c:pt idx="118">
                  <c:v>521108.16559342842</c:v>
                </c:pt>
                <c:pt idx="119">
                  <c:v>526457.14882601483</c:v>
                </c:pt>
                <c:pt idx="120">
                  <c:v>534454.80995269725</c:v>
                </c:pt>
                <c:pt idx="121">
                  <c:v>529905.06292124046</c:v>
                </c:pt>
                <c:pt idx="122">
                  <c:v>539195.31092690735</c:v>
                </c:pt>
                <c:pt idx="123">
                  <c:v>544780.69702806708</c:v>
                </c:pt>
                <c:pt idx="124">
                  <c:v>546590.02036773402</c:v>
                </c:pt>
                <c:pt idx="125">
                  <c:v>552483.54057222011</c:v>
                </c:pt>
                <c:pt idx="126">
                  <c:v>558445.12249956594</c:v>
                </c:pt>
                <c:pt idx="127">
                  <c:v>563856.66627816053</c:v>
                </c:pt>
                <c:pt idx="128">
                  <c:v>565615.27019533049</c:v>
                </c:pt>
                <c:pt idx="129">
                  <c:v>567303.06179650303</c:v>
                </c:pt>
                <c:pt idx="130">
                  <c:v>572956.77481411817</c:v>
                </c:pt>
                <c:pt idx="131">
                  <c:v>578566.04665864015</c:v>
                </c:pt>
                <c:pt idx="132">
                  <c:v>580342.91795805725</c:v>
                </c:pt>
                <c:pt idx="133">
                  <c:v>586233.13251085125</c:v>
                </c:pt>
                <c:pt idx="134">
                  <c:v>588048.4627526215</c:v>
                </c:pt>
                <c:pt idx="135">
                  <c:v>589807.45520135574</c:v>
                </c:pt>
                <c:pt idx="136">
                  <c:v>595142.91366422828</c:v>
                </c:pt>
                <c:pt idx="137">
                  <c:v>590908.65825869516</c:v>
                </c:pt>
                <c:pt idx="138">
                  <c:v>596542.42023843667</c:v>
                </c:pt>
                <c:pt idx="139">
                  <c:v>592037.74345271708</c:v>
                </c:pt>
                <c:pt idx="140">
                  <c:v>596243.35014746152</c:v>
                </c:pt>
                <c:pt idx="141">
                  <c:v>601448.87091054197</c:v>
                </c:pt>
                <c:pt idx="142">
                  <c:v>596763.91317956883</c:v>
                </c:pt>
                <c:pt idx="143">
                  <c:v>604934.93146617524</c:v>
                </c:pt>
                <c:pt idx="144">
                  <c:v>600362.6493212739</c:v>
                </c:pt>
                <c:pt idx="145">
                  <c:v>593707.04214377282</c:v>
                </c:pt>
                <c:pt idx="146">
                  <c:v>600678.67091712879</c:v>
                </c:pt>
                <c:pt idx="147">
                  <c:v>606849.24846712453</c:v>
                </c:pt>
                <c:pt idx="148">
                  <c:v>610627.20601080707</c:v>
                </c:pt>
                <c:pt idx="149">
                  <c:v>613050.03462830745</c:v>
                </c:pt>
                <c:pt idx="150">
                  <c:v>618908.40153270867</c:v>
                </c:pt>
                <c:pt idx="151">
                  <c:v>623915.35885075887</c:v>
                </c:pt>
                <c:pt idx="152">
                  <c:v>629167.64920389478</c:v>
                </c:pt>
                <c:pt idx="153">
                  <c:v>642365.68336493615</c:v>
                </c:pt>
                <c:pt idx="154">
                  <c:v>655825.51711284427</c:v>
                </c:pt>
                <c:pt idx="155">
                  <c:v>660873.70247461949</c:v>
                </c:pt>
                <c:pt idx="156">
                  <c:v>669453.88800607668</c:v>
                </c:pt>
                <c:pt idx="157">
                  <c:v>673895.70358919364</c:v>
                </c:pt>
                <c:pt idx="158">
                  <c:v>678665.48713867064</c:v>
                </c:pt>
                <c:pt idx="159">
                  <c:v>687135.16179357073</c:v>
                </c:pt>
                <c:pt idx="160">
                  <c:v>691789.76585862332</c:v>
                </c:pt>
                <c:pt idx="161">
                  <c:v>696732.54681657592</c:v>
                </c:pt>
                <c:pt idx="162">
                  <c:v>701521.55983722955</c:v>
                </c:pt>
                <c:pt idx="163">
                  <c:v>695448.18915142678</c:v>
                </c:pt>
                <c:pt idx="164">
                  <c:v>704029.1887530575</c:v>
                </c:pt>
                <c:pt idx="165">
                  <c:v>697318.19885950838</c:v>
                </c:pt>
                <c:pt idx="166">
                  <c:v>695810.29702523421</c:v>
                </c:pt>
                <c:pt idx="167">
                  <c:v>700240.84505162877</c:v>
                </c:pt>
                <c:pt idx="168">
                  <c:v>693349.57421282516</c:v>
                </c:pt>
                <c:pt idx="169">
                  <c:v>690701.11427538353</c:v>
                </c:pt>
                <c:pt idx="170">
                  <c:v>688903.76989676734</c:v>
                </c:pt>
                <c:pt idx="171">
                  <c:v>679657.90838862746</c:v>
                </c:pt>
                <c:pt idx="172">
                  <c:v>683431.05205958639</c:v>
                </c:pt>
                <c:pt idx="173">
                  <c:v>683390.17839007988</c:v>
                </c:pt>
                <c:pt idx="174">
                  <c:v>676075.92502825218</c:v>
                </c:pt>
                <c:pt idx="175">
                  <c:v>680425.64512639132</c:v>
                </c:pt>
                <c:pt idx="176">
                  <c:v>684736.06136808777</c:v>
                </c:pt>
                <c:pt idx="177">
                  <c:v>689329.61587148695</c:v>
                </c:pt>
                <c:pt idx="178">
                  <c:v>682753.836658607</c:v>
                </c:pt>
                <c:pt idx="179">
                  <c:v>687174.46774877282</c:v>
                </c:pt>
                <c:pt idx="180">
                  <c:v>692041.53959630989</c:v>
                </c:pt>
                <c:pt idx="181">
                  <c:v>684973.02737145219</c:v>
                </c:pt>
                <c:pt idx="182">
                  <c:v>689244.32124207006</c:v>
                </c:pt>
                <c:pt idx="183">
                  <c:v>689528.17000503256</c:v>
                </c:pt>
                <c:pt idx="184">
                  <c:v>682628.99802186224</c:v>
                </c:pt>
                <c:pt idx="185">
                  <c:v>687070.58805054461</c:v>
                </c:pt>
                <c:pt idx="186">
                  <c:v>691463.12380412186</c:v>
                </c:pt>
                <c:pt idx="187">
                  <c:v>683488.64317852224</c:v>
                </c:pt>
                <c:pt idx="188">
                  <c:v>671617.06271275005</c:v>
                </c:pt>
                <c:pt idx="189">
                  <c:v>672198.39240688377</c:v>
                </c:pt>
                <c:pt idx="190">
                  <c:v>668644.04851962731</c:v>
                </c:pt>
                <c:pt idx="191">
                  <c:v>657190.58647612866</c:v>
                </c:pt>
                <c:pt idx="192">
                  <c:v>657166.34579254792</c:v>
                </c:pt>
                <c:pt idx="193">
                  <c:v>645548.04198444646</c:v>
                </c:pt>
                <c:pt idx="194">
                  <c:v>638386.5798005407</c:v>
                </c:pt>
                <c:pt idx="195">
                  <c:v>623207.38481375447</c:v>
                </c:pt>
                <c:pt idx="196">
                  <c:v>604153.62509081664</c:v>
                </c:pt>
                <c:pt idx="197">
                  <c:v>589619.1811977356</c:v>
                </c:pt>
                <c:pt idx="198">
                  <c:v>566968.16205860872</c:v>
                </c:pt>
                <c:pt idx="199">
                  <c:v>540329.90261610609</c:v>
                </c:pt>
                <c:pt idx="200">
                  <c:v>519342.26623124036</c:v>
                </c:pt>
                <c:pt idx="201">
                  <c:v>507980.92473911645</c:v>
                </c:pt>
                <c:pt idx="202">
                  <c:v>483202.37125127355</c:v>
                </c:pt>
                <c:pt idx="203">
                  <c:v>462699.59521611512</c:v>
                </c:pt>
                <c:pt idx="204">
                  <c:v>450883.00996765692</c:v>
                </c:pt>
                <c:pt idx="205">
                  <c:v>443433.79810416244</c:v>
                </c:pt>
                <c:pt idx="206">
                  <c:v>440226.65353608516</c:v>
                </c:pt>
                <c:pt idx="207">
                  <c:v>441412.05087529088</c:v>
                </c:pt>
                <c:pt idx="208">
                  <c:v>438530.05221625895</c:v>
                </c:pt>
                <c:pt idx="209">
                  <c:v>435953.09296684631</c:v>
                </c:pt>
                <c:pt idx="210">
                  <c:v>433569.16362066998</c:v>
                </c:pt>
                <c:pt idx="211">
                  <c:v>431650.73925571947</c:v>
                </c:pt>
                <c:pt idx="212">
                  <c:v>421031.94352831377</c:v>
                </c:pt>
                <c:pt idx="213">
                  <c:v>414406.41373500193</c:v>
                </c:pt>
                <c:pt idx="214">
                  <c:v>399421.50191016553</c:v>
                </c:pt>
                <c:pt idx="215">
                  <c:v>380209.78078778193</c:v>
                </c:pt>
                <c:pt idx="216">
                  <c:v>365639.63882544369</c:v>
                </c:pt>
                <c:pt idx="217">
                  <c:v>351474.3323310042</c:v>
                </c:pt>
                <c:pt idx="218">
                  <c:v>328864.78866782004</c:v>
                </c:pt>
                <c:pt idx="219">
                  <c:v>302118.57617971592</c:v>
                </c:pt>
                <c:pt idx="220">
                  <c:v>279547.86557388643</c:v>
                </c:pt>
                <c:pt idx="221">
                  <c:v>248780.17502167972</c:v>
                </c:pt>
                <c:pt idx="222">
                  <c:v>213819.4778609412</c:v>
                </c:pt>
                <c:pt idx="223">
                  <c:v>175507.9546544553</c:v>
                </c:pt>
                <c:pt idx="224">
                  <c:v>141125.49019689683</c:v>
                </c:pt>
                <c:pt idx="225">
                  <c:v>98760.129398958874</c:v>
                </c:pt>
                <c:pt idx="226">
                  <c:v>60428.460844347836</c:v>
                </c:pt>
                <c:pt idx="227">
                  <c:v>14215.71100908157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882-4E3A-AA66-77DC4C536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181200"/>
        <c:axId val="447183824"/>
      </c:scatterChart>
      <c:valAx>
        <c:axId val="292009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2009656"/>
        <c:crosses val="autoZero"/>
        <c:crossBetween val="midCat"/>
        <c:majorUnit val="30"/>
      </c:valAx>
      <c:valAx>
        <c:axId val="2920096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m3/den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2009000"/>
        <c:crossesAt val="41900"/>
        <c:crossBetween val="midCat"/>
      </c:valAx>
      <c:valAx>
        <c:axId val="44718382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7181200"/>
        <c:crosses val="max"/>
        <c:crossBetween val="midCat"/>
      </c:valAx>
      <c:valAx>
        <c:axId val="4471812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47183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151446587530984"/>
          <c:y val="0.9636507956699274"/>
          <c:w val="0.75848553412469022"/>
          <c:h val="3.63492043300726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Průběh prázdnění VD Babice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Vz při 0,3 m3/s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'Bilance S nadlepšením QB=0,3'!$AB$5:$AB$369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'Bilance S nadlepšením QB=0,3'!$AI$5:$AI$369</c:f>
              <c:numCache>
                <c:formatCode>#,##0</c:formatCode>
                <c:ptCount val="365"/>
                <c:pt idx="0">
                  <c:v>1661721.43</c:v>
                </c:pt>
                <c:pt idx="1">
                  <c:v>1661721.43</c:v>
                </c:pt>
                <c:pt idx="2">
                  <c:v>1661721.43</c:v>
                </c:pt>
                <c:pt idx="3">
                  <c:v>1661721.43</c:v>
                </c:pt>
                <c:pt idx="4">
                  <c:v>1661721.43</c:v>
                </c:pt>
                <c:pt idx="5">
                  <c:v>1661721.43</c:v>
                </c:pt>
                <c:pt idx="6">
                  <c:v>1661721.43</c:v>
                </c:pt>
                <c:pt idx="7">
                  <c:v>1661721.43</c:v>
                </c:pt>
                <c:pt idx="8">
                  <c:v>1659017.2864909957</c:v>
                </c:pt>
                <c:pt idx="9">
                  <c:v>1658498.4695295154</c:v>
                </c:pt>
                <c:pt idx="10">
                  <c:v>1661391.9896618021</c:v>
                </c:pt>
                <c:pt idx="11">
                  <c:v>1661524.7052093463</c:v>
                </c:pt>
                <c:pt idx="12">
                  <c:v>1661721.43</c:v>
                </c:pt>
                <c:pt idx="13">
                  <c:v>1661721.43</c:v>
                </c:pt>
                <c:pt idx="14">
                  <c:v>1661721.43</c:v>
                </c:pt>
                <c:pt idx="15">
                  <c:v>1661721.43</c:v>
                </c:pt>
                <c:pt idx="16">
                  <c:v>1661721.43</c:v>
                </c:pt>
                <c:pt idx="17">
                  <c:v>1661721.43</c:v>
                </c:pt>
                <c:pt idx="18">
                  <c:v>1661721.43</c:v>
                </c:pt>
                <c:pt idx="19">
                  <c:v>1661721.43</c:v>
                </c:pt>
                <c:pt idx="20">
                  <c:v>1661721.43</c:v>
                </c:pt>
                <c:pt idx="21">
                  <c:v>1661721.43</c:v>
                </c:pt>
                <c:pt idx="22">
                  <c:v>1661721.43</c:v>
                </c:pt>
                <c:pt idx="23">
                  <c:v>1661721.43</c:v>
                </c:pt>
                <c:pt idx="24">
                  <c:v>1661721.43</c:v>
                </c:pt>
                <c:pt idx="25">
                  <c:v>1661721.43</c:v>
                </c:pt>
                <c:pt idx="26">
                  <c:v>1661721.43</c:v>
                </c:pt>
                <c:pt idx="27">
                  <c:v>1661495.4091965605</c:v>
                </c:pt>
                <c:pt idx="28">
                  <c:v>1661721.43</c:v>
                </c:pt>
                <c:pt idx="29">
                  <c:v>1661721.43</c:v>
                </c:pt>
                <c:pt idx="30">
                  <c:v>1661375.0665796946</c:v>
                </c:pt>
                <c:pt idx="31">
                  <c:v>1661721.43</c:v>
                </c:pt>
                <c:pt idx="32">
                  <c:v>1661721.43</c:v>
                </c:pt>
                <c:pt idx="33">
                  <c:v>1661721.43</c:v>
                </c:pt>
                <c:pt idx="34">
                  <c:v>1661721.43</c:v>
                </c:pt>
                <c:pt idx="35">
                  <c:v>1661721.43</c:v>
                </c:pt>
                <c:pt idx="36">
                  <c:v>1661721.43</c:v>
                </c:pt>
                <c:pt idx="37">
                  <c:v>1659705.7103265827</c:v>
                </c:pt>
                <c:pt idx="38">
                  <c:v>1661721.43</c:v>
                </c:pt>
                <c:pt idx="39">
                  <c:v>1659705.7103265827</c:v>
                </c:pt>
                <c:pt idx="40">
                  <c:v>1661584.4460190269</c:v>
                </c:pt>
                <c:pt idx="41">
                  <c:v>1661721.43</c:v>
                </c:pt>
                <c:pt idx="42">
                  <c:v>1661721.43</c:v>
                </c:pt>
                <c:pt idx="43">
                  <c:v>1659322.6996912486</c:v>
                </c:pt>
                <c:pt idx="44">
                  <c:v>1660723.2086469133</c:v>
                </c:pt>
                <c:pt idx="45">
                  <c:v>1661721.43</c:v>
                </c:pt>
                <c:pt idx="46">
                  <c:v>1661721.43</c:v>
                </c:pt>
                <c:pt idx="47">
                  <c:v>1661721.43</c:v>
                </c:pt>
                <c:pt idx="48">
                  <c:v>1661721.43</c:v>
                </c:pt>
                <c:pt idx="49">
                  <c:v>1661721.43</c:v>
                </c:pt>
                <c:pt idx="50">
                  <c:v>1661721.43</c:v>
                </c:pt>
                <c:pt idx="51">
                  <c:v>1661721.43</c:v>
                </c:pt>
                <c:pt idx="52">
                  <c:v>1661721.43</c:v>
                </c:pt>
                <c:pt idx="53">
                  <c:v>1661721.43</c:v>
                </c:pt>
                <c:pt idx="54">
                  <c:v>1661721.43</c:v>
                </c:pt>
                <c:pt idx="55">
                  <c:v>1661721.43</c:v>
                </c:pt>
                <c:pt idx="56">
                  <c:v>1661721.43</c:v>
                </c:pt>
                <c:pt idx="57">
                  <c:v>1661721.43</c:v>
                </c:pt>
                <c:pt idx="58">
                  <c:v>1661721.43</c:v>
                </c:pt>
                <c:pt idx="59">
                  <c:v>1661721.43</c:v>
                </c:pt>
                <c:pt idx="60">
                  <c:v>1661721.43</c:v>
                </c:pt>
                <c:pt idx="61">
                  <c:v>1661721.43</c:v>
                </c:pt>
                <c:pt idx="62">
                  <c:v>1661721.43</c:v>
                </c:pt>
                <c:pt idx="63">
                  <c:v>1661721.43</c:v>
                </c:pt>
                <c:pt idx="64">
                  <c:v>1661721.43</c:v>
                </c:pt>
                <c:pt idx="65">
                  <c:v>1661721.43</c:v>
                </c:pt>
                <c:pt idx="66">
                  <c:v>1661721.43</c:v>
                </c:pt>
                <c:pt idx="67">
                  <c:v>1661721.43</c:v>
                </c:pt>
                <c:pt idx="68">
                  <c:v>1661721.43</c:v>
                </c:pt>
                <c:pt idx="69">
                  <c:v>1661721.43</c:v>
                </c:pt>
                <c:pt idx="70">
                  <c:v>1661721.43</c:v>
                </c:pt>
                <c:pt idx="71">
                  <c:v>1661721.43</c:v>
                </c:pt>
                <c:pt idx="72">
                  <c:v>1661721.43</c:v>
                </c:pt>
                <c:pt idx="73">
                  <c:v>1661721.43</c:v>
                </c:pt>
                <c:pt idx="74">
                  <c:v>1661721.43</c:v>
                </c:pt>
                <c:pt idx="75">
                  <c:v>1661721.43</c:v>
                </c:pt>
                <c:pt idx="76">
                  <c:v>1661721.43</c:v>
                </c:pt>
                <c:pt idx="77">
                  <c:v>1661721.43</c:v>
                </c:pt>
                <c:pt idx="78">
                  <c:v>1661721.43</c:v>
                </c:pt>
                <c:pt idx="79">
                  <c:v>1661721.43</c:v>
                </c:pt>
                <c:pt idx="80">
                  <c:v>1661721.43</c:v>
                </c:pt>
                <c:pt idx="81">
                  <c:v>1661721.43</c:v>
                </c:pt>
                <c:pt idx="82">
                  <c:v>1661721.43</c:v>
                </c:pt>
                <c:pt idx="83">
                  <c:v>1661721.43</c:v>
                </c:pt>
                <c:pt idx="84">
                  <c:v>1661721.43</c:v>
                </c:pt>
                <c:pt idx="85">
                  <c:v>1661721.43</c:v>
                </c:pt>
                <c:pt idx="86">
                  <c:v>1661721.43</c:v>
                </c:pt>
                <c:pt idx="87">
                  <c:v>1661721.43</c:v>
                </c:pt>
                <c:pt idx="88">
                  <c:v>1661721.43</c:v>
                </c:pt>
                <c:pt idx="89">
                  <c:v>1659581.9953703391</c:v>
                </c:pt>
                <c:pt idx="90">
                  <c:v>1661721.43</c:v>
                </c:pt>
                <c:pt idx="91">
                  <c:v>1661721.43</c:v>
                </c:pt>
                <c:pt idx="92">
                  <c:v>1661721.43</c:v>
                </c:pt>
                <c:pt idx="93">
                  <c:v>1661721.43</c:v>
                </c:pt>
                <c:pt idx="94">
                  <c:v>1661721.43</c:v>
                </c:pt>
                <c:pt idx="95">
                  <c:v>1661721.43</c:v>
                </c:pt>
                <c:pt idx="96">
                  <c:v>1661721.43</c:v>
                </c:pt>
                <c:pt idx="97">
                  <c:v>1661721.43</c:v>
                </c:pt>
                <c:pt idx="98">
                  <c:v>1661721.43</c:v>
                </c:pt>
                <c:pt idx="99">
                  <c:v>1659877.9183268242</c:v>
                </c:pt>
                <c:pt idx="100">
                  <c:v>1661644.8726900127</c:v>
                </c:pt>
                <c:pt idx="101">
                  <c:v>1661721.43</c:v>
                </c:pt>
                <c:pt idx="102">
                  <c:v>1661721.43</c:v>
                </c:pt>
                <c:pt idx="103">
                  <c:v>1661721.43</c:v>
                </c:pt>
                <c:pt idx="104">
                  <c:v>1661721.43</c:v>
                </c:pt>
                <c:pt idx="105">
                  <c:v>1661721.43</c:v>
                </c:pt>
                <c:pt idx="106">
                  <c:v>1661721.43</c:v>
                </c:pt>
                <c:pt idx="107">
                  <c:v>1661721.43</c:v>
                </c:pt>
                <c:pt idx="108">
                  <c:v>1661721.43</c:v>
                </c:pt>
                <c:pt idx="109">
                  <c:v>1661721.43</c:v>
                </c:pt>
                <c:pt idx="110">
                  <c:v>1659581.7671837884</c:v>
                </c:pt>
                <c:pt idx="111">
                  <c:v>1661721.43</c:v>
                </c:pt>
                <c:pt idx="112">
                  <c:v>1661721.43</c:v>
                </c:pt>
                <c:pt idx="113">
                  <c:v>1661721.43</c:v>
                </c:pt>
                <c:pt idx="114">
                  <c:v>1661721.43</c:v>
                </c:pt>
                <c:pt idx="115">
                  <c:v>1659446.5564842715</c:v>
                </c:pt>
                <c:pt idx="116">
                  <c:v>1661152.516791662</c:v>
                </c:pt>
                <c:pt idx="117">
                  <c:v>1661721.43</c:v>
                </c:pt>
                <c:pt idx="118">
                  <c:v>1659491.6267205852</c:v>
                </c:pt>
                <c:pt idx="119">
                  <c:v>1661721.43</c:v>
                </c:pt>
                <c:pt idx="120">
                  <c:v>1661721.43</c:v>
                </c:pt>
                <c:pt idx="121">
                  <c:v>1659446.5564842715</c:v>
                </c:pt>
                <c:pt idx="122">
                  <c:v>1661721.43</c:v>
                </c:pt>
                <c:pt idx="123">
                  <c:v>1661721.43</c:v>
                </c:pt>
                <c:pt idx="124">
                  <c:v>1661721.43</c:v>
                </c:pt>
                <c:pt idx="125">
                  <c:v>1661721.43</c:v>
                </c:pt>
                <c:pt idx="126">
                  <c:v>1661721.43</c:v>
                </c:pt>
                <c:pt idx="127">
                  <c:v>1661721.43</c:v>
                </c:pt>
                <c:pt idx="128">
                  <c:v>1661721.43</c:v>
                </c:pt>
                <c:pt idx="129">
                  <c:v>1661721.43</c:v>
                </c:pt>
                <c:pt idx="130">
                  <c:v>1661721.43</c:v>
                </c:pt>
                <c:pt idx="131">
                  <c:v>1661721.43</c:v>
                </c:pt>
                <c:pt idx="132">
                  <c:v>1661721.43</c:v>
                </c:pt>
                <c:pt idx="133">
                  <c:v>1661721.43</c:v>
                </c:pt>
                <c:pt idx="134">
                  <c:v>1661721.43</c:v>
                </c:pt>
                <c:pt idx="135">
                  <c:v>1661721.43</c:v>
                </c:pt>
                <c:pt idx="136">
                  <c:v>1661721.43</c:v>
                </c:pt>
                <c:pt idx="137">
                  <c:v>1659604.3022972334</c:v>
                </c:pt>
                <c:pt idx="138">
                  <c:v>1661721.43</c:v>
                </c:pt>
                <c:pt idx="139">
                  <c:v>1659469.0916071401</c:v>
                </c:pt>
                <c:pt idx="140">
                  <c:v>1661721.43</c:v>
                </c:pt>
                <c:pt idx="141">
                  <c:v>1661721.43</c:v>
                </c:pt>
                <c:pt idx="142">
                  <c:v>1659378.9511345134</c:v>
                </c:pt>
                <c:pt idx="143">
                  <c:v>1661721.43</c:v>
                </c:pt>
                <c:pt idx="144">
                  <c:v>1659435.2889275493</c:v>
                </c:pt>
                <c:pt idx="145">
                  <c:v>1657250.5558750243</c:v>
                </c:pt>
                <c:pt idx="146">
                  <c:v>1661721.43</c:v>
                </c:pt>
                <c:pt idx="147">
                  <c:v>1661721.43</c:v>
                </c:pt>
                <c:pt idx="148">
                  <c:v>1661721.43</c:v>
                </c:pt>
                <c:pt idx="149">
                  <c:v>1661721.43</c:v>
                </c:pt>
                <c:pt idx="150">
                  <c:v>1661721.43</c:v>
                </c:pt>
                <c:pt idx="151">
                  <c:v>1661721.43</c:v>
                </c:pt>
                <c:pt idx="152">
                  <c:v>1661721.43</c:v>
                </c:pt>
                <c:pt idx="153">
                  <c:v>1661721.43</c:v>
                </c:pt>
                <c:pt idx="154">
                  <c:v>1661721.43</c:v>
                </c:pt>
                <c:pt idx="155">
                  <c:v>1661721.43</c:v>
                </c:pt>
                <c:pt idx="156">
                  <c:v>1661721.43</c:v>
                </c:pt>
                <c:pt idx="157">
                  <c:v>1661721.43</c:v>
                </c:pt>
                <c:pt idx="158">
                  <c:v>1661721.43</c:v>
                </c:pt>
                <c:pt idx="159">
                  <c:v>1661721.43</c:v>
                </c:pt>
                <c:pt idx="160">
                  <c:v>1661721.43</c:v>
                </c:pt>
                <c:pt idx="161">
                  <c:v>1661721.43</c:v>
                </c:pt>
                <c:pt idx="162">
                  <c:v>1661721.43</c:v>
                </c:pt>
                <c:pt idx="163">
                  <c:v>1658684.7446570985</c:v>
                </c:pt>
                <c:pt idx="164">
                  <c:v>1661721.43</c:v>
                </c:pt>
                <c:pt idx="165">
                  <c:v>1658365.9350532251</c:v>
                </c:pt>
                <c:pt idx="166">
                  <c:v>1659289.7316094753</c:v>
                </c:pt>
                <c:pt idx="167">
                  <c:v>1661721.43</c:v>
                </c:pt>
                <c:pt idx="168">
                  <c:v>1658275.7945805984</c:v>
                </c:pt>
                <c:pt idx="169">
                  <c:v>1658674.3823215785</c:v>
                </c:pt>
                <c:pt idx="170">
                  <c:v>1659299.2339714814</c:v>
                </c:pt>
                <c:pt idx="171">
                  <c:v>1655887.4012316708</c:v>
                </c:pt>
                <c:pt idx="172">
                  <c:v>1660690.9874513152</c:v>
                </c:pt>
                <c:pt idx="173">
                  <c:v>1661185.7718909045</c:v>
                </c:pt>
                <c:pt idx="174">
                  <c:v>1657796.4742645388</c:v>
                </c:pt>
                <c:pt idx="175">
                  <c:v>1661721.43</c:v>
                </c:pt>
                <c:pt idx="176">
                  <c:v>1661721.43</c:v>
                </c:pt>
                <c:pt idx="177">
                  <c:v>1661721.43</c:v>
                </c:pt>
                <c:pt idx="178">
                  <c:v>1658433.54039356</c:v>
                </c:pt>
                <c:pt idx="179">
                  <c:v>1661721.43</c:v>
                </c:pt>
                <c:pt idx="180">
                  <c:v>1661721.43</c:v>
                </c:pt>
                <c:pt idx="181">
                  <c:v>1658187.1738875711</c:v>
                </c:pt>
                <c:pt idx="182">
                  <c:v>1661721.43</c:v>
                </c:pt>
                <c:pt idx="183">
                  <c:v>1661721.43</c:v>
                </c:pt>
                <c:pt idx="184">
                  <c:v>1658271.844008415</c:v>
                </c:pt>
                <c:pt idx="185">
                  <c:v>1661721.43</c:v>
                </c:pt>
                <c:pt idx="186">
                  <c:v>1661721.43</c:v>
                </c:pt>
                <c:pt idx="187">
                  <c:v>1657734.1896872001</c:v>
                </c:pt>
                <c:pt idx="188">
                  <c:v>1653792.0196107139</c:v>
                </c:pt>
                <c:pt idx="189">
                  <c:v>1658047.3896524236</c:v>
                </c:pt>
                <c:pt idx="190">
                  <c:v>1658107.2378825834</c:v>
                </c:pt>
                <c:pt idx="191">
                  <c:v>1654187.602919542</c:v>
                </c:pt>
                <c:pt idx="192">
                  <c:v>1657942.3961179804</c:v>
                </c:pt>
                <c:pt idx="193">
                  <c:v>1654022.761154939</c:v>
                </c:pt>
                <c:pt idx="194">
                  <c:v>1654291.3644855164</c:v>
                </c:pt>
                <c:pt idx="195">
                  <c:v>1650416.7997493648</c:v>
                </c:pt>
                <c:pt idx="196">
                  <c:v>1646542.2350132132</c:v>
                </c:pt>
                <c:pt idx="197">
                  <c:v>1646864.6105600658</c:v>
                </c:pt>
                <c:pt idx="198">
                  <c:v>1642967.5107104694</c:v>
                </c:pt>
                <c:pt idx="199">
                  <c:v>1639025.3406339833</c:v>
                </c:pt>
                <c:pt idx="200">
                  <c:v>1639879.5671245586</c:v>
                </c:pt>
                <c:pt idx="201">
                  <c:v>1645119.8278162172</c:v>
                </c:pt>
                <c:pt idx="202">
                  <c:v>1641031.352164187</c:v>
                </c:pt>
                <c:pt idx="203">
                  <c:v>1641125.0030645144</c:v>
                </c:pt>
                <c:pt idx="204">
                  <c:v>1645514.9239080281</c:v>
                </c:pt>
                <c:pt idx="205">
                  <c:v>1649893.5710222668</c:v>
                </c:pt>
                <c:pt idx="206">
                  <c:v>1654203.9282270949</c:v>
                </c:pt>
                <c:pt idx="207">
                  <c:v>1658555.3777831502</c:v>
                </c:pt>
                <c:pt idx="208">
                  <c:v>1658697.4045620593</c:v>
                </c:pt>
                <c:pt idx="209">
                  <c:v>1658920.9376563232</c:v>
                </c:pt>
                <c:pt idx="210">
                  <c:v>1659129.2191550732</c:v>
                </c:pt>
                <c:pt idx="211">
                  <c:v>1659466.1123950612</c:v>
                </c:pt>
                <c:pt idx="212">
                  <c:v>1655284.3733338276</c:v>
                </c:pt>
                <c:pt idx="213">
                  <c:v>1655190.1367702575</c:v>
                </c:pt>
                <c:pt idx="214">
                  <c:v>1650963.3274727103</c:v>
                </c:pt>
                <c:pt idx="215">
                  <c:v>1646736.5181751631</c:v>
                </c:pt>
                <c:pt idx="216">
                  <c:v>1646943.9031064119</c:v>
                </c:pt>
                <c:pt idx="217">
                  <c:v>1647250.0133059861</c:v>
                </c:pt>
                <c:pt idx="218">
                  <c:v>1643180.9498214005</c:v>
                </c:pt>
                <c:pt idx="219">
                  <c:v>1639078.0836666476</c:v>
                </c:pt>
                <c:pt idx="220">
                  <c:v>1639114.4015304085</c:v>
                </c:pt>
                <c:pt idx="221">
                  <c:v>1635034.0704891006</c:v>
                </c:pt>
                <c:pt idx="222">
                  <c:v>1630897.4016641804</c:v>
                </c:pt>
                <c:pt idx="223">
                  <c:v>1627153.6542288465</c:v>
                </c:pt>
                <c:pt idx="224">
                  <c:v>1627246.3098856434</c:v>
                </c:pt>
                <c:pt idx="225">
                  <c:v>1623301.1895438523</c:v>
                </c:pt>
                <c:pt idx="226">
                  <c:v>1623345.4754946202</c:v>
                </c:pt>
                <c:pt idx="227">
                  <c:v>1619427.0778296767</c:v>
                </c:pt>
                <c:pt idx="228">
                  <c:v>1615380.5494679599</c:v>
                </c:pt>
                <c:pt idx="229">
                  <c:v>1611266.4157564847</c:v>
                </c:pt>
                <c:pt idx="230">
                  <c:v>1607050.8740250838</c:v>
                </c:pt>
                <c:pt idx="231">
                  <c:v>1581242.8132200893</c:v>
                </c:pt>
                <c:pt idx="232">
                  <c:v>1555412.21730165</c:v>
                </c:pt>
                <c:pt idx="233">
                  <c:v>1529559.086260342</c:v>
                </c:pt>
                <c:pt idx="234">
                  <c:v>1503660.8849921443</c:v>
                </c:pt>
                <c:pt idx="235">
                  <c:v>1477717.6134876332</c:v>
                </c:pt>
                <c:pt idx="236">
                  <c:v>1451740.5393129548</c:v>
                </c:pt>
                <c:pt idx="237">
                  <c:v>1425786.0002517211</c:v>
                </c:pt>
                <c:pt idx="238">
                  <c:v>1399820.193633765</c:v>
                </c:pt>
                <c:pt idx="239">
                  <c:v>1373899.4572426986</c:v>
                </c:pt>
                <c:pt idx="240">
                  <c:v>1348183.5905892877</c:v>
                </c:pt>
                <c:pt idx="241">
                  <c:v>1322330.4595479798</c:v>
                </c:pt>
                <c:pt idx="242">
                  <c:v>1295733.8015419622</c:v>
                </c:pt>
                <c:pt idx="243">
                  <c:v>1269114.608413076</c:v>
                </c:pt>
                <c:pt idx="244">
                  <c:v>1242517.9504070585</c:v>
                </c:pt>
                <c:pt idx="245">
                  <c:v>1215921.2924010409</c:v>
                </c:pt>
                <c:pt idx="246">
                  <c:v>1189279.5641587097</c:v>
                </c:pt>
                <c:pt idx="247">
                  <c:v>1162558.9630098979</c:v>
                </c:pt>
                <c:pt idx="248">
                  <c:v>1135883.4320973994</c:v>
                </c:pt>
                <c:pt idx="249">
                  <c:v>1109140.4685158378</c:v>
                </c:pt>
                <c:pt idx="250">
                  <c:v>1082106.1025669028</c:v>
                </c:pt>
                <c:pt idx="251">
                  <c:v>1054870.4007185553</c:v>
                </c:pt>
                <c:pt idx="252">
                  <c:v>1027679.497740373</c:v>
                </c:pt>
                <c:pt idx="253">
                  <c:v>1000903.24953073</c:v>
                </c:pt>
                <c:pt idx="254">
                  <c:v>973678.80290342332</c:v>
                </c:pt>
                <c:pt idx="255">
                  <c:v>946476.71870886628</c:v>
                </c:pt>
                <c:pt idx="256">
                  <c:v>919285.81573068397</c:v>
                </c:pt>
                <c:pt idx="257">
                  <c:v>892027.60343083111</c:v>
                </c:pt>
                <c:pt idx="258">
                  <c:v>864690.82658826688</c:v>
                </c:pt>
                <c:pt idx="259">
                  <c:v>837522.19970248663</c:v>
                </c:pt>
                <c:pt idx="260">
                  <c:v>810722.89832788915</c:v>
                </c:pt>
                <c:pt idx="261">
                  <c:v>783800.3445521259</c:v>
                </c:pt>
                <c:pt idx="262">
                  <c:v>756833.06591086346</c:v>
                </c:pt>
                <c:pt idx="263">
                  <c:v>729865.78726960102</c:v>
                </c:pt>
                <c:pt idx="264">
                  <c:v>702820.24010429124</c:v>
                </c:pt>
                <c:pt idx="265">
                  <c:v>675774.69293898146</c:v>
                </c:pt>
                <c:pt idx="266">
                  <c:v>648695.60212454724</c:v>
                </c:pt>
                <c:pt idx="267">
                  <c:v>621370.08050302381</c:v>
                </c:pt>
                <c:pt idx="268">
                  <c:v>594745.18267267488</c:v>
                </c:pt>
                <c:pt idx="269">
                  <c:v>568523.32052962319</c:v>
                </c:pt>
                <c:pt idx="270">
                  <c:v>542084.40833656723</c:v>
                </c:pt>
                <c:pt idx="271">
                  <c:v>515431.41253751371</c:v>
                </c:pt>
                <c:pt idx="272">
                  <c:v>488609.92141086189</c:v>
                </c:pt>
                <c:pt idx="273">
                  <c:v>462081.24453292246</c:v>
                </c:pt>
                <c:pt idx="274">
                  <c:v>436727.19978504215</c:v>
                </c:pt>
                <c:pt idx="275">
                  <c:v>416332.29288763244</c:v>
                </c:pt>
                <c:pt idx="276">
                  <c:v>390800.00856604415</c:v>
                </c:pt>
                <c:pt idx="277">
                  <c:v>365208.21032909676</c:v>
                </c:pt>
                <c:pt idx="278">
                  <c:v>339442.75478596118</c:v>
                </c:pt>
                <c:pt idx="279">
                  <c:v>313492.14618394047</c:v>
                </c:pt>
                <c:pt idx="280">
                  <c:v>287507.05034267658</c:v>
                </c:pt>
                <c:pt idx="281">
                  <c:v>261396.4140527634</c:v>
                </c:pt>
                <c:pt idx="282">
                  <c:v>235228.299027637</c:v>
                </c:pt>
                <c:pt idx="283">
                  <c:v>208981.31109602976</c:v>
                </c:pt>
                <c:pt idx="284">
                  <c:v>182666.71781466418</c:v>
                </c:pt>
                <c:pt idx="285">
                  <c:v>156329.5894198537</c:v>
                </c:pt>
                <c:pt idx="286">
                  <c:v>129981.19346832079</c:v>
                </c:pt>
                <c:pt idx="287">
                  <c:v>103463.78414710383</c:v>
                </c:pt>
                <c:pt idx="288">
                  <c:v>76867.674600101309</c:v>
                </c:pt>
                <c:pt idx="289">
                  <c:v>50811.279235246373</c:v>
                </c:pt>
                <c:pt idx="290">
                  <c:v>29783.649924508358</c:v>
                </c:pt>
                <c:pt idx="291">
                  <c:v>4168.0461214173665</c:v>
                </c:pt>
                <c:pt idx="292">
                  <c:v>0</c:v>
                </c:pt>
                <c:pt idx="293">
                  <c:v>153.32333746842778</c:v>
                </c:pt>
                <c:pt idx="294">
                  <c:v>0</c:v>
                </c:pt>
                <c:pt idx="295">
                  <c:v>38.365876465698875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622.33602271894961</c:v>
                </c:pt>
                <c:pt idx="305">
                  <c:v>0</c:v>
                </c:pt>
                <c:pt idx="306">
                  <c:v>419.51998286757043</c:v>
                </c:pt>
                <c:pt idx="307">
                  <c:v>0</c:v>
                </c:pt>
                <c:pt idx="308">
                  <c:v>262.46490211076321</c:v>
                </c:pt>
                <c:pt idx="309">
                  <c:v>0</c:v>
                </c:pt>
                <c:pt idx="310">
                  <c:v>1241.0834657847254</c:v>
                </c:pt>
                <c:pt idx="311">
                  <c:v>0</c:v>
                </c:pt>
                <c:pt idx="312">
                  <c:v>702.06617897090814</c:v>
                </c:pt>
                <c:pt idx="313">
                  <c:v>0</c:v>
                </c:pt>
                <c:pt idx="314">
                  <c:v>105.92786343976195</c:v>
                </c:pt>
                <c:pt idx="315">
                  <c:v>0</c:v>
                </c:pt>
                <c:pt idx="316">
                  <c:v>644.87114558757094</c:v>
                </c:pt>
                <c:pt idx="317">
                  <c:v>0</c:v>
                </c:pt>
                <c:pt idx="318">
                  <c:v>588.53335255163415</c:v>
                </c:pt>
                <c:pt idx="319">
                  <c:v>0</c:v>
                </c:pt>
                <c:pt idx="320">
                  <c:v>577.26579582919612</c:v>
                </c:pt>
                <c:pt idx="321">
                  <c:v>0</c:v>
                </c:pt>
                <c:pt idx="322">
                  <c:v>689.94137247732374</c:v>
                </c:pt>
                <c:pt idx="323">
                  <c:v>0</c:v>
                </c:pt>
                <c:pt idx="324">
                  <c:v>975.05314534141644</c:v>
                </c:pt>
                <c:pt idx="325">
                  <c:v>0</c:v>
                </c:pt>
                <c:pt idx="326">
                  <c:v>1113.0021023141885</c:v>
                </c:pt>
                <c:pt idx="327">
                  <c:v>0</c:v>
                </c:pt>
                <c:pt idx="328">
                  <c:v>1838.2208678663515</c:v>
                </c:pt>
                <c:pt idx="329">
                  <c:v>0</c:v>
                </c:pt>
                <c:pt idx="330">
                  <c:v>6455.6377957123877</c:v>
                </c:pt>
                <c:pt idx="331">
                  <c:v>0</c:v>
                </c:pt>
                <c:pt idx="332">
                  <c:v>6831.1613979280064</c:v>
                </c:pt>
                <c:pt idx="333">
                  <c:v>2919.0512863688655</c:v>
                </c:pt>
                <c:pt idx="334">
                  <c:v>0</c:v>
                </c:pt>
                <c:pt idx="335">
                  <c:v>17756.376310340514</c:v>
                </c:pt>
                <c:pt idx="336">
                  <c:v>6052.2601587775207</c:v>
                </c:pt>
                <c:pt idx="337">
                  <c:v>0</c:v>
                </c:pt>
                <c:pt idx="338">
                  <c:v>11885.972388040373</c:v>
                </c:pt>
                <c:pt idx="339">
                  <c:v>2776.2315271070402</c:v>
                </c:pt>
                <c:pt idx="340">
                  <c:v>0</c:v>
                </c:pt>
                <c:pt idx="341">
                  <c:v>7286.9831968789213</c:v>
                </c:pt>
                <c:pt idx="342">
                  <c:v>0</c:v>
                </c:pt>
                <c:pt idx="343">
                  <c:v>1796.9626547438866</c:v>
                </c:pt>
                <c:pt idx="344">
                  <c:v>0</c:v>
                </c:pt>
                <c:pt idx="345">
                  <c:v>1987.4072027404031</c:v>
                </c:pt>
                <c:pt idx="346">
                  <c:v>0</c:v>
                </c:pt>
                <c:pt idx="347">
                  <c:v>2963.8055604678916</c:v>
                </c:pt>
                <c:pt idx="348">
                  <c:v>0</c:v>
                </c:pt>
                <c:pt idx="349">
                  <c:v>3039.9710439848732</c:v>
                </c:pt>
                <c:pt idx="350">
                  <c:v>0</c:v>
                </c:pt>
                <c:pt idx="351">
                  <c:v>7419.0239277777318</c:v>
                </c:pt>
                <c:pt idx="352">
                  <c:v>0</c:v>
                </c:pt>
                <c:pt idx="353">
                  <c:v>5444.271819371811</c:v>
                </c:pt>
                <c:pt idx="354">
                  <c:v>0</c:v>
                </c:pt>
                <c:pt idx="355">
                  <c:v>6053.1639951932329</c:v>
                </c:pt>
                <c:pt idx="356">
                  <c:v>0</c:v>
                </c:pt>
                <c:pt idx="357">
                  <c:v>8315.3714298022314</c:v>
                </c:pt>
                <c:pt idx="358">
                  <c:v>0</c:v>
                </c:pt>
                <c:pt idx="359">
                  <c:v>8630.4560159268167</c:v>
                </c:pt>
                <c:pt idx="360">
                  <c:v>0</c:v>
                </c:pt>
                <c:pt idx="361">
                  <c:v>9743.7055586235947</c:v>
                </c:pt>
                <c:pt idx="362">
                  <c:v>0</c:v>
                </c:pt>
                <c:pt idx="363">
                  <c:v>9428.4359466983697</c:v>
                </c:pt>
                <c:pt idx="36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4B-4984-A9D3-3B3DC909F4B2}"/>
            </c:ext>
          </c:extLst>
        </c:ser>
        <c:ser>
          <c:idx val="1"/>
          <c:order val="1"/>
          <c:tx>
            <c:v>Vz při 1 m3/s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'Bilance S nadlepšením QB=1'!$AB$5:$AB$369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'Bilance S nadlepšením QB=1'!$AI$5:$AI$369</c:f>
              <c:numCache>
                <c:formatCode>#,##0</c:formatCode>
                <c:ptCount val="365"/>
                <c:pt idx="0">
                  <c:v>1661721.43</c:v>
                </c:pt>
                <c:pt idx="1">
                  <c:v>1661721.43</c:v>
                </c:pt>
                <c:pt idx="2">
                  <c:v>1661721.43</c:v>
                </c:pt>
                <c:pt idx="3">
                  <c:v>1661721.43</c:v>
                </c:pt>
                <c:pt idx="4">
                  <c:v>1661721.43</c:v>
                </c:pt>
                <c:pt idx="5">
                  <c:v>1661721.43</c:v>
                </c:pt>
                <c:pt idx="6">
                  <c:v>1661721.43</c:v>
                </c:pt>
                <c:pt idx="7">
                  <c:v>1661721.43</c:v>
                </c:pt>
                <c:pt idx="8">
                  <c:v>1659017.2864909957</c:v>
                </c:pt>
                <c:pt idx="9">
                  <c:v>1658498.4695295154</c:v>
                </c:pt>
                <c:pt idx="10">
                  <c:v>1661391.9896618021</c:v>
                </c:pt>
                <c:pt idx="11">
                  <c:v>1661524.7052093463</c:v>
                </c:pt>
                <c:pt idx="12">
                  <c:v>1661721.43</c:v>
                </c:pt>
                <c:pt idx="13">
                  <c:v>1661721.43</c:v>
                </c:pt>
                <c:pt idx="14">
                  <c:v>1661721.43</c:v>
                </c:pt>
                <c:pt idx="15">
                  <c:v>1661721.43</c:v>
                </c:pt>
                <c:pt idx="16">
                  <c:v>1661721.43</c:v>
                </c:pt>
                <c:pt idx="17">
                  <c:v>1661721.43</c:v>
                </c:pt>
                <c:pt idx="18">
                  <c:v>1661721.43</c:v>
                </c:pt>
                <c:pt idx="19">
                  <c:v>1661721.43</c:v>
                </c:pt>
                <c:pt idx="20">
                  <c:v>1661721.43</c:v>
                </c:pt>
                <c:pt idx="21">
                  <c:v>1661721.43</c:v>
                </c:pt>
                <c:pt idx="22">
                  <c:v>1661721.43</c:v>
                </c:pt>
                <c:pt idx="23">
                  <c:v>1661721.43</c:v>
                </c:pt>
                <c:pt idx="24">
                  <c:v>1661721.43</c:v>
                </c:pt>
                <c:pt idx="25">
                  <c:v>1661721.43</c:v>
                </c:pt>
                <c:pt idx="26">
                  <c:v>1661721.43</c:v>
                </c:pt>
                <c:pt idx="27">
                  <c:v>1661495.4091965605</c:v>
                </c:pt>
                <c:pt idx="28">
                  <c:v>1661721.43</c:v>
                </c:pt>
                <c:pt idx="29">
                  <c:v>1661721.43</c:v>
                </c:pt>
                <c:pt idx="30">
                  <c:v>1661375.0665796946</c:v>
                </c:pt>
                <c:pt idx="31">
                  <c:v>1661721.43</c:v>
                </c:pt>
                <c:pt idx="32">
                  <c:v>1661721.43</c:v>
                </c:pt>
                <c:pt idx="33">
                  <c:v>1661721.43</c:v>
                </c:pt>
                <c:pt idx="34">
                  <c:v>1661721.43</c:v>
                </c:pt>
                <c:pt idx="35">
                  <c:v>1661721.43</c:v>
                </c:pt>
                <c:pt idx="36">
                  <c:v>1661721.43</c:v>
                </c:pt>
                <c:pt idx="37">
                  <c:v>1659705.7103265827</c:v>
                </c:pt>
                <c:pt idx="38">
                  <c:v>1661721.43</c:v>
                </c:pt>
                <c:pt idx="39">
                  <c:v>1659705.7103265827</c:v>
                </c:pt>
                <c:pt idx="40">
                  <c:v>1661584.4460190269</c:v>
                </c:pt>
                <c:pt idx="41">
                  <c:v>1661721.43</c:v>
                </c:pt>
                <c:pt idx="42">
                  <c:v>1661721.43</c:v>
                </c:pt>
                <c:pt idx="43">
                  <c:v>1659322.6996912486</c:v>
                </c:pt>
                <c:pt idx="44">
                  <c:v>1660723.2086469133</c:v>
                </c:pt>
                <c:pt idx="45">
                  <c:v>1661721.43</c:v>
                </c:pt>
                <c:pt idx="46">
                  <c:v>1661721.43</c:v>
                </c:pt>
                <c:pt idx="47">
                  <c:v>1661721.43</c:v>
                </c:pt>
                <c:pt idx="48">
                  <c:v>1661721.43</c:v>
                </c:pt>
                <c:pt idx="49">
                  <c:v>1661721.43</c:v>
                </c:pt>
                <c:pt idx="50">
                  <c:v>1661721.43</c:v>
                </c:pt>
                <c:pt idx="51">
                  <c:v>1661721.43</c:v>
                </c:pt>
                <c:pt idx="52">
                  <c:v>1661721.43</c:v>
                </c:pt>
                <c:pt idx="53">
                  <c:v>1661721.43</c:v>
                </c:pt>
                <c:pt idx="54">
                  <c:v>1661721.43</c:v>
                </c:pt>
                <c:pt idx="55">
                  <c:v>1661721.43</c:v>
                </c:pt>
                <c:pt idx="56">
                  <c:v>1661721.43</c:v>
                </c:pt>
                <c:pt idx="57">
                  <c:v>1661721.43</c:v>
                </c:pt>
                <c:pt idx="58">
                  <c:v>1661721.43</c:v>
                </c:pt>
                <c:pt idx="59">
                  <c:v>1661721.43</c:v>
                </c:pt>
                <c:pt idx="60">
                  <c:v>1661721.43</c:v>
                </c:pt>
                <c:pt idx="61">
                  <c:v>1661721.43</c:v>
                </c:pt>
                <c:pt idx="62">
                  <c:v>1661721.43</c:v>
                </c:pt>
                <c:pt idx="63">
                  <c:v>1661721.43</c:v>
                </c:pt>
                <c:pt idx="64">
                  <c:v>1661721.43</c:v>
                </c:pt>
                <c:pt idx="65">
                  <c:v>1661721.43</c:v>
                </c:pt>
                <c:pt idx="66">
                  <c:v>1661721.43</c:v>
                </c:pt>
                <c:pt idx="67">
                  <c:v>1661721.43</c:v>
                </c:pt>
                <c:pt idx="68">
                  <c:v>1661721.43</c:v>
                </c:pt>
                <c:pt idx="69">
                  <c:v>1661721.43</c:v>
                </c:pt>
                <c:pt idx="70">
                  <c:v>1661721.43</c:v>
                </c:pt>
                <c:pt idx="71">
                  <c:v>1661721.43</c:v>
                </c:pt>
                <c:pt idx="72">
                  <c:v>1661721.43</c:v>
                </c:pt>
                <c:pt idx="73">
                  <c:v>1661721.43</c:v>
                </c:pt>
                <c:pt idx="74">
                  <c:v>1661721.43</c:v>
                </c:pt>
                <c:pt idx="75">
                  <c:v>1661721.43</c:v>
                </c:pt>
                <c:pt idx="76">
                  <c:v>1661721.43</c:v>
                </c:pt>
                <c:pt idx="77">
                  <c:v>1661721.43</c:v>
                </c:pt>
                <c:pt idx="78">
                  <c:v>1661721.43</c:v>
                </c:pt>
                <c:pt idx="79">
                  <c:v>1661721.43</c:v>
                </c:pt>
                <c:pt idx="80">
                  <c:v>1661721.43</c:v>
                </c:pt>
                <c:pt idx="81">
                  <c:v>1661721.43</c:v>
                </c:pt>
                <c:pt idx="82">
                  <c:v>1661721.43</c:v>
                </c:pt>
                <c:pt idx="83">
                  <c:v>1661721.43</c:v>
                </c:pt>
                <c:pt idx="84">
                  <c:v>1661721.43</c:v>
                </c:pt>
                <c:pt idx="85">
                  <c:v>1661721.43</c:v>
                </c:pt>
                <c:pt idx="86">
                  <c:v>1661721.43</c:v>
                </c:pt>
                <c:pt idx="87">
                  <c:v>1661721.43</c:v>
                </c:pt>
                <c:pt idx="88">
                  <c:v>1661721.43</c:v>
                </c:pt>
                <c:pt idx="89">
                  <c:v>1659581.9953703391</c:v>
                </c:pt>
                <c:pt idx="90">
                  <c:v>1661721.43</c:v>
                </c:pt>
                <c:pt idx="91">
                  <c:v>1661721.43</c:v>
                </c:pt>
                <c:pt idx="92">
                  <c:v>1661721.43</c:v>
                </c:pt>
                <c:pt idx="93">
                  <c:v>1661721.43</c:v>
                </c:pt>
                <c:pt idx="94">
                  <c:v>1661721.43</c:v>
                </c:pt>
                <c:pt idx="95">
                  <c:v>1661721.43</c:v>
                </c:pt>
                <c:pt idx="96">
                  <c:v>1661721.43</c:v>
                </c:pt>
                <c:pt idx="97">
                  <c:v>1661721.43</c:v>
                </c:pt>
                <c:pt idx="98">
                  <c:v>1661721.43</c:v>
                </c:pt>
                <c:pt idx="99">
                  <c:v>1659877.9183268242</c:v>
                </c:pt>
                <c:pt idx="100">
                  <c:v>1661644.8726900127</c:v>
                </c:pt>
                <c:pt idx="101">
                  <c:v>1661721.43</c:v>
                </c:pt>
                <c:pt idx="102">
                  <c:v>1661721.43</c:v>
                </c:pt>
                <c:pt idx="103">
                  <c:v>1661721.43</c:v>
                </c:pt>
                <c:pt idx="104">
                  <c:v>1661721.43</c:v>
                </c:pt>
                <c:pt idx="105">
                  <c:v>1661721.43</c:v>
                </c:pt>
                <c:pt idx="106">
                  <c:v>1661721.43</c:v>
                </c:pt>
                <c:pt idx="107">
                  <c:v>1661721.43</c:v>
                </c:pt>
                <c:pt idx="108">
                  <c:v>1661721.43</c:v>
                </c:pt>
                <c:pt idx="109">
                  <c:v>1661721.43</c:v>
                </c:pt>
                <c:pt idx="110">
                  <c:v>1659581.7671837884</c:v>
                </c:pt>
                <c:pt idx="111">
                  <c:v>1661721.43</c:v>
                </c:pt>
                <c:pt idx="112">
                  <c:v>1661721.43</c:v>
                </c:pt>
                <c:pt idx="113">
                  <c:v>1661721.43</c:v>
                </c:pt>
                <c:pt idx="114">
                  <c:v>1661721.43</c:v>
                </c:pt>
                <c:pt idx="115">
                  <c:v>1659446.5564842715</c:v>
                </c:pt>
                <c:pt idx="116">
                  <c:v>1661152.516791662</c:v>
                </c:pt>
                <c:pt idx="117">
                  <c:v>1661721.43</c:v>
                </c:pt>
                <c:pt idx="118">
                  <c:v>1659491.6267205852</c:v>
                </c:pt>
                <c:pt idx="119">
                  <c:v>1661721.43</c:v>
                </c:pt>
                <c:pt idx="120">
                  <c:v>1661721.43</c:v>
                </c:pt>
                <c:pt idx="121">
                  <c:v>1659446.5564842715</c:v>
                </c:pt>
                <c:pt idx="122">
                  <c:v>1661721.43</c:v>
                </c:pt>
                <c:pt idx="123">
                  <c:v>1661721.43</c:v>
                </c:pt>
                <c:pt idx="124">
                  <c:v>1661721.43</c:v>
                </c:pt>
                <c:pt idx="125">
                  <c:v>1661721.43</c:v>
                </c:pt>
                <c:pt idx="126">
                  <c:v>1661721.43</c:v>
                </c:pt>
                <c:pt idx="127">
                  <c:v>1661721.43</c:v>
                </c:pt>
                <c:pt idx="128">
                  <c:v>1661721.43</c:v>
                </c:pt>
                <c:pt idx="129">
                  <c:v>1661721.43</c:v>
                </c:pt>
                <c:pt idx="130">
                  <c:v>1661721.43</c:v>
                </c:pt>
                <c:pt idx="131">
                  <c:v>1661721.43</c:v>
                </c:pt>
                <c:pt idx="132">
                  <c:v>1661721.43</c:v>
                </c:pt>
                <c:pt idx="133">
                  <c:v>1661721.43</c:v>
                </c:pt>
                <c:pt idx="134">
                  <c:v>1661721.43</c:v>
                </c:pt>
                <c:pt idx="135">
                  <c:v>1661721.43</c:v>
                </c:pt>
                <c:pt idx="136">
                  <c:v>1661721.43</c:v>
                </c:pt>
                <c:pt idx="137">
                  <c:v>1659604.3022972334</c:v>
                </c:pt>
                <c:pt idx="138">
                  <c:v>1661721.43</c:v>
                </c:pt>
                <c:pt idx="139">
                  <c:v>1659469.0916071401</c:v>
                </c:pt>
                <c:pt idx="140">
                  <c:v>1661721.43</c:v>
                </c:pt>
                <c:pt idx="141">
                  <c:v>1661721.43</c:v>
                </c:pt>
                <c:pt idx="142">
                  <c:v>1659378.9511345134</c:v>
                </c:pt>
                <c:pt idx="143">
                  <c:v>1661721.43</c:v>
                </c:pt>
                <c:pt idx="144">
                  <c:v>1659435.2889275493</c:v>
                </c:pt>
                <c:pt idx="145">
                  <c:v>1657250.5558750243</c:v>
                </c:pt>
                <c:pt idx="146">
                  <c:v>1661721.43</c:v>
                </c:pt>
                <c:pt idx="147">
                  <c:v>1661721.43</c:v>
                </c:pt>
                <c:pt idx="148">
                  <c:v>1661721.43</c:v>
                </c:pt>
                <c:pt idx="149">
                  <c:v>1661721.43</c:v>
                </c:pt>
                <c:pt idx="150">
                  <c:v>1661721.43</c:v>
                </c:pt>
                <c:pt idx="151">
                  <c:v>1661721.43</c:v>
                </c:pt>
                <c:pt idx="152">
                  <c:v>1661721.43</c:v>
                </c:pt>
                <c:pt idx="153">
                  <c:v>1661721.43</c:v>
                </c:pt>
                <c:pt idx="154">
                  <c:v>1661721.43</c:v>
                </c:pt>
                <c:pt idx="155">
                  <c:v>1661721.43</c:v>
                </c:pt>
                <c:pt idx="156">
                  <c:v>1661721.43</c:v>
                </c:pt>
                <c:pt idx="157">
                  <c:v>1661721.43</c:v>
                </c:pt>
                <c:pt idx="158">
                  <c:v>1661721.43</c:v>
                </c:pt>
                <c:pt idx="159">
                  <c:v>1661721.43</c:v>
                </c:pt>
                <c:pt idx="160">
                  <c:v>1661721.43</c:v>
                </c:pt>
                <c:pt idx="161">
                  <c:v>1661721.43</c:v>
                </c:pt>
                <c:pt idx="162">
                  <c:v>1661721.43</c:v>
                </c:pt>
                <c:pt idx="163">
                  <c:v>1658684.7446570985</c:v>
                </c:pt>
                <c:pt idx="164">
                  <c:v>1661721.43</c:v>
                </c:pt>
                <c:pt idx="165">
                  <c:v>1658365.9350532251</c:v>
                </c:pt>
                <c:pt idx="166">
                  <c:v>1659289.7316094753</c:v>
                </c:pt>
                <c:pt idx="167">
                  <c:v>1661721.43</c:v>
                </c:pt>
                <c:pt idx="168">
                  <c:v>1658275.7945805984</c:v>
                </c:pt>
                <c:pt idx="169">
                  <c:v>1658674.3823215785</c:v>
                </c:pt>
                <c:pt idx="170">
                  <c:v>1659299.2339714814</c:v>
                </c:pt>
                <c:pt idx="171">
                  <c:v>1655887.4012316708</c:v>
                </c:pt>
                <c:pt idx="172">
                  <c:v>1660690.9874513152</c:v>
                </c:pt>
                <c:pt idx="173">
                  <c:v>1661185.7718909045</c:v>
                </c:pt>
                <c:pt idx="174">
                  <c:v>1657796.4742645388</c:v>
                </c:pt>
                <c:pt idx="175">
                  <c:v>1661721.43</c:v>
                </c:pt>
                <c:pt idx="176">
                  <c:v>1661721.43</c:v>
                </c:pt>
                <c:pt idx="177">
                  <c:v>1661721.43</c:v>
                </c:pt>
                <c:pt idx="178">
                  <c:v>1658433.54039356</c:v>
                </c:pt>
                <c:pt idx="179">
                  <c:v>1661721.43</c:v>
                </c:pt>
                <c:pt idx="180">
                  <c:v>1661721.43</c:v>
                </c:pt>
                <c:pt idx="181">
                  <c:v>1658187.1738875711</c:v>
                </c:pt>
                <c:pt idx="182">
                  <c:v>1661721.43</c:v>
                </c:pt>
                <c:pt idx="183">
                  <c:v>1661721.43</c:v>
                </c:pt>
                <c:pt idx="184">
                  <c:v>1658271.844008415</c:v>
                </c:pt>
                <c:pt idx="185">
                  <c:v>1661721.43</c:v>
                </c:pt>
                <c:pt idx="186">
                  <c:v>1661721.43</c:v>
                </c:pt>
                <c:pt idx="187">
                  <c:v>1657734.1896872001</c:v>
                </c:pt>
                <c:pt idx="188">
                  <c:v>1653792.0196107139</c:v>
                </c:pt>
                <c:pt idx="189">
                  <c:v>1658047.3896524236</c:v>
                </c:pt>
                <c:pt idx="190">
                  <c:v>1658107.2378825834</c:v>
                </c:pt>
                <c:pt idx="191">
                  <c:v>1654187.602919542</c:v>
                </c:pt>
                <c:pt idx="192">
                  <c:v>1657942.3961179804</c:v>
                </c:pt>
                <c:pt idx="193">
                  <c:v>1654022.761154939</c:v>
                </c:pt>
                <c:pt idx="194">
                  <c:v>1654291.3644855164</c:v>
                </c:pt>
                <c:pt idx="195">
                  <c:v>1650416.7997493648</c:v>
                </c:pt>
                <c:pt idx="196">
                  <c:v>1646542.2350132132</c:v>
                </c:pt>
                <c:pt idx="197">
                  <c:v>1646864.6105600658</c:v>
                </c:pt>
                <c:pt idx="198">
                  <c:v>1642967.5107104694</c:v>
                </c:pt>
                <c:pt idx="199">
                  <c:v>1639025.3406339833</c:v>
                </c:pt>
                <c:pt idx="200">
                  <c:v>1639879.5671245586</c:v>
                </c:pt>
                <c:pt idx="201">
                  <c:v>1645119.8278162172</c:v>
                </c:pt>
                <c:pt idx="202">
                  <c:v>1641031.352164187</c:v>
                </c:pt>
                <c:pt idx="203">
                  <c:v>1641125.0030645144</c:v>
                </c:pt>
                <c:pt idx="204">
                  <c:v>1645514.9239080281</c:v>
                </c:pt>
                <c:pt idx="205">
                  <c:v>1649893.5710222668</c:v>
                </c:pt>
                <c:pt idx="206">
                  <c:v>1654203.9282270949</c:v>
                </c:pt>
                <c:pt idx="207">
                  <c:v>1658555.3777831502</c:v>
                </c:pt>
                <c:pt idx="208">
                  <c:v>1658697.4045620593</c:v>
                </c:pt>
                <c:pt idx="209">
                  <c:v>1658920.9376563232</c:v>
                </c:pt>
                <c:pt idx="210">
                  <c:v>1659129.2191550732</c:v>
                </c:pt>
                <c:pt idx="211">
                  <c:v>1659466.1123950612</c:v>
                </c:pt>
                <c:pt idx="212">
                  <c:v>1655284.3733338276</c:v>
                </c:pt>
                <c:pt idx="213">
                  <c:v>1655190.1367702575</c:v>
                </c:pt>
                <c:pt idx="214">
                  <c:v>1650963.3274727103</c:v>
                </c:pt>
                <c:pt idx="215">
                  <c:v>1646736.5181751631</c:v>
                </c:pt>
                <c:pt idx="216">
                  <c:v>1646943.9031064119</c:v>
                </c:pt>
                <c:pt idx="217">
                  <c:v>1647250.0133059861</c:v>
                </c:pt>
                <c:pt idx="218">
                  <c:v>1643180.9498214005</c:v>
                </c:pt>
                <c:pt idx="219">
                  <c:v>1639078.0836666476</c:v>
                </c:pt>
                <c:pt idx="220">
                  <c:v>1639114.4015304085</c:v>
                </c:pt>
                <c:pt idx="221">
                  <c:v>1635034.0704891006</c:v>
                </c:pt>
                <c:pt idx="222">
                  <c:v>1630897.4016641804</c:v>
                </c:pt>
                <c:pt idx="223">
                  <c:v>1627153.6542288465</c:v>
                </c:pt>
                <c:pt idx="224">
                  <c:v>1627246.3098856434</c:v>
                </c:pt>
                <c:pt idx="225">
                  <c:v>1623301.1895438523</c:v>
                </c:pt>
                <c:pt idx="226">
                  <c:v>1623345.4754946202</c:v>
                </c:pt>
                <c:pt idx="227">
                  <c:v>1619427.0778296767</c:v>
                </c:pt>
                <c:pt idx="228">
                  <c:v>1615380.5494679599</c:v>
                </c:pt>
                <c:pt idx="229">
                  <c:v>1611266.4157564847</c:v>
                </c:pt>
                <c:pt idx="230">
                  <c:v>1607050.8740250838</c:v>
                </c:pt>
                <c:pt idx="231">
                  <c:v>1520762.8132200893</c:v>
                </c:pt>
                <c:pt idx="232">
                  <c:v>1434452.21730165</c:v>
                </c:pt>
                <c:pt idx="233">
                  <c:v>1348119.086260342</c:v>
                </c:pt>
                <c:pt idx="234">
                  <c:v>1261740.8849921443</c:v>
                </c:pt>
                <c:pt idx="235">
                  <c:v>1175317.6134876332</c:v>
                </c:pt>
                <c:pt idx="236">
                  <c:v>1088860.5393129548</c:v>
                </c:pt>
                <c:pt idx="237">
                  <c:v>1002426.0002517211</c:v>
                </c:pt>
                <c:pt idx="238">
                  <c:v>915980.1936337651</c:v>
                </c:pt>
                <c:pt idx="239">
                  <c:v>829579.45724269876</c:v>
                </c:pt>
                <c:pt idx="240">
                  <c:v>743383.59058928769</c:v>
                </c:pt>
                <c:pt idx="241">
                  <c:v>657050.45954797976</c:v>
                </c:pt>
                <c:pt idx="242">
                  <c:v>569973.8015419622</c:v>
                </c:pt>
                <c:pt idx="243">
                  <c:v>482874.60841307597</c:v>
                </c:pt>
                <c:pt idx="244">
                  <c:v>395797.95040705835</c:v>
                </c:pt>
                <c:pt idx="245">
                  <c:v>308721.29240104079</c:v>
                </c:pt>
                <c:pt idx="246">
                  <c:v>221599.56415870969</c:v>
                </c:pt>
                <c:pt idx="247">
                  <c:v>134398.96300989779</c:v>
                </c:pt>
                <c:pt idx="248">
                  <c:v>47243.432097399389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565.95525211969016</c:v>
                </c:pt>
                <c:pt idx="275">
                  <c:v>0</c:v>
                </c:pt>
                <c:pt idx="276">
                  <c:v>387.71567841170781</c:v>
                </c:pt>
                <c:pt idx="277">
                  <c:v>0</c:v>
                </c:pt>
                <c:pt idx="278">
                  <c:v>154.54445686442159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4892.3706892619848</c:v>
                </c:pt>
                <c:pt idx="291">
                  <c:v>0</c:v>
                </c:pt>
                <c:pt idx="292">
                  <c:v>4618.8780070635494</c:v>
                </c:pt>
                <c:pt idx="293">
                  <c:v>0</c:v>
                </c:pt>
                <c:pt idx="294">
                  <c:v>107.34035495208491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622.33602271894961</c:v>
                </c:pt>
                <c:pt idx="305">
                  <c:v>0</c:v>
                </c:pt>
                <c:pt idx="306">
                  <c:v>419.51998286757043</c:v>
                </c:pt>
                <c:pt idx="307">
                  <c:v>0</c:v>
                </c:pt>
                <c:pt idx="308">
                  <c:v>262.46490211076321</c:v>
                </c:pt>
                <c:pt idx="309">
                  <c:v>0</c:v>
                </c:pt>
                <c:pt idx="310">
                  <c:v>1241.0834657847254</c:v>
                </c:pt>
                <c:pt idx="311">
                  <c:v>0</c:v>
                </c:pt>
                <c:pt idx="312">
                  <c:v>702.06617897090814</c:v>
                </c:pt>
                <c:pt idx="313">
                  <c:v>0</c:v>
                </c:pt>
                <c:pt idx="314">
                  <c:v>105.92786343976195</c:v>
                </c:pt>
                <c:pt idx="315">
                  <c:v>0</c:v>
                </c:pt>
                <c:pt idx="316">
                  <c:v>644.87114558757094</c:v>
                </c:pt>
                <c:pt idx="317">
                  <c:v>0</c:v>
                </c:pt>
                <c:pt idx="318">
                  <c:v>588.53335255163415</c:v>
                </c:pt>
                <c:pt idx="319">
                  <c:v>0</c:v>
                </c:pt>
                <c:pt idx="320">
                  <c:v>577.26579582919612</c:v>
                </c:pt>
                <c:pt idx="321">
                  <c:v>0</c:v>
                </c:pt>
                <c:pt idx="322">
                  <c:v>689.94137247732374</c:v>
                </c:pt>
                <c:pt idx="323">
                  <c:v>0</c:v>
                </c:pt>
                <c:pt idx="324">
                  <c:v>975.05314534141644</c:v>
                </c:pt>
                <c:pt idx="325">
                  <c:v>0</c:v>
                </c:pt>
                <c:pt idx="326">
                  <c:v>1113.0021023141885</c:v>
                </c:pt>
                <c:pt idx="327">
                  <c:v>0</c:v>
                </c:pt>
                <c:pt idx="328">
                  <c:v>1838.2208678663515</c:v>
                </c:pt>
                <c:pt idx="329">
                  <c:v>0</c:v>
                </c:pt>
                <c:pt idx="330">
                  <c:v>6455.6377957123877</c:v>
                </c:pt>
                <c:pt idx="331">
                  <c:v>0</c:v>
                </c:pt>
                <c:pt idx="332">
                  <c:v>6831.1613979280064</c:v>
                </c:pt>
                <c:pt idx="333">
                  <c:v>0</c:v>
                </c:pt>
                <c:pt idx="334">
                  <c:v>12060.801470898079</c:v>
                </c:pt>
                <c:pt idx="335">
                  <c:v>0</c:v>
                </c:pt>
                <c:pt idx="336">
                  <c:v>14215.883848437006</c:v>
                </c:pt>
                <c:pt idx="337">
                  <c:v>0</c:v>
                </c:pt>
                <c:pt idx="338">
                  <c:v>11885.972388040373</c:v>
                </c:pt>
                <c:pt idx="339">
                  <c:v>0</c:v>
                </c:pt>
                <c:pt idx="340">
                  <c:v>12415.171414654711</c:v>
                </c:pt>
                <c:pt idx="341">
                  <c:v>0</c:v>
                </c:pt>
                <c:pt idx="342">
                  <c:v>11535.290464411231</c:v>
                </c:pt>
                <c:pt idx="343">
                  <c:v>0</c:v>
                </c:pt>
                <c:pt idx="344">
                  <c:v>5355.1551140822903</c:v>
                </c:pt>
                <c:pt idx="345">
                  <c:v>0</c:v>
                </c:pt>
                <c:pt idx="346">
                  <c:v>2219.1106289541622</c:v>
                </c:pt>
                <c:pt idx="347">
                  <c:v>0</c:v>
                </c:pt>
                <c:pt idx="348">
                  <c:v>3105.6522158845542</c:v>
                </c:pt>
                <c:pt idx="349">
                  <c:v>0</c:v>
                </c:pt>
                <c:pt idx="350">
                  <c:v>4935.3506932109976</c:v>
                </c:pt>
                <c:pt idx="351">
                  <c:v>0</c:v>
                </c:pt>
                <c:pt idx="352">
                  <c:v>4552.4880766327688</c:v>
                </c:pt>
                <c:pt idx="353">
                  <c:v>0</c:v>
                </c:pt>
                <c:pt idx="354">
                  <c:v>5094.7739986700408</c:v>
                </c:pt>
                <c:pt idx="355">
                  <c:v>0</c:v>
                </c:pt>
                <c:pt idx="356">
                  <c:v>8127.3937731134656</c:v>
                </c:pt>
                <c:pt idx="357">
                  <c:v>0</c:v>
                </c:pt>
                <c:pt idx="358">
                  <c:v>8460.7950842117516</c:v>
                </c:pt>
                <c:pt idx="359">
                  <c:v>0</c:v>
                </c:pt>
                <c:pt idx="360">
                  <c:v>8858.7674595246117</c:v>
                </c:pt>
                <c:pt idx="361">
                  <c:v>0</c:v>
                </c:pt>
                <c:pt idx="362">
                  <c:v>9691.1606248733478</c:v>
                </c:pt>
                <c:pt idx="363">
                  <c:v>0</c:v>
                </c:pt>
                <c:pt idx="364">
                  <c:v>10095.485254256222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4B-4984-A9D3-3B3DC909F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965928"/>
        <c:axId val="287975768"/>
      </c:scatterChart>
      <c:valAx>
        <c:axId val="287965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7975768"/>
        <c:crosses val="autoZero"/>
        <c:crossBetween val="midCat"/>
      </c:valAx>
      <c:valAx>
        <c:axId val="287975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7965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Průběh prázdnění VD Babice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Vz při 0,3 m3/s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'Bilance S nadlepšením QB=0,3'!$AB$5:$AB$369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'Bilance var.1 QB=0,3'!$AI$5:$AI$369</c:f>
              <c:numCache>
                <c:formatCode>#,##0</c:formatCode>
                <c:ptCount val="365"/>
                <c:pt idx="0">
                  <c:v>2945693.45</c:v>
                </c:pt>
                <c:pt idx="1">
                  <c:v>2945693.45</c:v>
                </c:pt>
                <c:pt idx="2">
                  <c:v>2945693.45</c:v>
                </c:pt>
                <c:pt idx="3">
                  <c:v>2945693.45</c:v>
                </c:pt>
                <c:pt idx="4">
                  <c:v>2945693.45</c:v>
                </c:pt>
                <c:pt idx="5">
                  <c:v>2945693.45</c:v>
                </c:pt>
                <c:pt idx="6">
                  <c:v>2945693.45</c:v>
                </c:pt>
                <c:pt idx="7">
                  <c:v>2945693.45</c:v>
                </c:pt>
                <c:pt idx="8">
                  <c:v>2942989.3064909959</c:v>
                </c:pt>
                <c:pt idx="9">
                  <c:v>2942470.4895295156</c:v>
                </c:pt>
                <c:pt idx="10">
                  <c:v>2945364.0096618021</c:v>
                </c:pt>
                <c:pt idx="11">
                  <c:v>2945496.7252093465</c:v>
                </c:pt>
                <c:pt idx="12">
                  <c:v>2945693.45</c:v>
                </c:pt>
                <c:pt idx="13">
                  <c:v>2945693.45</c:v>
                </c:pt>
                <c:pt idx="14">
                  <c:v>2945693.45</c:v>
                </c:pt>
                <c:pt idx="15">
                  <c:v>2945693.45</c:v>
                </c:pt>
                <c:pt idx="16">
                  <c:v>2945693.45</c:v>
                </c:pt>
                <c:pt idx="17">
                  <c:v>2945693.45</c:v>
                </c:pt>
                <c:pt idx="18">
                  <c:v>2945693.45</c:v>
                </c:pt>
                <c:pt idx="19">
                  <c:v>2945693.45</c:v>
                </c:pt>
                <c:pt idx="20">
                  <c:v>2945693.45</c:v>
                </c:pt>
                <c:pt idx="21">
                  <c:v>2945693.45</c:v>
                </c:pt>
                <c:pt idx="22">
                  <c:v>2945693.45</c:v>
                </c:pt>
                <c:pt idx="23">
                  <c:v>2945693.45</c:v>
                </c:pt>
                <c:pt idx="24">
                  <c:v>2945693.45</c:v>
                </c:pt>
                <c:pt idx="25">
                  <c:v>2945693.45</c:v>
                </c:pt>
                <c:pt idx="26">
                  <c:v>2945693.45</c:v>
                </c:pt>
                <c:pt idx="27">
                  <c:v>2945467.4291965608</c:v>
                </c:pt>
                <c:pt idx="28">
                  <c:v>2945693.45</c:v>
                </c:pt>
                <c:pt idx="29">
                  <c:v>2945693.45</c:v>
                </c:pt>
                <c:pt idx="30">
                  <c:v>2945347.0865796949</c:v>
                </c:pt>
                <c:pt idx="31">
                  <c:v>2945693.45</c:v>
                </c:pt>
                <c:pt idx="32">
                  <c:v>2945693.45</c:v>
                </c:pt>
                <c:pt idx="33">
                  <c:v>2945693.45</c:v>
                </c:pt>
                <c:pt idx="34">
                  <c:v>2945693.45</c:v>
                </c:pt>
                <c:pt idx="35">
                  <c:v>2945693.45</c:v>
                </c:pt>
                <c:pt idx="36">
                  <c:v>2945693.45</c:v>
                </c:pt>
                <c:pt idx="37">
                  <c:v>2943677.7303265831</c:v>
                </c:pt>
                <c:pt idx="38">
                  <c:v>2945693.45</c:v>
                </c:pt>
                <c:pt idx="39">
                  <c:v>2943677.7303265831</c:v>
                </c:pt>
                <c:pt idx="40">
                  <c:v>2945556.4660190274</c:v>
                </c:pt>
                <c:pt idx="41">
                  <c:v>2945693.45</c:v>
                </c:pt>
                <c:pt idx="42">
                  <c:v>2945693.45</c:v>
                </c:pt>
                <c:pt idx="43">
                  <c:v>2943294.7196912491</c:v>
                </c:pt>
                <c:pt idx="44">
                  <c:v>2944695.2286469135</c:v>
                </c:pt>
                <c:pt idx="45">
                  <c:v>2945693.45</c:v>
                </c:pt>
                <c:pt idx="46">
                  <c:v>2945693.45</c:v>
                </c:pt>
                <c:pt idx="47">
                  <c:v>2945693.45</c:v>
                </c:pt>
                <c:pt idx="48">
                  <c:v>2945693.45</c:v>
                </c:pt>
                <c:pt idx="49">
                  <c:v>2945693.45</c:v>
                </c:pt>
                <c:pt idx="50">
                  <c:v>2945693.45</c:v>
                </c:pt>
                <c:pt idx="51">
                  <c:v>2945693.45</c:v>
                </c:pt>
                <c:pt idx="52">
                  <c:v>2945693.45</c:v>
                </c:pt>
                <c:pt idx="53">
                  <c:v>2945693.45</c:v>
                </c:pt>
                <c:pt idx="54">
                  <c:v>2945693.45</c:v>
                </c:pt>
                <c:pt idx="55">
                  <c:v>2945693.45</c:v>
                </c:pt>
                <c:pt idx="56">
                  <c:v>2945693.45</c:v>
                </c:pt>
                <c:pt idx="57">
                  <c:v>2945693.45</c:v>
                </c:pt>
                <c:pt idx="58">
                  <c:v>2945693.45</c:v>
                </c:pt>
                <c:pt idx="59">
                  <c:v>2945693.45</c:v>
                </c:pt>
                <c:pt idx="60">
                  <c:v>2945693.45</c:v>
                </c:pt>
                <c:pt idx="61">
                  <c:v>2945693.45</c:v>
                </c:pt>
                <c:pt idx="62">
                  <c:v>2945693.45</c:v>
                </c:pt>
                <c:pt idx="63">
                  <c:v>2945693.45</c:v>
                </c:pt>
                <c:pt idx="64">
                  <c:v>2945693.45</c:v>
                </c:pt>
                <c:pt idx="65">
                  <c:v>2945693.45</c:v>
                </c:pt>
                <c:pt idx="66">
                  <c:v>2945693.45</c:v>
                </c:pt>
                <c:pt idx="67">
                  <c:v>2945693.45</c:v>
                </c:pt>
                <c:pt idx="68">
                  <c:v>2945693.45</c:v>
                </c:pt>
                <c:pt idx="69">
                  <c:v>2945693.45</c:v>
                </c:pt>
                <c:pt idx="70">
                  <c:v>2945693.45</c:v>
                </c:pt>
                <c:pt idx="71">
                  <c:v>2945693.45</c:v>
                </c:pt>
                <c:pt idx="72">
                  <c:v>2945693.45</c:v>
                </c:pt>
                <c:pt idx="73">
                  <c:v>2945693.45</c:v>
                </c:pt>
                <c:pt idx="74">
                  <c:v>2945693.45</c:v>
                </c:pt>
                <c:pt idx="75">
                  <c:v>2945693.45</c:v>
                </c:pt>
                <c:pt idx="76">
                  <c:v>2945693.45</c:v>
                </c:pt>
                <c:pt idx="77">
                  <c:v>2945693.45</c:v>
                </c:pt>
                <c:pt idx="78">
                  <c:v>2945693.45</c:v>
                </c:pt>
                <c:pt idx="79">
                  <c:v>2945693.45</c:v>
                </c:pt>
                <c:pt idx="80">
                  <c:v>2945693.45</c:v>
                </c:pt>
                <c:pt idx="81">
                  <c:v>2945693.45</c:v>
                </c:pt>
                <c:pt idx="82">
                  <c:v>2945693.45</c:v>
                </c:pt>
                <c:pt idx="83">
                  <c:v>2945693.45</c:v>
                </c:pt>
                <c:pt idx="84">
                  <c:v>2945693.45</c:v>
                </c:pt>
                <c:pt idx="85">
                  <c:v>2945693.45</c:v>
                </c:pt>
                <c:pt idx="86">
                  <c:v>2945693.45</c:v>
                </c:pt>
                <c:pt idx="87">
                  <c:v>2945693.45</c:v>
                </c:pt>
                <c:pt idx="88">
                  <c:v>2945693.45</c:v>
                </c:pt>
                <c:pt idx="89">
                  <c:v>2943554.0153703392</c:v>
                </c:pt>
                <c:pt idx="90">
                  <c:v>2945693.45</c:v>
                </c:pt>
                <c:pt idx="91">
                  <c:v>2945693.45</c:v>
                </c:pt>
                <c:pt idx="92">
                  <c:v>2945693.45</c:v>
                </c:pt>
                <c:pt idx="93">
                  <c:v>2945693.45</c:v>
                </c:pt>
                <c:pt idx="94">
                  <c:v>2945693.45</c:v>
                </c:pt>
                <c:pt idx="95">
                  <c:v>2945693.45</c:v>
                </c:pt>
                <c:pt idx="96">
                  <c:v>2945693.45</c:v>
                </c:pt>
                <c:pt idx="97">
                  <c:v>2945693.45</c:v>
                </c:pt>
                <c:pt idx="98">
                  <c:v>2945693.45</c:v>
                </c:pt>
                <c:pt idx="99">
                  <c:v>2943849.9383268245</c:v>
                </c:pt>
                <c:pt idx="100">
                  <c:v>2945616.8926900127</c:v>
                </c:pt>
                <c:pt idx="101">
                  <c:v>2945693.45</c:v>
                </c:pt>
                <c:pt idx="102">
                  <c:v>2945693.45</c:v>
                </c:pt>
                <c:pt idx="103">
                  <c:v>2945693.45</c:v>
                </c:pt>
                <c:pt idx="104">
                  <c:v>2945693.45</c:v>
                </c:pt>
                <c:pt idx="105">
                  <c:v>2945693.45</c:v>
                </c:pt>
                <c:pt idx="106">
                  <c:v>2945693.45</c:v>
                </c:pt>
                <c:pt idx="107">
                  <c:v>2945693.45</c:v>
                </c:pt>
                <c:pt idx="108">
                  <c:v>2945693.45</c:v>
                </c:pt>
                <c:pt idx="109">
                  <c:v>2945693.45</c:v>
                </c:pt>
                <c:pt idx="110">
                  <c:v>2943553.7871837886</c:v>
                </c:pt>
                <c:pt idx="111">
                  <c:v>2945693.45</c:v>
                </c:pt>
                <c:pt idx="112">
                  <c:v>2945693.45</c:v>
                </c:pt>
                <c:pt idx="113">
                  <c:v>2945693.45</c:v>
                </c:pt>
                <c:pt idx="114">
                  <c:v>2945693.45</c:v>
                </c:pt>
                <c:pt idx="115">
                  <c:v>2943418.5764842718</c:v>
                </c:pt>
                <c:pt idx="116">
                  <c:v>2945124.5367916622</c:v>
                </c:pt>
                <c:pt idx="117">
                  <c:v>2945693.45</c:v>
                </c:pt>
                <c:pt idx="118">
                  <c:v>2943463.6467205854</c:v>
                </c:pt>
                <c:pt idx="119">
                  <c:v>2945693.45</c:v>
                </c:pt>
                <c:pt idx="120">
                  <c:v>2945693.45</c:v>
                </c:pt>
                <c:pt idx="121">
                  <c:v>2943418.5764842718</c:v>
                </c:pt>
                <c:pt idx="122">
                  <c:v>2945693.45</c:v>
                </c:pt>
                <c:pt idx="123">
                  <c:v>2945693.45</c:v>
                </c:pt>
                <c:pt idx="124">
                  <c:v>2945693.45</c:v>
                </c:pt>
                <c:pt idx="125">
                  <c:v>2945693.45</c:v>
                </c:pt>
                <c:pt idx="126">
                  <c:v>2945693.45</c:v>
                </c:pt>
                <c:pt idx="127">
                  <c:v>2945693.45</c:v>
                </c:pt>
                <c:pt idx="128">
                  <c:v>2945693.45</c:v>
                </c:pt>
                <c:pt idx="129">
                  <c:v>2945693.45</c:v>
                </c:pt>
                <c:pt idx="130">
                  <c:v>2945693.45</c:v>
                </c:pt>
                <c:pt idx="131">
                  <c:v>2945693.45</c:v>
                </c:pt>
                <c:pt idx="132">
                  <c:v>2945693.45</c:v>
                </c:pt>
                <c:pt idx="133">
                  <c:v>2945693.45</c:v>
                </c:pt>
                <c:pt idx="134">
                  <c:v>2945693.45</c:v>
                </c:pt>
                <c:pt idx="135">
                  <c:v>2945693.45</c:v>
                </c:pt>
                <c:pt idx="136">
                  <c:v>2945693.45</c:v>
                </c:pt>
                <c:pt idx="137">
                  <c:v>2943576.3222972336</c:v>
                </c:pt>
                <c:pt idx="138">
                  <c:v>2945693.45</c:v>
                </c:pt>
                <c:pt idx="139">
                  <c:v>2943441.1116071404</c:v>
                </c:pt>
                <c:pt idx="140">
                  <c:v>2945693.45</c:v>
                </c:pt>
                <c:pt idx="141">
                  <c:v>2945693.45</c:v>
                </c:pt>
                <c:pt idx="142">
                  <c:v>2943350.9711345136</c:v>
                </c:pt>
                <c:pt idx="143">
                  <c:v>2945693.45</c:v>
                </c:pt>
                <c:pt idx="144">
                  <c:v>2943407.3089275495</c:v>
                </c:pt>
                <c:pt idx="145">
                  <c:v>2941222.5758750243</c:v>
                </c:pt>
                <c:pt idx="146">
                  <c:v>2945693.45</c:v>
                </c:pt>
                <c:pt idx="147">
                  <c:v>2945693.45</c:v>
                </c:pt>
                <c:pt idx="148">
                  <c:v>2945693.45</c:v>
                </c:pt>
                <c:pt idx="149">
                  <c:v>2945693.45</c:v>
                </c:pt>
                <c:pt idx="150">
                  <c:v>2945693.45</c:v>
                </c:pt>
                <c:pt idx="151">
                  <c:v>2945693.45</c:v>
                </c:pt>
                <c:pt idx="152">
                  <c:v>2945693.45</c:v>
                </c:pt>
                <c:pt idx="153">
                  <c:v>2945693.45</c:v>
                </c:pt>
                <c:pt idx="154">
                  <c:v>2945693.45</c:v>
                </c:pt>
                <c:pt idx="155">
                  <c:v>2945693.45</c:v>
                </c:pt>
                <c:pt idx="156">
                  <c:v>2945693.45</c:v>
                </c:pt>
                <c:pt idx="157">
                  <c:v>2945693.45</c:v>
                </c:pt>
                <c:pt idx="158">
                  <c:v>2945693.45</c:v>
                </c:pt>
                <c:pt idx="159">
                  <c:v>2945693.45</c:v>
                </c:pt>
                <c:pt idx="160">
                  <c:v>2945693.45</c:v>
                </c:pt>
                <c:pt idx="161">
                  <c:v>2945693.45</c:v>
                </c:pt>
                <c:pt idx="162">
                  <c:v>2945693.45</c:v>
                </c:pt>
                <c:pt idx="163">
                  <c:v>2942656.7646570988</c:v>
                </c:pt>
                <c:pt idx="164">
                  <c:v>2945693.45</c:v>
                </c:pt>
                <c:pt idx="165">
                  <c:v>2942337.9550532256</c:v>
                </c:pt>
                <c:pt idx="166">
                  <c:v>2943261.7516094758</c:v>
                </c:pt>
                <c:pt idx="167">
                  <c:v>2945693.45</c:v>
                </c:pt>
                <c:pt idx="168">
                  <c:v>2942247.8145805984</c:v>
                </c:pt>
                <c:pt idx="169">
                  <c:v>2942646.4023215785</c:v>
                </c:pt>
                <c:pt idx="170">
                  <c:v>2943271.2539714812</c:v>
                </c:pt>
                <c:pt idx="171">
                  <c:v>2939859.4212316708</c:v>
                </c:pt>
                <c:pt idx="172">
                  <c:v>2944663.0074513149</c:v>
                </c:pt>
                <c:pt idx="173">
                  <c:v>2945157.7918909043</c:v>
                </c:pt>
                <c:pt idx="174">
                  <c:v>2941768.4942645384</c:v>
                </c:pt>
                <c:pt idx="175">
                  <c:v>2945693.45</c:v>
                </c:pt>
                <c:pt idx="176">
                  <c:v>2945693.45</c:v>
                </c:pt>
                <c:pt idx="177">
                  <c:v>2945693.45</c:v>
                </c:pt>
                <c:pt idx="178">
                  <c:v>2942405.5603935602</c:v>
                </c:pt>
                <c:pt idx="179">
                  <c:v>2945693.45</c:v>
                </c:pt>
                <c:pt idx="180">
                  <c:v>2945693.45</c:v>
                </c:pt>
                <c:pt idx="181">
                  <c:v>2942159.1938875713</c:v>
                </c:pt>
                <c:pt idx="182">
                  <c:v>2945693.45</c:v>
                </c:pt>
                <c:pt idx="183">
                  <c:v>2945693.45</c:v>
                </c:pt>
                <c:pt idx="184">
                  <c:v>2942243.864008415</c:v>
                </c:pt>
                <c:pt idx="185">
                  <c:v>2945693.45</c:v>
                </c:pt>
                <c:pt idx="186">
                  <c:v>2945693.45</c:v>
                </c:pt>
                <c:pt idx="187">
                  <c:v>2941706.2096872004</c:v>
                </c:pt>
                <c:pt idx="188">
                  <c:v>2937764.0396107142</c:v>
                </c:pt>
                <c:pt idx="189">
                  <c:v>2942019.409652424</c:v>
                </c:pt>
                <c:pt idx="190">
                  <c:v>2942079.2578825839</c:v>
                </c:pt>
                <c:pt idx="191">
                  <c:v>2938159.6229195427</c:v>
                </c:pt>
                <c:pt idx="192">
                  <c:v>2941914.4161179811</c:v>
                </c:pt>
                <c:pt idx="193">
                  <c:v>2937994.7811549399</c:v>
                </c:pt>
                <c:pt idx="194">
                  <c:v>2938263.3844855172</c:v>
                </c:pt>
                <c:pt idx="195">
                  <c:v>2934388.8197493656</c:v>
                </c:pt>
                <c:pt idx="196">
                  <c:v>2930514.255013214</c:v>
                </c:pt>
                <c:pt idx="197">
                  <c:v>2930836.6305600666</c:v>
                </c:pt>
                <c:pt idx="198">
                  <c:v>2926939.5307104699</c:v>
                </c:pt>
                <c:pt idx="199">
                  <c:v>2922997.3606339837</c:v>
                </c:pt>
                <c:pt idx="200">
                  <c:v>2923851.5871245591</c:v>
                </c:pt>
                <c:pt idx="201">
                  <c:v>2929091.8478162177</c:v>
                </c:pt>
                <c:pt idx="202">
                  <c:v>2925003.3721641875</c:v>
                </c:pt>
                <c:pt idx="203">
                  <c:v>2925097.0230645146</c:v>
                </c:pt>
                <c:pt idx="204">
                  <c:v>2929486.9439080283</c:v>
                </c:pt>
                <c:pt idx="205">
                  <c:v>2933865.591022267</c:v>
                </c:pt>
                <c:pt idx="206">
                  <c:v>2938175.948227095</c:v>
                </c:pt>
                <c:pt idx="207">
                  <c:v>2942527.3977831504</c:v>
                </c:pt>
                <c:pt idx="208">
                  <c:v>2942669.4245620593</c:v>
                </c:pt>
                <c:pt idx="209">
                  <c:v>2942892.9576563234</c:v>
                </c:pt>
                <c:pt idx="210">
                  <c:v>2943101.2391550737</c:v>
                </c:pt>
                <c:pt idx="211">
                  <c:v>2943438.1323950617</c:v>
                </c:pt>
                <c:pt idx="212">
                  <c:v>2939256.3933338281</c:v>
                </c:pt>
                <c:pt idx="213">
                  <c:v>2939162.1567702582</c:v>
                </c:pt>
                <c:pt idx="214">
                  <c:v>2934935.347472711</c:v>
                </c:pt>
                <c:pt idx="215">
                  <c:v>2930708.5381751638</c:v>
                </c:pt>
                <c:pt idx="216">
                  <c:v>2930915.9231064129</c:v>
                </c:pt>
                <c:pt idx="217">
                  <c:v>2931222.0333059868</c:v>
                </c:pt>
                <c:pt idx="218">
                  <c:v>2927152.9698214014</c:v>
                </c:pt>
                <c:pt idx="219">
                  <c:v>2923050.1036666487</c:v>
                </c:pt>
                <c:pt idx="220">
                  <c:v>2923086.4215304097</c:v>
                </c:pt>
                <c:pt idx="221">
                  <c:v>2919006.0904891016</c:v>
                </c:pt>
                <c:pt idx="222">
                  <c:v>2914869.4216641816</c:v>
                </c:pt>
                <c:pt idx="223">
                  <c:v>2911125.674228848</c:v>
                </c:pt>
                <c:pt idx="224">
                  <c:v>2911218.3298856448</c:v>
                </c:pt>
                <c:pt idx="225">
                  <c:v>2907273.2095438535</c:v>
                </c:pt>
                <c:pt idx="226">
                  <c:v>2907317.4954946213</c:v>
                </c:pt>
                <c:pt idx="227">
                  <c:v>2903399.0978296776</c:v>
                </c:pt>
                <c:pt idx="228">
                  <c:v>2899352.5694679609</c:v>
                </c:pt>
                <c:pt idx="229">
                  <c:v>2895238.4357564854</c:v>
                </c:pt>
                <c:pt idx="230">
                  <c:v>2891022.8940250846</c:v>
                </c:pt>
                <c:pt idx="231">
                  <c:v>2865214.8332200903</c:v>
                </c:pt>
                <c:pt idx="232">
                  <c:v>2839384.2373016509</c:v>
                </c:pt>
                <c:pt idx="233">
                  <c:v>2813531.106260343</c:v>
                </c:pt>
                <c:pt idx="234">
                  <c:v>2787632.9049921455</c:v>
                </c:pt>
                <c:pt idx="235">
                  <c:v>2761689.6334876344</c:v>
                </c:pt>
                <c:pt idx="236">
                  <c:v>2735712.5593129559</c:v>
                </c:pt>
                <c:pt idx="237">
                  <c:v>2709758.0202517225</c:v>
                </c:pt>
                <c:pt idx="238">
                  <c:v>2683792.2136337664</c:v>
                </c:pt>
                <c:pt idx="239">
                  <c:v>2657871.4772427003</c:v>
                </c:pt>
                <c:pt idx="240">
                  <c:v>2632155.6105892891</c:v>
                </c:pt>
                <c:pt idx="241">
                  <c:v>2606302.4795479812</c:v>
                </c:pt>
                <c:pt idx="242">
                  <c:v>2579705.8215419636</c:v>
                </c:pt>
                <c:pt idx="243">
                  <c:v>2553086.6284130774</c:v>
                </c:pt>
                <c:pt idx="244">
                  <c:v>2526489.9704070599</c:v>
                </c:pt>
                <c:pt idx="245">
                  <c:v>2499893.3124010423</c:v>
                </c:pt>
                <c:pt idx="246">
                  <c:v>2473251.5841587111</c:v>
                </c:pt>
                <c:pt idx="247">
                  <c:v>2446530.983009899</c:v>
                </c:pt>
                <c:pt idx="248">
                  <c:v>2419855.4520974006</c:v>
                </c:pt>
                <c:pt idx="249">
                  <c:v>2393112.488515839</c:v>
                </c:pt>
                <c:pt idx="250">
                  <c:v>2366078.1225669039</c:v>
                </c:pt>
                <c:pt idx="251">
                  <c:v>2338842.4207185563</c:v>
                </c:pt>
                <c:pt idx="252">
                  <c:v>2311651.517740374</c:v>
                </c:pt>
                <c:pt idx="253">
                  <c:v>2284875.2695307308</c:v>
                </c:pt>
                <c:pt idx="254">
                  <c:v>2257650.822903424</c:v>
                </c:pt>
                <c:pt idx="255">
                  <c:v>2230448.7387088668</c:v>
                </c:pt>
                <c:pt idx="256">
                  <c:v>2203257.8357306845</c:v>
                </c:pt>
                <c:pt idx="257">
                  <c:v>2175999.6234308318</c:v>
                </c:pt>
                <c:pt idx="258">
                  <c:v>2148662.8465882675</c:v>
                </c:pt>
                <c:pt idx="259">
                  <c:v>2121494.2197024873</c:v>
                </c:pt>
                <c:pt idx="260">
                  <c:v>2094694.9183278899</c:v>
                </c:pt>
                <c:pt idx="261">
                  <c:v>2067772.3645521267</c:v>
                </c:pt>
                <c:pt idx="262">
                  <c:v>2040805.0859108644</c:v>
                </c:pt>
                <c:pt idx="263">
                  <c:v>2013837.8072696021</c:v>
                </c:pt>
                <c:pt idx="264">
                  <c:v>1986792.2601042923</c:v>
                </c:pt>
                <c:pt idx="265">
                  <c:v>1959746.7129389825</c:v>
                </c:pt>
                <c:pt idx="266">
                  <c:v>1932667.6221245483</c:v>
                </c:pt>
                <c:pt idx="267">
                  <c:v>1905342.1005030249</c:v>
                </c:pt>
                <c:pt idx="268">
                  <c:v>1878717.202672676</c:v>
                </c:pt>
                <c:pt idx="269">
                  <c:v>1852495.3405296244</c:v>
                </c:pt>
                <c:pt idx="270">
                  <c:v>1826056.4283365684</c:v>
                </c:pt>
                <c:pt idx="271">
                  <c:v>1799403.4325375149</c:v>
                </c:pt>
                <c:pt idx="272">
                  <c:v>1772581.9414108631</c:v>
                </c:pt>
                <c:pt idx="273">
                  <c:v>1746053.2645329237</c:v>
                </c:pt>
                <c:pt idx="274">
                  <c:v>1720699.2197850435</c:v>
                </c:pt>
                <c:pt idx="275">
                  <c:v>1700304.3128876337</c:v>
                </c:pt>
                <c:pt idx="276">
                  <c:v>1674772.0285660455</c:v>
                </c:pt>
                <c:pt idx="277">
                  <c:v>1649180.2303290982</c:v>
                </c:pt>
                <c:pt idx="278">
                  <c:v>1623414.7747859627</c:v>
                </c:pt>
                <c:pt idx="279">
                  <c:v>1597464.166183942</c:v>
                </c:pt>
                <c:pt idx="280">
                  <c:v>1571479.0703426781</c:v>
                </c:pt>
                <c:pt idx="281">
                  <c:v>1545368.4340527649</c:v>
                </c:pt>
                <c:pt idx="282">
                  <c:v>1519200.3190276385</c:v>
                </c:pt>
                <c:pt idx="283">
                  <c:v>1492953.3310960312</c:v>
                </c:pt>
                <c:pt idx="284">
                  <c:v>1466638.7378146655</c:v>
                </c:pt>
                <c:pt idx="285">
                  <c:v>1440301.6094198551</c:v>
                </c:pt>
                <c:pt idx="286">
                  <c:v>1413953.2134683221</c:v>
                </c:pt>
                <c:pt idx="287">
                  <c:v>1387435.8041471052</c:v>
                </c:pt>
                <c:pt idx="288">
                  <c:v>1360839.6946001027</c:v>
                </c:pt>
                <c:pt idx="289">
                  <c:v>1334783.2992352478</c:v>
                </c:pt>
                <c:pt idx="290">
                  <c:v>1313755.6699245097</c:v>
                </c:pt>
                <c:pt idx="291">
                  <c:v>1288140.0661214187</c:v>
                </c:pt>
                <c:pt idx="292">
                  <c:v>1266838.9441284824</c:v>
                </c:pt>
                <c:pt idx="293">
                  <c:v>1241072.2674659507</c:v>
                </c:pt>
                <c:pt idx="294">
                  <c:v>1215259.6078209027</c:v>
                </c:pt>
                <c:pt idx="295">
                  <c:v>1189377.9736973685</c:v>
                </c:pt>
                <c:pt idx="296">
                  <c:v>1163450.3565913178</c:v>
                </c:pt>
                <c:pt idx="297">
                  <c:v>1137453.7650067809</c:v>
                </c:pt>
                <c:pt idx="298">
                  <c:v>1111320.1372208977</c:v>
                </c:pt>
                <c:pt idx="299">
                  <c:v>1085028.0790624009</c:v>
                </c:pt>
                <c:pt idx="300">
                  <c:v>1058443.2370721209</c:v>
                </c:pt>
                <c:pt idx="301">
                  <c:v>1032015.9682141072</c:v>
                </c:pt>
                <c:pt idx="302">
                  <c:v>1005645.0371491294</c:v>
                </c:pt>
                <c:pt idx="303">
                  <c:v>979330.44386776385</c:v>
                </c:pt>
                <c:pt idx="304">
                  <c:v>954032.77989048278</c:v>
                </c:pt>
                <c:pt idx="305">
                  <c:v>928667.51057286712</c:v>
                </c:pt>
                <c:pt idx="306">
                  <c:v>903167.03055573464</c:v>
                </c:pt>
                <c:pt idx="307">
                  <c:v>877543.12544731749</c:v>
                </c:pt>
                <c:pt idx="308">
                  <c:v>851885.59034942824</c:v>
                </c:pt>
                <c:pt idx="309">
                  <c:v>826945.95966466807</c:v>
                </c:pt>
                <c:pt idx="310">
                  <c:v>802267.04313045274</c:v>
                </c:pt>
                <c:pt idx="311">
                  <c:v>777276.1132932778</c:v>
                </c:pt>
                <c:pt idx="312">
                  <c:v>752058.17947224865</c:v>
                </c:pt>
                <c:pt idx="313">
                  <c:v>726322.37585973577</c:v>
                </c:pt>
                <c:pt idx="314">
                  <c:v>700508.30372317554</c:v>
                </c:pt>
                <c:pt idx="315">
                  <c:v>674963.7895727487</c:v>
                </c:pt>
                <c:pt idx="316">
                  <c:v>649688.66071833624</c:v>
                </c:pt>
                <c:pt idx="317">
                  <c:v>624413.53186392377</c:v>
                </c:pt>
                <c:pt idx="318">
                  <c:v>599082.0652164754</c:v>
                </c:pt>
                <c:pt idx="319">
                  <c:v>573784.40123919433</c:v>
                </c:pt>
                <c:pt idx="320">
                  <c:v>548441.66703502357</c:v>
                </c:pt>
                <c:pt idx="321">
                  <c:v>522997.52481092705</c:v>
                </c:pt>
                <c:pt idx="322">
                  <c:v>497767.46618340438</c:v>
                </c:pt>
                <c:pt idx="323">
                  <c:v>472639.50014488329</c:v>
                </c:pt>
                <c:pt idx="324">
                  <c:v>447694.55329022469</c:v>
                </c:pt>
                <c:pt idx="325">
                  <c:v>422784.09367480932</c:v>
                </c:pt>
                <c:pt idx="326">
                  <c:v>397977.09577712353</c:v>
                </c:pt>
                <c:pt idx="327">
                  <c:v>378812.90576170816</c:v>
                </c:pt>
                <c:pt idx="328">
                  <c:v>354731.12662957452</c:v>
                </c:pt>
                <c:pt idx="329">
                  <c:v>330234.08217391552</c:v>
                </c:pt>
                <c:pt idx="330">
                  <c:v>310769.71996962791</c:v>
                </c:pt>
                <c:pt idx="331">
                  <c:v>286385.930811111</c:v>
                </c:pt>
                <c:pt idx="332">
                  <c:v>267297.09220903902</c:v>
                </c:pt>
                <c:pt idx="333">
                  <c:v>263384.98209747986</c:v>
                </c:pt>
                <c:pt idx="334">
                  <c:v>249525.78356837796</c:v>
                </c:pt>
                <c:pt idx="335">
                  <c:v>241362.15987871846</c:v>
                </c:pt>
                <c:pt idx="336">
                  <c:v>229658.04372715548</c:v>
                </c:pt>
                <c:pt idx="337">
                  <c:v>221290.59256598877</c:v>
                </c:pt>
                <c:pt idx="338">
                  <c:v>207256.56495402913</c:v>
                </c:pt>
                <c:pt idx="339">
                  <c:v>198146.82409309581</c:v>
                </c:pt>
                <c:pt idx="340">
                  <c:v>184641.99550775051</c:v>
                </c:pt>
                <c:pt idx="341">
                  <c:v>166008.97870462944</c:v>
                </c:pt>
                <c:pt idx="342">
                  <c:v>151624.26916904066</c:v>
                </c:pt>
                <c:pt idx="343">
                  <c:v>127501.23182378455</c:v>
                </c:pt>
                <c:pt idx="344">
                  <c:v>106936.38693786683</c:v>
                </c:pt>
                <c:pt idx="345">
                  <c:v>83003.794140607235</c:v>
                </c:pt>
                <c:pt idx="346">
                  <c:v>59302.904769561399</c:v>
                </c:pt>
                <c:pt idx="347">
                  <c:v>36346.710330029295</c:v>
                </c:pt>
                <c:pt idx="348">
                  <c:v>13532.362545913849</c:v>
                </c:pt>
                <c:pt idx="349">
                  <c:v>0</c:v>
                </c:pt>
                <c:pt idx="350">
                  <c:v>4935.3506932109976</c:v>
                </c:pt>
                <c:pt idx="351">
                  <c:v>0</c:v>
                </c:pt>
                <c:pt idx="352">
                  <c:v>4552.4880766327688</c:v>
                </c:pt>
                <c:pt idx="353">
                  <c:v>0</c:v>
                </c:pt>
                <c:pt idx="354">
                  <c:v>5094.7739986700408</c:v>
                </c:pt>
                <c:pt idx="355">
                  <c:v>0</c:v>
                </c:pt>
                <c:pt idx="356">
                  <c:v>8127.3937731134656</c:v>
                </c:pt>
                <c:pt idx="357">
                  <c:v>0</c:v>
                </c:pt>
                <c:pt idx="358">
                  <c:v>8460.7950842117516</c:v>
                </c:pt>
                <c:pt idx="359">
                  <c:v>0</c:v>
                </c:pt>
                <c:pt idx="360">
                  <c:v>8858.7674595246117</c:v>
                </c:pt>
                <c:pt idx="361">
                  <c:v>0</c:v>
                </c:pt>
                <c:pt idx="362">
                  <c:v>9691.1606248733478</c:v>
                </c:pt>
                <c:pt idx="363">
                  <c:v>0</c:v>
                </c:pt>
                <c:pt idx="364">
                  <c:v>10095.485254256222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4B-4984-A9D3-3B3DC909F4B2}"/>
            </c:ext>
          </c:extLst>
        </c:ser>
        <c:ser>
          <c:idx val="1"/>
          <c:order val="1"/>
          <c:tx>
            <c:v>Vz při 1 m3/s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'Bilance S nadlepšením QB=1'!$AB$5:$AB$369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'Bilance  var.2 QB=1'!$AI$5:$AI$369</c:f>
              <c:numCache>
                <c:formatCode>#,##0</c:formatCode>
                <c:ptCount val="365"/>
                <c:pt idx="0">
                  <c:v>2945693.45</c:v>
                </c:pt>
                <c:pt idx="1">
                  <c:v>2945693.45</c:v>
                </c:pt>
                <c:pt idx="2">
                  <c:v>2945693.45</c:v>
                </c:pt>
                <c:pt idx="3">
                  <c:v>2945693.45</c:v>
                </c:pt>
                <c:pt idx="4">
                  <c:v>2945693.45</c:v>
                </c:pt>
                <c:pt idx="5">
                  <c:v>2945693.45</c:v>
                </c:pt>
                <c:pt idx="6">
                  <c:v>2945693.45</c:v>
                </c:pt>
                <c:pt idx="7">
                  <c:v>2945693.45</c:v>
                </c:pt>
                <c:pt idx="8">
                  <c:v>2942989.3064909959</c:v>
                </c:pt>
                <c:pt idx="9">
                  <c:v>2942470.4895295156</c:v>
                </c:pt>
                <c:pt idx="10">
                  <c:v>2945364.0096618021</c:v>
                </c:pt>
                <c:pt idx="11">
                  <c:v>2945496.7252093465</c:v>
                </c:pt>
                <c:pt idx="12">
                  <c:v>2945693.45</c:v>
                </c:pt>
                <c:pt idx="13">
                  <c:v>2945693.45</c:v>
                </c:pt>
                <c:pt idx="14">
                  <c:v>2945693.45</c:v>
                </c:pt>
                <c:pt idx="15">
                  <c:v>2945693.45</c:v>
                </c:pt>
                <c:pt idx="16">
                  <c:v>2945693.45</c:v>
                </c:pt>
                <c:pt idx="17">
                  <c:v>2945693.45</c:v>
                </c:pt>
                <c:pt idx="18">
                  <c:v>2945693.45</c:v>
                </c:pt>
                <c:pt idx="19">
                  <c:v>2945693.45</c:v>
                </c:pt>
                <c:pt idx="20">
                  <c:v>2945693.45</c:v>
                </c:pt>
                <c:pt idx="21">
                  <c:v>2945693.45</c:v>
                </c:pt>
                <c:pt idx="22">
                  <c:v>2945693.45</c:v>
                </c:pt>
                <c:pt idx="23">
                  <c:v>2945693.45</c:v>
                </c:pt>
                <c:pt idx="24">
                  <c:v>2945693.45</c:v>
                </c:pt>
                <c:pt idx="25">
                  <c:v>2945693.45</c:v>
                </c:pt>
                <c:pt idx="26">
                  <c:v>2945693.45</c:v>
                </c:pt>
                <c:pt idx="27">
                  <c:v>2945467.4291965608</c:v>
                </c:pt>
                <c:pt idx="28">
                  <c:v>2945693.45</c:v>
                </c:pt>
                <c:pt idx="29">
                  <c:v>2945693.45</c:v>
                </c:pt>
                <c:pt idx="30">
                  <c:v>2945347.0865796949</c:v>
                </c:pt>
                <c:pt idx="31">
                  <c:v>2945693.45</c:v>
                </c:pt>
                <c:pt idx="32">
                  <c:v>2945693.45</c:v>
                </c:pt>
                <c:pt idx="33">
                  <c:v>2945693.45</c:v>
                </c:pt>
                <c:pt idx="34">
                  <c:v>2945693.45</c:v>
                </c:pt>
                <c:pt idx="35">
                  <c:v>2945693.45</c:v>
                </c:pt>
                <c:pt idx="36">
                  <c:v>2945693.45</c:v>
                </c:pt>
                <c:pt idx="37">
                  <c:v>2943677.7303265831</c:v>
                </c:pt>
                <c:pt idx="38">
                  <c:v>2945693.45</c:v>
                </c:pt>
                <c:pt idx="39">
                  <c:v>2943677.7303265831</c:v>
                </c:pt>
                <c:pt idx="40">
                  <c:v>2945556.4660190274</c:v>
                </c:pt>
                <c:pt idx="41">
                  <c:v>2945693.45</c:v>
                </c:pt>
                <c:pt idx="42">
                  <c:v>2945693.45</c:v>
                </c:pt>
                <c:pt idx="43">
                  <c:v>2943294.7196912491</c:v>
                </c:pt>
                <c:pt idx="44">
                  <c:v>2944695.2286469135</c:v>
                </c:pt>
                <c:pt idx="45">
                  <c:v>2945693.45</c:v>
                </c:pt>
                <c:pt idx="46">
                  <c:v>2945693.45</c:v>
                </c:pt>
                <c:pt idx="47">
                  <c:v>2945693.45</c:v>
                </c:pt>
                <c:pt idx="48">
                  <c:v>2945693.45</c:v>
                </c:pt>
                <c:pt idx="49">
                  <c:v>2945693.45</c:v>
                </c:pt>
                <c:pt idx="50">
                  <c:v>2945693.45</c:v>
                </c:pt>
                <c:pt idx="51">
                  <c:v>2945693.45</c:v>
                </c:pt>
                <c:pt idx="52">
                  <c:v>2945693.45</c:v>
                </c:pt>
                <c:pt idx="53">
                  <c:v>2945693.45</c:v>
                </c:pt>
                <c:pt idx="54">
                  <c:v>2945693.45</c:v>
                </c:pt>
                <c:pt idx="55">
                  <c:v>2945693.45</c:v>
                </c:pt>
                <c:pt idx="56">
                  <c:v>2945693.45</c:v>
                </c:pt>
                <c:pt idx="57">
                  <c:v>2945693.45</c:v>
                </c:pt>
                <c:pt idx="58">
                  <c:v>2945693.45</c:v>
                </c:pt>
                <c:pt idx="59">
                  <c:v>2945693.45</c:v>
                </c:pt>
                <c:pt idx="60">
                  <c:v>2945693.45</c:v>
                </c:pt>
                <c:pt idx="61">
                  <c:v>2945693.45</c:v>
                </c:pt>
                <c:pt idx="62">
                  <c:v>2945693.45</c:v>
                </c:pt>
                <c:pt idx="63">
                  <c:v>2945693.45</c:v>
                </c:pt>
                <c:pt idx="64">
                  <c:v>2945693.45</c:v>
                </c:pt>
                <c:pt idx="65">
                  <c:v>2945693.45</c:v>
                </c:pt>
                <c:pt idx="66">
                  <c:v>2945693.45</c:v>
                </c:pt>
                <c:pt idx="67">
                  <c:v>2945693.45</c:v>
                </c:pt>
                <c:pt idx="68">
                  <c:v>2945693.45</c:v>
                </c:pt>
                <c:pt idx="69">
                  <c:v>2945693.45</c:v>
                </c:pt>
                <c:pt idx="70">
                  <c:v>2945693.45</c:v>
                </c:pt>
                <c:pt idx="71">
                  <c:v>2945693.45</c:v>
                </c:pt>
                <c:pt idx="72">
                  <c:v>2945693.45</c:v>
                </c:pt>
                <c:pt idx="73">
                  <c:v>2945693.45</c:v>
                </c:pt>
                <c:pt idx="74">
                  <c:v>2945693.45</c:v>
                </c:pt>
                <c:pt idx="75">
                  <c:v>2945693.45</c:v>
                </c:pt>
                <c:pt idx="76">
                  <c:v>2945693.45</c:v>
                </c:pt>
                <c:pt idx="77">
                  <c:v>2945693.45</c:v>
                </c:pt>
                <c:pt idx="78">
                  <c:v>2945693.45</c:v>
                </c:pt>
                <c:pt idx="79">
                  <c:v>2945693.45</c:v>
                </c:pt>
                <c:pt idx="80">
                  <c:v>2945693.45</c:v>
                </c:pt>
                <c:pt idx="81">
                  <c:v>2945693.45</c:v>
                </c:pt>
                <c:pt idx="82">
                  <c:v>2945693.45</c:v>
                </c:pt>
                <c:pt idx="83">
                  <c:v>2945693.45</c:v>
                </c:pt>
                <c:pt idx="84">
                  <c:v>2945693.45</c:v>
                </c:pt>
                <c:pt idx="85">
                  <c:v>2945693.45</c:v>
                </c:pt>
                <c:pt idx="86">
                  <c:v>2945693.45</c:v>
                </c:pt>
                <c:pt idx="87">
                  <c:v>2945693.45</c:v>
                </c:pt>
                <c:pt idx="88">
                  <c:v>2945693.45</c:v>
                </c:pt>
                <c:pt idx="89">
                  <c:v>2943554.0153703392</c:v>
                </c:pt>
                <c:pt idx="90">
                  <c:v>2945693.45</c:v>
                </c:pt>
                <c:pt idx="91">
                  <c:v>2945693.45</c:v>
                </c:pt>
                <c:pt idx="92">
                  <c:v>2945693.45</c:v>
                </c:pt>
                <c:pt idx="93">
                  <c:v>2945693.45</c:v>
                </c:pt>
                <c:pt idx="94">
                  <c:v>2945693.45</c:v>
                </c:pt>
                <c:pt idx="95">
                  <c:v>2945693.45</c:v>
                </c:pt>
                <c:pt idx="96">
                  <c:v>2945693.45</c:v>
                </c:pt>
                <c:pt idx="97">
                  <c:v>2945693.45</c:v>
                </c:pt>
                <c:pt idx="98">
                  <c:v>2945693.45</c:v>
                </c:pt>
                <c:pt idx="99">
                  <c:v>2943849.9383268245</c:v>
                </c:pt>
                <c:pt idx="100">
                  <c:v>2945616.8926900127</c:v>
                </c:pt>
                <c:pt idx="101">
                  <c:v>2945693.45</c:v>
                </c:pt>
                <c:pt idx="102">
                  <c:v>2945693.45</c:v>
                </c:pt>
                <c:pt idx="103">
                  <c:v>2945693.45</c:v>
                </c:pt>
                <c:pt idx="104">
                  <c:v>2945693.45</c:v>
                </c:pt>
                <c:pt idx="105">
                  <c:v>2945693.45</c:v>
                </c:pt>
                <c:pt idx="106">
                  <c:v>2945693.45</c:v>
                </c:pt>
                <c:pt idx="107">
                  <c:v>2945693.45</c:v>
                </c:pt>
                <c:pt idx="108">
                  <c:v>2945693.45</c:v>
                </c:pt>
                <c:pt idx="109">
                  <c:v>2945693.45</c:v>
                </c:pt>
                <c:pt idx="110">
                  <c:v>2943553.7871837886</c:v>
                </c:pt>
                <c:pt idx="111">
                  <c:v>2945693.45</c:v>
                </c:pt>
                <c:pt idx="112">
                  <c:v>2945693.45</c:v>
                </c:pt>
                <c:pt idx="113">
                  <c:v>2945693.45</c:v>
                </c:pt>
                <c:pt idx="114">
                  <c:v>2945693.45</c:v>
                </c:pt>
                <c:pt idx="115">
                  <c:v>2943418.5764842718</c:v>
                </c:pt>
                <c:pt idx="116">
                  <c:v>2945124.5367916622</c:v>
                </c:pt>
                <c:pt idx="117">
                  <c:v>2945693.45</c:v>
                </c:pt>
                <c:pt idx="118">
                  <c:v>2943463.6467205854</c:v>
                </c:pt>
                <c:pt idx="119">
                  <c:v>2945693.45</c:v>
                </c:pt>
                <c:pt idx="120">
                  <c:v>2945693.45</c:v>
                </c:pt>
                <c:pt idx="121">
                  <c:v>2943418.5764842718</c:v>
                </c:pt>
                <c:pt idx="122">
                  <c:v>2945693.45</c:v>
                </c:pt>
                <c:pt idx="123">
                  <c:v>2945693.45</c:v>
                </c:pt>
                <c:pt idx="124">
                  <c:v>2945693.45</c:v>
                </c:pt>
                <c:pt idx="125">
                  <c:v>2945693.45</c:v>
                </c:pt>
                <c:pt idx="126">
                  <c:v>2945693.45</c:v>
                </c:pt>
                <c:pt idx="127">
                  <c:v>2945693.45</c:v>
                </c:pt>
                <c:pt idx="128">
                  <c:v>2945693.45</c:v>
                </c:pt>
                <c:pt idx="129">
                  <c:v>2945693.45</c:v>
                </c:pt>
                <c:pt idx="130">
                  <c:v>2945693.45</c:v>
                </c:pt>
                <c:pt idx="131">
                  <c:v>2945693.45</c:v>
                </c:pt>
                <c:pt idx="132">
                  <c:v>2945693.45</c:v>
                </c:pt>
                <c:pt idx="133">
                  <c:v>2945693.45</c:v>
                </c:pt>
                <c:pt idx="134">
                  <c:v>2945693.45</c:v>
                </c:pt>
                <c:pt idx="135">
                  <c:v>2945693.45</c:v>
                </c:pt>
                <c:pt idx="136">
                  <c:v>2945693.45</c:v>
                </c:pt>
                <c:pt idx="137">
                  <c:v>2943576.3222972336</c:v>
                </c:pt>
                <c:pt idx="138">
                  <c:v>2945693.45</c:v>
                </c:pt>
                <c:pt idx="139">
                  <c:v>2943441.1116071404</c:v>
                </c:pt>
                <c:pt idx="140">
                  <c:v>2945693.45</c:v>
                </c:pt>
                <c:pt idx="141">
                  <c:v>2945693.45</c:v>
                </c:pt>
                <c:pt idx="142">
                  <c:v>2943350.9711345136</c:v>
                </c:pt>
                <c:pt idx="143">
                  <c:v>2945693.45</c:v>
                </c:pt>
                <c:pt idx="144">
                  <c:v>2943407.3089275495</c:v>
                </c:pt>
                <c:pt idx="145">
                  <c:v>2941222.5758750243</c:v>
                </c:pt>
                <c:pt idx="146">
                  <c:v>2945693.45</c:v>
                </c:pt>
                <c:pt idx="147">
                  <c:v>2945693.45</c:v>
                </c:pt>
                <c:pt idx="148">
                  <c:v>2945693.45</c:v>
                </c:pt>
                <c:pt idx="149">
                  <c:v>2945693.45</c:v>
                </c:pt>
                <c:pt idx="150">
                  <c:v>2945693.45</c:v>
                </c:pt>
                <c:pt idx="151">
                  <c:v>2945693.45</c:v>
                </c:pt>
                <c:pt idx="152">
                  <c:v>2945693.45</c:v>
                </c:pt>
                <c:pt idx="153">
                  <c:v>2945693.45</c:v>
                </c:pt>
                <c:pt idx="154">
                  <c:v>2945693.45</c:v>
                </c:pt>
                <c:pt idx="155">
                  <c:v>2945693.45</c:v>
                </c:pt>
                <c:pt idx="156">
                  <c:v>2945693.45</c:v>
                </c:pt>
                <c:pt idx="157">
                  <c:v>2945693.45</c:v>
                </c:pt>
                <c:pt idx="158">
                  <c:v>2945693.45</c:v>
                </c:pt>
                <c:pt idx="159">
                  <c:v>2945693.45</c:v>
                </c:pt>
                <c:pt idx="160">
                  <c:v>2945693.45</c:v>
                </c:pt>
                <c:pt idx="161">
                  <c:v>2945693.45</c:v>
                </c:pt>
                <c:pt idx="162">
                  <c:v>2945693.45</c:v>
                </c:pt>
                <c:pt idx="163">
                  <c:v>2942656.7646570988</c:v>
                </c:pt>
                <c:pt idx="164">
                  <c:v>2945693.45</c:v>
                </c:pt>
                <c:pt idx="165">
                  <c:v>2942337.9550532256</c:v>
                </c:pt>
                <c:pt idx="166">
                  <c:v>2943261.7516094758</c:v>
                </c:pt>
                <c:pt idx="167">
                  <c:v>2945693.45</c:v>
                </c:pt>
                <c:pt idx="168">
                  <c:v>2942247.8145805984</c:v>
                </c:pt>
                <c:pt idx="169">
                  <c:v>2942646.4023215785</c:v>
                </c:pt>
                <c:pt idx="170">
                  <c:v>2943271.2539714812</c:v>
                </c:pt>
                <c:pt idx="171">
                  <c:v>2939859.4212316708</c:v>
                </c:pt>
                <c:pt idx="172">
                  <c:v>2944663.0074513149</c:v>
                </c:pt>
                <c:pt idx="173">
                  <c:v>2945157.7918909043</c:v>
                </c:pt>
                <c:pt idx="174">
                  <c:v>2941768.4942645384</c:v>
                </c:pt>
                <c:pt idx="175">
                  <c:v>2945693.45</c:v>
                </c:pt>
                <c:pt idx="176">
                  <c:v>2945693.45</c:v>
                </c:pt>
                <c:pt idx="177">
                  <c:v>2945693.45</c:v>
                </c:pt>
                <c:pt idx="178">
                  <c:v>2942405.5603935602</c:v>
                </c:pt>
                <c:pt idx="179">
                  <c:v>2945693.45</c:v>
                </c:pt>
                <c:pt idx="180">
                  <c:v>2945693.45</c:v>
                </c:pt>
                <c:pt idx="181">
                  <c:v>2942159.1938875713</c:v>
                </c:pt>
                <c:pt idx="182">
                  <c:v>2945693.45</c:v>
                </c:pt>
                <c:pt idx="183">
                  <c:v>2945693.45</c:v>
                </c:pt>
                <c:pt idx="184">
                  <c:v>2942243.864008415</c:v>
                </c:pt>
                <c:pt idx="185">
                  <c:v>2945693.45</c:v>
                </c:pt>
                <c:pt idx="186">
                  <c:v>2945693.45</c:v>
                </c:pt>
                <c:pt idx="187">
                  <c:v>2941706.2096872004</c:v>
                </c:pt>
                <c:pt idx="188">
                  <c:v>2937764.0396107142</c:v>
                </c:pt>
                <c:pt idx="189">
                  <c:v>2942019.409652424</c:v>
                </c:pt>
                <c:pt idx="190">
                  <c:v>2942079.2578825839</c:v>
                </c:pt>
                <c:pt idx="191">
                  <c:v>2938159.6229195427</c:v>
                </c:pt>
                <c:pt idx="192">
                  <c:v>2941914.4161179811</c:v>
                </c:pt>
                <c:pt idx="193">
                  <c:v>2937994.7811549399</c:v>
                </c:pt>
                <c:pt idx="194">
                  <c:v>2938263.3844855172</c:v>
                </c:pt>
                <c:pt idx="195">
                  <c:v>2934388.8197493656</c:v>
                </c:pt>
                <c:pt idx="196">
                  <c:v>2930514.255013214</c:v>
                </c:pt>
                <c:pt idx="197">
                  <c:v>2930836.6305600666</c:v>
                </c:pt>
                <c:pt idx="198">
                  <c:v>2926939.5307104699</c:v>
                </c:pt>
                <c:pt idx="199">
                  <c:v>2922997.3606339837</c:v>
                </c:pt>
                <c:pt idx="200">
                  <c:v>2923851.5871245591</c:v>
                </c:pt>
                <c:pt idx="201">
                  <c:v>2929091.8478162177</c:v>
                </c:pt>
                <c:pt idx="202">
                  <c:v>2925003.3721641875</c:v>
                </c:pt>
                <c:pt idx="203">
                  <c:v>2925097.0230645146</c:v>
                </c:pt>
                <c:pt idx="204">
                  <c:v>2929486.9439080283</c:v>
                </c:pt>
                <c:pt idx="205">
                  <c:v>2933865.591022267</c:v>
                </c:pt>
                <c:pt idx="206">
                  <c:v>2938175.948227095</c:v>
                </c:pt>
                <c:pt idx="207">
                  <c:v>2942527.3977831504</c:v>
                </c:pt>
                <c:pt idx="208">
                  <c:v>2942669.4245620593</c:v>
                </c:pt>
                <c:pt idx="209">
                  <c:v>2942892.9576563234</c:v>
                </c:pt>
                <c:pt idx="210">
                  <c:v>2943101.2391550737</c:v>
                </c:pt>
                <c:pt idx="211">
                  <c:v>2943438.1323950617</c:v>
                </c:pt>
                <c:pt idx="212">
                  <c:v>2939256.3933338281</c:v>
                </c:pt>
                <c:pt idx="213">
                  <c:v>2939162.1567702582</c:v>
                </c:pt>
                <c:pt idx="214">
                  <c:v>2934935.347472711</c:v>
                </c:pt>
                <c:pt idx="215">
                  <c:v>2930708.5381751638</c:v>
                </c:pt>
                <c:pt idx="216">
                  <c:v>2930915.9231064129</c:v>
                </c:pt>
                <c:pt idx="217">
                  <c:v>2931222.0333059868</c:v>
                </c:pt>
                <c:pt idx="218">
                  <c:v>2927152.9698214014</c:v>
                </c:pt>
                <c:pt idx="219">
                  <c:v>2923050.1036666487</c:v>
                </c:pt>
                <c:pt idx="220">
                  <c:v>2923086.4215304097</c:v>
                </c:pt>
                <c:pt idx="221">
                  <c:v>2919006.0904891016</c:v>
                </c:pt>
                <c:pt idx="222">
                  <c:v>2914869.4216641816</c:v>
                </c:pt>
                <c:pt idx="223">
                  <c:v>2911125.674228848</c:v>
                </c:pt>
                <c:pt idx="224">
                  <c:v>2911218.3298856448</c:v>
                </c:pt>
                <c:pt idx="225">
                  <c:v>2907273.2095438535</c:v>
                </c:pt>
                <c:pt idx="226">
                  <c:v>2907317.4954946213</c:v>
                </c:pt>
                <c:pt idx="227">
                  <c:v>2903399.0978296776</c:v>
                </c:pt>
                <c:pt idx="228">
                  <c:v>2899352.5694679609</c:v>
                </c:pt>
                <c:pt idx="229">
                  <c:v>2895238.4357564854</c:v>
                </c:pt>
                <c:pt idx="230">
                  <c:v>2891022.8940250846</c:v>
                </c:pt>
                <c:pt idx="231">
                  <c:v>2804734.8332200903</c:v>
                </c:pt>
                <c:pt idx="232">
                  <c:v>2718424.2373016509</c:v>
                </c:pt>
                <c:pt idx="233">
                  <c:v>2632091.106260343</c:v>
                </c:pt>
                <c:pt idx="234">
                  <c:v>2545712.9049921455</c:v>
                </c:pt>
                <c:pt idx="235">
                  <c:v>2459289.6334876344</c:v>
                </c:pt>
                <c:pt idx="236">
                  <c:v>2372832.5593129559</c:v>
                </c:pt>
                <c:pt idx="237">
                  <c:v>2286398.0202517221</c:v>
                </c:pt>
                <c:pt idx="238">
                  <c:v>2199952.2136337659</c:v>
                </c:pt>
                <c:pt idx="239">
                  <c:v>2113551.4772426998</c:v>
                </c:pt>
                <c:pt idx="240">
                  <c:v>2027355.6105892889</c:v>
                </c:pt>
                <c:pt idx="241">
                  <c:v>1941022.4795479809</c:v>
                </c:pt>
                <c:pt idx="242">
                  <c:v>1853945.8215419634</c:v>
                </c:pt>
                <c:pt idx="243">
                  <c:v>1766846.6284130772</c:v>
                </c:pt>
                <c:pt idx="244">
                  <c:v>1679769.9704070596</c:v>
                </c:pt>
                <c:pt idx="245">
                  <c:v>1592693.3124010421</c:v>
                </c:pt>
                <c:pt idx="246">
                  <c:v>1505571.5841587109</c:v>
                </c:pt>
                <c:pt idx="247">
                  <c:v>1418370.983009899</c:v>
                </c:pt>
                <c:pt idx="248">
                  <c:v>1331215.4520974006</c:v>
                </c:pt>
                <c:pt idx="249">
                  <c:v>1243992.488515839</c:v>
                </c:pt>
                <c:pt idx="250">
                  <c:v>1156478.1225669039</c:v>
                </c:pt>
                <c:pt idx="251">
                  <c:v>1068762.4207185565</c:v>
                </c:pt>
                <c:pt idx="252">
                  <c:v>981091.51774037431</c:v>
                </c:pt>
                <c:pt idx="253">
                  <c:v>893835.26953073125</c:v>
                </c:pt>
                <c:pt idx="254">
                  <c:v>806130.82290342462</c:v>
                </c:pt>
                <c:pt idx="255">
                  <c:v>718448.73870886758</c:v>
                </c:pt>
                <c:pt idx="256">
                  <c:v>630777.83573068539</c:v>
                </c:pt>
                <c:pt idx="257">
                  <c:v>543039.62343083252</c:v>
                </c:pt>
                <c:pt idx="258">
                  <c:v>455222.84658826829</c:v>
                </c:pt>
                <c:pt idx="259">
                  <c:v>367574.21970248804</c:v>
                </c:pt>
                <c:pt idx="260">
                  <c:v>280294.91832789057</c:v>
                </c:pt>
                <c:pt idx="261">
                  <c:v>192892.36455212737</c:v>
                </c:pt>
                <c:pt idx="262">
                  <c:v>105445.08591086496</c:v>
                </c:pt>
                <c:pt idx="263">
                  <c:v>17997.807269602548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565.95525211969016</c:v>
                </c:pt>
                <c:pt idx="275">
                  <c:v>0</c:v>
                </c:pt>
                <c:pt idx="276">
                  <c:v>387.71567841170781</c:v>
                </c:pt>
                <c:pt idx="277">
                  <c:v>0</c:v>
                </c:pt>
                <c:pt idx="278">
                  <c:v>154.54445686442159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4892.3706892619848</c:v>
                </c:pt>
                <c:pt idx="291">
                  <c:v>0</c:v>
                </c:pt>
                <c:pt idx="292">
                  <c:v>4618.8780070635494</c:v>
                </c:pt>
                <c:pt idx="293">
                  <c:v>0</c:v>
                </c:pt>
                <c:pt idx="294">
                  <c:v>107.34035495208491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622.33602271894961</c:v>
                </c:pt>
                <c:pt idx="305">
                  <c:v>0</c:v>
                </c:pt>
                <c:pt idx="306">
                  <c:v>419.51998286757043</c:v>
                </c:pt>
                <c:pt idx="307">
                  <c:v>0</c:v>
                </c:pt>
                <c:pt idx="308">
                  <c:v>262.46490211076321</c:v>
                </c:pt>
                <c:pt idx="309">
                  <c:v>0</c:v>
                </c:pt>
                <c:pt idx="310">
                  <c:v>1241.0834657847254</c:v>
                </c:pt>
                <c:pt idx="311">
                  <c:v>0</c:v>
                </c:pt>
                <c:pt idx="312">
                  <c:v>702.06617897090814</c:v>
                </c:pt>
                <c:pt idx="313">
                  <c:v>0</c:v>
                </c:pt>
                <c:pt idx="314">
                  <c:v>105.92786343976195</c:v>
                </c:pt>
                <c:pt idx="315">
                  <c:v>0</c:v>
                </c:pt>
                <c:pt idx="316">
                  <c:v>644.87114558757094</c:v>
                </c:pt>
                <c:pt idx="317">
                  <c:v>0</c:v>
                </c:pt>
                <c:pt idx="318">
                  <c:v>588.53335255163415</c:v>
                </c:pt>
                <c:pt idx="319">
                  <c:v>0</c:v>
                </c:pt>
                <c:pt idx="320">
                  <c:v>577.26579582919612</c:v>
                </c:pt>
                <c:pt idx="321">
                  <c:v>0</c:v>
                </c:pt>
                <c:pt idx="322">
                  <c:v>689.94137247732374</c:v>
                </c:pt>
                <c:pt idx="323">
                  <c:v>0</c:v>
                </c:pt>
                <c:pt idx="324">
                  <c:v>975.05314534141644</c:v>
                </c:pt>
                <c:pt idx="325">
                  <c:v>0</c:v>
                </c:pt>
                <c:pt idx="326">
                  <c:v>1113.0021023141885</c:v>
                </c:pt>
                <c:pt idx="327">
                  <c:v>0</c:v>
                </c:pt>
                <c:pt idx="328">
                  <c:v>1838.2208678663515</c:v>
                </c:pt>
                <c:pt idx="329">
                  <c:v>0</c:v>
                </c:pt>
                <c:pt idx="330">
                  <c:v>6455.6377957123877</c:v>
                </c:pt>
                <c:pt idx="331">
                  <c:v>0</c:v>
                </c:pt>
                <c:pt idx="332">
                  <c:v>6831.1613979280064</c:v>
                </c:pt>
                <c:pt idx="333">
                  <c:v>0</c:v>
                </c:pt>
                <c:pt idx="334">
                  <c:v>12060.801470898079</c:v>
                </c:pt>
                <c:pt idx="335">
                  <c:v>0</c:v>
                </c:pt>
                <c:pt idx="336">
                  <c:v>14215.883848437006</c:v>
                </c:pt>
                <c:pt idx="337">
                  <c:v>0</c:v>
                </c:pt>
                <c:pt idx="338">
                  <c:v>11885.972388040373</c:v>
                </c:pt>
                <c:pt idx="339">
                  <c:v>0</c:v>
                </c:pt>
                <c:pt idx="340">
                  <c:v>12415.171414654711</c:v>
                </c:pt>
                <c:pt idx="341">
                  <c:v>0</c:v>
                </c:pt>
                <c:pt idx="342">
                  <c:v>11535.290464411231</c:v>
                </c:pt>
                <c:pt idx="343">
                  <c:v>0</c:v>
                </c:pt>
                <c:pt idx="344">
                  <c:v>5355.1551140822903</c:v>
                </c:pt>
                <c:pt idx="345">
                  <c:v>0</c:v>
                </c:pt>
                <c:pt idx="346">
                  <c:v>2219.1106289541622</c:v>
                </c:pt>
                <c:pt idx="347">
                  <c:v>0</c:v>
                </c:pt>
                <c:pt idx="348">
                  <c:v>3105.6522158845542</c:v>
                </c:pt>
                <c:pt idx="349">
                  <c:v>0</c:v>
                </c:pt>
                <c:pt idx="350">
                  <c:v>4935.3506932109976</c:v>
                </c:pt>
                <c:pt idx="351">
                  <c:v>0</c:v>
                </c:pt>
                <c:pt idx="352">
                  <c:v>4552.4880766327688</c:v>
                </c:pt>
                <c:pt idx="353">
                  <c:v>0</c:v>
                </c:pt>
                <c:pt idx="354">
                  <c:v>5094.7739986700408</c:v>
                </c:pt>
                <c:pt idx="355">
                  <c:v>0</c:v>
                </c:pt>
                <c:pt idx="356">
                  <c:v>8127.3937731134656</c:v>
                </c:pt>
                <c:pt idx="357">
                  <c:v>0</c:v>
                </c:pt>
                <c:pt idx="358">
                  <c:v>8460.7950842117516</c:v>
                </c:pt>
                <c:pt idx="359">
                  <c:v>0</c:v>
                </c:pt>
                <c:pt idx="360">
                  <c:v>8858.7674595246117</c:v>
                </c:pt>
                <c:pt idx="361">
                  <c:v>0</c:v>
                </c:pt>
                <c:pt idx="362">
                  <c:v>9691.1606248733478</c:v>
                </c:pt>
                <c:pt idx="363">
                  <c:v>0</c:v>
                </c:pt>
                <c:pt idx="364">
                  <c:v>10095.485254256222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4B-4984-A9D3-3B3DC909F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965928"/>
        <c:axId val="287975768"/>
      </c:scatterChart>
      <c:valAx>
        <c:axId val="287965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7975768"/>
        <c:crosses val="autoZero"/>
        <c:crossBetween val="midCat"/>
      </c:valAx>
      <c:valAx>
        <c:axId val="287975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7965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ROČNÍ VODOHOSPODÁŘSKÁ BILANCE NÁDRŽE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6.0508583828352211E-2"/>
          <c:y val="8.7769732084445592E-2"/>
          <c:w val="0.88340471430327094"/>
          <c:h val="0.817928957514314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Bilance!$B$3:$C$3</c:f>
              <c:strCache>
                <c:ptCount val="1"/>
                <c:pt idx="0">
                  <c:v>Přítok Qp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Bilance!$A$5:$A$369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41944.99999995649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41972.99999995486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Bilance!$P$5:$P$369</c:f>
              <c:numCache>
                <c:formatCode>#,##0.00</c:formatCode>
                <c:ptCount val="365"/>
                <c:pt idx="0">
                  <c:v>46512.211658272507</c:v>
                </c:pt>
                <c:pt idx="1">
                  <c:v>38035.291202747627</c:v>
                </c:pt>
                <c:pt idx="2">
                  <c:v>25242.837419361156</c:v>
                </c:pt>
                <c:pt idx="3">
                  <c:v>39054.783474040749</c:v>
                </c:pt>
                <c:pt idx="4">
                  <c:v>19101.250308042494</c:v>
                </c:pt>
                <c:pt idx="5">
                  <c:v>19133.012646548617</c:v>
                </c:pt>
                <c:pt idx="6">
                  <c:v>28848.663790528644</c:v>
                </c:pt>
                <c:pt idx="7">
                  <c:v>25757.081032470476</c:v>
                </c:pt>
                <c:pt idx="8">
                  <c:v>6074.7033345774153</c:v>
                </c:pt>
                <c:pt idx="9">
                  <c:v>12687.388057224729</c:v>
                </c:pt>
                <c:pt idx="10">
                  <c:v>23012.943015609402</c:v>
                </c:pt>
                <c:pt idx="11">
                  <c:v>14658.891617466705</c:v>
                </c:pt>
                <c:pt idx="12">
                  <c:v>35028.320898386293</c:v>
                </c:pt>
                <c:pt idx="13">
                  <c:v>39500.053190603423</c:v>
                </c:pt>
                <c:pt idx="14">
                  <c:v>50954.645003113146</c:v>
                </c:pt>
                <c:pt idx="15">
                  <c:v>41983.56096413538</c:v>
                </c:pt>
                <c:pt idx="16">
                  <c:v>29278.369604205975</c:v>
                </c:pt>
                <c:pt idx="17">
                  <c:v>76985.195529257238</c:v>
                </c:pt>
                <c:pt idx="18">
                  <c:v>63447.390828119118</c:v>
                </c:pt>
                <c:pt idx="19">
                  <c:v>41201.446385416544</c:v>
                </c:pt>
                <c:pt idx="20">
                  <c:v>22821.249370210277</c:v>
                </c:pt>
                <c:pt idx="21">
                  <c:v>22071.643558582982</c:v>
                </c:pt>
                <c:pt idx="22">
                  <c:v>17495.10677309956</c:v>
                </c:pt>
                <c:pt idx="23">
                  <c:v>24587.6228291056</c:v>
                </c:pt>
                <c:pt idx="24">
                  <c:v>33573.4496310869</c:v>
                </c:pt>
                <c:pt idx="25">
                  <c:v>27475.904287179794</c:v>
                </c:pt>
                <c:pt idx="26">
                  <c:v>20594.303553278136</c:v>
                </c:pt>
                <c:pt idx="27">
                  <c:v>13573.374036446558</c:v>
                </c:pt>
                <c:pt idx="28">
                  <c:v>32607.330026322663</c:v>
                </c:pt>
                <c:pt idx="29">
                  <c:v>25561.393754606906</c:v>
                </c:pt>
                <c:pt idx="30">
                  <c:v>11501.134241151813</c:v>
                </c:pt>
                <c:pt idx="31">
                  <c:v>16535.593443427573</c:v>
                </c:pt>
                <c:pt idx="32">
                  <c:v>16366.069947490272</c:v>
                </c:pt>
                <c:pt idx="33">
                  <c:v>19855.036359280577</c:v>
                </c:pt>
                <c:pt idx="34">
                  <c:v>19412.603219624496</c:v>
                </c:pt>
                <c:pt idx="35">
                  <c:v>15501.544987761506</c:v>
                </c:pt>
                <c:pt idx="36">
                  <c:v>25032.89254566827</c:v>
                </c:pt>
                <c:pt idx="37">
                  <c:v>6449.7488524939317</c:v>
                </c:pt>
                <c:pt idx="38">
                  <c:v>22497.131834032858</c:v>
                </c:pt>
                <c:pt idx="39">
                  <c:v>6449.7488524939317</c:v>
                </c:pt>
                <c:pt idx="40">
                  <c:v>18234.168682126674</c:v>
                </c:pt>
                <c:pt idx="41">
                  <c:v>27318.604272222925</c:v>
                </c:pt>
                <c:pt idx="42">
                  <c:v>27902.139019730854</c:v>
                </c:pt>
                <c:pt idx="43">
                  <c:v>5290.7785467727144</c:v>
                </c:pt>
                <c:pt idx="44">
                  <c:v>16787.079394785716</c:v>
                </c:pt>
                <c:pt idx="45">
                  <c:v>16481.026422724179</c:v>
                </c:pt>
                <c:pt idx="46">
                  <c:v>16778.233719874133</c:v>
                </c:pt>
                <c:pt idx="47">
                  <c:v>16498.717772547341</c:v>
                </c:pt>
                <c:pt idx="48">
                  <c:v>16516.409150886269</c:v>
                </c:pt>
                <c:pt idx="49">
                  <c:v>27977.607209972477</c:v>
                </c:pt>
                <c:pt idx="50">
                  <c:v>15774.062767879243</c:v>
                </c:pt>
                <c:pt idx="51">
                  <c:v>18404.084070180779</c:v>
                </c:pt>
                <c:pt idx="52">
                  <c:v>17067.901649168529</c:v>
                </c:pt>
                <c:pt idx="53">
                  <c:v>26379.450911442666</c:v>
                </c:pt>
                <c:pt idx="54">
                  <c:v>17182.820797270011</c:v>
                </c:pt>
                <c:pt idx="55">
                  <c:v>28080.433536314889</c:v>
                </c:pt>
                <c:pt idx="56">
                  <c:v>17691.353900917962</c:v>
                </c:pt>
                <c:pt idx="57">
                  <c:v>17111.738131609636</c:v>
                </c:pt>
                <c:pt idx="58">
                  <c:v>27254.893016580081</c:v>
                </c:pt>
                <c:pt idx="59">
                  <c:v>27816.25758611042</c:v>
                </c:pt>
                <c:pt idx="60">
                  <c:v>17008.575889591171</c:v>
                </c:pt>
                <c:pt idx="61">
                  <c:v>27710.184112920517</c:v>
                </c:pt>
                <c:pt idx="62">
                  <c:v>28334.942700241736</c:v>
                </c:pt>
                <c:pt idx="63">
                  <c:v>27586.456588524117</c:v>
                </c:pt>
                <c:pt idx="64">
                  <c:v>44806.339663820727</c:v>
                </c:pt>
                <c:pt idx="65">
                  <c:v>17457.335365104205</c:v>
                </c:pt>
                <c:pt idx="66">
                  <c:v>18570.976245666181</c:v>
                </c:pt>
                <c:pt idx="67">
                  <c:v>29484.395499699269</c:v>
                </c:pt>
                <c:pt idx="68">
                  <c:v>28020.566604606785</c:v>
                </c:pt>
                <c:pt idx="69">
                  <c:v>49231.977395953312</c:v>
                </c:pt>
                <c:pt idx="70">
                  <c:v>51376.960757464607</c:v>
                </c:pt>
                <c:pt idx="71">
                  <c:v>53068.649810351926</c:v>
                </c:pt>
                <c:pt idx="72">
                  <c:v>56882.18165539296</c:v>
                </c:pt>
                <c:pt idx="73">
                  <c:v>69701.135136381767</c:v>
                </c:pt>
                <c:pt idx="74">
                  <c:v>64844.037386442491</c:v>
                </c:pt>
                <c:pt idx="75">
                  <c:v>61085.557757794828</c:v>
                </c:pt>
                <c:pt idx="76">
                  <c:v>61089.290100332299</c:v>
                </c:pt>
                <c:pt idx="77">
                  <c:v>54397.927396244057</c:v>
                </c:pt>
                <c:pt idx="78">
                  <c:v>51038.622952590296</c:v>
                </c:pt>
                <c:pt idx="79">
                  <c:v>38584.320338416022</c:v>
                </c:pt>
                <c:pt idx="80">
                  <c:v>43338.405183382296</c:v>
                </c:pt>
                <c:pt idx="81">
                  <c:v>28496.292324103801</c:v>
                </c:pt>
                <c:pt idx="82">
                  <c:v>28096.538639846727</c:v>
                </c:pt>
                <c:pt idx="83">
                  <c:v>40342.967822309423</c:v>
                </c:pt>
                <c:pt idx="84">
                  <c:v>54495.155194522376</c:v>
                </c:pt>
                <c:pt idx="85">
                  <c:v>39763.594636588212</c:v>
                </c:pt>
                <c:pt idx="86">
                  <c:v>17289.659405385195</c:v>
                </c:pt>
                <c:pt idx="87">
                  <c:v>28744.083260056887</c:v>
                </c:pt>
                <c:pt idx="88">
                  <c:v>50299.057170049105</c:v>
                </c:pt>
                <c:pt idx="89">
                  <c:v>6075.3938152378505</c:v>
                </c:pt>
                <c:pt idx="90">
                  <c:v>30206.307231033959</c:v>
                </c:pt>
                <c:pt idx="91">
                  <c:v>29292.253957226818</c:v>
                </c:pt>
                <c:pt idx="92">
                  <c:v>24047.103424156976</c:v>
                </c:pt>
                <c:pt idx="93">
                  <c:v>30059.924361485744</c:v>
                </c:pt>
                <c:pt idx="94">
                  <c:v>18154.594935054862</c:v>
                </c:pt>
                <c:pt idx="95">
                  <c:v>18692.632299565514</c:v>
                </c:pt>
                <c:pt idx="96">
                  <c:v>30284.500045300661</c:v>
                </c:pt>
                <c:pt idx="97">
                  <c:v>18527.923547458689</c:v>
                </c:pt>
                <c:pt idx="98">
                  <c:v>18458.352473824787</c:v>
                </c:pt>
                <c:pt idx="99">
                  <c:v>6970.8413242826118</c:v>
                </c:pt>
                <c:pt idx="100">
                  <c:v>17895.924180825539</c:v>
                </c:pt>
                <c:pt idx="101">
                  <c:v>18111.878152523419</c:v>
                </c:pt>
                <c:pt idx="102">
                  <c:v>18355.078278924815</c:v>
                </c:pt>
                <c:pt idx="103">
                  <c:v>17622.286729313902</c:v>
                </c:pt>
                <c:pt idx="104">
                  <c:v>17622.286729313902</c:v>
                </c:pt>
                <c:pt idx="105">
                  <c:v>29668.96034718374</c:v>
                </c:pt>
                <c:pt idx="106">
                  <c:v>18086.404822741824</c:v>
                </c:pt>
                <c:pt idx="107">
                  <c:v>18052.309780843192</c:v>
                </c:pt>
                <c:pt idx="108">
                  <c:v>29791.250905302753</c:v>
                </c:pt>
                <c:pt idx="109">
                  <c:v>17950.024655147281</c:v>
                </c:pt>
                <c:pt idx="110">
                  <c:v>6074.7033345774153</c:v>
                </c:pt>
                <c:pt idx="111">
                  <c:v>19937.129473922785</c:v>
                </c:pt>
                <c:pt idx="112">
                  <c:v>29610.772965340137</c:v>
                </c:pt>
                <c:pt idx="113">
                  <c:v>17599.07147717573</c:v>
                </c:pt>
                <c:pt idx="114">
                  <c:v>17745.454375239708</c:v>
                </c:pt>
                <c:pt idx="115">
                  <c:v>5665.562774762263</c:v>
                </c:pt>
                <c:pt idx="116">
                  <c:v>17711.359333341072</c:v>
                </c:pt>
                <c:pt idx="117">
                  <c:v>17735.451673286036</c:v>
                </c:pt>
                <c:pt idx="118">
                  <c:v>5801.9429708725684</c:v>
                </c:pt>
                <c:pt idx="119">
                  <c:v>28734.95764591001</c:v>
                </c:pt>
                <c:pt idx="120">
                  <c:v>36749.719497106758</c:v>
                </c:pt>
                <c:pt idx="121">
                  <c:v>5665.562774762263</c:v>
                </c:pt>
                <c:pt idx="122">
                  <c:v>40661.020312556859</c:v>
                </c:pt>
                <c:pt idx="123">
                  <c:v>29450.300457800633</c:v>
                </c:pt>
                <c:pt idx="124">
                  <c:v>18024.130504860605</c:v>
                </c:pt>
                <c:pt idx="125">
                  <c:v>30382.698263474711</c:v>
                </c:pt>
                <c:pt idx="126">
                  <c:v>30588.649504703164</c:v>
                </c:pt>
                <c:pt idx="127">
                  <c:v>28924.262611475871</c:v>
                </c:pt>
                <c:pt idx="128">
                  <c:v>17870.656164530159</c:v>
                </c:pt>
                <c:pt idx="129">
                  <c:v>17656.381771212538</c:v>
                </c:pt>
                <c:pt idx="130">
                  <c:v>29657.054161086791</c:v>
                </c:pt>
                <c:pt idx="131">
                  <c:v>29522.577477635525</c:v>
                </c:pt>
                <c:pt idx="132">
                  <c:v>17925.932315202321</c:v>
                </c:pt>
                <c:pt idx="133">
                  <c:v>30372.695533005281</c:v>
                </c:pt>
                <c:pt idx="134">
                  <c:v>18042.307078889517</c:v>
                </c:pt>
                <c:pt idx="135">
                  <c:v>17871.831840880579</c:v>
                </c:pt>
                <c:pt idx="136">
                  <c:v>28694.032394640348</c:v>
                </c:pt>
                <c:pt idx="137">
                  <c:v>6142.8934183746869</c:v>
                </c:pt>
                <c:pt idx="138">
                  <c:v>29596.683355864607</c:v>
                </c:pt>
                <c:pt idx="139">
                  <c:v>5733.7528870752967</c:v>
                </c:pt>
                <c:pt idx="140">
                  <c:v>25275.159579306353</c:v>
                </c:pt>
                <c:pt idx="141">
                  <c:v>28300.847658343097</c:v>
                </c:pt>
                <c:pt idx="142">
                  <c:v>5460.9924948546877</c:v>
                </c:pt>
                <c:pt idx="143">
                  <c:v>37274.289266457818</c:v>
                </c:pt>
                <c:pt idx="144">
                  <c:v>5631.467732863629</c:v>
                </c:pt>
                <c:pt idx="145">
                  <c:v>5938.3231384671117</c:v>
                </c:pt>
                <c:pt idx="146">
                  <c:v>33644.998843128931</c:v>
                </c:pt>
                <c:pt idx="147">
                  <c:v>31221.059412761442</c:v>
                </c:pt>
                <c:pt idx="148">
                  <c:v>23981.115441562379</c:v>
                </c:pt>
                <c:pt idx="149">
                  <c:v>19880.565636987169</c:v>
                </c:pt>
                <c:pt idx="150">
                  <c:v>30276.326201741187</c:v>
                </c:pt>
                <c:pt idx="151">
                  <c:v>31038.099460876627</c:v>
                </c:pt>
                <c:pt idx="152">
                  <c:v>31780.464493191987</c:v>
                </c:pt>
                <c:pt idx="153">
                  <c:v>55823.872901943905</c:v>
                </c:pt>
                <c:pt idx="154">
                  <c:v>56616.064865397027</c:v>
                </c:pt>
                <c:pt idx="155">
                  <c:v>31162.853381609515</c:v>
                </c:pt>
                <c:pt idx="156">
                  <c:v>41850.502597653176</c:v>
                </c:pt>
                <c:pt idx="157">
                  <c:v>29328.00989968162</c:v>
                </c:pt>
                <c:pt idx="158">
                  <c:v>30320.423945593488</c:v>
                </c:pt>
                <c:pt idx="159">
                  <c:v>41516.102420286792</c:v>
                </c:pt>
                <c:pt idx="160">
                  <c:v>29971.896803103387</c:v>
                </c:pt>
                <c:pt idx="161">
                  <c:v>30843.905125731198</c:v>
                </c:pt>
                <c:pt idx="162">
                  <c:v>30378.611327437091</c:v>
                </c:pt>
                <c:pt idx="163">
                  <c:v>6698.4542033862399</c:v>
                </c:pt>
                <c:pt idx="164">
                  <c:v>41852.965931751285</c:v>
                </c:pt>
                <c:pt idx="165">
                  <c:v>5733.7528870752967</c:v>
                </c:pt>
                <c:pt idx="166">
                  <c:v>18682.6668962285</c:v>
                </c:pt>
                <c:pt idx="167">
                  <c:v>29293.91485778298</c:v>
                </c:pt>
                <c:pt idx="168">
                  <c:v>5460.9924948546877</c:v>
                </c:pt>
                <c:pt idx="169">
                  <c:v>17093.412277566793</c:v>
                </c:pt>
                <c:pt idx="170">
                  <c:v>17778.075123728529</c:v>
                </c:pt>
                <c:pt idx="171">
                  <c:v>5563.2776490663564</c:v>
                </c:pt>
                <c:pt idx="172">
                  <c:v>30422.709071289399</c:v>
                </c:pt>
                <c:pt idx="173">
                  <c:v>17384.498495314485</c:v>
                </c:pt>
                <c:pt idx="174">
                  <c:v>5631.467732863629</c:v>
                </c:pt>
                <c:pt idx="175">
                  <c:v>29049.333741544961</c:v>
                </c:pt>
                <c:pt idx="176">
                  <c:v>28930.402311670707</c:v>
                </c:pt>
                <c:pt idx="177">
                  <c:v>29787.163997780895</c:v>
                </c:pt>
                <c:pt idx="178">
                  <c:v>5938.3231384671117</c:v>
                </c:pt>
                <c:pt idx="179">
                  <c:v>29263.906723406209</c:v>
                </c:pt>
                <c:pt idx="180">
                  <c:v>30614.813286629429</c:v>
                </c:pt>
                <c:pt idx="181">
                  <c:v>6729.4140513188959</c:v>
                </c:pt>
                <c:pt idx="182">
                  <c:v>30348.603221576075</c:v>
                </c:pt>
                <c:pt idx="183">
                  <c:v>18282.801259089927</c:v>
                </c:pt>
                <c:pt idx="184">
                  <c:v>6985.6214429343381</c:v>
                </c:pt>
                <c:pt idx="185">
                  <c:v>30863.910558154308</c:v>
                </c:pt>
                <c:pt idx="186">
                  <c:v>30715.474867417353</c:v>
                </c:pt>
                <c:pt idx="187">
                  <c:v>5358.7073691587802</c:v>
                </c:pt>
                <c:pt idx="188">
                  <c:v>5495.0875652690847</c:v>
                </c:pt>
                <c:pt idx="189">
                  <c:v>30300.418541686155</c:v>
                </c:pt>
                <c:pt idx="190">
                  <c:v>17604.987271607544</c:v>
                </c:pt>
                <c:pt idx="191">
                  <c:v>5563.2776490663564</c:v>
                </c:pt>
                <c:pt idx="192">
                  <c:v>28785.698991986992</c:v>
                </c:pt>
                <c:pt idx="193">
                  <c:v>5563.2776490663564</c:v>
                </c:pt>
                <c:pt idx="194">
                  <c:v>18236.669371872973</c:v>
                </c:pt>
                <c:pt idx="195">
                  <c:v>5699.6578166608997</c:v>
                </c:pt>
                <c:pt idx="196">
                  <c:v>5699.6578166608997</c:v>
                </c:pt>
                <c:pt idx="197">
                  <c:v>18399.381307747575</c:v>
                </c:pt>
                <c:pt idx="198">
                  <c:v>5631.467732863629</c:v>
                </c:pt>
                <c:pt idx="199">
                  <c:v>5495.0875652690847</c:v>
                </c:pt>
                <c:pt idx="200">
                  <c:v>20008.734662405572</c:v>
                </c:pt>
                <c:pt idx="201">
                  <c:v>33280.646536342283</c:v>
                </c:pt>
                <c:pt idx="202">
                  <c:v>5052.3744863777056</c:v>
                </c:pt>
                <c:pt idx="203">
                  <c:v>17707.272397303452</c:v>
                </c:pt>
                <c:pt idx="204">
                  <c:v>30707.562285269083</c:v>
                </c:pt>
                <c:pt idx="205">
                  <c:v>30673.44856554635</c:v>
                </c:pt>
                <c:pt idx="206">
                  <c:v>30466.806843657476</c:v>
                </c:pt>
                <c:pt idx="207">
                  <c:v>30591.150165933697</c:v>
                </c:pt>
                <c:pt idx="208">
                  <c:v>17853.655295367429</c:v>
                </c:pt>
                <c:pt idx="209">
                  <c:v>18100.289175762668</c:v>
                </c:pt>
                <c:pt idx="210">
                  <c:v>18054.138639237386</c:v>
                </c:pt>
                <c:pt idx="211">
                  <c:v>18443.311093761855</c:v>
                </c:pt>
                <c:pt idx="212">
                  <c:v>5597.3726909649913</c:v>
                </c:pt>
                <c:pt idx="213">
                  <c:v>17965.943123017008</c:v>
                </c:pt>
                <c:pt idx="214">
                  <c:v>5460.9924948546877</c:v>
                </c:pt>
                <c:pt idx="215">
                  <c:v>5460.9924948546877</c:v>
                </c:pt>
                <c:pt idx="216">
                  <c:v>18878.634113327371</c:v>
                </c:pt>
                <c:pt idx="217">
                  <c:v>19177.371651812133</c:v>
                </c:pt>
                <c:pt idx="218">
                  <c:v>5938.3231384671117</c:v>
                </c:pt>
                <c:pt idx="219">
                  <c:v>5836.0380127712033</c:v>
                </c:pt>
                <c:pt idx="220">
                  <c:v>18360.994044840867</c:v>
                </c:pt>
                <c:pt idx="221">
                  <c:v>5904.228096568474</c:v>
                </c:pt>
                <c:pt idx="222">
                  <c:v>5733.7528870752967</c:v>
                </c:pt>
                <c:pt idx="223">
                  <c:v>6922.7126208334385</c:v>
                </c:pt>
                <c:pt idx="224">
                  <c:v>18531.469282849808</c:v>
                </c:pt>
                <c:pt idx="225">
                  <c:v>6313.3686563836281</c:v>
                </c:pt>
                <c:pt idx="226">
                  <c:v>18385.105062609924</c:v>
                </c:pt>
                <c:pt idx="227">
                  <c:v>6394.2300897188961</c:v>
                </c:pt>
                <c:pt idx="228">
                  <c:v>6006.5132507801454</c:v>
                </c:pt>
                <c:pt idx="229">
                  <c:v>5801.9429708725684</c:v>
                </c:pt>
                <c:pt idx="230">
                  <c:v>5495.0875652690847</c:v>
                </c:pt>
                <c:pt idx="231">
                  <c:v>6040.6082926787794</c:v>
                </c:pt>
                <c:pt idx="232">
                  <c:v>5972.4182088815087</c:v>
                </c:pt>
                <c:pt idx="233">
                  <c:v>5904.228096568474</c:v>
                </c:pt>
                <c:pt idx="234">
                  <c:v>5767.8479289739325</c:v>
                </c:pt>
                <c:pt idx="235">
                  <c:v>5631.467732863629</c:v>
                </c:pt>
                <c:pt idx="236">
                  <c:v>5529.1826071677206</c:v>
                </c:pt>
                <c:pt idx="237">
                  <c:v>5597.3726909649913</c:v>
                </c:pt>
                <c:pt idx="238">
                  <c:v>5563.2776490663564</c:v>
                </c:pt>
                <c:pt idx="239">
                  <c:v>5699.6578166608997</c:v>
                </c:pt>
                <c:pt idx="240">
                  <c:v>6319.5830108433083</c:v>
                </c:pt>
                <c:pt idx="241">
                  <c:v>5904.228096568474</c:v>
                </c:pt>
                <c:pt idx="242">
                  <c:v>5767.8479289739325</c:v>
                </c:pt>
                <c:pt idx="243">
                  <c:v>5699.6578166608997</c:v>
                </c:pt>
                <c:pt idx="244">
                  <c:v>5767.8479289739325</c:v>
                </c:pt>
                <c:pt idx="245">
                  <c:v>5767.8479289739325</c:v>
                </c:pt>
                <c:pt idx="246">
                  <c:v>5631.467732863629</c:v>
                </c:pt>
                <c:pt idx="247">
                  <c:v>5392.8024110574161</c:v>
                </c:pt>
                <c:pt idx="248">
                  <c:v>5529.1826071677206</c:v>
                </c:pt>
                <c:pt idx="249">
                  <c:v>5325.1348500825543</c:v>
                </c:pt>
                <c:pt idx="250">
                  <c:v>4443.3664090881848</c:v>
                </c:pt>
                <c:pt idx="251">
                  <c:v>3834.134426035645</c:v>
                </c:pt>
                <c:pt idx="252">
                  <c:v>3969.6934822641497</c:v>
                </c:pt>
                <c:pt idx="253">
                  <c:v>5224.4172928538737</c:v>
                </c:pt>
                <c:pt idx="254">
                  <c:v>3868.1921408018579</c:v>
                </c:pt>
                <c:pt idx="255">
                  <c:v>3935.8597017767197</c:v>
                </c:pt>
                <c:pt idx="256">
                  <c:v>3969.6934822641497</c:v>
                </c:pt>
                <c:pt idx="257">
                  <c:v>3766.0189679874593</c:v>
                </c:pt>
                <c:pt idx="258">
                  <c:v>3528.2867389445569</c:v>
                </c:pt>
                <c:pt idx="259">
                  <c:v>4037.0997818278083</c:v>
                </c:pt>
                <c:pt idx="260">
                  <c:v>5154.6596120736122</c:v>
                </c:pt>
                <c:pt idx="261">
                  <c:v>4781.7042424782576</c:v>
                </c:pt>
                <c:pt idx="262">
                  <c:v>4646.3691205285331</c:v>
                </c:pt>
                <c:pt idx="263">
                  <c:v>4646.3691205285331</c:v>
                </c:pt>
                <c:pt idx="264">
                  <c:v>4409.5326286007548</c:v>
                </c:pt>
                <c:pt idx="265">
                  <c:v>4409.5326286007548</c:v>
                </c:pt>
                <c:pt idx="266">
                  <c:v>4308.0312871384613</c:v>
                </c:pt>
                <c:pt idx="267">
                  <c:v>3562.3444537107689</c:v>
                </c:pt>
                <c:pt idx="268">
                  <c:v>5682.3956860869666</c:v>
                </c:pt>
                <c:pt idx="269">
                  <c:v>6901.9607598249049</c:v>
                </c:pt>
                <c:pt idx="270">
                  <c:v>6245.1785725863565</c:v>
                </c:pt>
                <c:pt idx="271">
                  <c:v>5597.3726909649913</c:v>
                </c:pt>
                <c:pt idx="272">
                  <c:v>5087.5145739211612</c:v>
                </c:pt>
                <c:pt idx="273">
                  <c:v>5256.4222434628737</c:v>
                </c:pt>
                <c:pt idx="274">
                  <c:v>8810.7981100688521</c:v>
                </c:pt>
                <c:pt idx="275">
                  <c:v>23816.891885145542</c:v>
                </c:pt>
                <c:pt idx="276">
                  <c:v>8271.4544099864142</c:v>
                </c:pt>
                <c:pt idx="277">
                  <c:v>8091.3683906563701</c:v>
                </c:pt>
                <c:pt idx="278">
                  <c:v>7565.8903942864426</c:v>
                </c:pt>
                <c:pt idx="279">
                  <c:v>7005.626846841682</c:v>
                </c:pt>
                <c:pt idx="280">
                  <c:v>6901.2702506487076</c:v>
                </c:pt>
                <c:pt idx="281">
                  <c:v>6521.3913681091435</c:v>
                </c:pt>
                <c:pt idx="282">
                  <c:v>6347.463698282264</c:v>
                </c:pt>
                <c:pt idx="283">
                  <c:v>6108.7983764760511</c:v>
                </c:pt>
                <c:pt idx="284">
                  <c:v>5904.228096568474</c:v>
                </c:pt>
                <c:pt idx="285">
                  <c:v>5836.0380127712033</c:v>
                </c:pt>
                <c:pt idx="286">
                  <c:v>5801.9429708725684</c:v>
                </c:pt>
                <c:pt idx="287">
                  <c:v>5290.5172853615086</c:v>
                </c:pt>
                <c:pt idx="288">
                  <c:v>5052.3744863777056</c:v>
                </c:pt>
                <c:pt idx="289">
                  <c:v>6685.5215924370377</c:v>
                </c:pt>
                <c:pt idx="290">
                  <c:v>21902.30669830781</c:v>
                </c:pt>
                <c:pt idx="291">
                  <c:v>8019.3339829243523</c:v>
                </c:pt>
                <c:pt idx="292">
                  <c:v>21074.732035208355</c:v>
                </c:pt>
                <c:pt idx="293">
                  <c:v>7562.1953503656314</c:v>
                </c:pt>
                <c:pt idx="294">
                  <c:v>7423.0532316135841</c:v>
                </c:pt>
                <c:pt idx="295">
                  <c:v>7214.3400392276326</c:v>
                </c:pt>
                <c:pt idx="296">
                  <c:v>7075.1979204755853</c:v>
                </c:pt>
                <c:pt idx="297">
                  <c:v>6866.4847280896365</c:v>
                </c:pt>
                <c:pt idx="298">
                  <c:v>6451.8202944752384</c:v>
                </c:pt>
                <c:pt idx="299">
                  <c:v>5972.4182088815087</c:v>
                </c:pt>
                <c:pt idx="300">
                  <c:v>5086.4695282763423</c:v>
                </c:pt>
                <c:pt idx="301">
                  <c:v>5563.2776490663564</c:v>
                </c:pt>
                <c:pt idx="302">
                  <c:v>5733.7528870752967</c:v>
                </c:pt>
                <c:pt idx="303">
                  <c:v>5904.228096568474</c:v>
                </c:pt>
                <c:pt idx="304">
                  <c:v>5938.3231384671117</c:v>
                </c:pt>
                <c:pt idx="305">
                  <c:v>5733.7528870752967</c:v>
                </c:pt>
                <c:pt idx="306">
                  <c:v>5324.6123272601444</c:v>
                </c:pt>
                <c:pt idx="307">
                  <c:v>4951.1344063266179</c:v>
                </c:pt>
                <c:pt idx="308">
                  <c:v>4849.3718034531194</c:v>
                </c:pt>
                <c:pt idx="309">
                  <c:v>7021.7133010651951</c:v>
                </c:pt>
                <c:pt idx="310">
                  <c:v>7810.6207905384008</c:v>
                </c:pt>
                <c:pt idx="311">
                  <c:v>6866.4847280896365</c:v>
                </c:pt>
                <c:pt idx="312">
                  <c:v>6179.5824535927995</c:v>
                </c:pt>
                <c:pt idx="313">
                  <c:v>4612.5353400411022</c:v>
                </c:pt>
                <c:pt idx="314">
                  <c:v>4375.698848113323</c:v>
                </c:pt>
                <c:pt idx="315">
                  <c:v>5191.3673251158189</c:v>
                </c:pt>
                <c:pt idx="316">
                  <c:v>6006.5132507801454</c:v>
                </c:pt>
                <c:pt idx="317">
                  <c:v>6006.5132507801454</c:v>
                </c:pt>
                <c:pt idx="318">
                  <c:v>5836.0380127712033</c:v>
                </c:pt>
                <c:pt idx="319">
                  <c:v>5938.3231384671117</c:v>
                </c:pt>
                <c:pt idx="320">
                  <c:v>5801.9429708725684</c:v>
                </c:pt>
                <c:pt idx="321">
                  <c:v>5495.0875652690847</c:v>
                </c:pt>
                <c:pt idx="322">
                  <c:v>6142.8934183746869</c:v>
                </c:pt>
                <c:pt idx="323">
                  <c:v>6451.8202944752384</c:v>
                </c:pt>
                <c:pt idx="324">
                  <c:v>7005.626846841682</c:v>
                </c:pt>
                <c:pt idx="325">
                  <c:v>7109.9834430346591</c:v>
                </c:pt>
                <c:pt idx="326">
                  <c:v>7423.0532316135841</c:v>
                </c:pt>
                <c:pt idx="327">
                  <c:v>24497.897043034653</c:v>
                </c:pt>
                <c:pt idx="328">
                  <c:v>9617.5275800708259</c:v>
                </c:pt>
                <c:pt idx="329">
                  <c:v>8360.9562617785759</c:v>
                </c:pt>
                <c:pt idx="330">
                  <c:v>23589.591577305542</c:v>
                </c:pt>
                <c:pt idx="331">
                  <c:v>8703.6609134100418</c:v>
                </c:pt>
                <c:pt idx="332">
                  <c:v>24725.906509359185</c:v>
                </c:pt>
                <c:pt idx="333">
                  <c:v>70649.899306998879</c:v>
                </c:pt>
                <c:pt idx="334">
                  <c:v>39221.246401761156</c:v>
                </c:pt>
                <c:pt idx="335">
                  <c:v>56455.760287179786</c:v>
                </c:pt>
                <c:pt idx="336">
                  <c:v>45742.41383559152</c:v>
                </c:pt>
                <c:pt idx="337">
                  <c:v>55838.988936271686</c:v>
                </c:pt>
                <c:pt idx="338">
                  <c:v>38692.222670000112</c:v>
                </c:pt>
                <c:pt idx="339">
                  <c:v>53592.858826798249</c:v>
                </c:pt>
                <c:pt idx="340">
                  <c:v>40293.551461112562</c:v>
                </c:pt>
                <c:pt idx="341">
                  <c:v>24775.920047643303</c:v>
                </c:pt>
                <c:pt idx="342">
                  <c:v>37631.07736816023</c:v>
                </c:pt>
                <c:pt idx="343">
                  <c:v>8163.402798388388</c:v>
                </c:pt>
                <c:pt idx="344">
                  <c:v>18930.3085236519</c:v>
                </c:pt>
                <c:pt idx="345">
                  <c:v>8739.6781172760511</c:v>
                </c:pt>
                <c:pt idx="346">
                  <c:v>9440.8006604697803</c:v>
                </c:pt>
                <c:pt idx="347">
                  <c:v>11694.208876387573</c:v>
                </c:pt>
                <c:pt idx="348">
                  <c:v>12123.429494374919</c:v>
                </c:pt>
                <c:pt idx="349">
                  <c:v>11924.681676810214</c:v>
                </c:pt>
                <c:pt idx="350">
                  <c:v>17660.00213235274</c:v>
                </c:pt>
                <c:pt idx="351">
                  <c:v>25175.468446929925</c:v>
                </c:pt>
                <c:pt idx="352">
                  <c:v>16501.479723704844</c:v>
                </c:pt>
                <c:pt idx="353">
                  <c:v>19199.971049038952</c:v>
                </c:pt>
                <c:pt idx="354">
                  <c:v>18142.40878120685</c:v>
                </c:pt>
                <c:pt idx="355">
                  <c:v>21042.44717387982</c:v>
                </c:pt>
                <c:pt idx="356">
                  <c:v>27318.958837207312</c:v>
                </c:pt>
                <c:pt idx="357">
                  <c:v>27887.76947102003</c:v>
                </c:pt>
                <c:pt idx="358">
                  <c:v>28327.813902327078</c:v>
                </c:pt>
                <c:pt idx="359">
                  <c:v>28841.199076937934</c:v>
                </c:pt>
                <c:pt idx="360">
                  <c:v>29532.057656766789</c:v>
                </c:pt>
                <c:pt idx="361">
                  <c:v>32209.834419709023</c:v>
                </c:pt>
                <c:pt idx="362">
                  <c:v>32050.836177063567</c:v>
                </c:pt>
                <c:pt idx="363">
                  <c:v>31255.844935320518</c:v>
                </c:pt>
                <c:pt idx="364">
                  <c:v>33274.301522661248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06-4329-A189-6B2F72B50651}"/>
            </c:ext>
          </c:extLst>
        </c:ser>
        <c:ser>
          <c:idx val="1"/>
          <c:order val="1"/>
          <c:tx>
            <c:strRef>
              <c:f>Bilance!$E$3</c:f>
              <c:strCache>
                <c:ptCount val="1"/>
                <c:pt idx="0">
                  <c:v>Ztráta transpirací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Bilance!$A$5:$A$369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41944.99999995649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41972.99999995486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Bilance!$R$5:$R$369</c:f>
              <c:numCache>
                <c:formatCode>#,##0.00</c:formatCode>
                <c:ptCount val="365"/>
                <c:pt idx="0">
                  <c:v>1439.5334210526316</c:v>
                </c:pt>
                <c:pt idx="1">
                  <c:v>1439.5334210526316</c:v>
                </c:pt>
                <c:pt idx="2">
                  <c:v>1439.5334210526316</c:v>
                </c:pt>
                <c:pt idx="3">
                  <c:v>1439.5334210526316</c:v>
                </c:pt>
                <c:pt idx="4">
                  <c:v>1439.5334210526316</c:v>
                </c:pt>
                <c:pt idx="5">
                  <c:v>1439.5334210526316</c:v>
                </c:pt>
                <c:pt idx="6">
                  <c:v>1439.5334210526316</c:v>
                </c:pt>
                <c:pt idx="7">
                  <c:v>1439.5334210526316</c:v>
                </c:pt>
                <c:pt idx="8">
                  <c:v>1439.5334210526316</c:v>
                </c:pt>
                <c:pt idx="9">
                  <c:v>1439.5334210526316</c:v>
                </c:pt>
                <c:pt idx="10">
                  <c:v>1439.5334210526316</c:v>
                </c:pt>
                <c:pt idx="11">
                  <c:v>1439.5334210526316</c:v>
                </c:pt>
                <c:pt idx="12">
                  <c:v>1439.5334210526316</c:v>
                </c:pt>
                <c:pt idx="13">
                  <c:v>1439.5334210526316</c:v>
                </c:pt>
                <c:pt idx="14">
                  <c:v>1439.5334210526316</c:v>
                </c:pt>
                <c:pt idx="15">
                  <c:v>1439.5334210526316</c:v>
                </c:pt>
                <c:pt idx="16">
                  <c:v>1439.5334210526316</c:v>
                </c:pt>
                <c:pt idx="17">
                  <c:v>1439.5334210526316</c:v>
                </c:pt>
                <c:pt idx="18">
                  <c:v>1439.5334210526316</c:v>
                </c:pt>
                <c:pt idx="19">
                  <c:v>1439.5334210526316</c:v>
                </c:pt>
                <c:pt idx="20">
                  <c:v>1439.5334210526316</c:v>
                </c:pt>
                <c:pt idx="21">
                  <c:v>1439.5334210526316</c:v>
                </c:pt>
                <c:pt idx="22">
                  <c:v>1439.5334210526316</c:v>
                </c:pt>
                <c:pt idx="23">
                  <c:v>1439.5334210526316</c:v>
                </c:pt>
                <c:pt idx="24">
                  <c:v>1439.5334210526316</c:v>
                </c:pt>
                <c:pt idx="25">
                  <c:v>1439.5334210526316</c:v>
                </c:pt>
                <c:pt idx="26">
                  <c:v>1439.5334210526316</c:v>
                </c:pt>
                <c:pt idx="27">
                  <c:v>1439.5334210526316</c:v>
                </c:pt>
                <c:pt idx="28">
                  <c:v>1439.5334210526316</c:v>
                </c:pt>
                <c:pt idx="29">
                  <c:v>1439.5334210526316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2813.2595999999994</c:v>
                </c:pt>
                <c:pt idx="152">
                  <c:v>2813.2595999999994</c:v>
                </c:pt>
                <c:pt idx="153">
                  <c:v>2813.2595999999994</c:v>
                </c:pt>
                <c:pt idx="154">
                  <c:v>2813.2595999999994</c:v>
                </c:pt>
                <c:pt idx="155">
                  <c:v>2813.2595999999994</c:v>
                </c:pt>
                <c:pt idx="156">
                  <c:v>2813.2595999999994</c:v>
                </c:pt>
                <c:pt idx="157">
                  <c:v>2813.2595999999994</c:v>
                </c:pt>
                <c:pt idx="158">
                  <c:v>2813.2595999999994</c:v>
                </c:pt>
                <c:pt idx="159">
                  <c:v>2813.2595999999994</c:v>
                </c:pt>
                <c:pt idx="160">
                  <c:v>2813.2595999999994</c:v>
                </c:pt>
                <c:pt idx="161">
                  <c:v>2813.2595999999994</c:v>
                </c:pt>
                <c:pt idx="162">
                  <c:v>2813.2595999999994</c:v>
                </c:pt>
                <c:pt idx="163">
                  <c:v>2813.2595999999994</c:v>
                </c:pt>
                <c:pt idx="164">
                  <c:v>2813.2595999999994</c:v>
                </c:pt>
                <c:pt idx="165">
                  <c:v>2813.2595999999994</c:v>
                </c:pt>
                <c:pt idx="166">
                  <c:v>2813.2595999999994</c:v>
                </c:pt>
                <c:pt idx="167">
                  <c:v>2813.2595999999994</c:v>
                </c:pt>
                <c:pt idx="168">
                  <c:v>2813.2595999999994</c:v>
                </c:pt>
                <c:pt idx="169">
                  <c:v>2813.2595999999994</c:v>
                </c:pt>
                <c:pt idx="170">
                  <c:v>2813.2595999999994</c:v>
                </c:pt>
                <c:pt idx="171">
                  <c:v>2813.2595999999994</c:v>
                </c:pt>
                <c:pt idx="172">
                  <c:v>2813.2595999999994</c:v>
                </c:pt>
                <c:pt idx="173">
                  <c:v>2813.2595999999994</c:v>
                </c:pt>
                <c:pt idx="174">
                  <c:v>2813.2595999999994</c:v>
                </c:pt>
                <c:pt idx="175">
                  <c:v>2813.2595999999994</c:v>
                </c:pt>
                <c:pt idx="176">
                  <c:v>2813.2595999999994</c:v>
                </c:pt>
                <c:pt idx="177">
                  <c:v>2813.2595999999994</c:v>
                </c:pt>
                <c:pt idx="178">
                  <c:v>2813.2595999999994</c:v>
                </c:pt>
                <c:pt idx="179">
                  <c:v>2813.2595999999994</c:v>
                </c:pt>
                <c:pt idx="180">
                  <c:v>2813.2595999999994</c:v>
                </c:pt>
                <c:pt idx="181">
                  <c:v>4108.2521142857149</c:v>
                </c:pt>
                <c:pt idx="182">
                  <c:v>4108.2521142857149</c:v>
                </c:pt>
                <c:pt idx="183">
                  <c:v>4108.2521142857149</c:v>
                </c:pt>
                <c:pt idx="184">
                  <c:v>4108.2521142857149</c:v>
                </c:pt>
                <c:pt idx="185">
                  <c:v>4108.2521142857149</c:v>
                </c:pt>
                <c:pt idx="186">
                  <c:v>4108.2521142857149</c:v>
                </c:pt>
                <c:pt idx="187">
                  <c:v>4108.2521142857149</c:v>
                </c:pt>
                <c:pt idx="188">
                  <c:v>4108.2521142857149</c:v>
                </c:pt>
                <c:pt idx="189">
                  <c:v>4108.2521142857149</c:v>
                </c:pt>
                <c:pt idx="190">
                  <c:v>4108.2521142857149</c:v>
                </c:pt>
                <c:pt idx="191">
                  <c:v>4108.2521142857149</c:v>
                </c:pt>
                <c:pt idx="192">
                  <c:v>4108.2521142857149</c:v>
                </c:pt>
                <c:pt idx="193">
                  <c:v>4108.2521142857149</c:v>
                </c:pt>
                <c:pt idx="194">
                  <c:v>4108.2521142857149</c:v>
                </c:pt>
                <c:pt idx="195">
                  <c:v>4108.2521142857149</c:v>
                </c:pt>
                <c:pt idx="196">
                  <c:v>4108.2521142857149</c:v>
                </c:pt>
                <c:pt idx="197">
                  <c:v>4108.2521142857149</c:v>
                </c:pt>
                <c:pt idx="198">
                  <c:v>4108.2521142857149</c:v>
                </c:pt>
                <c:pt idx="199">
                  <c:v>4108.2521142857149</c:v>
                </c:pt>
                <c:pt idx="200">
                  <c:v>4108.2521142857149</c:v>
                </c:pt>
                <c:pt idx="201">
                  <c:v>4108.2521142857149</c:v>
                </c:pt>
                <c:pt idx="202">
                  <c:v>4108.2521142857149</c:v>
                </c:pt>
                <c:pt idx="203">
                  <c:v>4108.2521142857149</c:v>
                </c:pt>
                <c:pt idx="204">
                  <c:v>4108.2521142857149</c:v>
                </c:pt>
                <c:pt idx="205">
                  <c:v>4108.2521142857149</c:v>
                </c:pt>
                <c:pt idx="206">
                  <c:v>4108.2521142857149</c:v>
                </c:pt>
                <c:pt idx="207">
                  <c:v>4108.2521142857149</c:v>
                </c:pt>
                <c:pt idx="208">
                  <c:v>4108.2521142857149</c:v>
                </c:pt>
                <c:pt idx="209">
                  <c:v>4108.2521142857149</c:v>
                </c:pt>
                <c:pt idx="210">
                  <c:v>4108.2521142857149</c:v>
                </c:pt>
                <c:pt idx="211">
                  <c:v>4108.2521142857149</c:v>
                </c:pt>
                <c:pt idx="212">
                  <c:v>4805.4019701492552</c:v>
                </c:pt>
                <c:pt idx="213">
                  <c:v>4805.4019701492552</c:v>
                </c:pt>
                <c:pt idx="214">
                  <c:v>4805.4019701492552</c:v>
                </c:pt>
                <c:pt idx="215">
                  <c:v>4805.4019701492552</c:v>
                </c:pt>
                <c:pt idx="216">
                  <c:v>4805.4019701492552</c:v>
                </c:pt>
                <c:pt idx="217">
                  <c:v>4805.4019701492552</c:v>
                </c:pt>
                <c:pt idx="218">
                  <c:v>4805.4019701492552</c:v>
                </c:pt>
                <c:pt idx="219">
                  <c:v>4805.4019701492552</c:v>
                </c:pt>
                <c:pt idx="220">
                  <c:v>4805.4019701492552</c:v>
                </c:pt>
                <c:pt idx="221">
                  <c:v>4805.4019701492552</c:v>
                </c:pt>
                <c:pt idx="222">
                  <c:v>4805.4019701492552</c:v>
                </c:pt>
                <c:pt idx="223">
                  <c:v>4805.4019701492552</c:v>
                </c:pt>
                <c:pt idx="224">
                  <c:v>4805.4019701492552</c:v>
                </c:pt>
                <c:pt idx="225">
                  <c:v>4805.4019701492552</c:v>
                </c:pt>
                <c:pt idx="226">
                  <c:v>4805.4019701492552</c:v>
                </c:pt>
                <c:pt idx="227">
                  <c:v>4805.4019701492552</c:v>
                </c:pt>
                <c:pt idx="228">
                  <c:v>4805.4019701492552</c:v>
                </c:pt>
                <c:pt idx="229">
                  <c:v>4805.4019701492552</c:v>
                </c:pt>
                <c:pt idx="230">
                  <c:v>4805.4019701492552</c:v>
                </c:pt>
                <c:pt idx="231">
                  <c:v>4805.4019701492552</c:v>
                </c:pt>
                <c:pt idx="232">
                  <c:v>4805.4019701492552</c:v>
                </c:pt>
                <c:pt idx="233">
                  <c:v>4805.4019701492552</c:v>
                </c:pt>
                <c:pt idx="234">
                  <c:v>4805.4019701492552</c:v>
                </c:pt>
                <c:pt idx="235">
                  <c:v>4805.4019701492552</c:v>
                </c:pt>
                <c:pt idx="236">
                  <c:v>4805.4019701492552</c:v>
                </c:pt>
                <c:pt idx="237">
                  <c:v>4805.4019701492552</c:v>
                </c:pt>
                <c:pt idx="238">
                  <c:v>4805.4019701492552</c:v>
                </c:pt>
                <c:pt idx="239">
                  <c:v>4805.4019701492552</c:v>
                </c:pt>
                <c:pt idx="240">
                  <c:v>4805.4019701492552</c:v>
                </c:pt>
                <c:pt idx="241">
                  <c:v>4805.4019701492552</c:v>
                </c:pt>
                <c:pt idx="242">
                  <c:v>6586.5998571428581</c:v>
                </c:pt>
                <c:pt idx="243">
                  <c:v>6586.5998571428581</c:v>
                </c:pt>
                <c:pt idx="244">
                  <c:v>6586.5998571428581</c:v>
                </c:pt>
                <c:pt idx="245">
                  <c:v>6586.5998571428581</c:v>
                </c:pt>
                <c:pt idx="246">
                  <c:v>6586.5998571428581</c:v>
                </c:pt>
                <c:pt idx="247">
                  <c:v>6586.5998571428581</c:v>
                </c:pt>
                <c:pt idx="248">
                  <c:v>6586.5998571428581</c:v>
                </c:pt>
                <c:pt idx="249">
                  <c:v>6586.5998571428581</c:v>
                </c:pt>
                <c:pt idx="250">
                  <c:v>6586.5998571428581</c:v>
                </c:pt>
                <c:pt idx="251">
                  <c:v>6586.5998571428581</c:v>
                </c:pt>
                <c:pt idx="252">
                  <c:v>6586.5998571428581</c:v>
                </c:pt>
                <c:pt idx="253">
                  <c:v>6586.5998571428581</c:v>
                </c:pt>
                <c:pt idx="254">
                  <c:v>6586.5998571428581</c:v>
                </c:pt>
                <c:pt idx="255">
                  <c:v>6586.5998571428581</c:v>
                </c:pt>
                <c:pt idx="256">
                  <c:v>6586.5998571428581</c:v>
                </c:pt>
                <c:pt idx="257">
                  <c:v>6586.5998571428581</c:v>
                </c:pt>
                <c:pt idx="258">
                  <c:v>6586.5998571428581</c:v>
                </c:pt>
                <c:pt idx="259">
                  <c:v>6586.5998571428581</c:v>
                </c:pt>
                <c:pt idx="260">
                  <c:v>6586.5998571428581</c:v>
                </c:pt>
                <c:pt idx="261">
                  <c:v>6586.5998571428581</c:v>
                </c:pt>
                <c:pt idx="262">
                  <c:v>6586.5998571428581</c:v>
                </c:pt>
                <c:pt idx="263">
                  <c:v>6586.5998571428581</c:v>
                </c:pt>
                <c:pt idx="264">
                  <c:v>6586.5998571428581</c:v>
                </c:pt>
                <c:pt idx="265">
                  <c:v>6586.5998571428581</c:v>
                </c:pt>
                <c:pt idx="266">
                  <c:v>6586.5998571428581</c:v>
                </c:pt>
                <c:pt idx="267">
                  <c:v>6586.5998571428581</c:v>
                </c:pt>
                <c:pt idx="268">
                  <c:v>6586.5998571428581</c:v>
                </c:pt>
                <c:pt idx="269">
                  <c:v>6586.5998571428581</c:v>
                </c:pt>
                <c:pt idx="270">
                  <c:v>6586.5998571428581</c:v>
                </c:pt>
                <c:pt idx="271">
                  <c:v>6586.5998571428581</c:v>
                </c:pt>
                <c:pt idx="272">
                  <c:v>6586.5998571428581</c:v>
                </c:pt>
                <c:pt idx="273">
                  <c:v>5982.218689655173</c:v>
                </c:pt>
                <c:pt idx="274">
                  <c:v>5982.218689655173</c:v>
                </c:pt>
                <c:pt idx="275">
                  <c:v>5982.218689655173</c:v>
                </c:pt>
                <c:pt idx="276">
                  <c:v>5982.218689655173</c:v>
                </c:pt>
                <c:pt idx="277">
                  <c:v>5982.218689655173</c:v>
                </c:pt>
                <c:pt idx="278">
                  <c:v>5982.218689655173</c:v>
                </c:pt>
                <c:pt idx="279">
                  <c:v>5982.218689655173</c:v>
                </c:pt>
                <c:pt idx="280">
                  <c:v>5982.218689655173</c:v>
                </c:pt>
                <c:pt idx="281">
                  <c:v>5982.218689655173</c:v>
                </c:pt>
                <c:pt idx="282">
                  <c:v>5982.218689655173</c:v>
                </c:pt>
                <c:pt idx="283">
                  <c:v>5982.218689655173</c:v>
                </c:pt>
                <c:pt idx="284">
                  <c:v>5982.218689655173</c:v>
                </c:pt>
                <c:pt idx="285">
                  <c:v>5982.218689655173</c:v>
                </c:pt>
                <c:pt idx="286">
                  <c:v>5982.218689655173</c:v>
                </c:pt>
                <c:pt idx="287">
                  <c:v>5982.218689655173</c:v>
                </c:pt>
                <c:pt idx="288">
                  <c:v>5982.218689655173</c:v>
                </c:pt>
                <c:pt idx="289">
                  <c:v>5982.218689655173</c:v>
                </c:pt>
                <c:pt idx="290">
                  <c:v>5982.218689655173</c:v>
                </c:pt>
                <c:pt idx="291">
                  <c:v>5982.218689655173</c:v>
                </c:pt>
                <c:pt idx="292">
                  <c:v>5982.218689655173</c:v>
                </c:pt>
                <c:pt idx="293">
                  <c:v>5982.218689655173</c:v>
                </c:pt>
                <c:pt idx="294">
                  <c:v>5982.218689655173</c:v>
                </c:pt>
                <c:pt idx="295">
                  <c:v>5982.218689655173</c:v>
                </c:pt>
                <c:pt idx="296">
                  <c:v>5982.218689655173</c:v>
                </c:pt>
                <c:pt idx="297">
                  <c:v>5982.218689655173</c:v>
                </c:pt>
                <c:pt idx="298">
                  <c:v>5982.218689655173</c:v>
                </c:pt>
                <c:pt idx="299">
                  <c:v>5982.218689655173</c:v>
                </c:pt>
                <c:pt idx="300">
                  <c:v>5982.218689655173</c:v>
                </c:pt>
                <c:pt idx="301">
                  <c:v>5982.218689655173</c:v>
                </c:pt>
                <c:pt idx="302">
                  <c:v>5982.218689655173</c:v>
                </c:pt>
                <c:pt idx="303">
                  <c:v>5982.218689655173</c:v>
                </c:pt>
                <c:pt idx="304">
                  <c:v>3417.5894399999993</c:v>
                </c:pt>
                <c:pt idx="305">
                  <c:v>3417.5894399999993</c:v>
                </c:pt>
                <c:pt idx="306">
                  <c:v>3417.5894399999993</c:v>
                </c:pt>
                <c:pt idx="307">
                  <c:v>3417.5894399999993</c:v>
                </c:pt>
                <c:pt idx="308">
                  <c:v>3417.5894399999993</c:v>
                </c:pt>
                <c:pt idx="309">
                  <c:v>3417.5894399999993</c:v>
                </c:pt>
                <c:pt idx="310">
                  <c:v>3417.5894399999993</c:v>
                </c:pt>
                <c:pt idx="311">
                  <c:v>3417.5894399999993</c:v>
                </c:pt>
                <c:pt idx="312">
                  <c:v>3417.5894399999993</c:v>
                </c:pt>
                <c:pt idx="313">
                  <c:v>3417.5894399999993</c:v>
                </c:pt>
                <c:pt idx="314">
                  <c:v>3417.5894399999993</c:v>
                </c:pt>
                <c:pt idx="315">
                  <c:v>3417.5894399999993</c:v>
                </c:pt>
                <c:pt idx="316">
                  <c:v>3417.5894399999993</c:v>
                </c:pt>
                <c:pt idx="317">
                  <c:v>3417.5894399999993</c:v>
                </c:pt>
                <c:pt idx="318">
                  <c:v>3417.5894399999993</c:v>
                </c:pt>
                <c:pt idx="319">
                  <c:v>3417.5894399999993</c:v>
                </c:pt>
                <c:pt idx="320">
                  <c:v>3417.5894399999993</c:v>
                </c:pt>
                <c:pt idx="321">
                  <c:v>3417.5894399999993</c:v>
                </c:pt>
                <c:pt idx="322">
                  <c:v>3417.5894399999993</c:v>
                </c:pt>
                <c:pt idx="323">
                  <c:v>3417.5894399999993</c:v>
                </c:pt>
                <c:pt idx="324">
                  <c:v>3417.5894399999993</c:v>
                </c:pt>
                <c:pt idx="325">
                  <c:v>3417.5894399999993</c:v>
                </c:pt>
                <c:pt idx="326">
                  <c:v>3417.5894399999993</c:v>
                </c:pt>
                <c:pt idx="327">
                  <c:v>3417.5894399999993</c:v>
                </c:pt>
                <c:pt idx="328">
                  <c:v>3417.5894399999993</c:v>
                </c:pt>
                <c:pt idx="329">
                  <c:v>3417.5894399999993</c:v>
                </c:pt>
                <c:pt idx="330">
                  <c:v>3417.5894399999993</c:v>
                </c:pt>
                <c:pt idx="331">
                  <c:v>3417.5894399999993</c:v>
                </c:pt>
                <c:pt idx="332">
                  <c:v>3417.5894399999993</c:v>
                </c:pt>
                <c:pt idx="333">
                  <c:v>3417.5894399999993</c:v>
                </c:pt>
                <c:pt idx="334">
                  <c:v>2297.307036144578</c:v>
                </c:pt>
                <c:pt idx="335">
                  <c:v>2297.307036144578</c:v>
                </c:pt>
                <c:pt idx="336">
                  <c:v>2297.307036144578</c:v>
                </c:pt>
                <c:pt idx="337">
                  <c:v>2297.307036144578</c:v>
                </c:pt>
                <c:pt idx="338">
                  <c:v>2297.307036144578</c:v>
                </c:pt>
                <c:pt idx="339">
                  <c:v>2297.307036144578</c:v>
                </c:pt>
                <c:pt idx="340">
                  <c:v>2297.307036144578</c:v>
                </c:pt>
                <c:pt idx="341">
                  <c:v>2297.307036144578</c:v>
                </c:pt>
                <c:pt idx="342">
                  <c:v>2297.307036144578</c:v>
                </c:pt>
                <c:pt idx="343">
                  <c:v>2297.307036144578</c:v>
                </c:pt>
                <c:pt idx="344">
                  <c:v>2297.307036144578</c:v>
                </c:pt>
                <c:pt idx="345">
                  <c:v>2297.307036144578</c:v>
                </c:pt>
                <c:pt idx="346">
                  <c:v>2297.307036144578</c:v>
                </c:pt>
                <c:pt idx="347">
                  <c:v>2297.307036144578</c:v>
                </c:pt>
                <c:pt idx="348">
                  <c:v>2297.307036144578</c:v>
                </c:pt>
                <c:pt idx="349">
                  <c:v>2297.307036144578</c:v>
                </c:pt>
                <c:pt idx="350">
                  <c:v>2297.307036144578</c:v>
                </c:pt>
                <c:pt idx="351">
                  <c:v>2297.307036144578</c:v>
                </c:pt>
                <c:pt idx="352">
                  <c:v>2297.307036144578</c:v>
                </c:pt>
                <c:pt idx="353">
                  <c:v>2297.307036144578</c:v>
                </c:pt>
                <c:pt idx="354">
                  <c:v>2297.307036144578</c:v>
                </c:pt>
                <c:pt idx="355">
                  <c:v>2297.307036144578</c:v>
                </c:pt>
                <c:pt idx="356">
                  <c:v>2297.307036144578</c:v>
                </c:pt>
                <c:pt idx="357">
                  <c:v>2297.307036144578</c:v>
                </c:pt>
                <c:pt idx="358">
                  <c:v>2297.307036144578</c:v>
                </c:pt>
                <c:pt idx="359">
                  <c:v>2297.307036144578</c:v>
                </c:pt>
                <c:pt idx="360">
                  <c:v>2297.307036144578</c:v>
                </c:pt>
                <c:pt idx="361">
                  <c:v>2297.307036144578</c:v>
                </c:pt>
                <c:pt idx="362">
                  <c:v>2297.307036144578</c:v>
                </c:pt>
                <c:pt idx="363">
                  <c:v>2297.307036144578</c:v>
                </c:pt>
                <c:pt idx="364">
                  <c:v>2297.307036144578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06-4329-A189-6B2F72B50651}"/>
            </c:ext>
          </c:extLst>
        </c:ser>
        <c:ser>
          <c:idx val="2"/>
          <c:order val="2"/>
          <c:tx>
            <c:strRef>
              <c:f>Bilance!$S$3</c:f>
              <c:strCache>
                <c:ptCount val="1"/>
                <c:pt idx="0">
                  <c:v>Odtok Q355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Bilance!$A$5:$A$369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41944.99999995649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41972.99999995486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Bilance!$F$5:$F$369</c:f>
              <c:numCache>
                <c:formatCode>#,##0.00</c:formatCode>
                <c:ptCount val="365"/>
                <c:pt idx="0">
                  <c:v>11664</c:v>
                </c:pt>
                <c:pt idx="1">
                  <c:v>11664</c:v>
                </c:pt>
                <c:pt idx="2">
                  <c:v>11664</c:v>
                </c:pt>
                <c:pt idx="3">
                  <c:v>11664</c:v>
                </c:pt>
                <c:pt idx="4">
                  <c:v>11664</c:v>
                </c:pt>
                <c:pt idx="5">
                  <c:v>11664</c:v>
                </c:pt>
                <c:pt idx="6">
                  <c:v>11664</c:v>
                </c:pt>
                <c:pt idx="7">
                  <c:v>11664</c:v>
                </c:pt>
                <c:pt idx="8">
                  <c:v>11664</c:v>
                </c:pt>
                <c:pt idx="9">
                  <c:v>11664</c:v>
                </c:pt>
                <c:pt idx="10">
                  <c:v>11664</c:v>
                </c:pt>
                <c:pt idx="11">
                  <c:v>11664</c:v>
                </c:pt>
                <c:pt idx="12">
                  <c:v>11664</c:v>
                </c:pt>
                <c:pt idx="13">
                  <c:v>11664</c:v>
                </c:pt>
                <c:pt idx="14">
                  <c:v>11664</c:v>
                </c:pt>
                <c:pt idx="15">
                  <c:v>11664</c:v>
                </c:pt>
                <c:pt idx="16">
                  <c:v>11664</c:v>
                </c:pt>
                <c:pt idx="17">
                  <c:v>11664</c:v>
                </c:pt>
                <c:pt idx="18">
                  <c:v>11664</c:v>
                </c:pt>
                <c:pt idx="19">
                  <c:v>11664</c:v>
                </c:pt>
                <c:pt idx="20">
                  <c:v>11664</c:v>
                </c:pt>
                <c:pt idx="21">
                  <c:v>11664</c:v>
                </c:pt>
                <c:pt idx="22">
                  <c:v>11664</c:v>
                </c:pt>
                <c:pt idx="23">
                  <c:v>11664</c:v>
                </c:pt>
                <c:pt idx="24">
                  <c:v>11664</c:v>
                </c:pt>
                <c:pt idx="25">
                  <c:v>11664</c:v>
                </c:pt>
                <c:pt idx="26">
                  <c:v>11664</c:v>
                </c:pt>
                <c:pt idx="27">
                  <c:v>11664</c:v>
                </c:pt>
                <c:pt idx="28">
                  <c:v>11664</c:v>
                </c:pt>
                <c:pt idx="29">
                  <c:v>11664</c:v>
                </c:pt>
                <c:pt idx="30">
                  <c:v>11664</c:v>
                </c:pt>
                <c:pt idx="31">
                  <c:v>11664</c:v>
                </c:pt>
                <c:pt idx="32">
                  <c:v>11664</c:v>
                </c:pt>
                <c:pt idx="33">
                  <c:v>11664</c:v>
                </c:pt>
                <c:pt idx="34">
                  <c:v>11664</c:v>
                </c:pt>
                <c:pt idx="35">
                  <c:v>11664</c:v>
                </c:pt>
                <c:pt idx="36">
                  <c:v>11664</c:v>
                </c:pt>
                <c:pt idx="37">
                  <c:v>11664</c:v>
                </c:pt>
                <c:pt idx="38">
                  <c:v>11664</c:v>
                </c:pt>
                <c:pt idx="39">
                  <c:v>11664</c:v>
                </c:pt>
                <c:pt idx="40">
                  <c:v>11664</c:v>
                </c:pt>
                <c:pt idx="41">
                  <c:v>11664</c:v>
                </c:pt>
                <c:pt idx="42">
                  <c:v>11664</c:v>
                </c:pt>
                <c:pt idx="43">
                  <c:v>11664</c:v>
                </c:pt>
                <c:pt idx="44">
                  <c:v>11664</c:v>
                </c:pt>
                <c:pt idx="45">
                  <c:v>11664</c:v>
                </c:pt>
                <c:pt idx="46">
                  <c:v>11664</c:v>
                </c:pt>
                <c:pt idx="47">
                  <c:v>11664</c:v>
                </c:pt>
                <c:pt idx="48">
                  <c:v>11664</c:v>
                </c:pt>
                <c:pt idx="49">
                  <c:v>11664</c:v>
                </c:pt>
                <c:pt idx="50">
                  <c:v>11664</c:v>
                </c:pt>
                <c:pt idx="51">
                  <c:v>11664</c:v>
                </c:pt>
                <c:pt idx="52">
                  <c:v>11664</c:v>
                </c:pt>
                <c:pt idx="53">
                  <c:v>11664</c:v>
                </c:pt>
                <c:pt idx="54">
                  <c:v>11664</c:v>
                </c:pt>
                <c:pt idx="55">
                  <c:v>11664</c:v>
                </c:pt>
                <c:pt idx="56">
                  <c:v>11664</c:v>
                </c:pt>
                <c:pt idx="57">
                  <c:v>11664</c:v>
                </c:pt>
                <c:pt idx="58">
                  <c:v>11664</c:v>
                </c:pt>
                <c:pt idx="59">
                  <c:v>11664</c:v>
                </c:pt>
                <c:pt idx="60">
                  <c:v>11664</c:v>
                </c:pt>
                <c:pt idx="61">
                  <c:v>11664</c:v>
                </c:pt>
                <c:pt idx="62">
                  <c:v>11664</c:v>
                </c:pt>
                <c:pt idx="63">
                  <c:v>11664</c:v>
                </c:pt>
                <c:pt idx="64">
                  <c:v>11664</c:v>
                </c:pt>
                <c:pt idx="65">
                  <c:v>11664</c:v>
                </c:pt>
                <c:pt idx="66">
                  <c:v>11664</c:v>
                </c:pt>
                <c:pt idx="67">
                  <c:v>11664</c:v>
                </c:pt>
                <c:pt idx="68">
                  <c:v>11664</c:v>
                </c:pt>
                <c:pt idx="69">
                  <c:v>11664</c:v>
                </c:pt>
                <c:pt idx="70">
                  <c:v>11664</c:v>
                </c:pt>
                <c:pt idx="71">
                  <c:v>11664</c:v>
                </c:pt>
                <c:pt idx="72">
                  <c:v>11664</c:v>
                </c:pt>
                <c:pt idx="73">
                  <c:v>11664</c:v>
                </c:pt>
                <c:pt idx="74">
                  <c:v>11664</c:v>
                </c:pt>
                <c:pt idx="75">
                  <c:v>11664</c:v>
                </c:pt>
                <c:pt idx="76">
                  <c:v>11664</c:v>
                </c:pt>
                <c:pt idx="77">
                  <c:v>11664</c:v>
                </c:pt>
                <c:pt idx="78">
                  <c:v>11664</c:v>
                </c:pt>
                <c:pt idx="79">
                  <c:v>11664</c:v>
                </c:pt>
                <c:pt idx="80">
                  <c:v>11664</c:v>
                </c:pt>
                <c:pt idx="81">
                  <c:v>11664</c:v>
                </c:pt>
                <c:pt idx="82">
                  <c:v>11664</c:v>
                </c:pt>
                <c:pt idx="83">
                  <c:v>11664</c:v>
                </c:pt>
                <c:pt idx="84">
                  <c:v>11664</c:v>
                </c:pt>
                <c:pt idx="85">
                  <c:v>11664</c:v>
                </c:pt>
                <c:pt idx="86">
                  <c:v>11664</c:v>
                </c:pt>
                <c:pt idx="87">
                  <c:v>11664</c:v>
                </c:pt>
                <c:pt idx="88">
                  <c:v>11664</c:v>
                </c:pt>
                <c:pt idx="89">
                  <c:v>11664</c:v>
                </c:pt>
                <c:pt idx="90">
                  <c:v>11664</c:v>
                </c:pt>
                <c:pt idx="91">
                  <c:v>11664</c:v>
                </c:pt>
                <c:pt idx="92">
                  <c:v>11664</c:v>
                </c:pt>
                <c:pt idx="93">
                  <c:v>11664</c:v>
                </c:pt>
                <c:pt idx="94">
                  <c:v>11664</c:v>
                </c:pt>
                <c:pt idx="95">
                  <c:v>11664</c:v>
                </c:pt>
                <c:pt idx="96">
                  <c:v>11664</c:v>
                </c:pt>
                <c:pt idx="97">
                  <c:v>11664</c:v>
                </c:pt>
                <c:pt idx="98">
                  <c:v>11664</c:v>
                </c:pt>
                <c:pt idx="99">
                  <c:v>11664</c:v>
                </c:pt>
                <c:pt idx="100">
                  <c:v>11664</c:v>
                </c:pt>
                <c:pt idx="101">
                  <c:v>11664</c:v>
                </c:pt>
                <c:pt idx="102">
                  <c:v>11664</c:v>
                </c:pt>
                <c:pt idx="103">
                  <c:v>11664</c:v>
                </c:pt>
                <c:pt idx="104">
                  <c:v>11664</c:v>
                </c:pt>
                <c:pt idx="105">
                  <c:v>11664</c:v>
                </c:pt>
                <c:pt idx="106">
                  <c:v>11664</c:v>
                </c:pt>
                <c:pt idx="107">
                  <c:v>11664</c:v>
                </c:pt>
                <c:pt idx="108">
                  <c:v>11664</c:v>
                </c:pt>
                <c:pt idx="109">
                  <c:v>11664</c:v>
                </c:pt>
                <c:pt idx="110">
                  <c:v>11664</c:v>
                </c:pt>
                <c:pt idx="111">
                  <c:v>11664</c:v>
                </c:pt>
                <c:pt idx="112">
                  <c:v>11664</c:v>
                </c:pt>
                <c:pt idx="113">
                  <c:v>11664</c:v>
                </c:pt>
                <c:pt idx="114">
                  <c:v>11664</c:v>
                </c:pt>
                <c:pt idx="115">
                  <c:v>11664</c:v>
                </c:pt>
                <c:pt idx="116">
                  <c:v>11664</c:v>
                </c:pt>
                <c:pt idx="117">
                  <c:v>11664</c:v>
                </c:pt>
                <c:pt idx="118">
                  <c:v>11664</c:v>
                </c:pt>
                <c:pt idx="119">
                  <c:v>11664</c:v>
                </c:pt>
                <c:pt idx="120">
                  <c:v>11664</c:v>
                </c:pt>
                <c:pt idx="121">
                  <c:v>11664</c:v>
                </c:pt>
                <c:pt idx="122">
                  <c:v>11664</c:v>
                </c:pt>
                <c:pt idx="123">
                  <c:v>11664</c:v>
                </c:pt>
                <c:pt idx="124">
                  <c:v>11664</c:v>
                </c:pt>
                <c:pt idx="125">
                  <c:v>11664</c:v>
                </c:pt>
                <c:pt idx="126">
                  <c:v>11664</c:v>
                </c:pt>
                <c:pt idx="127">
                  <c:v>11664</c:v>
                </c:pt>
                <c:pt idx="128">
                  <c:v>11664</c:v>
                </c:pt>
                <c:pt idx="129">
                  <c:v>11664</c:v>
                </c:pt>
                <c:pt idx="130">
                  <c:v>11664</c:v>
                </c:pt>
                <c:pt idx="131">
                  <c:v>11664</c:v>
                </c:pt>
                <c:pt idx="132">
                  <c:v>11664</c:v>
                </c:pt>
                <c:pt idx="133">
                  <c:v>11664</c:v>
                </c:pt>
                <c:pt idx="134">
                  <c:v>11664</c:v>
                </c:pt>
                <c:pt idx="135">
                  <c:v>11664</c:v>
                </c:pt>
                <c:pt idx="136">
                  <c:v>11664</c:v>
                </c:pt>
                <c:pt idx="137">
                  <c:v>11664</c:v>
                </c:pt>
                <c:pt idx="138">
                  <c:v>11664</c:v>
                </c:pt>
                <c:pt idx="139">
                  <c:v>11664</c:v>
                </c:pt>
                <c:pt idx="140">
                  <c:v>11664</c:v>
                </c:pt>
                <c:pt idx="141">
                  <c:v>11664</c:v>
                </c:pt>
                <c:pt idx="142">
                  <c:v>11664</c:v>
                </c:pt>
                <c:pt idx="143">
                  <c:v>11664</c:v>
                </c:pt>
                <c:pt idx="144">
                  <c:v>11664</c:v>
                </c:pt>
                <c:pt idx="145">
                  <c:v>11664</c:v>
                </c:pt>
                <c:pt idx="146">
                  <c:v>11664</c:v>
                </c:pt>
                <c:pt idx="147">
                  <c:v>11664</c:v>
                </c:pt>
                <c:pt idx="148">
                  <c:v>11664</c:v>
                </c:pt>
                <c:pt idx="149">
                  <c:v>11664</c:v>
                </c:pt>
                <c:pt idx="150">
                  <c:v>11664</c:v>
                </c:pt>
                <c:pt idx="151">
                  <c:v>11664</c:v>
                </c:pt>
                <c:pt idx="152">
                  <c:v>11664</c:v>
                </c:pt>
                <c:pt idx="153">
                  <c:v>11664</c:v>
                </c:pt>
                <c:pt idx="154">
                  <c:v>11664</c:v>
                </c:pt>
                <c:pt idx="155">
                  <c:v>11664</c:v>
                </c:pt>
                <c:pt idx="156">
                  <c:v>11664</c:v>
                </c:pt>
                <c:pt idx="157">
                  <c:v>11664</c:v>
                </c:pt>
                <c:pt idx="158">
                  <c:v>11664</c:v>
                </c:pt>
                <c:pt idx="159">
                  <c:v>11664</c:v>
                </c:pt>
                <c:pt idx="160">
                  <c:v>11664</c:v>
                </c:pt>
                <c:pt idx="161">
                  <c:v>11664</c:v>
                </c:pt>
                <c:pt idx="162">
                  <c:v>11664</c:v>
                </c:pt>
                <c:pt idx="163">
                  <c:v>11664</c:v>
                </c:pt>
                <c:pt idx="164">
                  <c:v>11664</c:v>
                </c:pt>
                <c:pt idx="165">
                  <c:v>11664</c:v>
                </c:pt>
                <c:pt idx="166">
                  <c:v>11664</c:v>
                </c:pt>
                <c:pt idx="167">
                  <c:v>11664</c:v>
                </c:pt>
                <c:pt idx="168">
                  <c:v>11664</c:v>
                </c:pt>
                <c:pt idx="169">
                  <c:v>11664</c:v>
                </c:pt>
                <c:pt idx="170">
                  <c:v>11664</c:v>
                </c:pt>
                <c:pt idx="171">
                  <c:v>11664</c:v>
                </c:pt>
                <c:pt idx="172">
                  <c:v>11664</c:v>
                </c:pt>
                <c:pt idx="173">
                  <c:v>11664</c:v>
                </c:pt>
                <c:pt idx="174">
                  <c:v>11664</c:v>
                </c:pt>
                <c:pt idx="175">
                  <c:v>11664</c:v>
                </c:pt>
                <c:pt idx="176">
                  <c:v>11664</c:v>
                </c:pt>
                <c:pt idx="177">
                  <c:v>11664</c:v>
                </c:pt>
                <c:pt idx="178">
                  <c:v>11664</c:v>
                </c:pt>
                <c:pt idx="179">
                  <c:v>11664</c:v>
                </c:pt>
                <c:pt idx="180">
                  <c:v>11664</c:v>
                </c:pt>
                <c:pt idx="181">
                  <c:v>11664</c:v>
                </c:pt>
                <c:pt idx="182">
                  <c:v>11664</c:v>
                </c:pt>
                <c:pt idx="183">
                  <c:v>11664</c:v>
                </c:pt>
                <c:pt idx="184">
                  <c:v>11664</c:v>
                </c:pt>
                <c:pt idx="185">
                  <c:v>11664</c:v>
                </c:pt>
                <c:pt idx="186">
                  <c:v>11664</c:v>
                </c:pt>
                <c:pt idx="187">
                  <c:v>11664</c:v>
                </c:pt>
                <c:pt idx="188">
                  <c:v>11664</c:v>
                </c:pt>
                <c:pt idx="189">
                  <c:v>11664</c:v>
                </c:pt>
                <c:pt idx="190">
                  <c:v>11664</c:v>
                </c:pt>
                <c:pt idx="191">
                  <c:v>11664</c:v>
                </c:pt>
                <c:pt idx="192">
                  <c:v>11664</c:v>
                </c:pt>
                <c:pt idx="193">
                  <c:v>11664</c:v>
                </c:pt>
                <c:pt idx="194">
                  <c:v>11664</c:v>
                </c:pt>
                <c:pt idx="195">
                  <c:v>11664</c:v>
                </c:pt>
                <c:pt idx="196">
                  <c:v>11664</c:v>
                </c:pt>
                <c:pt idx="197">
                  <c:v>11664</c:v>
                </c:pt>
                <c:pt idx="198">
                  <c:v>11664</c:v>
                </c:pt>
                <c:pt idx="199">
                  <c:v>11664</c:v>
                </c:pt>
                <c:pt idx="200">
                  <c:v>11664</c:v>
                </c:pt>
                <c:pt idx="201">
                  <c:v>11664</c:v>
                </c:pt>
                <c:pt idx="202">
                  <c:v>11664</c:v>
                </c:pt>
                <c:pt idx="203">
                  <c:v>11664</c:v>
                </c:pt>
                <c:pt idx="204">
                  <c:v>11664</c:v>
                </c:pt>
                <c:pt idx="205">
                  <c:v>11664</c:v>
                </c:pt>
                <c:pt idx="206">
                  <c:v>11664</c:v>
                </c:pt>
                <c:pt idx="207">
                  <c:v>11664</c:v>
                </c:pt>
                <c:pt idx="208">
                  <c:v>11664</c:v>
                </c:pt>
                <c:pt idx="209">
                  <c:v>11664</c:v>
                </c:pt>
                <c:pt idx="210">
                  <c:v>11664</c:v>
                </c:pt>
                <c:pt idx="211">
                  <c:v>11664</c:v>
                </c:pt>
                <c:pt idx="212">
                  <c:v>11664</c:v>
                </c:pt>
                <c:pt idx="213">
                  <c:v>11664</c:v>
                </c:pt>
                <c:pt idx="214">
                  <c:v>11664</c:v>
                </c:pt>
                <c:pt idx="215">
                  <c:v>11664</c:v>
                </c:pt>
                <c:pt idx="216">
                  <c:v>11664</c:v>
                </c:pt>
                <c:pt idx="217">
                  <c:v>11664</c:v>
                </c:pt>
                <c:pt idx="218">
                  <c:v>11664</c:v>
                </c:pt>
                <c:pt idx="219">
                  <c:v>11664</c:v>
                </c:pt>
                <c:pt idx="220">
                  <c:v>11664</c:v>
                </c:pt>
                <c:pt idx="221">
                  <c:v>11664</c:v>
                </c:pt>
                <c:pt idx="222">
                  <c:v>11664</c:v>
                </c:pt>
                <c:pt idx="223">
                  <c:v>11664</c:v>
                </c:pt>
                <c:pt idx="224">
                  <c:v>11664</c:v>
                </c:pt>
                <c:pt idx="225">
                  <c:v>11664</c:v>
                </c:pt>
                <c:pt idx="226">
                  <c:v>11664</c:v>
                </c:pt>
                <c:pt idx="227">
                  <c:v>11664</c:v>
                </c:pt>
                <c:pt idx="228">
                  <c:v>11664</c:v>
                </c:pt>
                <c:pt idx="229">
                  <c:v>11664</c:v>
                </c:pt>
                <c:pt idx="230">
                  <c:v>11664</c:v>
                </c:pt>
                <c:pt idx="231">
                  <c:v>11664</c:v>
                </c:pt>
                <c:pt idx="232">
                  <c:v>11664</c:v>
                </c:pt>
                <c:pt idx="233">
                  <c:v>11664</c:v>
                </c:pt>
                <c:pt idx="234">
                  <c:v>11664</c:v>
                </c:pt>
                <c:pt idx="235">
                  <c:v>11664</c:v>
                </c:pt>
                <c:pt idx="236">
                  <c:v>11664</c:v>
                </c:pt>
                <c:pt idx="237">
                  <c:v>11664</c:v>
                </c:pt>
                <c:pt idx="238">
                  <c:v>11664</c:v>
                </c:pt>
                <c:pt idx="239">
                  <c:v>11664</c:v>
                </c:pt>
                <c:pt idx="240">
                  <c:v>11664</c:v>
                </c:pt>
                <c:pt idx="241">
                  <c:v>11664</c:v>
                </c:pt>
                <c:pt idx="242">
                  <c:v>11664</c:v>
                </c:pt>
                <c:pt idx="243">
                  <c:v>11664</c:v>
                </c:pt>
                <c:pt idx="244">
                  <c:v>11664</c:v>
                </c:pt>
                <c:pt idx="245">
                  <c:v>11664</c:v>
                </c:pt>
                <c:pt idx="246">
                  <c:v>11664</c:v>
                </c:pt>
                <c:pt idx="247">
                  <c:v>11664</c:v>
                </c:pt>
                <c:pt idx="248">
                  <c:v>11664</c:v>
                </c:pt>
                <c:pt idx="249">
                  <c:v>11664</c:v>
                </c:pt>
                <c:pt idx="250">
                  <c:v>11664</c:v>
                </c:pt>
                <c:pt idx="251">
                  <c:v>11664</c:v>
                </c:pt>
                <c:pt idx="252">
                  <c:v>11664</c:v>
                </c:pt>
                <c:pt idx="253">
                  <c:v>11664</c:v>
                </c:pt>
                <c:pt idx="254">
                  <c:v>11664</c:v>
                </c:pt>
                <c:pt idx="255">
                  <c:v>11664</c:v>
                </c:pt>
                <c:pt idx="256">
                  <c:v>11664</c:v>
                </c:pt>
                <c:pt idx="257">
                  <c:v>11664</c:v>
                </c:pt>
                <c:pt idx="258">
                  <c:v>11664</c:v>
                </c:pt>
                <c:pt idx="259">
                  <c:v>11664</c:v>
                </c:pt>
                <c:pt idx="260">
                  <c:v>3888</c:v>
                </c:pt>
                <c:pt idx="261">
                  <c:v>3888</c:v>
                </c:pt>
                <c:pt idx="262">
                  <c:v>3888</c:v>
                </c:pt>
                <c:pt idx="263">
                  <c:v>3888</c:v>
                </c:pt>
                <c:pt idx="264">
                  <c:v>3888</c:v>
                </c:pt>
                <c:pt idx="265">
                  <c:v>3888</c:v>
                </c:pt>
                <c:pt idx="266">
                  <c:v>3888</c:v>
                </c:pt>
                <c:pt idx="267">
                  <c:v>3888</c:v>
                </c:pt>
                <c:pt idx="268">
                  <c:v>3888</c:v>
                </c:pt>
                <c:pt idx="269">
                  <c:v>3888</c:v>
                </c:pt>
                <c:pt idx="270">
                  <c:v>3888</c:v>
                </c:pt>
                <c:pt idx="271">
                  <c:v>3888</c:v>
                </c:pt>
                <c:pt idx="272">
                  <c:v>3888</c:v>
                </c:pt>
                <c:pt idx="273">
                  <c:v>3888</c:v>
                </c:pt>
                <c:pt idx="274">
                  <c:v>3888</c:v>
                </c:pt>
                <c:pt idx="275">
                  <c:v>3888</c:v>
                </c:pt>
                <c:pt idx="276">
                  <c:v>3888</c:v>
                </c:pt>
                <c:pt idx="277">
                  <c:v>3888</c:v>
                </c:pt>
                <c:pt idx="278">
                  <c:v>3888</c:v>
                </c:pt>
                <c:pt idx="279">
                  <c:v>3888</c:v>
                </c:pt>
                <c:pt idx="280">
                  <c:v>3888</c:v>
                </c:pt>
                <c:pt idx="281">
                  <c:v>3888</c:v>
                </c:pt>
                <c:pt idx="282">
                  <c:v>3888</c:v>
                </c:pt>
                <c:pt idx="283">
                  <c:v>3888</c:v>
                </c:pt>
                <c:pt idx="284">
                  <c:v>3888</c:v>
                </c:pt>
                <c:pt idx="285">
                  <c:v>3888</c:v>
                </c:pt>
                <c:pt idx="286">
                  <c:v>3888</c:v>
                </c:pt>
                <c:pt idx="287">
                  <c:v>3888</c:v>
                </c:pt>
                <c:pt idx="288">
                  <c:v>3888</c:v>
                </c:pt>
                <c:pt idx="289">
                  <c:v>3888</c:v>
                </c:pt>
                <c:pt idx="290">
                  <c:v>3888</c:v>
                </c:pt>
                <c:pt idx="291">
                  <c:v>3888</c:v>
                </c:pt>
                <c:pt idx="292">
                  <c:v>3888</c:v>
                </c:pt>
                <c:pt idx="293">
                  <c:v>3888</c:v>
                </c:pt>
                <c:pt idx="294">
                  <c:v>3888</c:v>
                </c:pt>
                <c:pt idx="295">
                  <c:v>3888</c:v>
                </c:pt>
                <c:pt idx="296">
                  <c:v>3888</c:v>
                </c:pt>
                <c:pt idx="297">
                  <c:v>3888</c:v>
                </c:pt>
                <c:pt idx="298">
                  <c:v>3888</c:v>
                </c:pt>
                <c:pt idx="299">
                  <c:v>3888</c:v>
                </c:pt>
                <c:pt idx="300">
                  <c:v>3888</c:v>
                </c:pt>
                <c:pt idx="301">
                  <c:v>3888</c:v>
                </c:pt>
                <c:pt idx="302">
                  <c:v>3888</c:v>
                </c:pt>
                <c:pt idx="303">
                  <c:v>3888</c:v>
                </c:pt>
                <c:pt idx="304">
                  <c:v>3888</c:v>
                </c:pt>
                <c:pt idx="305">
                  <c:v>3888</c:v>
                </c:pt>
                <c:pt idx="306">
                  <c:v>3888</c:v>
                </c:pt>
                <c:pt idx="307">
                  <c:v>3888</c:v>
                </c:pt>
                <c:pt idx="308">
                  <c:v>3888</c:v>
                </c:pt>
                <c:pt idx="309">
                  <c:v>3888</c:v>
                </c:pt>
                <c:pt idx="310">
                  <c:v>3888</c:v>
                </c:pt>
                <c:pt idx="311">
                  <c:v>3888</c:v>
                </c:pt>
                <c:pt idx="312">
                  <c:v>3888</c:v>
                </c:pt>
                <c:pt idx="313">
                  <c:v>3888</c:v>
                </c:pt>
                <c:pt idx="314">
                  <c:v>3888</c:v>
                </c:pt>
                <c:pt idx="315">
                  <c:v>3888</c:v>
                </c:pt>
                <c:pt idx="316">
                  <c:v>3888</c:v>
                </c:pt>
                <c:pt idx="317">
                  <c:v>3888</c:v>
                </c:pt>
                <c:pt idx="318">
                  <c:v>3888</c:v>
                </c:pt>
                <c:pt idx="319">
                  <c:v>3888</c:v>
                </c:pt>
                <c:pt idx="320">
                  <c:v>3888</c:v>
                </c:pt>
                <c:pt idx="321">
                  <c:v>3888</c:v>
                </c:pt>
                <c:pt idx="322">
                  <c:v>3888</c:v>
                </c:pt>
                <c:pt idx="323">
                  <c:v>3888</c:v>
                </c:pt>
                <c:pt idx="324">
                  <c:v>3888</c:v>
                </c:pt>
                <c:pt idx="325">
                  <c:v>3888</c:v>
                </c:pt>
                <c:pt idx="326">
                  <c:v>3888</c:v>
                </c:pt>
                <c:pt idx="327">
                  <c:v>3888</c:v>
                </c:pt>
                <c:pt idx="328">
                  <c:v>3888</c:v>
                </c:pt>
                <c:pt idx="329">
                  <c:v>3888</c:v>
                </c:pt>
                <c:pt idx="330">
                  <c:v>3888</c:v>
                </c:pt>
                <c:pt idx="331">
                  <c:v>3888</c:v>
                </c:pt>
                <c:pt idx="332">
                  <c:v>3888</c:v>
                </c:pt>
                <c:pt idx="333">
                  <c:v>3888</c:v>
                </c:pt>
                <c:pt idx="334">
                  <c:v>3888</c:v>
                </c:pt>
                <c:pt idx="335">
                  <c:v>3888</c:v>
                </c:pt>
                <c:pt idx="336">
                  <c:v>3888</c:v>
                </c:pt>
                <c:pt idx="337">
                  <c:v>3888</c:v>
                </c:pt>
                <c:pt idx="338">
                  <c:v>3888</c:v>
                </c:pt>
                <c:pt idx="339">
                  <c:v>3888</c:v>
                </c:pt>
                <c:pt idx="340">
                  <c:v>3888</c:v>
                </c:pt>
                <c:pt idx="341">
                  <c:v>11664</c:v>
                </c:pt>
                <c:pt idx="342">
                  <c:v>11664</c:v>
                </c:pt>
                <c:pt idx="343">
                  <c:v>11664</c:v>
                </c:pt>
                <c:pt idx="344">
                  <c:v>11664</c:v>
                </c:pt>
                <c:pt idx="345">
                  <c:v>11664</c:v>
                </c:pt>
                <c:pt idx="346">
                  <c:v>11664</c:v>
                </c:pt>
                <c:pt idx="347">
                  <c:v>11664</c:v>
                </c:pt>
                <c:pt idx="348">
                  <c:v>11664</c:v>
                </c:pt>
                <c:pt idx="349">
                  <c:v>11664</c:v>
                </c:pt>
                <c:pt idx="350">
                  <c:v>11664</c:v>
                </c:pt>
                <c:pt idx="351">
                  <c:v>11664</c:v>
                </c:pt>
                <c:pt idx="352">
                  <c:v>11664</c:v>
                </c:pt>
                <c:pt idx="353">
                  <c:v>11664</c:v>
                </c:pt>
                <c:pt idx="354">
                  <c:v>11664</c:v>
                </c:pt>
                <c:pt idx="355">
                  <c:v>11664</c:v>
                </c:pt>
                <c:pt idx="356">
                  <c:v>11664</c:v>
                </c:pt>
                <c:pt idx="357">
                  <c:v>11664</c:v>
                </c:pt>
                <c:pt idx="358">
                  <c:v>11664</c:v>
                </c:pt>
                <c:pt idx="359">
                  <c:v>11664</c:v>
                </c:pt>
                <c:pt idx="360">
                  <c:v>11664</c:v>
                </c:pt>
                <c:pt idx="361">
                  <c:v>11664</c:v>
                </c:pt>
                <c:pt idx="362">
                  <c:v>11664</c:v>
                </c:pt>
                <c:pt idx="363">
                  <c:v>11664</c:v>
                </c:pt>
                <c:pt idx="364">
                  <c:v>11664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06-4329-A189-6B2F72B50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009000"/>
        <c:axId val="292009656"/>
      </c:scatterChart>
      <c:scatterChart>
        <c:scatterStyle val="smoothMarker"/>
        <c:varyColors val="0"/>
        <c:ser>
          <c:idx val="3"/>
          <c:order val="3"/>
          <c:tx>
            <c:strRef>
              <c:f>Bilance!$L$3</c:f>
              <c:strCache>
                <c:ptCount val="1"/>
                <c:pt idx="0">
                  <c:v>Jalová voda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Bilance!$A$5:$A$369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41944.99999995649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41972.99999995486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Bilance!$Y$5:$Y$369</c:f>
              <c:numCache>
                <c:formatCode>#,##0</c:formatCode>
                <c:ptCount val="365"/>
                <c:pt idx="0">
                  <c:v>37901.478237219875</c:v>
                </c:pt>
                <c:pt idx="1">
                  <c:v>67326.036018914863</c:v>
                </c:pt>
                <c:pt idx="2">
                  <c:v>83958.140017223384</c:v>
                </c:pt>
                <c:pt idx="3">
                  <c:v>114402.19007021151</c:v>
                </c:pt>
                <c:pt idx="4">
                  <c:v>124892.70695720137</c:v>
                </c:pt>
                <c:pt idx="5">
                  <c:v>135414.98618269735</c:v>
                </c:pt>
                <c:pt idx="6">
                  <c:v>155652.91655217335</c:v>
                </c:pt>
                <c:pt idx="7">
                  <c:v>172799.2641635912</c:v>
                </c:pt>
                <c:pt idx="8">
                  <c:v>167727.20399064035</c:v>
                </c:pt>
                <c:pt idx="9">
                  <c:v>171803.85862681246</c:v>
                </c:pt>
                <c:pt idx="10">
                  <c:v>186206.06822136923</c:v>
                </c:pt>
                <c:pt idx="11">
                  <c:v>192254.2264177833</c:v>
                </c:pt>
                <c:pt idx="12">
                  <c:v>218671.81389511697</c:v>
                </c:pt>
                <c:pt idx="13">
                  <c:v>249561.13366466775</c:v>
                </c:pt>
                <c:pt idx="14">
                  <c:v>291905.04524672829</c:v>
                </c:pt>
                <c:pt idx="15">
                  <c:v>325277.87278981105</c:v>
                </c:pt>
                <c:pt idx="16">
                  <c:v>345945.50897296437</c:v>
                </c:pt>
                <c:pt idx="17">
                  <c:v>414319.97108116897</c:v>
                </c:pt>
                <c:pt idx="18">
                  <c:v>469156.62848823547</c:v>
                </c:pt>
                <c:pt idx="19">
                  <c:v>501747.34145259939</c:v>
                </c:pt>
                <c:pt idx="20">
                  <c:v>515957.85740175704</c:v>
                </c:pt>
                <c:pt idx="21">
                  <c:v>529418.76753928734</c:v>
                </c:pt>
                <c:pt idx="22">
                  <c:v>538303.14089133427</c:v>
                </c:pt>
                <c:pt idx="23">
                  <c:v>554280.03029938729</c:v>
                </c:pt>
                <c:pt idx="24">
                  <c:v>579242.74650942162</c:v>
                </c:pt>
                <c:pt idx="25">
                  <c:v>598107.91737554874</c:v>
                </c:pt>
                <c:pt idx="26">
                  <c:v>610091.48750777426</c:v>
                </c:pt>
                <c:pt idx="27">
                  <c:v>615054.12812316814</c:v>
                </c:pt>
                <c:pt idx="28">
                  <c:v>639050.72472843819</c:v>
                </c:pt>
                <c:pt idx="29">
                  <c:v>656001.38506199245</c:v>
                </c:pt>
                <c:pt idx="30">
                  <c:v>660331.31930314424</c:v>
                </c:pt>
                <c:pt idx="31">
                  <c:v>669695.71274657175</c:v>
                </c:pt>
                <c:pt idx="32">
                  <c:v>678890.58269406203</c:v>
                </c:pt>
                <c:pt idx="33">
                  <c:v>691574.41905334266</c:v>
                </c:pt>
                <c:pt idx="34">
                  <c:v>703815.8222729672</c:v>
                </c:pt>
                <c:pt idx="35">
                  <c:v>712146.16726072866</c:v>
                </c:pt>
                <c:pt idx="36">
                  <c:v>730007.85980639688</c:v>
                </c:pt>
                <c:pt idx="37">
                  <c:v>728564.95751138486</c:v>
                </c:pt>
                <c:pt idx="38">
                  <c:v>743890.88934541773</c:v>
                </c:pt>
                <c:pt idx="39">
                  <c:v>742447.9870504057</c:v>
                </c:pt>
                <c:pt idx="40">
                  <c:v>753510.95573253243</c:v>
                </c:pt>
                <c:pt idx="41">
                  <c:v>773658.36000475532</c:v>
                </c:pt>
                <c:pt idx="42">
                  <c:v>794389.29902448622</c:v>
                </c:pt>
                <c:pt idx="43">
                  <c:v>790628.45611803164</c:v>
                </c:pt>
                <c:pt idx="44">
                  <c:v>800244.33551281737</c:v>
                </c:pt>
                <c:pt idx="45">
                  <c:v>809554.16193554155</c:v>
                </c:pt>
                <c:pt idx="46">
                  <c:v>819161.19565541565</c:v>
                </c:pt>
                <c:pt idx="47">
                  <c:v>828488.71342796297</c:v>
                </c:pt>
                <c:pt idx="48">
                  <c:v>837833.92257884925</c:v>
                </c:pt>
                <c:pt idx="49">
                  <c:v>858640.32978882175</c:v>
                </c:pt>
                <c:pt idx="50">
                  <c:v>867243.19255670102</c:v>
                </c:pt>
                <c:pt idx="51">
                  <c:v>878476.07662688184</c:v>
                </c:pt>
                <c:pt idx="52">
                  <c:v>888372.77827605035</c:v>
                </c:pt>
                <c:pt idx="53">
                  <c:v>907581.02918749303</c:v>
                </c:pt>
                <c:pt idx="54">
                  <c:v>917592.649984763</c:v>
                </c:pt>
                <c:pt idx="55">
                  <c:v>938501.88352107792</c:v>
                </c:pt>
                <c:pt idx="56">
                  <c:v>949022.03742199589</c:v>
                </c:pt>
                <c:pt idx="57">
                  <c:v>958962.57555360557</c:v>
                </c:pt>
                <c:pt idx="58">
                  <c:v>979046.26857018564</c:v>
                </c:pt>
                <c:pt idx="59">
                  <c:v>999691.32615629607</c:v>
                </c:pt>
                <c:pt idx="60">
                  <c:v>1009528.7020458872</c:v>
                </c:pt>
                <c:pt idx="61">
                  <c:v>1030067.6861588077</c:v>
                </c:pt>
                <c:pt idx="62">
                  <c:v>1051231.4288590495</c:v>
                </c:pt>
                <c:pt idx="63">
                  <c:v>1071646.6854475737</c:v>
                </c:pt>
                <c:pt idx="64">
                  <c:v>1109281.8251113943</c:v>
                </c:pt>
                <c:pt idx="65">
                  <c:v>1119567.9604764986</c:v>
                </c:pt>
                <c:pt idx="66">
                  <c:v>1130967.7367221648</c:v>
                </c:pt>
                <c:pt idx="67">
                  <c:v>1153280.9322218641</c:v>
                </c:pt>
                <c:pt idx="68">
                  <c:v>1174130.298826471</c:v>
                </c:pt>
                <c:pt idx="69">
                  <c:v>1216191.0762224244</c:v>
                </c:pt>
                <c:pt idx="70">
                  <c:v>1260396.8369798891</c:v>
                </c:pt>
                <c:pt idx="71">
                  <c:v>1306294.286790241</c:v>
                </c:pt>
                <c:pt idx="72">
                  <c:v>1356005.2684456341</c:v>
                </c:pt>
                <c:pt idx="73">
                  <c:v>1418535.2035820158</c:v>
                </c:pt>
                <c:pt idx="74">
                  <c:v>1476208.0409684584</c:v>
                </c:pt>
                <c:pt idx="75">
                  <c:v>1530122.3987262533</c:v>
                </c:pt>
                <c:pt idx="76">
                  <c:v>1584040.4888265857</c:v>
                </c:pt>
                <c:pt idx="77">
                  <c:v>1631267.2162228297</c:v>
                </c:pt>
                <c:pt idx="78">
                  <c:v>1675134.6391754199</c:v>
                </c:pt>
                <c:pt idx="79">
                  <c:v>1706547.7595138359</c:v>
                </c:pt>
                <c:pt idx="80">
                  <c:v>1742714.9646972183</c:v>
                </c:pt>
                <c:pt idx="81">
                  <c:v>1764040.057021322</c:v>
                </c:pt>
                <c:pt idx="82">
                  <c:v>1784965.3956611687</c:v>
                </c:pt>
                <c:pt idx="83">
                  <c:v>1818137.1634834781</c:v>
                </c:pt>
                <c:pt idx="84">
                  <c:v>1865461.1186780005</c:v>
                </c:pt>
                <c:pt idx="85">
                  <c:v>1898053.5133145887</c:v>
                </c:pt>
                <c:pt idx="86">
                  <c:v>1908171.9727199739</c:v>
                </c:pt>
                <c:pt idx="87">
                  <c:v>1929744.8559800307</c:v>
                </c:pt>
                <c:pt idx="88">
                  <c:v>1972872.7131500798</c:v>
                </c:pt>
                <c:pt idx="89">
                  <c:v>1970681.1007805555</c:v>
                </c:pt>
                <c:pt idx="90">
                  <c:v>1993716.2080115895</c:v>
                </c:pt>
                <c:pt idx="91">
                  <c:v>2015837.2619688164</c:v>
                </c:pt>
                <c:pt idx="92">
                  <c:v>2032713.1653929735</c:v>
                </c:pt>
                <c:pt idx="93">
                  <c:v>2055601.8897544593</c:v>
                </c:pt>
                <c:pt idx="94">
                  <c:v>2066585.2846895142</c:v>
                </c:pt>
                <c:pt idx="95">
                  <c:v>2078106.7169890797</c:v>
                </c:pt>
                <c:pt idx="96">
                  <c:v>2101220.0170343802</c:v>
                </c:pt>
                <c:pt idx="97">
                  <c:v>2112576.7405818389</c:v>
                </c:pt>
                <c:pt idx="98">
                  <c:v>2123863.8930556634</c:v>
                </c:pt>
                <c:pt idx="99">
                  <c:v>2123463.1757042287</c:v>
                </c:pt>
                <c:pt idx="100">
                  <c:v>2134187.8998850542</c:v>
                </c:pt>
                <c:pt idx="101">
                  <c:v>2145128.5780375777</c:v>
                </c:pt>
                <c:pt idx="102">
                  <c:v>2156312.4563165023</c:v>
                </c:pt>
                <c:pt idx="103">
                  <c:v>2166763.543045816</c:v>
                </c:pt>
                <c:pt idx="104">
                  <c:v>2177214.6297751297</c:v>
                </c:pt>
                <c:pt idx="105">
                  <c:v>2199712.3901223135</c:v>
                </c:pt>
                <c:pt idx="106">
                  <c:v>2210627.5949450554</c:v>
                </c:pt>
                <c:pt idx="107">
                  <c:v>2221508.7047258988</c:v>
                </c:pt>
                <c:pt idx="108">
                  <c:v>2244128.7556312014</c:v>
                </c:pt>
                <c:pt idx="109">
                  <c:v>2254907.5802863487</c:v>
                </c:pt>
                <c:pt idx="110">
                  <c:v>2252714.5869555031</c:v>
                </c:pt>
                <c:pt idx="111">
                  <c:v>2265480.5164294257</c:v>
                </c:pt>
                <c:pt idx="112">
                  <c:v>2287920.0893947659</c:v>
                </c:pt>
                <c:pt idx="113">
                  <c:v>2298347.9608719414</c:v>
                </c:pt>
                <c:pt idx="114">
                  <c:v>2308922.2152471812</c:v>
                </c:pt>
                <c:pt idx="115">
                  <c:v>2305910.9407967059</c:v>
                </c:pt>
                <c:pt idx="116">
                  <c:v>2316451.1001300472</c:v>
                </c:pt>
                <c:pt idx="117">
                  <c:v>2327015.351803333</c:v>
                </c:pt>
                <c:pt idx="118">
                  <c:v>2324276.8377450784</c:v>
                </c:pt>
                <c:pt idx="119">
                  <c:v>2345840.5953909885</c:v>
                </c:pt>
                <c:pt idx="120">
                  <c:v>2375419.1148880953</c:v>
                </c:pt>
                <c:pt idx="121">
                  <c:v>2372407.8404376199</c:v>
                </c:pt>
                <c:pt idx="122">
                  <c:v>2405897.6607501768</c:v>
                </c:pt>
                <c:pt idx="123">
                  <c:v>2428176.7612079773</c:v>
                </c:pt>
                <c:pt idx="124">
                  <c:v>2439029.6917128381</c:v>
                </c:pt>
                <c:pt idx="125">
                  <c:v>2462241.1899763127</c:v>
                </c:pt>
                <c:pt idx="126">
                  <c:v>2485658.639481016</c:v>
                </c:pt>
                <c:pt idx="127">
                  <c:v>2507411.702092492</c:v>
                </c:pt>
                <c:pt idx="128">
                  <c:v>2518111.158257022</c:v>
                </c:pt>
                <c:pt idx="129">
                  <c:v>2528596.3400282348</c:v>
                </c:pt>
                <c:pt idx="130">
                  <c:v>2551082.1941893217</c:v>
                </c:pt>
                <c:pt idx="131">
                  <c:v>2573433.5716669573</c:v>
                </c:pt>
                <c:pt idx="132">
                  <c:v>2584188.3039821596</c:v>
                </c:pt>
                <c:pt idx="133">
                  <c:v>2607389.7995151649</c:v>
                </c:pt>
                <c:pt idx="134">
                  <c:v>2618260.9065940543</c:v>
                </c:pt>
                <c:pt idx="135">
                  <c:v>2628961.5384349348</c:v>
                </c:pt>
                <c:pt idx="136">
                  <c:v>2650484.3708295752</c:v>
                </c:pt>
                <c:pt idx="137">
                  <c:v>2648427.7576663238</c:v>
                </c:pt>
                <c:pt idx="138">
                  <c:v>2670853.2410221882</c:v>
                </c:pt>
                <c:pt idx="139">
                  <c:v>2667978.3467963394</c:v>
                </c:pt>
                <c:pt idx="140">
                  <c:v>2686082.3063756456</c:v>
                </c:pt>
                <c:pt idx="141">
                  <c:v>2707211.9540339885</c:v>
                </c:pt>
                <c:pt idx="142">
                  <c:v>2703791.5390236983</c:v>
                </c:pt>
                <c:pt idx="143">
                  <c:v>2733894.6282901559</c:v>
                </c:pt>
                <c:pt idx="144">
                  <c:v>2730815.1637558825</c:v>
                </c:pt>
                <c:pt idx="145">
                  <c:v>2726809.6777656795</c:v>
                </c:pt>
                <c:pt idx="146">
                  <c:v>2753283.4766088086</c:v>
                </c:pt>
                <c:pt idx="147">
                  <c:v>2777333.33602157</c:v>
                </c:pt>
                <c:pt idx="148">
                  <c:v>2794143.2514631324</c:v>
                </c:pt>
                <c:pt idx="149">
                  <c:v>2806852.6171001196</c:v>
                </c:pt>
                <c:pt idx="150">
                  <c:v>2829957.743301861</c:v>
                </c:pt>
                <c:pt idx="151">
                  <c:v>2851011.3831627378</c:v>
                </c:pt>
                <c:pt idx="152">
                  <c:v>2872807.3880559299</c:v>
                </c:pt>
                <c:pt idx="153">
                  <c:v>2918646.8013578737</c:v>
                </c:pt>
                <c:pt idx="154">
                  <c:v>2965278.4066232708</c:v>
                </c:pt>
                <c:pt idx="155">
                  <c:v>2986456.8004048802</c:v>
                </c:pt>
                <c:pt idx="156">
                  <c:v>3018322.8434025333</c:v>
                </c:pt>
                <c:pt idx="157">
                  <c:v>3037666.393702215</c:v>
                </c:pt>
                <c:pt idx="158">
                  <c:v>3058002.3580478085</c:v>
                </c:pt>
                <c:pt idx="159">
                  <c:v>3089534.0008680951</c:v>
                </c:pt>
                <c:pt idx="160">
                  <c:v>3109521.4380711983</c:v>
                </c:pt>
                <c:pt idx="161">
                  <c:v>3130380.8835969297</c:v>
                </c:pt>
                <c:pt idx="162">
                  <c:v>3150775.0353243668</c:v>
                </c:pt>
                <c:pt idx="163">
                  <c:v>3144203.0245311391</c:v>
                </c:pt>
                <c:pt idx="164">
                  <c:v>3176071.5308628902</c:v>
                </c:pt>
                <c:pt idx="165">
                  <c:v>3167570.1174370404</c:v>
                </c:pt>
                <c:pt idx="166">
                  <c:v>3176268.3247332689</c:v>
                </c:pt>
                <c:pt idx="167">
                  <c:v>3195577.7799910521</c:v>
                </c:pt>
                <c:pt idx="168">
                  <c:v>3186530.845780761</c:v>
                </c:pt>
                <c:pt idx="169">
                  <c:v>3193639.798458328</c:v>
                </c:pt>
                <c:pt idx="170">
                  <c:v>3201433.4139820565</c:v>
                </c:pt>
                <c:pt idx="171">
                  <c:v>3192591.0500801899</c:v>
                </c:pt>
                <c:pt idx="172">
                  <c:v>3213029.2995514795</c:v>
                </c:pt>
                <c:pt idx="173">
                  <c:v>3220429.3384467941</c:v>
                </c:pt>
                <c:pt idx="174">
                  <c:v>3211723.3547125217</c:v>
                </c:pt>
                <c:pt idx="175">
                  <c:v>3230788.2288540667</c:v>
                </c:pt>
                <c:pt idx="176">
                  <c:v>3249734.1715657376</c:v>
                </c:pt>
                <c:pt idx="177">
                  <c:v>3269536.8759635184</c:v>
                </c:pt>
                <c:pt idx="178">
                  <c:v>3261444.603040453</c:v>
                </c:pt>
                <c:pt idx="179">
                  <c:v>3280724.050163859</c:v>
                </c:pt>
                <c:pt idx="180">
                  <c:v>3301354.4038504884</c:v>
                </c:pt>
                <c:pt idx="181">
                  <c:v>3292254.3277245555</c:v>
                </c:pt>
                <c:pt idx="182">
                  <c:v>3311323.4788318458</c:v>
                </c:pt>
                <c:pt idx="183">
                  <c:v>3318326.8279766501</c:v>
                </c:pt>
                <c:pt idx="184">
                  <c:v>3309739.1666339473</c:v>
                </c:pt>
                <c:pt idx="185">
                  <c:v>3329323.6250778157</c:v>
                </c:pt>
                <c:pt idx="186">
                  <c:v>3348759.6478309473</c:v>
                </c:pt>
                <c:pt idx="187">
                  <c:v>3336918.1583406935</c:v>
                </c:pt>
                <c:pt idx="188">
                  <c:v>3319428.6844975334</c:v>
                </c:pt>
                <c:pt idx="189">
                  <c:v>3338449.6509249336</c:v>
                </c:pt>
                <c:pt idx="190">
                  <c:v>3344775.1860822556</c:v>
                </c:pt>
                <c:pt idx="191">
                  <c:v>3333342.8371518166</c:v>
                </c:pt>
                <c:pt idx="192">
                  <c:v>3350849.0840295181</c:v>
                </c:pt>
                <c:pt idx="193">
                  <c:v>3339416.7350990791</c:v>
                </c:pt>
                <c:pt idx="194">
                  <c:v>3346373.9523566663</c:v>
                </c:pt>
                <c:pt idx="195">
                  <c:v>3335214.3637614176</c:v>
                </c:pt>
                <c:pt idx="196">
                  <c:v>3318474.9808685444</c:v>
                </c:pt>
                <c:pt idx="197">
                  <c:v>3321555.2506602202</c:v>
                </c:pt>
                <c:pt idx="198">
                  <c:v>3306219.6224955888</c:v>
                </c:pt>
                <c:pt idx="199">
                  <c:v>3284963.2496143468</c:v>
                </c:pt>
                <c:pt idx="200">
                  <c:v>3286949.8063783618</c:v>
                </c:pt>
                <c:pt idx="201">
                  <c:v>3308951.0008004182</c:v>
                </c:pt>
                <c:pt idx="202">
                  <c:v>3296496.8455446013</c:v>
                </c:pt>
                <c:pt idx="203">
                  <c:v>3302924.6658276189</c:v>
                </c:pt>
                <c:pt idx="204">
                  <c:v>3322352.7759986022</c:v>
                </c:pt>
                <c:pt idx="205">
                  <c:v>3341746.7724498627</c:v>
                </c:pt>
                <c:pt idx="206">
                  <c:v>3360934.1271792343</c:v>
                </c:pt>
                <c:pt idx="207">
                  <c:v>3380245.8252308825</c:v>
                </c:pt>
                <c:pt idx="208">
                  <c:v>3386820.0284119644</c:v>
                </c:pt>
                <c:pt idx="209">
                  <c:v>3393640.8654734413</c:v>
                </c:pt>
                <c:pt idx="210">
                  <c:v>3400415.5519983931</c:v>
                </c:pt>
                <c:pt idx="211">
                  <c:v>3407579.4109778693</c:v>
                </c:pt>
                <c:pt idx="212">
                  <c:v>3394820.9524194999</c:v>
                </c:pt>
                <c:pt idx="213">
                  <c:v>3400420.4054460498</c:v>
                </c:pt>
                <c:pt idx="214">
                  <c:v>3386999.2983691441</c:v>
                </c:pt>
                <c:pt idx="215">
                  <c:v>3367062.5818169443</c:v>
                </c:pt>
                <c:pt idx="216">
                  <c:v>3367445.5390263954</c:v>
                </c:pt>
                <c:pt idx="217">
                  <c:v>3374646.3087080582</c:v>
                </c:pt>
                <c:pt idx="218">
                  <c:v>3362569.7510446939</c:v>
                </c:pt>
                <c:pt idx="219">
                  <c:v>3344250.3442982552</c:v>
                </c:pt>
                <c:pt idx="220">
                  <c:v>3344840.2856585789</c:v>
                </c:pt>
                <c:pt idx="221">
                  <c:v>3326901.0871970481</c:v>
                </c:pt>
                <c:pt idx="222">
                  <c:v>3302548.5644429498</c:v>
                </c:pt>
                <c:pt idx="223">
                  <c:v>3274331.1120732934</c:v>
                </c:pt>
                <c:pt idx="224">
                  <c:v>3264277.2836783542</c:v>
                </c:pt>
                <c:pt idx="225">
                  <c:v>3236342.1213431838</c:v>
                </c:pt>
                <c:pt idx="226">
                  <c:v>3226887.1985066994</c:v>
                </c:pt>
                <c:pt idx="227">
                  <c:v>3199859.0288168932</c:v>
                </c:pt>
                <c:pt idx="228">
                  <c:v>3166473.05356878</c:v>
                </c:pt>
                <c:pt idx="229">
                  <c:v>3126707.8490414829</c:v>
                </c:pt>
                <c:pt idx="230">
                  <c:v>3080154.2747037024</c:v>
                </c:pt>
                <c:pt idx="231">
                  <c:v>3028210.2274158602</c:v>
                </c:pt>
                <c:pt idx="232">
                  <c:v>2970193.8062829529</c:v>
                </c:pt>
                <c:pt idx="233">
                  <c:v>2906036.8211641512</c:v>
                </c:pt>
                <c:pt idx="234">
                  <c:v>2835534.7018365799</c:v>
                </c:pt>
                <c:pt idx="235">
                  <c:v>2758551.0680756127</c:v>
                </c:pt>
                <c:pt idx="236">
                  <c:v>2675017.7298259675</c:v>
                </c:pt>
                <c:pt idx="237">
                  <c:v>2585173.3523809346</c:v>
                </c:pt>
                <c:pt idx="238">
                  <c:v>2488881.5555729209</c:v>
                </c:pt>
                <c:pt idx="239">
                  <c:v>2386449.1947790128</c:v>
                </c:pt>
                <c:pt idx="240">
                  <c:v>2278979.7402199809</c:v>
                </c:pt>
                <c:pt idx="241">
                  <c:v>2165022.5568730929</c:v>
                </c:pt>
                <c:pt idx="242">
                  <c:v>2041157.843543449</c:v>
                </c:pt>
                <c:pt idx="243">
                  <c:v>1909166.79806101</c:v>
                </c:pt>
                <c:pt idx="244">
                  <c:v>1769253.9907627157</c:v>
                </c:pt>
                <c:pt idx="245">
                  <c:v>1621351.2315362529</c:v>
                </c:pt>
                <c:pt idx="246">
                  <c:v>1465185.7599894009</c:v>
                </c:pt>
                <c:pt idx="247">
                  <c:v>1300416.6256746571</c:v>
                </c:pt>
                <c:pt idx="248">
                  <c:v>1127555.2543060486</c:v>
                </c:pt>
                <c:pt idx="249">
                  <c:v>946057.17017329438</c:v>
                </c:pt>
                <c:pt idx="250">
                  <c:v>754362.88415149087</c:v>
                </c:pt>
                <c:pt idx="251">
                  <c:v>552135.7007155274</c:v>
                </c:pt>
                <c:pt idx="252">
                  <c:v>340255.96996091446</c:v>
                </c:pt>
                <c:pt idx="253">
                  <c:v>121097.58045260282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16570.058995068073</c:v>
                </c:pt>
                <c:pt idx="364">
                  <c:v>40375.853481584738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06-4329-A189-6B2F72B50651}"/>
            </c:ext>
          </c:extLst>
        </c:ser>
        <c:ser>
          <c:idx val="5"/>
          <c:order val="4"/>
          <c:tx>
            <c:v>Vz Dehtář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Bilance!$N$5:$N$369</c:f>
              <c:numCache>
                <c:formatCode>m/d/yyyy</c:formatCode>
                <c:ptCount val="365"/>
                <c:pt idx="0">
                  <c:v>41943.999999956548</c:v>
                </c:pt>
                <c:pt idx="1">
                  <c:v>41944</c:v>
                </c:pt>
                <c:pt idx="2">
                  <c:v>41945.999999956432</c:v>
                </c:pt>
                <c:pt idx="3">
                  <c:v>41946.999999956373</c:v>
                </c:pt>
                <c:pt idx="4">
                  <c:v>41947.999999956315</c:v>
                </c:pt>
                <c:pt idx="5">
                  <c:v>41948.999999956257</c:v>
                </c:pt>
                <c:pt idx="6">
                  <c:v>41949.999999956199</c:v>
                </c:pt>
                <c:pt idx="7">
                  <c:v>41950.999999956141</c:v>
                </c:pt>
                <c:pt idx="8">
                  <c:v>41951.999999956082</c:v>
                </c:pt>
                <c:pt idx="9">
                  <c:v>41952.999999956024</c:v>
                </c:pt>
                <c:pt idx="10">
                  <c:v>41953.999999955966</c:v>
                </c:pt>
                <c:pt idx="11">
                  <c:v>41954.999999955908</c:v>
                </c:pt>
                <c:pt idx="12">
                  <c:v>41955.999999955849</c:v>
                </c:pt>
                <c:pt idx="13">
                  <c:v>41956.999999955791</c:v>
                </c:pt>
                <c:pt idx="14">
                  <c:v>41957.999999955733</c:v>
                </c:pt>
                <c:pt idx="15">
                  <c:v>41958.999999955675</c:v>
                </c:pt>
                <c:pt idx="16">
                  <c:v>41959.999999955617</c:v>
                </c:pt>
                <c:pt idx="17">
                  <c:v>41960.999999955558</c:v>
                </c:pt>
                <c:pt idx="18">
                  <c:v>41961.9999999555</c:v>
                </c:pt>
                <c:pt idx="19">
                  <c:v>41962.999999955442</c:v>
                </c:pt>
                <c:pt idx="20">
                  <c:v>41963.999999955384</c:v>
                </c:pt>
                <c:pt idx="21">
                  <c:v>41964.999999955326</c:v>
                </c:pt>
                <c:pt idx="22">
                  <c:v>41965.999999955267</c:v>
                </c:pt>
                <c:pt idx="23">
                  <c:v>41966.999999955209</c:v>
                </c:pt>
                <c:pt idx="24">
                  <c:v>41967.999999955151</c:v>
                </c:pt>
                <c:pt idx="25">
                  <c:v>41968.999999955093</c:v>
                </c:pt>
                <c:pt idx="26">
                  <c:v>41969.999999955035</c:v>
                </c:pt>
                <c:pt idx="27">
                  <c:v>41970.999999954976</c:v>
                </c:pt>
                <c:pt idx="28">
                  <c:v>41971.999999954918</c:v>
                </c:pt>
                <c:pt idx="29">
                  <c:v>41972</c:v>
                </c:pt>
                <c:pt idx="30">
                  <c:v>41973.999999954802</c:v>
                </c:pt>
                <c:pt idx="31">
                  <c:v>41974.999999954744</c:v>
                </c:pt>
                <c:pt idx="32">
                  <c:v>41975.999999954685</c:v>
                </c:pt>
                <c:pt idx="33">
                  <c:v>41976.999999954627</c:v>
                </c:pt>
                <c:pt idx="34">
                  <c:v>41977.999999954569</c:v>
                </c:pt>
                <c:pt idx="35">
                  <c:v>41978.999999954511</c:v>
                </c:pt>
                <c:pt idx="36">
                  <c:v>41979.999999954453</c:v>
                </c:pt>
                <c:pt idx="37">
                  <c:v>41980.999999954394</c:v>
                </c:pt>
                <c:pt idx="38">
                  <c:v>41981.999999954336</c:v>
                </c:pt>
                <c:pt idx="39">
                  <c:v>41982.999999954278</c:v>
                </c:pt>
                <c:pt idx="40">
                  <c:v>41983.99999995422</c:v>
                </c:pt>
                <c:pt idx="41">
                  <c:v>41984.999999954161</c:v>
                </c:pt>
                <c:pt idx="42">
                  <c:v>41985.999999954103</c:v>
                </c:pt>
                <c:pt idx="43">
                  <c:v>41986.999999954045</c:v>
                </c:pt>
                <c:pt idx="44">
                  <c:v>41987.999999953987</c:v>
                </c:pt>
                <c:pt idx="45">
                  <c:v>41988.999999953929</c:v>
                </c:pt>
                <c:pt idx="46">
                  <c:v>41989.99999995387</c:v>
                </c:pt>
                <c:pt idx="47">
                  <c:v>41990.999999953812</c:v>
                </c:pt>
                <c:pt idx="48">
                  <c:v>41991.999999953754</c:v>
                </c:pt>
                <c:pt idx="49">
                  <c:v>41992.999999953696</c:v>
                </c:pt>
                <c:pt idx="50">
                  <c:v>41993.999999953638</c:v>
                </c:pt>
                <c:pt idx="51">
                  <c:v>41994.999999953579</c:v>
                </c:pt>
                <c:pt idx="52">
                  <c:v>41995.999999953521</c:v>
                </c:pt>
                <c:pt idx="53">
                  <c:v>41996.999999953463</c:v>
                </c:pt>
                <c:pt idx="54">
                  <c:v>41997.999999953405</c:v>
                </c:pt>
                <c:pt idx="55">
                  <c:v>41998.999999953347</c:v>
                </c:pt>
                <c:pt idx="56">
                  <c:v>41999.999999953288</c:v>
                </c:pt>
                <c:pt idx="57">
                  <c:v>42000.99999995323</c:v>
                </c:pt>
                <c:pt idx="58">
                  <c:v>42001.999999953172</c:v>
                </c:pt>
                <c:pt idx="59">
                  <c:v>42002.999999953114</c:v>
                </c:pt>
                <c:pt idx="60">
                  <c:v>42003.999999953056</c:v>
                </c:pt>
                <c:pt idx="61">
                  <c:v>42004.999999952997</c:v>
                </c:pt>
                <c:pt idx="62">
                  <c:v>42005.999999952939</c:v>
                </c:pt>
                <c:pt idx="63">
                  <c:v>42006.999999952881</c:v>
                </c:pt>
                <c:pt idx="64">
                  <c:v>42007.999999952823</c:v>
                </c:pt>
                <c:pt idx="65">
                  <c:v>42008.999999952764</c:v>
                </c:pt>
                <c:pt idx="66">
                  <c:v>42009.999999952706</c:v>
                </c:pt>
                <c:pt idx="67">
                  <c:v>42010.999999952648</c:v>
                </c:pt>
                <c:pt idx="68">
                  <c:v>42011.99999995259</c:v>
                </c:pt>
                <c:pt idx="69">
                  <c:v>42012.999999952532</c:v>
                </c:pt>
                <c:pt idx="70">
                  <c:v>42013.999999952473</c:v>
                </c:pt>
                <c:pt idx="71">
                  <c:v>42014.999999952415</c:v>
                </c:pt>
                <c:pt idx="72">
                  <c:v>42015.999999952357</c:v>
                </c:pt>
                <c:pt idx="73">
                  <c:v>42016.999999952299</c:v>
                </c:pt>
                <c:pt idx="74">
                  <c:v>42018</c:v>
                </c:pt>
                <c:pt idx="75">
                  <c:v>42019</c:v>
                </c:pt>
                <c:pt idx="76">
                  <c:v>42020</c:v>
                </c:pt>
                <c:pt idx="77">
                  <c:v>42021</c:v>
                </c:pt>
                <c:pt idx="78">
                  <c:v>42022</c:v>
                </c:pt>
                <c:pt idx="79">
                  <c:v>42023</c:v>
                </c:pt>
                <c:pt idx="80">
                  <c:v>42024</c:v>
                </c:pt>
                <c:pt idx="81">
                  <c:v>42025</c:v>
                </c:pt>
                <c:pt idx="82">
                  <c:v>42026</c:v>
                </c:pt>
                <c:pt idx="83">
                  <c:v>42027</c:v>
                </c:pt>
                <c:pt idx="84">
                  <c:v>42028</c:v>
                </c:pt>
                <c:pt idx="85">
                  <c:v>42029</c:v>
                </c:pt>
                <c:pt idx="86">
                  <c:v>42030</c:v>
                </c:pt>
                <c:pt idx="87">
                  <c:v>42031</c:v>
                </c:pt>
                <c:pt idx="88">
                  <c:v>42032</c:v>
                </c:pt>
                <c:pt idx="89">
                  <c:v>42033</c:v>
                </c:pt>
                <c:pt idx="90">
                  <c:v>42034</c:v>
                </c:pt>
                <c:pt idx="91">
                  <c:v>42035</c:v>
                </c:pt>
                <c:pt idx="92">
                  <c:v>42036</c:v>
                </c:pt>
                <c:pt idx="93">
                  <c:v>42037</c:v>
                </c:pt>
                <c:pt idx="94">
                  <c:v>42038</c:v>
                </c:pt>
                <c:pt idx="95">
                  <c:v>42039</c:v>
                </c:pt>
                <c:pt idx="96">
                  <c:v>42040</c:v>
                </c:pt>
                <c:pt idx="97">
                  <c:v>42041</c:v>
                </c:pt>
                <c:pt idx="98">
                  <c:v>42042</c:v>
                </c:pt>
                <c:pt idx="99">
                  <c:v>42043</c:v>
                </c:pt>
                <c:pt idx="100">
                  <c:v>42044</c:v>
                </c:pt>
                <c:pt idx="101">
                  <c:v>42045</c:v>
                </c:pt>
                <c:pt idx="102">
                  <c:v>42046</c:v>
                </c:pt>
                <c:pt idx="103">
                  <c:v>42047</c:v>
                </c:pt>
                <c:pt idx="104">
                  <c:v>42048</c:v>
                </c:pt>
                <c:pt idx="105">
                  <c:v>42049</c:v>
                </c:pt>
                <c:pt idx="106">
                  <c:v>42050</c:v>
                </c:pt>
                <c:pt idx="107">
                  <c:v>42051</c:v>
                </c:pt>
                <c:pt idx="108">
                  <c:v>42052</c:v>
                </c:pt>
                <c:pt idx="109">
                  <c:v>42053</c:v>
                </c:pt>
                <c:pt idx="110">
                  <c:v>42054</c:v>
                </c:pt>
                <c:pt idx="111">
                  <c:v>42055</c:v>
                </c:pt>
                <c:pt idx="112">
                  <c:v>42056</c:v>
                </c:pt>
                <c:pt idx="113">
                  <c:v>42057</c:v>
                </c:pt>
                <c:pt idx="114">
                  <c:v>42058</c:v>
                </c:pt>
                <c:pt idx="115">
                  <c:v>42059</c:v>
                </c:pt>
                <c:pt idx="116">
                  <c:v>42060</c:v>
                </c:pt>
                <c:pt idx="117">
                  <c:v>42061</c:v>
                </c:pt>
                <c:pt idx="118">
                  <c:v>42062</c:v>
                </c:pt>
                <c:pt idx="119">
                  <c:v>42063</c:v>
                </c:pt>
                <c:pt idx="120">
                  <c:v>42064</c:v>
                </c:pt>
                <c:pt idx="121">
                  <c:v>42065</c:v>
                </c:pt>
                <c:pt idx="122">
                  <c:v>42066</c:v>
                </c:pt>
                <c:pt idx="123">
                  <c:v>42067</c:v>
                </c:pt>
                <c:pt idx="124">
                  <c:v>42068</c:v>
                </c:pt>
                <c:pt idx="125">
                  <c:v>42069</c:v>
                </c:pt>
                <c:pt idx="126">
                  <c:v>42070</c:v>
                </c:pt>
                <c:pt idx="127">
                  <c:v>42071</c:v>
                </c:pt>
                <c:pt idx="128">
                  <c:v>42072</c:v>
                </c:pt>
                <c:pt idx="129">
                  <c:v>42073</c:v>
                </c:pt>
                <c:pt idx="130">
                  <c:v>42074</c:v>
                </c:pt>
                <c:pt idx="131">
                  <c:v>42075</c:v>
                </c:pt>
                <c:pt idx="132">
                  <c:v>42076</c:v>
                </c:pt>
                <c:pt idx="133">
                  <c:v>42077</c:v>
                </c:pt>
                <c:pt idx="134">
                  <c:v>42078</c:v>
                </c:pt>
                <c:pt idx="135">
                  <c:v>42079</c:v>
                </c:pt>
                <c:pt idx="136">
                  <c:v>42080</c:v>
                </c:pt>
                <c:pt idx="137">
                  <c:v>42081</c:v>
                </c:pt>
                <c:pt idx="138">
                  <c:v>42082</c:v>
                </c:pt>
                <c:pt idx="139">
                  <c:v>42083</c:v>
                </c:pt>
                <c:pt idx="140">
                  <c:v>42084</c:v>
                </c:pt>
                <c:pt idx="141">
                  <c:v>42085</c:v>
                </c:pt>
                <c:pt idx="142">
                  <c:v>42086</c:v>
                </c:pt>
                <c:pt idx="143">
                  <c:v>42087</c:v>
                </c:pt>
                <c:pt idx="144">
                  <c:v>42088</c:v>
                </c:pt>
                <c:pt idx="145">
                  <c:v>42089</c:v>
                </c:pt>
                <c:pt idx="146">
                  <c:v>42090</c:v>
                </c:pt>
                <c:pt idx="147">
                  <c:v>42091</c:v>
                </c:pt>
                <c:pt idx="148">
                  <c:v>42092</c:v>
                </c:pt>
                <c:pt idx="149">
                  <c:v>42093</c:v>
                </c:pt>
                <c:pt idx="150">
                  <c:v>42094</c:v>
                </c:pt>
                <c:pt idx="151">
                  <c:v>42095</c:v>
                </c:pt>
                <c:pt idx="152">
                  <c:v>42096</c:v>
                </c:pt>
                <c:pt idx="153">
                  <c:v>42097</c:v>
                </c:pt>
                <c:pt idx="154">
                  <c:v>42098</c:v>
                </c:pt>
                <c:pt idx="155">
                  <c:v>42099</c:v>
                </c:pt>
                <c:pt idx="156">
                  <c:v>42100</c:v>
                </c:pt>
                <c:pt idx="157">
                  <c:v>42101</c:v>
                </c:pt>
                <c:pt idx="158">
                  <c:v>42102</c:v>
                </c:pt>
                <c:pt idx="159">
                  <c:v>42103</c:v>
                </c:pt>
                <c:pt idx="160">
                  <c:v>42104</c:v>
                </c:pt>
                <c:pt idx="161">
                  <c:v>42105</c:v>
                </c:pt>
                <c:pt idx="162">
                  <c:v>42106</c:v>
                </c:pt>
                <c:pt idx="163">
                  <c:v>42107</c:v>
                </c:pt>
                <c:pt idx="164">
                  <c:v>42108</c:v>
                </c:pt>
                <c:pt idx="165">
                  <c:v>42109</c:v>
                </c:pt>
                <c:pt idx="166">
                  <c:v>42110</c:v>
                </c:pt>
                <c:pt idx="167">
                  <c:v>42111</c:v>
                </c:pt>
                <c:pt idx="168">
                  <c:v>42112</c:v>
                </c:pt>
                <c:pt idx="169">
                  <c:v>42113</c:v>
                </c:pt>
                <c:pt idx="170">
                  <c:v>42114</c:v>
                </c:pt>
                <c:pt idx="171">
                  <c:v>42115</c:v>
                </c:pt>
                <c:pt idx="172">
                  <c:v>42116</c:v>
                </c:pt>
                <c:pt idx="173">
                  <c:v>42117</c:v>
                </c:pt>
                <c:pt idx="174">
                  <c:v>42118</c:v>
                </c:pt>
                <c:pt idx="175">
                  <c:v>42119</c:v>
                </c:pt>
                <c:pt idx="176">
                  <c:v>42120</c:v>
                </c:pt>
                <c:pt idx="177">
                  <c:v>42121</c:v>
                </c:pt>
                <c:pt idx="178">
                  <c:v>42122</c:v>
                </c:pt>
                <c:pt idx="179">
                  <c:v>42123</c:v>
                </c:pt>
                <c:pt idx="180">
                  <c:v>42124</c:v>
                </c:pt>
                <c:pt idx="181">
                  <c:v>42125</c:v>
                </c:pt>
                <c:pt idx="182">
                  <c:v>42126</c:v>
                </c:pt>
                <c:pt idx="183">
                  <c:v>42127</c:v>
                </c:pt>
                <c:pt idx="184">
                  <c:v>42128</c:v>
                </c:pt>
                <c:pt idx="185">
                  <c:v>42129</c:v>
                </c:pt>
                <c:pt idx="186">
                  <c:v>42130</c:v>
                </c:pt>
                <c:pt idx="187">
                  <c:v>42131</c:v>
                </c:pt>
                <c:pt idx="188">
                  <c:v>42132</c:v>
                </c:pt>
                <c:pt idx="189">
                  <c:v>42133</c:v>
                </c:pt>
                <c:pt idx="190">
                  <c:v>42134</c:v>
                </c:pt>
                <c:pt idx="191">
                  <c:v>42135</c:v>
                </c:pt>
                <c:pt idx="192">
                  <c:v>42136</c:v>
                </c:pt>
                <c:pt idx="193">
                  <c:v>42137</c:v>
                </c:pt>
                <c:pt idx="194">
                  <c:v>42138</c:v>
                </c:pt>
                <c:pt idx="195">
                  <c:v>42139</c:v>
                </c:pt>
                <c:pt idx="196">
                  <c:v>42140</c:v>
                </c:pt>
                <c:pt idx="197">
                  <c:v>42141</c:v>
                </c:pt>
                <c:pt idx="198">
                  <c:v>42142</c:v>
                </c:pt>
                <c:pt idx="199">
                  <c:v>42143</c:v>
                </c:pt>
                <c:pt idx="200">
                  <c:v>42144</c:v>
                </c:pt>
                <c:pt idx="201">
                  <c:v>42145</c:v>
                </c:pt>
                <c:pt idx="202">
                  <c:v>42146</c:v>
                </c:pt>
                <c:pt idx="203">
                  <c:v>42147</c:v>
                </c:pt>
                <c:pt idx="204">
                  <c:v>42148</c:v>
                </c:pt>
                <c:pt idx="205">
                  <c:v>42149</c:v>
                </c:pt>
                <c:pt idx="206">
                  <c:v>42150</c:v>
                </c:pt>
                <c:pt idx="207">
                  <c:v>42151</c:v>
                </c:pt>
                <c:pt idx="208">
                  <c:v>42152</c:v>
                </c:pt>
                <c:pt idx="209">
                  <c:v>42153</c:v>
                </c:pt>
                <c:pt idx="210">
                  <c:v>42154</c:v>
                </c:pt>
                <c:pt idx="211">
                  <c:v>42155</c:v>
                </c:pt>
                <c:pt idx="212">
                  <c:v>42156</c:v>
                </c:pt>
                <c:pt idx="213">
                  <c:v>42157</c:v>
                </c:pt>
                <c:pt idx="214">
                  <c:v>42158</c:v>
                </c:pt>
                <c:pt idx="215">
                  <c:v>42159</c:v>
                </c:pt>
                <c:pt idx="216">
                  <c:v>42160</c:v>
                </c:pt>
                <c:pt idx="217">
                  <c:v>42161</c:v>
                </c:pt>
                <c:pt idx="218">
                  <c:v>42162</c:v>
                </c:pt>
                <c:pt idx="219">
                  <c:v>42163</c:v>
                </c:pt>
                <c:pt idx="220">
                  <c:v>42164</c:v>
                </c:pt>
                <c:pt idx="221">
                  <c:v>42165</c:v>
                </c:pt>
                <c:pt idx="222">
                  <c:v>42166</c:v>
                </c:pt>
                <c:pt idx="223">
                  <c:v>42167</c:v>
                </c:pt>
                <c:pt idx="224">
                  <c:v>42168</c:v>
                </c:pt>
                <c:pt idx="225">
                  <c:v>42169</c:v>
                </c:pt>
                <c:pt idx="226">
                  <c:v>42170</c:v>
                </c:pt>
                <c:pt idx="227">
                  <c:v>42171</c:v>
                </c:pt>
                <c:pt idx="228">
                  <c:v>42172</c:v>
                </c:pt>
                <c:pt idx="229">
                  <c:v>42173</c:v>
                </c:pt>
                <c:pt idx="230">
                  <c:v>42174</c:v>
                </c:pt>
                <c:pt idx="231">
                  <c:v>42175</c:v>
                </c:pt>
                <c:pt idx="232">
                  <c:v>42176</c:v>
                </c:pt>
                <c:pt idx="233">
                  <c:v>42177</c:v>
                </c:pt>
                <c:pt idx="234">
                  <c:v>42178</c:v>
                </c:pt>
                <c:pt idx="235">
                  <c:v>42179</c:v>
                </c:pt>
                <c:pt idx="236">
                  <c:v>42180</c:v>
                </c:pt>
                <c:pt idx="237">
                  <c:v>42181</c:v>
                </c:pt>
                <c:pt idx="238">
                  <c:v>42182</c:v>
                </c:pt>
                <c:pt idx="239">
                  <c:v>42183</c:v>
                </c:pt>
                <c:pt idx="240">
                  <c:v>42184</c:v>
                </c:pt>
                <c:pt idx="241">
                  <c:v>42185</c:v>
                </c:pt>
                <c:pt idx="242">
                  <c:v>42186</c:v>
                </c:pt>
                <c:pt idx="243">
                  <c:v>42187</c:v>
                </c:pt>
                <c:pt idx="244">
                  <c:v>42188</c:v>
                </c:pt>
                <c:pt idx="245">
                  <c:v>42189</c:v>
                </c:pt>
                <c:pt idx="246">
                  <c:v>42190</c:v>
                </c:pt>
                <c:pt idx="247">
                  <c:v>42191</c:v>
                </c:pt>
                <c:pt idx="248">
                  <c:v>42192</c:v>
                </c:pt>
                <c:pt idx="249">
                  <c:v>42193</c:v>
                </c:pt>
                <c:pt idx="250">
                  <c:v>42194</c:v>
                </c:pt>
                <c:pt idx="251">
                  <c:v>42195</c:v>
                </c:pt>
                <c:pt idx="252">
                  <c:v>42196</c:v>
                </c:pt>
                <c:pt idx="253">
                  <c:v>42197</c:v>
                </c:pt>
                <c:pt idx="254">
                  <c:v>42198</c:v>
                </c:pt>
                <c:pt idx="255">
                  <c:v>42199</c:v>
                </c:pt>
                <c:pt idx="256">
                  <c:v>42200</c:v>
                </c:pt>
                <c:pt idx="257">
                  <c:v>42201</c:v>
                </c:pt>
                <c:pt idx="258">
                  <c:v>42202</c:v>
                </c:pt>
                <c:pt idx="259">
                  <c:v>42203</c:v>
                </c:pt>
                <c:pt idx="260">
                  <c:v>42204</c:v>
                </c:pt>
                <c:pt idx="261">
                  <c:v>42205</c:v>
                </c:pt>
                <c:pt idx="262">
                  <c:v>42206</c:v>
                </c:pt>
                <c:pt idx="263">
                  <c:v>42207</c:v>
                </c:pt>
                <c:pt idx="264">
                  <c:v>42208</c:v>
                </c:pt>
                <c:pt idx="265">
                  <c:v>42209</c:v>
                </c:pt>
                <c:pt idx="266">
                  <c:v>42210</c:v>
                </c:pt>
                <c:pt idx="267">
                  <c:v>42211</c:v>
                </c:pt>
                <c:pt idx="268">
                  <c:v>42212</c:v>
                </c:pt>
                <c:pt idx="269">
                  <c:v>42213</c:v>
                </c:pt>
                <c:pt idx="270">
                  <c:v>42214</c:v>
                </c:pt>
                <c:pt idx="271">
                  <c:v>42215</c:v>
                </c:pt>
                <c:pt idx="272">
                  <c:v>42216</c:v>
                </c:pt>
                <c:pt idx="273">
                  <c:v>42217</c:v>
                </c:pt>
                <c:pt idx="274">
                  <c:v>42218</c:v>
                </c:pt>
                <c:pt idx="275">
                  <c:v>42219</c:v>
                </c:pt>
                <c:pt idx="276">
                  <c:v>42220</c:v>
                </c:pt>
                <c:pt idx="277">
                  <c:v>42221</c:v>
                </c:pt>
                <c:pt idx="278">
                  <c:v>42222</c:v>
                </c:pt>
                <c:pt idx="279">
                  <c:v>42223</c:v>
                </c:pt>
                <c:pt idx="280">
                  <c:v>42224</c:v>
                </c:pt>
                <c:pt idx="281">
                  <c:v>42225</c:v>
                </c:pt>
                <c:pt idx="282">
                  <c:v>42226</c:v>
                </c:pt>
                <c:pt idx="283">
                  <c:v>42227</c:v>
                </c:pt>
                <c:pt idx="284">
                  <c:v>42228</c:v>
                </c:pt>
                <c:pt idx="285">
                  <c:v>42229</c:v>
                </c:pt>
                <c:pt idx="286">
                  <c:v>42230</c:v>
                </c:pt>
                <c:pt idx="287">
                  <c:v>42231</c:v>
                </c:pt>
                <c:pt idx="288">
                  <c:v>42232</c:v>
                </c:pt>
                <c:pt idx="289">
                  <c:v>42233</c:v>
                </c:pt>
                <c:pt idx="290">
                  <c:v>42234</c:v>
                </c:pt>
                <c:pt idx="291">
                  <c:v>42235</c:v>
                </c:pt>
                <c:pt idx="292">
                  <c:v>42236</c:v>
                </c:pt>
                <c:pt idx="293">
                  <c:v>42237</c:v>
                </c:pt>
                <c:pt idx="294">
                  <c:v>42238</c:v>
                </c:pt>
                <c:pt idx="295">
                  <c:v>42239</c:v>
                </c:pt>
                <c:pt idx="296">
                  <c:v>42240</c:v>
                </c:pt>
                <c:pt idx="297">
                  <c:v>42241</c:v>
                </c:pt>
                <c:pt idx="298">
                  <c:v>42242</c:v>
                </c:pt>
                <c:pt idx="299">
                  <c:v>42243</c:v>
                </c:pt>
                <c:pt idx="300">
                  <c:v>42244</c:v>
                </c:pt>
                <c:pt idx="301">
                  <c:v>42245</c:v>
                </c:pt>
                <c:pt idx="302">
                  <c:v>42246</c:v>
                </c:pt>
                <c:pt idx="303">
                  <c:v>42247</c:v>
                </c:pt>
                <c:pt idx="304">
                  <c:v>42248</c:v>
                </c:pt>
                <c:pt idx="305">
                  <c:v>42249</c:v>
                </c:pt>
                <c:pt idx="306">
                  <c:v>42250</c:v>
                </c:pt>
                <c:pt idx="307">
                  <c:v>42251</c:v>
                </c:pt>
                <c:pt idx="308">
                  <c:v>42252</c:v>
                </c:pt>
                <c:pt idx="309">
                  <c:v>42253</c:v>
                </c:pt>
                <c:pt idx="310">
                  <c:v>42254</c:v>
                </c:pt>
                <c:pt idx="311">
                  <c:v>42255</c:v>
                </c:pt>
                <c:pt idx="312">
                  <c:v>42256</c:v>
                </c:pt>
                <c:pt idx="313">
                  <c:v>42257</c:v>
                </c:pt>
                <c:pt idx="314">
                  <c:v>42258</c:v>
                </c:pt>
                <c:pt idx="315">
                  <c:v>42259</c:v>
                </c:pt>
                <c:pt idx="316">
                  <c:v>42260</c:v>
                </c:pt>
                <c:pt idx="317">
                  <c:v>42261</c:v>
                </c:pt>
                <c:pt idx="318">
                  <c:v>42262</c:v>
                </c:pt>
                <c:pt idx="319">
                  <c:v>42263</c:v>
                </c:pt>
                <c:pt idx="320">
                  <c:v>42264</c:v>
                </c:pt>
                <c:pt idx="321">
                  <c:v>42265</c:v>
                </c:pt>
                <c:pt idx="322">
                  <c:v>42266</c:v>
                </c:pt>
                <c:pt idx="323">
                  <c:v>42267</c:v>
                </c:pt>
                <c:pt idx="324">
                  <c:v>42268</c:v>
                </c:pt>
                <c:pt idx="325">
                  <c:v>42269</c:v>
                </c:pt>
                <c:pt idx="326">
                  <c:v>42270</c:v>
                </c:pt>
                <c:pt idx="327">
                  <c:v>42271</c:v>
                </c:pt>
                <c:pt idx="328">
                  <c:v>42272</c:v>
                </c:pt>
                <c:pt idx="329">
                  <c:v>42273</c:v>
                </c:pt>
                <c:pt idx="330">
                  <c:v>42274</c:v>
                </c:pt>
                <c:pt idx="331">
                  <c:v>42275</c:v>
                </c:pt>
                <c:pt idx="332">
                  <c:v>42276</c:v>
                </c:pt>
                <c:pt idx="333">
                  <c:v>42277</c:v>
                </c:pt>
                <c:pt idx="334">
                  <c:v>42278</c:v>
                </c:pt>
                <c:pt idx="335">
                  <c:v>42279</c:v>
                </c:pt>
                <c:pt idx="336">
                  <c:v>42280</c:v>
                </c:pt>
                <c:pt idx="337">
                  <c:v>42281</c:v>
                </c:pt>
                <c:pt idx="338">
                  <c:v>42282</c:v>
                </c:pt>
                <c:pt idx="339">
                  <c:v>42283</c:v>
                </c:pt>
                <c:pt idx="340">
                  <c:v>42284</c:v>
                </c:pt>
                <c:pt idx="341">
                  <c:v>42285</c:v>
                </c:pt>
                <c:pt idx="342">
                  <c:v>42286</c:v>
                </c:pt>
                <c:pt idx="343">
                  <c:v>42287</c:v>
                </c:pt>
                <c:pt idx="344">
                  <c:v>42288</c:v>
                </c:pt>
                <c:pt idx="345">
                  <c:v>42289</c:v>
                </c:pt>
                <c:pt idx="346">
                  <c:v>42290</c:v>
                </c:pt>
                <c:pt idx="347">
                  <c:v>42291</c:v>
                </c:pt>
                <c:pt idx="348">
                  <c:v>42292</c:v>
                </c:pt>
                <c:pt idx="349">
                  <c:v>42293</c:v>
                </c:pt>
                <c:pt idx="350">
                  <c:v>42294</c:v>
                </c:pt>
                <c:pt idx="351">
                  <c:v>42295</c:v>
                </c:pt>
                <c:pt idx="352">
                  <c:v>42296</c:v>
                </c:pt>
                <c:pt idx="353">
                  <c:v>42297</c:v>
                </c:pt>
                <c:pt idx="354">
                  <c:v>42298</c:v>
                </c:pt>
                <c:pt idx="355">
                  <c:v>42299</c:v>
                </c:pt>
                <c:pt idx="356">
                  <c:v>42300</c:v>
                </c:pt>
                <c:pt idx="357">
                  <c:v>42301</c:v>
                </c:pt>
                <c:pt idx="358">
                  <c:v>42302</c:v>
                </c:pt>
                <c:pt idx="359">
                  <c:v>42303</c:v>
                </c:pt>
                <c:pt idx="360">
                  <c:v>42304</c:v>
                </c:pt>
                <c:pt idx="361">
                  <c:v>42305</c:v>
                </c:pt>
                <c:pt idx="362">
                  <c:v>42306</c:v>
                </c:pt>
                <c:pt idx="363">
                  <c:v>42307</c:v>
                </c:pt>
                <c:pt idx="364">
                  <c:v>42308</c:v>
                </c:pt>
              </c:numCache>
            </c:numRef>
          </c:xVal>
          <c:yVal>
            <c:numRef>
              <c:f>Bilance!$X$5:$X$369</c:f>
              <c:numCache>
                <c:formatCode>#,##0</c:formatCode>
                <c:ptCount val="365"/>
                <c:pt idx="0">
                  <c:v>6518000</c:v>
                </c:pt>
                <c:pt idx="1">
                  <c:v>6518000</c:v>
                </c:pt>
                <c:pt idx="2">
                  <c:v>6518000</c:v>
                </c:pt>
                <c:pt idx="3">
                  <c:v>6518000</c:v>
                </c:pt>
                <c:pt idx="4">
                  <c:v>6518000</c:v>
                </c:pt>
                <c:pt idx="5">
                  <c:v>6518000</c:v>
                </c:pt>
                <c:pt idx="6">
                  <c:v>6518000</c:v>
                </c:pt>
                <c:pt idx="7">
                  <c:v>6518000</c:v>
                </c:pt>
                <c:pt idx="8">
                  <c:v>6515463.9699135246</c:v>
                </c:pt>
                <c:pt idx="9">
                  <c:v>6518000</c:v>
                </c:pt>
                <c:pt idx="10">
                  <c:v>6518000</c:v>
                </c:pt>
                <c:pt idx="11">
                  <c:v>6518000</c:v>
                </c:pt>
                <c:pt idx="12">
                  <c:v>6518000</c:v>
                </c:pt>
                <c:pt idx="13">
                  <c:v>6518000</c:v>
                </c:pt>
                <c:pt idx="14">
                  <c:v>6518000</c:v>
                </c:pt>
                <c:pt idx="15">
                  <c:v>6518000</c:v>
                </c:pt>
                <c:pt idx="16">
                  <c:v>6518000</c:v>
                </c:pt>
                <c:pt idx="17">
                  <c:v>6518000</c:v>
                </c:pt>
                <c:pt idx="18">
                  <c:v>6518000</c:v>
                </c:pt>
                <c:pt idx="19">
                  <c:v>6518000</c:v>
                </c:pt>
                <c:pt idx="20">
                  <c:v>6518000</c:v>
                </c:pt>
                <c:pt idx="21">
                  <c:v>6518000</c:v>
                </c:pt>
                <c:pt idx="22">
                  <c:v>6518000</c:v>
                </c:pt>
                <c:pt idx="23">
                  <c:v>6518000</c:v>
                </c:pt>
                <c:pt idx="24">
                  <c:v>6518000</c:v>
                </c:pt>
                <c:pt idx="25">
                  <c:v>6518000</c:v>
                </c:pt>
                <c:pt idx="26">
                  <c:v>6518000</c:v>
                </c:pt>
                <c:pt idx="27">
                  <c:v>6518000</c:v>
                </c:pt>
                <c:pt idx="28">
                  <c:v>6518000</c:v>
                </c:pt>
                <c:pt idx="29">
                  <c:v>6518000</c:v>
                </c:pt>
                <c:pt idx="30">
                  <c:v>6518000</c:v>
                </c:pt>
                <c:pt idx="31">
                  <c:v>6518000</c:v>
                </c:pt>
                <c:pt idx="32">
                  <c:v>6518000</c:v>
                </c:pt>
                <c:pt idx="33">
                  <c:v>6518000</c:v>
                </c:pt>
                <c:pt idx="34">
                  <c:v>6518000</c:v>
                </c:pt>
                <c:pt idx="35">
                  <c:v>6518000</c:v>
                </c:pt>
                <c:pt idx="36">
                  <c:v>6518000</c:v>
                </c:pt>
                <c:pt idx="37">
                  <c:v>6517278.548852494</c:v>
                </c:pt>
                <c:pt idx="38">
                  <c:v>6518000</c:v>
                </c:pt>
                <c:pt idx="39">
                  <c:v>6517278.548852494</c:v>
                </c:pt>
                <c:pt idx="40">
                  <c:v>6518000</c:v>
                </c:pt>
                <c:pt idx="41">
                  <c:v>6518000</c:v>
                </c:pt>
                <c:pt idx="42">
                  <c:v>6518000</c:v>
                </c:pt>
                <c:pt idx="43">
                  <c:v>6516119.5785467727</c:v>
                </c:pt>
                <c:pt idx="44">
                  <c:v>6518000</c:v>
                </c:pt>
                <c:pt idx="45">
                  <c:v>6518000</c:v>
                </c:pt>
                <c:pt idx="46">
                  <c:v>6518000</c:v>
                </c:pt>
                <c:pt idx="47">
                  <c:v>6518000</c:v>
                </c:pt>
                <c:pt idx="48">
                  <c:v>6518000</c:v>
                </c:pt>
                <c:pt idx="49">
                  <c:v>6518000</c:v>
                </c:pt>
                <c:pt idx="50">
                  <c:v>6518000</c:v>
                </c:pt>
                <c:pt idx="51">
                  <c:v>6518000</c:v>
                </c:pt>
                <c:pt idx="52">
                  <c:v>6518000</c:v>
                </c:pt>
                <c:pt idx="53">
                  <c:v>6518000</c:v>
                </c:pt>
                <c:pt idx="54">
                  <c:v>6518000</c:v>
                </c:pt>
                <c:pt idx="55">
                  <c:v>6518000</c:v>
                </c:pt>
                <c:pt idx="56">
                  <c:v>6518000</c:v>
                </c:pt>
                <c:pt idx="57">
                  <c:v>6518000</c:v>
                </c:pt>
                <c:pt idx="58">
                  <c:v>6518000</c:v>
                </c:pt>
                <c:pt idx="59">
                  <c:v>6518000</c:v>
                </c:pt>
                <c:pt idx="60">
                  <c:v>6518000</c:v>
                </c:pt>
                <c:pt idx="61">
                  <c:v>6518000</c:v>
                </c:pt>
                <c:pt idx="62">
                  <c:v>6518000</c:v>
                </c:pt>
                <c:pt idx="63">
                  <c:v>6518000</c:v>
                </c:pt>
                <c:pt idx="64">
                  <c:v>6518000</c:v>
                </c:pt>
                <c:pt idx="65">
                  <c:v>6518000</c:v>
                </c:pt>
                <c:pt idx="66">
                  <c:v>6518000</c:v>
                </c:pt>
                <c:pt idx="67">
                  <c:v>6518000</c:v>
                </c:pt>
                <c:pt idx="68">
                  <c:v>6518000</c:v>
                </c:pt>
                <c:pt idx="69">
                  <c:v>6518000</c:v>
                </c:pt>
                <c:pt idx="70">
                  <c:v>6518000</c:v>
                </c:pt>
                <c:pt idx="71">
                  <c:v>6518000</c:v>
                </c:pt>
                <c:pt idx="72">
                  <c:v>6518000</c:v>
                </c:pt>
                <c:pt idx="73">
                  <c:v>6518000</c:v>
                </c:pt>
                <c:pt idx="74">
                  <c:v>6518000</c:v>
                </c:pt>
                <c:pt idx="75">
                  <c:v>6518000</c:v>
                </c:pt>
                <c:pt idx="76">
                  <c:v>6518000</c:v>
                </c:pt>
                <c:pt idx="77">
                  <c:v>6518000</c:v>
                </c:pt>
                <c:pt idx="78">
                  <c:v>6518000</c:v>
                </c:pt>
                <c:pt idx="79">
                  <c:v>6518000</c:v>
                </c:pt>
                <c:pt idx="80">
                  <c:v>6518000</c:v>
                </c:pt>
                <c:pt idx="81">
                  <c:v>6518000</c:v>
                </c:pt>
                <c:pt idx="82">
                  <c:v>6518000</c:v>
                </c:pt>
                <c:pt idx="83">
                  <c:v>6518000</c:v>
                </c:pt>
                <c:pt idx="84">
                  <c:v>6518000</c:v>
                </c:pt>
                <c:pt idx="85">
                  <c:v>6518000</c:v>
                </c:pt>
                <c:pt idx="86">
                  <c:v>6518000</c:v>
                </c:pt>
                <c:pt idx="87">
                  <c:v>6518000</c:v>
                </c:pt>
                <c:pt idx="88">
                  <c:v>6518000</c:v>
                </c:pt>
                <c:pt idx="89">
                  <c:v>6516904.1938152378</c:v>
                </c:pt>
                <c:pt idx="90">
                  <c:v>6518000</c:v>
                </c:pt>
                <c:pt idx="91">
                  <c:v>6518000</c:v>
                </c:pt>
                <c:pt idx="92">
                  <c:v>6518000</c:v>
                </c:pt>
                <c:pt idx="93">
                  <c:v>6518000</c:v>
                </c:pt>
                <c:pt idx="94">
                  <c:v>6518000</c:v>
                </c:pt>
                <c:pt idx="95">
                  <c:v>6518000</c:v>
                </c:pt>
                <c:pt idx="96">
                  <c:v>6518000</c:v>
                </c:pt>
                <c:pt idx="97">
                  <c:v>6518000</c:v>
                </c:pt>
                <c:pt idx="98">
                  <c:v>6518000</c:v>
                </c:pt>
                <c:pt idx="99">
                  <c:v>6517799.6413242826</c:v>
                </c:pt>
                <c:pt idx="100">
                  <c:v>6518000</c:v>
                </c:pt>
                <c:pt idx="101">
                  <c:v>6518000</c:v>
                </c:pt>
                <c:pt idx="102">
                  <c:v>6518000</c:v>
                </c:pt>
                <c:pt idx="103">
                  <c:v>6518000</c:v>
                </c:pt>
                <c:pt idx="104">
                  <c:v>6518000</c:v>
                </c:pt>
                <c:pt idx="105">
                  <c:v>6518000</c:v>
                </c:pt>
                <c:pt idx="106">
                  <c:v>6518000</c:v>
                </c:pt>
                <c:pt idx="107">
                  <c:v>6518000</c:v>
                </c:pt>
                <c:pt idx="108">
                  <c:v>6518000</c:v>
                </c:pt>
                <c:pt idx="109">
                  <c:v>6518000</c:v>
                </c:pt>
                <c:pt idx="110">
                  <c:v>6516903.5033345772</c:v>
                </c:pt>
                <c:pt idx="111">
                  <c:v>6518000</c:v>
                </c:pt>
                <c:pt idx="112">
                  <c:v>6518000</c:v>
                </c:pt>
                <c:pt idx="113">
                  <c:v>6518000</c:v>
                </c:pt>
                <c:pt idx="114">
                  <c:v>6518000</c:v>
                </c:pt>
                <c:pt idx="115">
                  <c:v>6516494.3627747623</c:v>
                </c:pt>
                <c:pt idx="116">
                  <c:v>6518000</c:v>
                </c:pt>
                <c:pt idx="117">
                  <c:v>6518000</c:v>
                </c:pt>
                <c:pt idx="118">
                  <c:v>6516630.7429708727</c:v>
                </c:pt>
                <c:pt idx="119">
                  <c:v>6518000</c:v>
                </c:pt>
                <c:pt idx="120">
                  <c:v>6518000</c:v>
                </c:pt>
                <c:pt idx="121">
                  <c:v>6516494.3627747623</c:v>
                </c:pt>
                <c:pt idx="122">
                  <c:v>6518000</c:v>
                </c:pt>
                <c:pt idx="123">
                  <c:v>6518000</c:v>
                </c:pt>
                <c:pt idx="124">
                  <c:v>6518000</c:v>
                </c:pt>
                <c:pt idx="125">
                  <c:v>6518000</c:v>
                </c:pt>
                <c:pt idx="126">
                  <c:v>6518000</c:v>
                </c:pt>
                <c:pt idx="127">
                  <c:v>6518000</c:v>
                </c:pt>
                <c:pt idx="128">
                  <c:v>6518000</c:v>
                </c:pt>
                <c:pt idx="129">
                  <c:v>6518000</c:v>
                </c:pt>
                <c:pt idx="130">
                  <c:v>6518000</c:v>
                </c:pt>
                <c:pt idx="131">
                  <c:v>6518000</c:v>
                </c:pt>
                <c:pt idx="132">
                  <c:v>6518000</c:v>
                </c:pt>
                <c:pt idx="133">
                  <c:v>6518000</c:v>
                </c:pt>
                <c:pt idx="134">
                  <c:v>6518000</c:v>
                </c:pt>
                <c:pt idx="135">
                  <c:v>6518000</c:v>
                </c:pt>
                <c:pt idx="136">
                  <c:v>6518000</c:v>
                </c:pt>
                <c:pt idx="137">
                  <c:v>6516971.6934183743</c:v>
                </c:pt>
                <c:pt idx="138">
                  <c:v>6518000</c:v>
                </c:pt>
                <c:pt idx="139">
                  <c:v>6516562.5528870756</c:v>
                </c:pt>
                <c:pt idx="140">
                  <c:v>6518000</c:v>
                </c:pt>
                <c:pt idx="141">
                  <c:v>6518000</c:v>
                </c:pt>
                <c:pt idx="142">
                  <c:v>6516289.7924948549</c:v>
                </c:pt>
                <c:pt idx="143">
                  <c:v>6518000</c:v>
                </c:pt>
                <c:pt idx="144">
                  <c:v>6516460.2677328633</c:v>
                </c:pt>
                <c:pt idx="145">
                  <c:v>6515227.3908713302</c:v>
                </c:pt>
                <c:pt idx="146">
                  <c:v>6518000</c:v>
                </c:pt>
                <c:pt idx="147">
                  <c:v>6518000</c:v>
                </c:pt>
                <c:pt idx="148">
                  <c:v>6518000</c:v>
                </c:pt>
                <c:pt idx="149">
                  <c:v>6518000</c:v>
                </c:pt>
                <c:pt idx="150">
                  <c:v>6518000</c:v>
                </c:pt>
                <c:pt idx="151">
                  <c:v>6518000</c:v>
                </c:pt>
                <c:pt idx="152">
                  <c:v>6518000</c:v>
                </c:pt>
                <c:pt idx="153">
                  <c:v>6518000</c:v>
                </c:pt>
                <c:pt idx="154">
                  <c:v>6518000</c:v>
                </c:pt>
                <c:pt idx="155">
                  <c:v>6518000</c:v>
                </c:pt>
                <c:pt idx="156">
                  <c:v>6518000</c:v>
                </c:pt>
                <c:pt idx="157">
                  <c:v>6518000</c:v>
                </c:pt>
                <c:pt idx="158">
                  <c:v>6518000</c:v>
                </c:pt>
                <c:pt idx="159">
                  <c:v>6518000</c:v>
                </c:pt>
                <c:pt idx="160">
                  <c:v>6518000</c:v>
                </c:pt>
                <c:pt idx="161">
                  <c:v>6518000</c:v>
                </c:pt>
                <c:pt idx="162">
                  <c:v>6518000</c:v>
                </c:pt>
                <c:pt idx="163">
                  <c:v>6514713.9946033861</c:v>
                </c:pt>
                <c:pt idx="164">
                  <c:v>6518000</c:v>
                </c:pt>
                <c:pt idx="165">
                  <c:v>6513749.2932870751</c:v>
                </c:pt>
                <c:pt idx="166">
                  <c:v>6518000</c:v>
                </c:pt>
                <c:pt idx="167">
                  <c:v>6518000</c:v>
                </c:pt>
                <c:pt idx="168">
                  <c:v>6513476.5328948544</c:v>
                </c:pt>
                <c:pt idx="169">
                  <c:v>6518000</c:v>
                </c:pt>
                <c:pt idx="170">
                  <c:v>6518000</c:v>
                </c:pt>
                <c:pt idx="171">
                  <c:v>6513578.8180490667</c:v>
                </c:pt>
                <c:pt idx="172">
                  <c:v>6518000</c:v>
                </c:pt>
                <c:pt idx="173">
                  <c:v>6518000</c:v>
                </c:pt>
                <c:pt idx="174">
                  <c:v>6513647.0081328638</c:v>
                </c:pt>
                <c:pt idx="175">
                  <c:v>6518000</c:v>
                </c:pt>
                <c:pt idx="176">
                  <c:v>6518000</c:v>
                </c:pt>
                <c:pt idx="177">
                  <c:v>6518000</c:v>
                </c:pt>
                <c:pt idx="178">
                  <c:v>6513953.8635384673</c:v>
                </c:pt>
                <c:pt idx="179">
                  <c:v>6518000</c:v>
                </c:pt>
                <c:pt idx="180">
                  <c:v>6518000</c:v>
                </c:pt>
                <c:pt idx="181">
                  <c:v>6513449.9619370336</c:v>
                </c:pt>
                <c:pt idx="182">
                  <c:v>6518000</c:v>
                </c:pt>
                <c:pt idx="183">
                  <c:v>6518000</c:v>
                </c:pt>
                <c:pt idx="184">
                  <c:v>6513706.1693286486</c:v>
                </c:pt>
                <c:pt idx="185">
                  <c:v>6518000</c:v>
                </c:pt>
                <c:pt idx="186">
                  <c:v>6518000</c:v>
                </c:pt>
                <c:pt idx="187">
                  <c:v>6512079.2552548731</c:v>
                </c:pt>
                <c:pt idx="188">
                  <c:v>6506294.8907058565</c:v>
                </c:pt>
                <c:pt idx="189">
                  <c:v>6518000</c:v>
                </c:pt>
                <c:pt idx="190">
                  <c:v>6518000</c:v>
                </c:pt>
                <c:pt idx="191">
                  <c:v>6512283.8255347805</c:v>
                </c:pt>
                <c:pt idx="192">
                  <c:v>6518000</c:v>
                </c:pt>
                <c:pt idx="193">
                  <c:v>6512283.8255347805</c:v>
                </c:pt>
                <c:pt idx="194">
                  <c:v>6518000</c:v>
                </c:pt>
                <c:pt idx="195">
                  <c:v>6512420.2057023756</c:v>
                </c:pt>
                <c:pt idx="196">
                  <c:v>6506840.4114047512</c:v>
                </c:pt>
                <c:pt idx="197">
                  <c:v>6513960.3405982135</c:v>
                </c:pt>
                <c:pt idx="198">
                  <c:v>6508312.3562167911</c:v>
                </c:pt>
                <c:pt idx="199">
                  <c:v>6502527.9916677745</c:v>
                </c:pt>
                <c:pt idx="200">
                  <c:v>6511257.2742158948</c:v>
                </c:pt>
                <c:pt idx="201">
                  <c:v>6518000</c:v>
                </c:pt>
                <c:pt idx="202">
                  <c:v>6511772.9223720916</c:v>
                </c:pt>
                <c:pt idx="203">
                  <c:v>6518000</c:v>
                </c:pt>
                <c:pt idx="204">
                  <c:v>6518000</c:v>
                </c:pt>
                <c:pt idx="205">
                  <c:v>6518000</c:v>
                </c:pt>
                <c:pt idx="206">
                  <c:v>6518000</c:v>
                </c:pt>
                <c:pt idx="207">
                  <c:v>6518000</c:v>
                </c:pt>
                <c:pt idx="208">
                  <c:v>6518000</c:v>
                </c:pt>
                <c:pt idx="209">
                  <c:v>6518000</c:v>
                </c:pt>
                <c:pt idx="210">
                  <c:v>6518000</c:v>
                </c:pt>
                <c:pt idx="211">
                  <c:v>6518000</c:v>
                </c:pt>
                <c:pt idx="212">
                  <c:v>6511620.7707208153</c:v>
                </c:pt>
                <c:pt idx="213">
                  <c:v>6517610.1118736826</c:v>
                </c:pt>
                <c:pt idx="214">
                  <c:v>6511094.5023983885</c:v>
                </c:pt>
                <c:pt idx="215">
                  <c:v>6504578.8929230943</c:v>
                </c:pt>
                <c:pt idx="216">
                  <c:v>6511480.9250662727</c:v>
                </c:pt>
                <c:pt idx="217">
                  <c:v>6518000</c:v>
                </c:pt>
                <c:pt idx="218">
                  <c:v>6511961.7211683178</c:v>
                </c:pt>
                <c:pt idx="219">
                  <c:v>6505821.1572109396</c:v>
                </c:pt>
                <c:pt idx="220">
                  <c:v>6512205.5492856316</c:v>
                </c:pt>
                <c:pt idx="221">
                  <c:v>6506133.1754120504</c:v>
                </c:pt>
                <c:pt idx="222">
                  <c:v>6499890.3263289761</c:v>
                </c:pt>
                <c:pt idx="223">
                  <c:v>6494836.4369796598</c:v>
                </c:pt>
                <c:pt idx="224">
                  <c:v>6501391.3042923603</c:v>
                </c:pt>
                <c:pt idx="225">
                  <c:v>6495728.0709785949</c:v>
                </c:pt>
                <c:pt idx="226">
                  <c:v>6502136.5740710553</c:v>
                </c:pt>
                <c:pt idx="227">
                  <c:v>6496554.2021906245</c:v>
                </c:pt>
                <c:pt idx="228">
                  <c:v>6490584.1134712556</c:v>
                </c:pt>
                <c:pt idx="229">
                  <c:v>6484409.4544719793</c:v>
                </c:pt>
                <c:pt idx="230">
                  <c:v>6477927.9400670994</c:v>
                </c:pt>
                <c:pt idx="231">
                  <c:v>6471991.9463896286</c:v>
                </c:pt>
                <c:pt idx="232">
                  <c:v>6465987.7626283607</c:v>
                </c:pt>
                <c:pt idx="233">
                  <c:v>6459915.3887547795</c:v>
                </c:pt>
                <c:pt idx="234">
                  <c:v>6453706.6347136041</c:v>
                </c:pt>
                <c:pt idx="235">
                  <c:v>6447361.5004763184</c:v>
                </c:pt>
                <c:pt idx="236">
                  <c:v>6440914.0811133366</c:v>
                </c:pt>
                <c:pt idx="237">
                  <c:v>6434534.8518341519</c:v>
                </c:pt>
                <c:pt idx="238">
                  <c:v>6428121.5275130691</c:v>
                </c:pt>
                <c:pt idx="239">
                  <c:v>6421844.5833595805</c:v>
                </c:pt>
                <c:pt idx="240">
                  <c:v>6416187.5644002743</c:v>
                </c:pt>
                <c:pt idx="241">
                  <c:v>6410115.1905266931</c:v>
                </c:pt>
                <c:pt idx="242">
                  <c:v>6402125.2385985246</c:v>
                </c:pt>
                <c:pt idx="243">
                  <c:v>6394067.0965580428</c:v>
                </c:pt>
                <c:pt idx="244">
                  <c:v>6386077.1446298743</c:v>
                </c:pt>
                <c:pt idx="245">
                  <c:v>6378087.1927017057</c:v>
                </c:pt>
                <c:pt idx="246">
                  <c:v>6369960.8605774269</c:v>
                </c:pt>
                <c:pt idx="247">
                  <c:v>6361595.8631313415</c:v>
                </c:pt>
                <c:pt idx="248">
                  <c:v>6353367.2458813665</c:v>
                </c:pt>
                <c:pt idx="249">
                  <c:v>6344934.5808743061</c:v>
                </c:pt>
                <c:pt idx="250">
                  <c:v>6335620.1474262513</c:v>
                </c:pt>
                <c:pt idx="251">
                  <c:v>6325696.4819951439</c:v>
                </c:pt>
                <c:pt idx="252">
                  <c:v>6315908.3756202655</c:v>
                </c:pt>
                <c:pt idx="253">
                  <c:v>6307374.9930559769</c:v>
                </c:pt>
                <c:pt idx="254">
                  <c:v>6297485.3853396364</c:v>
                </c:pt>
                <c:pt idx="255">
                  <c:v>6287663.4451842699</c:v>
                </c:pt>
                <c:pt idx="256">
                  <c:v>6277875.3388093915</c:v>
                </c:pt>
                <c:pt idx="257">
                  <c:v>6267883.5579202361</c:v>
                </c:pt>
                <c:pt idx="258">
                  <c:v>6257654.044802038</c:v>
                </c:pt>
                <c:pt idx="259">
                  <c:v>6247933.3447267227</c:v>
                </c:pt>
                <c:pt idx="260">
                  <c:v>6239330.2044816539</c:v>
                </c:pt>
                <c:pt idx="261">
                  <c:v>6230354.1088669896</c:v>
                </c:pt>
                <c:pt idx="262">
                  <c:v>6221242.6781303752</c:v>
                </c:pt>
                <c:pt idx="263">
                  <c:v>6212131.2473937608</c:v>
                </c:pt>
                <c:pt idx="264">
                  <c:v>6202782.9801652189</c:v>
                </c:pt>
                <c:pt idx="265">
                  <c:v>6193434.712936677</c:v>
                </c:pt>
                <c:pt idx="266">
                  <c:v>6183984.944366673</c:v>
                </c:pt>
                <c:pt idx="267">
                  <c:v>6173789.4889632408</c:v>
                </c:pt>
                <c:pt idx="268">
                  <c:v>6165714.0847921846</c:v>
                </c:pt>
                <c:pt idx="269">
                  <c:v>6158858.2456948664</c:v>
                </c:pt>
                <c:pt idx="270">
                  <c:v>6151345.6244103098</c:v>
                </c:pt>
                <c:pt idx="271">
                  <c:v>6143185.1972441319</c:v>
                </c:pt>
                <c:pt idx="272">
                  <c:v>6134514.9119609101</c:v>
                </c:pt>
                <c:pt idx="273">
                  <c:v>6126617.9155147178</c:v>
                </c:pt>
                <c:pt idx="274">
                  <c:v>6122275.2949351314</c:v>
                </c:pt>
                <c:pt idx="275">
                  <c:v>6132938.7681306219</c:v>
                </c:pt>
                <c:pt idx="276">
                  <c:v>6128056.8038509535</c:v>
                </c:pt>
                <c:pt idx="277">
                  <c:v>6122994.7535519544</c:v>
                </c:pt>
                <c:pt idx="278">
                  <c:v>6117407.2252565855</c:v>
                </c:pt>
                <c:pt idx="279">
                  <c:v>6111259.4334137719</c:v>
                </c:pt>
                <c:pt idx="280">
                  <c:v>6105007.284974765</c:v>
                </c:pt>
                <c:pt idx="281">
                  <c:v>6098375.2576532187</c:v>
                </c:pt>
                <c:pt idx="282">
                  <c:v>6091569.3026618455</c:v>
                </c:pt>
                <c:pt idx="283">
                  <c:v>6084524.6823486667</c:v>
                </c:pt>
                <c:pt idx="284">
                  <c:v>6077275.4917555796</c:v>
                </c:pt>
                <c:pt idx="285">
                  <c:v>6069958.1110786954</c:v>
                </c:pt>
                <c:pt idx="286">
                  <c:v>6062606.6353599131</c:v>
                </c:pt>
                <c:pt idx="287">
                  <c:v>6054743.7339556199</c:v>
                </c:pt>
                <c:pt idx="288">
                  <c:v>6046642.6897523422</c:v>
                </c:pt>
                <c:pt idx="289">
                  <c:v>6040174.7926551243</c:v>
                </c:pt>
                <c:pt idx="290">
                  <c:v>6048923.6806637766</c:v>
                </c:pt>
                <c:pt idx="291">
                  <c:v>6043789.5959570454</c:v>
                </c:pt>
                <c:pt idx="292">
                  <c:v>6051710.9093025988</c:v>
                </c:pt>
                <c:pt idx="293">
                  <c:v>6046119.6859633094</c:v>
                </c:pt>
                <c:pt idx="294">
                  <c:v>6040389.3205052679</c:v>
                </c:pt>
                <c:pt idx="295">
                  <c:v>6034450.24185484</c:v>
                </c:pt>
                <c:pt idx="296">
                  <c:v>6028372.02108566</c:v>
                </c:pt>
                <c:pt idx="297">
                  <c:v>6022085.0871240944</c:v>
                </c:pt>
                <c:pt idx="298">
                  <c:v>6015383.4887289144</c:v>
                </c:pt>
                <c:pt idx="299">
                  <c:v>6008202.4882481406</c:v>
                </c:pt>
                <c:pt idx="300">
                  <c:v>6000135.5390867619</c:v>
                </c:pt>
                <c:pt idx="301">
                  <c:v>5992545.3980461732</c:v>
                </c:pt>
                <c:pt idx="302">
                  <c:v>5985125.7322435929</c:v>
                </c:pt>
                <c:pt idx="303">
                  <c:v>5977876.5416505057</c:v>
                </c:pt>
                <c:pt idx="304">
                  <c:v>5973226.0753489733</c:v>
                </c:pt>
                <c:pt idx="305">
                  <c:v>5968371.0387960486</c:v>
                </c:pt>
                <c:pt idx="306">
                  <c:v>5963106.8616833091</c:v>
                </c:pt>
                <c:pt idx="307">
                  <c:v>5957469.2066496359</c:v>
                </c:pt>
                <c:pt idx="308">
                  <c:v>5951729.7890130887</c:v>
                </c:pt>
                <c:pt idx="309">
                  <c:v>5948162.7128741536</c:v>
                </c:pt>
                <c:pt idx="310">
                  <c:v>5945384.5442246916</c:v>
                </c:pt>
                <c:pt idx="311">
                  <c:v>5941662.2395127816</c:v>
                </c:pt>
                <c:pt idx="312">
                  <c:v>5937253.0325263748</c:v>
                </c:pt>
                <c:pt idx="313">
                  <c:v>5931276.7784264162</c:v>
                </c:pt>
                <c:pt idx="314">
                  <c:v>5925063.6878345292</c:v>
                </c:pt>
                <c:pt idx="315">
                  <c:v>5919666.2657196447</c:v>
                </c:pt>
                <c:pt idx="316">
                  <c:v>5915083.9895304246</c:v>
                </c:pt>
                <c:pt idx="317">
                  <c:v>5910501.7133412044</c:v>
                </c:pt>
                <c:pt idx="318">
                  <c:v>5905748.9619139759</c:v>
                </c:pt>
                <c:pt idx="319">
                  <c:v>5901098.4956124434</c:v>
                </c:pt>
                <c:pt idx="320">
                  <c:v>5896311.6491433159</c:v>
                </c:pt>
                <c:pt idx="321">
                  <c:v>5891217.9472685847</c:v>
                </c:pt>
                <c:pt idx="322">
                  <c:v>5886772.0512469597</c:v>
                </c:pt>
                <c:pt idx="323">
                  <c:v>5882635.0821014354</c:v>
                </c:pt>
                <c:pt idx="324">
                  <c:v>5879051.9195082774</c:v>
                </c:pt>
                <c:pt idx="325">
                  <c:v>5875573.1135113118</c:v>
                </c:pt>
                <c:pt idx="326">
                  <c:v>5872407.3773029251</c:v>
                </c:pt>
                <c:pt idx="327">
                  <c:v>5886316.48490596</c:v>
                </c:pt>
                <c:pt idx="328">
                  <c:v>5885345.2230460308</c:v>
                </c:pt>
                <c:pt idx="329">
                  <c:v>5883117.3898678096</c:v>
                </c:pt>
                <c:pt idx="330">
                  <c:v>5896118.1920051156</c:v>
                </c:pt>
                <c:pt idx="331">
                  <c:v>5894233.0634785257</c:v>
                </c:pt>
                <c:pt idx="332">
                  <c:v>5908370.1805478847</c:v>
                </c:pt>
                <c:pt idx="333">
                  <c:v>5968431.2904148838</c:v>
                </c:pt>
                <c:pt idx="334">
                  <c:v>5998184.0297805006</c:v>
                </c:pt>
                <c:pt idx="335">
                  <c:v>6045171.2830315353</c:v>
                </c:pt>
                <c:pt idx="336">
                  <c:v>6081445.1898309821</c:v>
                </c:pt>
                <c:pt idx="337">
                  <c:v>6127815.6717311088</c:v>
                </c:pt>
                <c:pt idx="338">
                  <c:v>6157039.387364964</c:v>
                </c:pt>
                <c:pt idx="339">
                  <c:v>6201163.7391556175</c:v>
                </c:pt>
                <c:pt idx="340">
                  <c:v>6231988.7835805854</c:v>
                </c:pt>
                <c:pt idx="341">
                  <c:v>6247296.1965920841</c:v>
                </c:pt>
                <c:pt idx="342">
                  <c:v>6275458.7669241</c:v>
                </c:pt>
                <c:pt idx="343">
                  <c:v>6274153.6626863442</c:v>
                </c:pt>
                <c:pt idx="344">
                  <c:v>6283615.4641738515</c:v>
                </c:pt>
                <c:pt idx="345">
                  <c:v>6282886.6352549829</c:v>
                </c:pt>
                <c:pt idx="346">
                  <c:v>6282858.9288793085</c:v>
                </c:pt>
                <c:pt idx="347">
                  <c:v>6285084.6307195518</c:v>
                </c:pt>
                <c:pt idx="348">
                  <c:v>6287739.5531777823</c:v>
                </c:pt>
                <c:pt idx="349">
                  <c:v>6290195.7278184481</c:v>
                </c:pt>
                <c:pt idx="350">
                  <c:v>6298387.2229146566</c:v>
                </c:pt>
                <c:pt idx="351">
                  <c:v>6314094.1843254417</c:v>
                </c:pt>
                <c:pt idx="352">
                  <c:v>6321127.1570130019</c:v>
                </c:pt>
                <c:pt idx="353">
                  <c:v>6330858.6210258966</c:v>
                </c:pt>
                <c:pt idx="354">
                  <c:v>6339532.522770959</c:v>
                </c:pt>
                <c:pt idx="355">
                  <c:v>6351106.4629086945</c:v>
                </c:pt>
                <c:pt idx="356">
                  <c:v>6368956.9147097571</c:v>
                </c:pt>
                <c:pt idx="357">
                  <c:v>6387376.1771446327</c:v>
                </c:pt>
                <c:pt idx="358">
                  <c:v>6406235.4840108156</c:v>
                </c:pt>
                <c:pt idx="359">
                  <c:v>6425608.1760516092</c:v>
                </c:pt>
                <c:pt idx="360">
                  <c:v>6445671.7266722312</c:v>
                </c:pt>
                <c:pt idx="361">
                  <c:v>6468413.054055796</c:v>
                </c:pt>
                <c:pt idx="362">
                  <c:v>6490995.3831967153</c:v>
                </c:pt>
                <c:pt idx="363">
                  <c:v>6512782.7210958917</c:v>
                </c:pt>
                <c:pt idx="364">
                  <c:v>6518000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806-4329-A189-6B2F72B50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181200"/>
        <c:axId val="447183824"/>
      </c:scatterChart>
      <c:valAx>
        <c:axId val="292009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2009656"/>
        <c:crosses val="autoZero"/>
        <c:crossBetween val="midCat"/>
        <c:majorUnit val="30"/>
      </c:valAx>
      <c:valAx>
        <c:axId val="2920096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m3/den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2009000"/>
        <c:crossesAt val="41900"/>
        <c:crossBetween val="midCat"/>
      </c:valAx>
      <c:valAx>
        <c:axId val="44718382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7181200"/>
        <c:crosses val="max"/>
        <c:crossBetween val="midCat"/>
      </c:valAx>
      <c:valAx>
        <c:axId val="4471812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47183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151446587530984"/>
          <c:y val="0.9636507956699274"/>
          <c:w val="0.51697106824938033"/>
          <c:h val="3.6349204330072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24</xdr:row>
      <xdr:rowOff>133350</xdr:rowOff>
    </xdr:from>
    <xdr:to>
      <xdr:col>12</xdr:col>
      <xdr:colOff>513445</xdr:colOff>
      <xdr:row>51</xdr:row>
      <xdr:rowOff>28009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625" y="4257675"/>
          <a:ext cx="7238095" cy="452380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25</xdr:row>
      <xdr:rowOff>0</xdr:rowOff>
    </xdr:from>
    <xdr:to>
      <xdr:col>23</xdr:col>
      <xdr:colOff>288018</xdr:colOff>
      <xdr:row>52</xdr:row>
      <xdr:rowOff>132744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45563" y="4373563"/>
          <a:ext cx="7257143" cy="48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485774</xdr:colOff>
      <xdr:row>34</xdr:row>
      <xdr:rowOff>66675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36</xdr:row>
      <xdr:rowOff>152400</xdr:rowOff>
    </xdr:from>
    <xdr:to>
      <xdr:col>17</xdr:col>
      <xdr:colOff>485774</xdr:colOff>
      <xdr:row>71</xdr:row>
      <xdr:rowOff>47625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114300</xdr:colOff>
      <xdr:row>0</xdr:row>
      <xdr:rowOff>0</xdr:rowOff>
    </xdr:from>
    <xdr:to>
      <xdr:col>36</xdr:col>
      <xdr:colOff>600074</xdr:colOff>
      <xdr:row>34</xdr:row>
      <xdr:rowOff>66675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114300</xdr:colOff>
      <xdr:row>36</xdr:row>
      <xdr:rowOff>152400</xdr:rowOff>
    </xdr:from>
    <xdr:to>
      <xdr:col>36</xdr:col>
      <xdr:colOff>600074</xdr:colOff>
      <xdr:row>71</xdr:row>
      <xdr:rowOff>47625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3</xdr:row>
      <xdr:rowOff>142875</xdr:rowOff>
    </xdr:from>
    <xdr:to>
      <xdr:col>9</xdr:col>
      <xdr:colOff>44850</xdr:colOff>
      <xdr:row>22</xdr:row>
      <xdr:rowOff>17325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381000</xdr:colOff>
      <xdr:row>3</xdr:row>
      <xdr:rowOff>95250</xdr:rowOff>
    </xdr:from>
    <xdr:to>
      <xdr:col>17</xdr:col>
      <xdr:colOff>330600</xdr:colOff>
      <xdr:row>21</xdr:row>
      <xdr:rowOff>141150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485774</xdr:colOff>
      <xdr:row>34</xdr:row>
      <xdr:rowOff>66675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63"/>
  <sheetViews>
    <sheetView zoomScale="60" zoomScaleNormal="60" workbookViewId="0">
      <selection activeCell="E3" sqref="E3:E6"/>
    </sheetView>
  </sheetViews>
  <sheetFormatPr defaultRowHeight="13.5" x14ac:dyDescent="0.15"/>
  <cols>
    <col min="1" max="1" width="18.375" style="1" customWidth="1"/>
    <col min="2" max="2" width="11.875" style="1" customWidth="1"/>
    <col min="3" max="3" width="9.25" customWidth="1"/>
    <col min="5" max="5" width="9.25" customWidth="1"/>
  </cols>
  <sheetData>
    <row r="1" spans="1:13" ht="14.25" x14ac:dyDescent="0.15">
      <c r="A1" s="44" t="s">
        <v>4</v>
      </c>
      <c r="B1" s="44"/>
      <c r="C1" s="44"/>
      <c r="D1" s="44"/>
    </row>
    <row r="2" spans="1:13" ht="39.75" customHeight="1" x14ac:dyDescent="0.15">
      <c r="A2" s="6" t="s">
        <v>0</v>
      </c>
      <c r="B2" s="6" t="s">
        <v>1</v>
      </c>
      <c r="C2" s="6" t="s">
        <v>2</v>
      </c>
      <c r="D2" s="9" t="s">
        <v>3</v>
      </c>
      <c r="E2" s="6" t="s">
        <v>2</v>
      </c>
      <c r="F2" s="9" t="s">
        <v>3</v>
      </c>
    </row>
    <row r="3" spans="1:13" x14ac:dyDescent="0.15">
      <c r="A3" s="7">
        <v>41944</v>
      </c>
      <c r="B3" s="8">
        <v>0.57299999999999995</v>
      </c>
      <c r="C3" s="43">
        <f>AVERAGE(B3:B6)</f>
        <v>0.62309499999999995</v>
      </c>
      <c r="D3">
        <f>AVERAGE(C3:C1462)</f>
        <v>0.26240850296803686</v>
      </c>
      <c r="E3" s="43">
        <f>C3*((275.6-76.18)/76.18)</f>
        <v>1.6311053412969283</v>
      </c>
      <c r="F3">
        <f>AVERAGE(E3:E1462)</f>
        <v>0.68691918695045773</v>
      </c>
      <c r="G3" s="20">
        <f>AVERAGE(E3:E122)*1000</f>
        <v>1071.757458930603</v>
      </c>
      <c r="K3" s="10"/>
      <c r="L3" s="10"/>
      <c r="M3" s="10"/>
    </row>
    <row r="4" spans="1:13" x14ac:dyDescent="0.15">
      <c r="A4" s="7">
        <v>41944.25</v>
      </c>
      <c r="B4" s="8">
        <v>0.62426000000000004</v>
      </c>
      <c r="C4" s="43"/>
      <c r="E4" s="43"/>
      <c r="K4" s="10"/>
      <c r="L4" s="10"/>
      <c r="M4" s="10"/>
    </row>
    <row r="5" spans="1:13" x14ac:dyDescent="0.15">
      <c r="A5" s="7">
        <v>41944.5</v>
      </c>
      <c r="B5" s="8">
        <v>0.67689999999999995</v>
      </c>
      <c r="C5" s="43"/>
      <c r="E5" s="43"/>
    </row>
    <row r="6" spans="1:13" x14ac:dyDescent="0.15">
      <c r="A6" s="7">
        <v>41944.75</v>
      </c>
      <c r="B6" s="8">
        <v>0.61821999999999999</v>
      </c>
      <c r="C6" s="43"/>
      <c r="E6" s="43"/>
    </row>
    <row r="7" spans="1:13" x14ac:dyDescent="0.15">
      <c r="A7" s="7">
        <v>41945</v>
      </c>
      <c r="B7" s="8">
        <v>0.55674000000000001</v>
      </c>
      <c r="C7" s="43">
        <f>AVERAGE(B7:B10)</f>
        <v>0.50953499999999996</v>
      </c>
      <c r="E7" s="43">
        <f t="shared" ref="E7" si="0">C7*((275.6-76.18)/76.18)</f>
        <v>1.3338339419795222</v>
      </c>
    </row>
    <row r="8" spans="1:13" x14ac:dyDescent="0.15">
      <c r="A8" s="7">
        <v>41945.25</v>
      </c>
      <c r="B8" s="8">
        <v>0.53590000000000004</v>
      </c>
      <c r="C8" s="43"/>
      <c r="E8" s="43"/>
    </row>
    <row r="9" spans="1:13" x14ac:dyDescent="0.15">
      <c r="A9" s="7">
        <v>41945.5</v>
      </c>
      <c r="B9" s="8">
        <v>0.47738000000000003</v>
      </c>
      <c r="C9" s="43"/>
      <c r="E9" s="43"/>
    </row>
    <row r="10" spans="1:13" x14ac:dyDescent="0.15">
      <c r="A10" s="7">
        <v>41945.75</v>
      </c>
      <c r="B10" s="8">
        <v>0.46811999999999998</v>
      </c>
      <c r="C10" s="43"/>
      <c r="E10" s="43"/>
    </row>
    <row r="11" spans="1:13" x14ac:dyDescent="0.15">
      <c r="A11" s="7">
        <v>41946</v>
      </c>
      <c r="B11" s="8">
        <v>0.45885999999999999</v>
      </c>
      <c r="C11" s="43">
        <f>AVERAGE(B11:B14)</f>
        <v>0.33816250000000003</v>
      </c>
      <c r="E11" s="43">
        <f t="shared" ref="E11" si="1">C11*((275.6-76.18)/76.18)</f>
        <v>0.88522401877133117</v>
      </c>
    </row>
    <row r="12" spans="1:13" x14ac:dyDescent="0.15">
      <c r="A12" s="7">
        <v>41946.25</v>
      </c>
      <c r="B12" s="8">
        <v>0.45423000000000002</v>
      </c>
      <c r="C12" s="43"/>
      <c r="E12" s="43"/>
    </row>
    <row r="13" spans="1:13" x14ac:dyDescent="0.15">
      <c r="A13" s="7">
        <v>41946.5</v>
      </c>
      <c r="B13" s="8">
        <v>0.32827000000000001</v>
      </c>
      <c r="C13" s="43"/>
      <c r="E13" s="43"/>
    </row>
    <row r="14" spans="1:13" x14ac:dyDescent="0.15">
      <c r="A14" s="7">
        <v>41946.75</v>
      </c>
      <c r="B14" s="8">
        <v>0.11129</v>
      </c>
      <c r="C14" s="43"/>
      <c r="E14" s="43"/>
    </row>
    <row r="15" spans="1:13" x14ac:dyDescent="0.15">
      <c r="A15" s="7">
        <v>41947</v>
      </c>
      <c r="B15" s="8">
        <v>0.22892000000000001</v>
      </c>
      <c r="C15" s="43">
        <f>AVERAGE(B15:B18)</f>
        <v>0.52319250000000006</v>
      </c>
      <c r="E15" s="43">
        <f t="shared" ref="E15" si="2">C15*((275.6-76.18)/76.18)</f>
        <v>1.3695858276450514</v>
      </c>
    </row>
    <row r="16" spans="1:13" x14ac:dyDescent="0.15">
      <c r="A16" s="7">
        <v>41947.25</v>
      </c>
      <c r="B16" s="8">
        <v>0.28911999999999999</v>
      </c>
      <c r="C16" s="43"/>
      <c r="E16" s="43"/>
    </row>
    <row r="17" spans="1:5" x14ac:dyDescent="0.15">
      <c r="A17" s="7">
        <v>41947.5</v>
      </c>
      <c r="B17" s="8">
        <v>0.84389999999999998</v>
      </c>
      <c r="C17" s="43"/>
      <c r="E17" s="43"/>
    </row>
    <row r="18" spans="1:5" x14ac:dyDescent="0.15">
      <c r="A18" s="7">
        <v>41947.75</v>
      </c>
      <c r="B18" s="8">
        <v>0.73082999999999998</v>
      </c>
      <c r="C18" s="43"/>
      <c r="E18" s="43"/>
    </row>
    <row r="19" spans="1:5" x14ac:dyDescent="0.15">
      <c r="A19" s="7">
        <v>41948</v>
      </c>
      <c r="B19" s="8">
        <v>0.69740000000000002</v>
      </c>
      <c r="C19" s="43">
        <f t="shared" ref="C19" si="3">AVERAGE(B19:B22)</f>
        <v>0.25588749999999999</v>
      </c>
      <c r="E19" s="43">
        <f t="shared" ref="E19" si="4">C19*((275.6-76.18)/76.18)</f>
        <v>0.66984884812286694</v>
      </c>
    </row>
    <row r="20" spans="1:5" x14ac:dyDescent="0.15">
      <c r="A20" s="7">
        <v>41948.25</v>
      </c>
      <c r="B20" s="8">
        <v>0.10936</v>
      </c>
      <c r="C20" s="43"/>
      <c r="E20" s="43"/>
    </row>
    <row r="21" spans="1:5" x14ac:dyDescent="0.15">
      <c r="A21" s="7">
        <v>41948.5</v>
      </c>
      <c r="B21" s="8">
        <v>0.10936</v>
      </c>
      <c r="C21" s="43"/>
      <c r="E21" s="43"/>
    </row>
    <row r="22" spans="1:5" x14ac:dyDescent="0.15">
      <c r="A22" s="7">
        <v>41948.75</v>
      </c>
      <c r="B22" s="8">
        <v>0.10743</v>
      </c>
      <c r="C22" s="43"/>
      <c r="E22" s="43"/>
    </row>
    <row r="23" spans="1:5" x14ac:dyDescent="0.15">
      <c r="A23" s="7">
        <v>41949</v>
      </c>
      <c r="B23" s="8">
        <v>0.10936</v>
      </c>
      <c r="C23" s="43">
        <f t="shared" ref="C23" si="5">AVERAGE(B23:B26)</f>
        <v>0.25631300000000001</v>
      </c>
      <c r="E23" s="43">
        <f t="shared" ref="E23" si="6">C23*((275.6-76.18)/76.18)</f>
        <v>0.67096269965870314</v>
      </c>
    </row>
    <row r="24" spans="1:5" x14ac:dyDescent="0.15">
      <c r="A24" s="7">
        <v>41949.25</v>
      </c>
      <c r="B24" s="8">
        <v>0.13894000000000001</v>
      </c>
      <c r="C24" s="43"/>
      <c r="E24" s="43"/>
    </row>
    <row r="25" spans="1:5" x14ac:dyDescent="0.15">
      <c r="A25" s="7">
        <v>41949.5</v>
      </c>
      <c r="B25" s="8">
        <v>0.69740000000000002</v>
      </c>
      <c r="C25" s="43"/>
      <c r="E25" s="43"/>
    </row>
    <row r="26" spans="1:5" x14ac:dyDescent="0.15">
      <c r="A26" s="7">
        <v>41949.75</v>
      </c>
      <c r="B26" s="8">
        <v>7.9551999999999998E-2</v>
      </c>
      <c r="C26" s="43"/>
      <c r="E26" s="43"/>
    </row>
    <row r="27" spans="1:5" x14ac:dyDescent="0.15">
      <c r="A27" s="7">
        <v>41950</v>
      </c>
      <c r="B27" s="8">
        <v>0.11515</v>
      </c>
      <c r="C27" s="43">
        <f t="shared" ref="C27" si="7">AVERAGE(B27:B30)</f>
        <v>0.38646749999999996</v>
      </c>
      <c r="E27" s="43">
        <f t="shared" ref="E27" si="8">C27*((275.6-76.18)/76.18)</f>
        <v>1.0116743088737201</v>
      </c>
    </row>
    <row r="28" spans="1:5" x14ac:dyDescent="0.15">
      <c r="A28" s="7">
        <v>41950.25</v>
      </c>
      <c r="B28" s="8">
        <v>0.16408</v>
      </c>
      <c r="C28" s="43"/>
      <c r="E28" s="43"/>
    </row>
    <row r="29" spans="1:5" x14ac:dyDescent="0.15">
      <c r="A29" s="7">
        <v>41950.5</v>
      </c>
      <c r="B29" s="8">
        <v>0.65446000000000004</v>
      </c>
      <c r="C29" s="43"/>
      <c r="E29" s="43"/>
    </row>
    <row r="30" spans="1:5" x14ac:dyDescent="0.15">
      <c r="A30" s="7">
        <v>41950.75</v>
      </c>
      <c r="B30" s="8">
        <v>0.61217999999999995</v>
      </c>
      <c r="C30" s="43"/>
      <c r="E30" s="43"/>
    </row>
    <row r="31" spans="1:5" x14ac:dyDescent="0.15">
      <c r="A31" s="7">
        <v>41951</v>
      </c>
      <c r="B31" s="8">
        <v>0.60614000000000001</v>
      </c>
      <c r="C31" s="43">
        <f t="shared" ref="C31" si="9">AVERAGE(B31:B34)</f>
        <v>0.34505149999999996</v>
      </c>
      <c r="E31" s="43">
        <f t="shared" ref="E31" si="10">C31*((275.6-76.18)/76.18)</f>
        <v>0.90325768088737191</v>
      </c>
    </row>
    <row r="32" spans="1:5" x14ac:dyDescent="0.15">
      <c r="A32" s="7">
        <v>41951.25</v>
      </c>
      <c r="B32" s="8">
        <v>0.59467999999999999</v>
      </c>
      <c r="C32" s="43"/>
      <c r="E32" s="43"/>
    </row>
    <row r="33" spans="1:5" x14ac:dyDescent="0.15">
      <c r="A33" s="7">
        <v>41951.5</v>
      </c>
      <c r="B33" s="8">
        <v>9.6180000000000002E-2</v>
      </c>
      <c r="C33" s="43"/>
      <c r="E33" s="43"/>
    </row>
    <row r="34" spans="1:5" x14ac:dyDescent="0.15">
      <c r="A34" s="7">
        <v>41951.75</v>
      </c>
      <c r="B34" s="8">
        <v>8.3206000000000002E-2</v>
      </c>
      <c r="C34" s="43"/>
      <c r="E34" s="43"/>
    </row>
    <row r="35" spans="1:5" x14ac:dyDescent="0.15">
      <c r="A35" s="7">
        <v>41952</v>
      </c>
      <c r="B35" s="8">
        <v>8.1379000000000007E-2</v>
      </c>
      <c r="C35" s="43">
        <f t="shared" ref="C35" si="11">AVERAGE(B35:B38)</f>
        <v>8.1379000000000007E-2</v>
      </c>
      <c r="E35" s="43">
        <f t="shared" ref="E35" si="12">C35*((275.6-76.18)/76.18)</f>
        <v>0.21302966894197956</v>
      </c>
    </row>
    <row r="36" spans="1:5" x14ac:dyDescent="0.15">
      <c r="A36" s="7">
        <v>41952.25</v>
      </c>
      <c r="B36" s="8">
        <v>8.1379000000000007E-2</v>
      </c>
      <c r="C36" s="43"/>
      <c r="E36" s="43"/>
    </row>
    <row r="37" spans="1:5" x14ac:dyDescent="0.15">
      <c r="A37" s="7">
        <v>41952.5</v>
      </c>
      <c r="B37" s="8">
        <v>8.1379000000000007E-2</v>
      </c>
      <c r="C37" s="43"/>
      <c r="E37" s="43"/>
    </row>
    <row r="38" spans="1:5" x14ac:dyDescent="0.15">
      <c r="A38" s="7">
        <v>41952.75</v>
      </c>
      <c r="B38" s="8">
        <v>8.1379000000000007E-2</v>
      </c>
      <c r="C38" s="43"/>
      <c r="E38" s="43"/>
    </row>
    <row r="39" spans="1:5" x14ac:dyDescent="0.15">
      <c r="A39" s="7">
        <v>41953</v>
      </c>
      <c r="B39" s="8">
        <v>8.6860000000000007E-2</v>
      </c>
      <c r="C39" s="43">
        <f t="shared" ref="C39" si="13">AVERAGE(B39:B42)</f>
        <v>0.169965</v>
      </c>
      <c r="E39" s="43">
        <f t="shared" ref="E39" si="14">C39*((275.6-76.18)/76.18)</f>
        <v>0.44492544368600684</v>
      </c>
    </row>
    <row r="40" spans="1:5" x14ac:dyDescent="0.15">
      <c r="A40" s="7">
        <v>41953.25</v>
      </c>
      <c r="B40" s="8">
        <v>0.11322</v>
      </c>
      <c r="C40" s="43"/>
      <c r="E40" s="43"/>
    </row>
    <row r="41" spans="1:5" x14ac:dyDescent="0.15">
      <c r="A41" s="7">
        <v>41953.5</v>
      </c>
      <c r="B41" s="8">
        <v>0.14096</v>
      </c>
      <c r="C41" s="43"/>
      <c r="E41" s="43"/>
    </row>
    <row r="42" spans="1:5" x14ac:dyDescent="0.15">
      <c r="A42" s="7">
        <v>41953.75</v>
      </c>
      <c r="B42" s="8">
        <v>0.33882000000000001</v>
      </c>
      <c r="C42" s="43"/>
      <c r="E42" s="43"/>
    </row>
    <row r="43" spans="1:5" x14ac:dyDescent="0.15">
      <c r="A43" s="7">
        <v>41954</v>
      </c>
      <c r="B43" s="8">
        <v>0.31162000000000001</v>
      </c>
      <c r="C43" s="43">
        <f t="shared" ref="C43" si="15">AVERAGE(B43:B46)</f>
        <v>0.30828999999999995</v>
      </c>
      <c r="E43" s="43">
        <f t="shared" ref="E43" si="16">C43*((275.6-76.18)/76.18)</f>
        <v>0.80702535836177469</v>
      </c>
    </row>
    <row r="44" spans="1:5" x14ac:dyDescent="0.15">
      <c r="A44" s="7">
        <v>41954.25</v>
      </c>
      <c r="B44" s="8">
        <v>0.30829000000000001</v>
      </c>
      <c r="C44" s="43"/>
      <c r="E44" s="43"/>
    </row>
    <row r="45" spans="1:5" x14ac:dyDescent="0.15">
      <c r="A45" s="7">
        <v>41954.5</v>
      </c>
      <c r="B45" s="8">
        <v>0.30829000000000001</v>
      </c>
      <c r="C45" s="43"/>
      <c r="E45" s="43"/>
    </row>
    <row r="46" spans="1:5" x14ac:dyDescent="0.15">
      <c r="A46" s="7">
        <v>41954.75</v>
      </c>
      <c r="B46" s="8">
        <v>0.30496000000000001</v>
      </c>
      <c r="C46" s="43"/>
      <c r="E46" s="43"/>
    </row>
    <row r="47" spans="1:5" x14ac:dyDescent="0.15">
      <c r="A47" s="7">
        <v>41955</v>
      </c>
      <c r="B47" s="8">
        <v>0.30496000000000001</v>
      </c>
      <c r="C47" s="43">
        <f t="shared" ref="C47" si="17">AVERAGE(B47:B50)</f>
        <v>0.19637600000000002</v>
      </c>
      <c r="E47" s="43">
        <f t="shared" ref="E47" si="18">C47*((275.6-76.18)/76.18)</f>
        <v>0.51406277133105804</v>
      </c>
    </row>
    <row r="48" spans="1:5" x14ac:dyDescent="0.15">
      <c r="A48" s="7">
        <v>41955.25</v>
      </c>
      <c r="B48" s="8">
        <v>0.30496000000000001</v>
      </c>
      <c r="C48" s="43"/>
      <c r="E48" s="43"/>
    </row>
    <row r="49" spans="1:5" x14ac:dyDescent="0.15">
      <c r="A49" s="7">
        <v>41955.5</v>
      </c>
      <c r="B49" s="8">
        <v>8.6860000000000007E-2</v>
      </c>
      <c r="C49" s="43"/>
      <c r="E49" s="43"/>
    </row>
    <row r="50" spans="1:5" x14ac:dyDescent="0.15">
      <c r="A50" s="7">
        <v>41955.75</v>
      </c>
      <c r="B50" s="8">
        <v>8.8723999999999997E-2</v>
      </c>
      <c r="C50" s="43"/>
      <c r="E50" s="43"/>
    </row>
    <row r="51" spans="1:5" x14ac:dyDescent="0.15">
      <c r="A51" s="7">
        <v>41956</v>
      </c>
      <c r="B51" s="8">
        <v>0.18662999999999999</v>
      </c>
      <c r="C51" s="43">
        <f t="shared" ref="C51" si="19">AVERAGE(B51:B54)</f>
        <v>0.46925250000000002</v>
      </c>
      <c r="E51" s="43">
        <f t="shared" ref="E51" si="20">C51*((275.6-76.18)/76.18)</f>
        <v>1.2283845307167236</v>
      </c>
    </row>
    <row r="52" spans="1:5" x14ac:dyDescent="0.15">
      <c r="A52" s="7">
        <v>41956.25</v>
      </c>
      <c r="B52" s="8">
        <v>0.31495000000000001</v>
      </c>
      <c r="C52" s="43"/>
      <c r="E52" s="43"/>
    </row>
    <row r="53" spans="1:5" x14ac:dyDescent="0.15">
      <c r="A53" s="7">
        <v>41956.5</v>
      </c>
      <c r="B53" s="8">
        <v>0.41126000000000001</v>
      </c>
      <c r="C53" s="43"/>
      <c r="E53" s="43"/>
    </row>
    <row r="54" spans="1:5" x14ac:dyDescent="0.15">
      <c r="A54" s="7">
        <v>41956.75</v>
      </c>
      <c r="B54" s="8">
        <v>0.96416999999999997</v>
      </c>
      <c r="C54" s="43"/>
      <c r="E54" s="43"/>
    </row>
    <row r="55" spans="1:5" x14ac:dyDescent="0.15">
      <c r="A55" s="7">
        <v>41957</v>
      </c>
      <c r="B55" s="8">
        <v>0.74339999999999995</v>
      </c>
      <c r="C55" s="43">
        <f t="shared" ref="C55" si="21">AVERAGE(B55:B58)</f>
        <v>0.52915749999999995</v>
      </c>
      <c r="E55" s="43">
        <f t="shared" ref="E55" si="22">C55*((275.6-76.18)/76.18)</f>
        <v>1.3852006911262797</v>
      </c>
    </row>
    <row r="56" spans="1:5" x14ac:dyDescent="0.15">
      <c r="A56" s="7">
        <v>41957.25</v>
      </c>
      <c r="B56" s="8">
        <v>0.14096</v>
      </c>
      <c r="C56" s="43"/>
      <c r="E56" s="43"/>
    </row>
    <row r="57" spans="1:5" x14ac:dyDescent="0.15">
      <c r="A57" s="7">
        <v>41957.5</v>
      </c>
      <c r="B57" s="8">
        <v>0.35687000000000002</v>
      </c>
      <c r="C57" s="43"/>
      <c r="E57" s="43"/>
    </row>
    <row r="58" spans="1:5" x14ac:dyDescent="0.15">
      <c r="A58" s="7">
        <v>41957.75</v>
      </c>
      <c r="B58" s="8">
        <v>0.87539999999999996</v>
      </c>
      <c r="C58" s="43"/>
      <c r="E58" s="43"/>
    </row>
    <row r="59" spans="1:5" x14ac:dyDescent="0.15">
      <c r="A59" s="7">
        <v>41958</v>
      </c>
      <c r="B59" s="8">
        <v>0.76919999999999999</v>
      </c>
      <c r="C59" s="43">
        <f t="shared" ref="C59" si="23">AVERAGE(B59:B62)</f>
        <v>0.68260749999999992</v>
      </c>
      <c r="E59" s="43">
        <f t="shared" ref="E59" si="24">C59*((275.6-76.18)/76.18)</f>
        <v>1.7868940358361773</v>
      </c>
    </row>
    <row r="60" spans="1:5" x14ac:dyDescent="0.15">
      <c r="A60" s="7">
        <v>41958.25</v>
      </c>
      <c r="B60" s="8">
        <v>0.73082999999999998</v>
      </c>
      <c r="C60" s="43"/>
      <c r="E60" s="43"/>
    </row>
    <row r="61" spans="1:5" x14ac:dyDescent="0.15">
      <c r="A61" s="7">
        <v>41958.5</v>
      </c>
      <c r="B61" s="8">
        <v>0.61821999999999999</v>
      </c>
      <c r="C61" s="43"/>
      <c r="E61" s="43"/>
    </row>
    <row r="62" spans="1:5" x14ac:dyDescent="0.15">
      <c r="A62" s="7">
        <v>41958.75</v>
      </c>
      <c r="B62" s="8">
        <v>0.61217999999999995</v>
      </c>
      <c r="C62" s="43"/>
      <c r="E62" s="43"/>
    </row>
    <row r="63" spans="1:5" x14ac:dyDescent="0.15">
      <c r="A63" s="7">
        <v>41959</v>
      </c>
      <c r="B63" s="8">
        <v>0.20591000000000001</v>
      </c>
      <c r="C63" s="43">
        <f t="shared" ref="C63" si="25">AVERAGE(B63:B66)</f>
        <v>0.56242749999999997</v>
      </c>
      <c r="E63" s="43">
        <f t="shared" ref="E63" si="26">C63*((275.6-76.18)/76.18)</f>
        <v>1.4722931484641637</v>
      </c>
    </row>
    <row r="64" spans="1:5" x14ac:dyDescent="0.15">
      <c r="A64" s="7">
        <v>41959.25</v>
      </c>
      <c r="B64" s="8">
        <v>0.38341999999999998</v>
      </c>
      <c r="C64" s="43"/>
      <c r="E64" s="43"/>
    </row>
    <row r="65" spans="1:5" x14ac:dyDescent="0.15">
      <c r="A65" s="7">
        <v>41959.5</v>
      </c>
      <c r="B65" s="8">
        <v>0.91698000000000002</v>
      </c>
      <c r="C65" s="43"/>
      <c r="E65" s="43"/>
    </row>
    <row r="66" spans="1:5" x14ac:dyDescent="0.15">
      <c r="A66" s="7">
        <v>41959.75</v>
      </c>
      <c r="B66" s="8">
        <v>0.74339999999999995</v>
      </c>
      <c r="C66" s="43"/>
      <c r="E66" s="43"/>
    </row>
    <row r="67" spans="1:5" x14ac:dyDescent="0.15">
      <c r="A67" s="7">
        <v>41960</v>
      </c>
      <c r="B67" s="8">
        <v>0.70150000000000001</v>
      </c>
      <c r="C67" s="43">
        <f t="shared" ref="C67" si="27">AVERAGE(B67:B70)</f>
        <v>0.39222400000000002</v>
      </c>
      <c r="E67" s="43">
        <f t="shared" ref="E67" si="28">C67*((275.6-76.18)/76.18)</f>
        <v>1.0267433720136518</v>
      </c>
    </row>
    <row r="68" spans="1:5" x14ac:dyDescent="0.15">
      <c r="A68" s="7">
        <v>41960.25</v>
      </c>
      <c r="B68" s="8">
        <v>0.67689999999999995</v>
      </c>
      <c r="C68" s="43"/>
      <c r="E68" s="43"/>
    </row>
    <row r="69" spans="1:5" x14ac:dyDescent="0.15">
      <c r="A69" s="7">
        <v>41960.5</v>
      </c>
      <c r="B69" s="8">
        <v>9.4315999999999997E-2</v>
      </c>
      <c r="C69" s="43"/>
      <c r="E69" s="43"/>
    </row>
    <row r="70" spans="1:5" x14ac:dyDescent="0.15">
      <c r="A70" s="7">
        <v>41960.75</v>
      </c>
      <c r="B70" s="8">
        <v>9.6180000000000002E-2</v>
      </c>
      <c r="C70" s="43"/>
      <c r="E70" s="43"/>
    </row>
    <row r="71" spans="1:5" x14ac:dyDescent="0.15">
      <c r="A71" s="7">
        <v>41961</v>
      </c>
      <c r="B71" s="8">
        <v>0.24223</v>
      </c>
      <c r="C71" s="43">
        <f t="shared" ref="C71" si="29">AVERAGE(B71:B74)</f>
        <v>1.0313224999999999</v>
      </c>
      <c r="E71" s="43">
        <f t="shared" ref="E71" si="30">C71*((275.6-76.18)/76.18)</f>
        <v>2.6997418344709896</v>
      </c>
    </row>
    <row r="72" spans="1:5" x14ac:dyDescent="0.15">
      <c r="A72" s="7">
        <v>41961.25</v>
      </c>
      <c r="B72" s="8">
        <v>0.57842000000000005</v>
      </c>
      <c r="C72" s="43"/>
      <c r="E72" s="43"/>
    </row>
    <row r="73" spans="1:5" x14ac:dyDescent="0.15">
      <c r="A73" s="7">
        <v>41961.5</v>
      </c>
      <c r="B73" s="8">
        <v>2.42</v>
      </c>
      <c r="C73" s="43"/>
      <c r="E73" s="43"/>
    </row>
    <row r="74" spans="1:5" x14ac:dyDescent="0.15">
      <c r="A74" s="7">
        <v>41961.75</v>
      </c>
      <c r="B74" s="8">
        <v>0.88463999999999998</v>
      </c>
      <c r="C74" s="43"/>
      <c r="E74" s="43"/>
    </row>
    <row r="75" spans="1:5" x14ac:dyDescent="0.15">
      <c r="A75" s="7">
        <v>41962</v>
      </c>
      <c r="B75" s="8">
        <v>1.25</v>
      </c>
      <c r="C75" s="43">
        <f t="shared" ref="C75" si="31">AVERAGE(B75:B78)</f>
        <v>0.84996500000000008</v>
      </c>
      <c r="E75" s="43">
        <f t="shared" ref="E75" si="32">C75*((275.6-76.18)/76.18)</f>
        <v>2.2249937030716724</v>
      </c>
    </row>
    <row r="76" spans="1:5" x14ac:dyDescent="0.15">
      <c r="A76" s="7">
        <v>41962.25</v>
      </c>
      <c r="B76" s="8">
        <v>0.74770000000000003</v>
      </c>
      <c r="C76" s="43"/>
      <c r="E76" s="43"/>
    </row>
    <row r="77" spans="1:5" x14ac:dyDescent="0.15">
      <c r="A77" s="7">
        <v>41962.5</v>
      </c>
      <c r="B77" s="8">
        <v>0.74770000000000003</v>
      </c>
      <c r="C77" s="43"/>
      <c r="E77" s="43"/>
    </row>
    <row r="78" spans="1:5" x14ac:dyDescent="0.15">
      <c r="A78" s="7">
        <v>41962.75</v>
      </c>
      <c r="B78" s="8">
        <v>0.65446000000000004</v>
      </c>
      <c r="C78" s="43"/>
      <c r="E78" s="43"/>
    </row>
    <row r="79" spans="1:5" x14ac:dyDescent="0.15">
      <c r="A79" s="7">
        <v>41963</v>
      </c>
      <c r="B79" s="8">
        <v>0.58926000000000001</v>
      </c>
      <c r="C79" s="43">
        <f t="shared" ref="C79" si="33">AVERAGE(B79:B82)</f>
        <v>0.55194999999999994</v>
      </c>
      <c r="E79" s="43">
        <f t="shared" ref="E79" si="34">C79*((275.6-76.18)/76.18)</f>
        <v>1.444865699658703</v>
      </c>
    </row>
    <row r="80" spans="1:5" x14ac:dyDescent="0.15">
      <c r="A80" s="7">
        <v>41963.25</v>
      </c>
      <c r="B80" s="8">
        <v>0.55674000000000001</v>
      </c>
      <c r="C80" s="43"/>
      <c r="E80" s="43"/>
    </row>
    <row r="81" spans="1:5" x14ac:dyDescent="0.15">
      <c r="A81" s="7">
        <v>41963.5</v>
      </c>
      <c r="B81" s="8">
        <v>0.53590000000000004</v>
      </c>
      <c r="C81" s="43"/>
      <c r="E81" s="43"/>
    </row>
    <row r="82" spans="1:5" x14ac:dyDescent="0.15">
      <c r="A82" s="7">
        <v>41963.75</v>
      </c>
      <c r="B82" s="8">
        <v>0.52590000000000003</v>
      </c>
      <c r="C82" s="43"/>
      <c r="E82" s="43"/>
    </row>
    <row r="83" spans="1:5" x14ac:dyDescent="0.15">
      <c r="A83" s="7">
        <v>41964</v>
      </c>
      <c r="B83" s="8">
        <v>0.51590000000000003</v>
      </c>
      <c r="C83" s="43">
        <f t="shared" ref="C83" si="35">AVERAGE(B83:B86)</f>
        <v>0.30572200000000005</v>
      </c>
      <c r="E83" s="43">
        <f t="shared" ref="E83" si="36">C83*((275.6-76.18)/76.18)</f>
        <v>0.80030298293515378</v>
      </c>
    </row>
    <row r="84" spans="1:5" x14ac:dyDescent="0.15">
      <c r="A84" s="7">
        <v>41964.25</v>
      </c>
      <c r="B84" s="8">
        <v>0.51090000000000002</v>
      </c>
      <c r="C84" s="43"/>
      <c r="E84" s="43"/>
    </row>
    <row r="85" spans="1:5" x14ac:dyDescent="0.15">
      <c r="A85" s="7">
        <v>41964.5</v>
      </c>
      <c r="B85" s="8">
        <v>9.9907999999999997E-2</v>
      </c>
      <c r="C85" s="43"/>
      <c r="E85" s="43"/>
    </row>
    <row r="86" spans="1:5" x14ac:dyDescent="0.15">
      <c r="A86" s="7">
        <v>41964.75</v>
      </c>
      <c r="B86" s="8">
        <v>9.6180000000000002E-2</v>
      </c>
      <c r="C86" s="43"/>
      <c r="E86" s="43"/>
    </row>
    <row r="87" spans="1:5" x14ac:dyDescent="0.15">
      <c r="A87" s="7">
        <v>41965</v>
      </c>
      <c r="B87" s="8">
        <v>9.6180000000000002E-2</v>
      </c>
      <c r="C87" s="43">
        <f t="shared" ref="C87" si="37">AVERAGE(B87:B90)</f>
        <v>0.29568</v>
      </c>
      <c r="E87" s="43">
        <f t="shared" ref="E87" si="38">C87*((275.6-76.18)/76.18)</f>
        <v>0.77401556313993181</v>
      </c>
    </row>
    <row r="88" spans="1:5" x14ac:dyDescent="0.15">
      <c r="A88" s="7">
        <v>41965.25</v>
      </c>
      <c r="B88" s="8">
        <v>0.13086</v>
      </c>
      <c r="C88" s="43"/>
      <c r="E88" s="43"/>
    </row>
    <row r="89" spans="1:5" x14ac:dyDescent="0.15">
      <c r="A89" s="7">
        <v>41965.5</v>
      </c>
      <c r="B89" s="8">
        <v>0.53590000000000004</v>
      </c>
      <c r="C89" s="43"/>
      <c r="E89" s="43"/>
    </row>
    <row r="90" spans="1:5" x14ac:dyDescent="0.15">
      <c r="A90" s="7">
        <v>41965.75</v>
      </c>
      <c r="B90" s="8">
        <v>0.41977999999999999</v>
      </c>
      <c r="C90" s="43"/>
      <c r="E90" s="43"/>
    </row>
    <row r="91" spans="1:5" x14ac:dyDescent="0.15">
      <c r="A91" s="7">
        <v>41966</v>
      </c>
      <c r="B91" s="8">
        <v>0.40699999999999997</v>
      </c>
      <c r="C91" s="43">
        <f t="shared" ref="C91" si="39">AVERAGE(B91:B94)</f>
        <v>0.23437099999999997</v>
      </c>
      <c r="E91" s="43">
        <f t="shared" ref="E91" si="40">C91*((275.6-76.18)/76.18)</f>
        <v>0.61352408532423197</v>
      </c>
    </row>
    <row r="92" spans="1:5" x14ac:dyDescent="0.15">
      <c r="A92" s="7">
        <v>41966.25</v>
      </c>
      <c r="B92" s="8">
        <v>0.40699999999999997</v>
      </c>
      <c r="C92" s="43"/>
      <c r="E92" s="43"/>
    </row>
    <row r="93" spans="1:5" x14ac:dyDescent="0.15">
      <c r="A93" s="7">
        <v>41966.5</v>
      </c>
      <c r="B93" s="8">
        <v>2.9167999999999999E-2</v>
      </c>
      <c r="C93" s="43"/>
      <c r="E93" s="43"/>
    </row>
    <row r="94" spans="1:5" x14ac:dyDescent="0.15">
      <c r="A94" s="7">
        <v>41966.75</v>
      </c>
      <c r="B94" s="8">
        <v>9.4315999999999997E-2</v>
      </c>
      <c r="C94" s="43"/>
      <c r="E94" s="43"/>
    </row>
    <row r="95" spans="1:5" x14ac:dyDescent="0.15">
      <c r="A95" s="7">
        <v>41967</v>
      </c>
      <c r="B95" s="8">
        <v>0.18662999999999999</v>
      </c>
      <c r="C95" s="43">
        <f t="shared" ref="C95" si="41">AVERAGE(B95:B98)</f>
        <v>0.32938500000000004</v>
      </c>
      <c r="E95" s="43">
        <f t="shared" ref="E95" si="42">C95*((275.6-76.18)/76.18)</f>
        <v>0.86224674061433459</v>
      </c>
    </row>
    <row r="96" spans="1:5" x14ac:dyDescent="0.15">
      <c r="A96" s="7">
        <v>41967.25</v>
      </c>
      <c r="B96" s="8">
        <v>0.24789</v>
      </c>
      <c r="C96" s="43"/>
      <c r="E96" s="43"/>
    </row>
    <row r="97" spans="1:5" x14ac:dyDescent="0.15">
      <c r="A97" s="7">
        <v>41967.5</v>
      </c>
      <c r="B97" s="8">
        <v>0.27688000000000001</v>
      </c>
      <c r="C97" s="43"/>
      <c r="E97" s="43"/>
    </row>
    <row r="98" spans="1:5" x14ac:dyDescent="0.15">
      <c r="A98" s="7">
        <v>41967.75</v>
      </c>
      <c r="B98" s="8">
        <v>0.60614000000000001</v>
      </c>
      <c r="C98" s="43"/>
      <c r="E98" s="43"/>
    </row>
    <row r="99" spans="1:5" x14ac:dyDescent="0.15">
      <c r="A99" s="7">
        <v>41968</v>
      </c>
      <c r="B99" s="8">
        <v>0.51090000000000002</v>
      </c>
      <c r="C99" s="43">
        <f t="shared" ref="C99" si="43">AVERAGE(B99:B102)</f>
        <v>0.44976250000000001</v>
      </c>
      <c r="E99" s="43">
        <f t="shared" ref="E99" si="44">C99*((275.6-76.18)/76.18)</f>
        <v>1.1773646331058021</v>
      </c>
    </row>
    <row r="100" spans="1:5" x14ac:dyDescent="0.15">
      <c r="A100" s="7">
        <v>41968.25</v>
      </c>
      <c r="B100" s="8">
        <v>0.48200999999999999</v>
      </c>
      <c r="C100" s="43"/>
      <c r="E100" s="43"/>
    </row>
    <row r="101" spans="1:5" x14ac:dyDescent="0.15">
      <c r="A101" s="7">
        <v>41968.5</v>
      </c>
      <c r="B101" s="8">
        <v>0.40306999999999998</v>
      </c>
      <c r="C101" s="43"/>
      <c r="E101" s="43"/>
    </row>
    <row r="102" spans="1:5" x14ac:dyDescent="0.15">
      <c r="A102" s="7">
        <v>41968.75</v>
      </c>
      <c r="B102" s="8">
        <v>0.40306999999999998</v>
      </c>
      <c r="C102" s="43"/>
      <c r="E102" s="43"/>
    </row>
    <row r="103" spans="1:5" x14ac:dyDescent="0.15">
      <c r="A103" s="7">
        <v>41969</v>
      </c>
      <c r="B103" s="8">
        <v>0.39913999999999999</v>
      </c>
      <c r="C103" s="43">
        <f t="shared" ref="C103" si="45">AVERAGE(B103:B106)</f>
        <v>0.36807750000000006</v>
      </c>
      <c r="E103" s="43">
        <f t="shared" ref="E103" si="46">C103*((275.6-76.18)/76.18)</f>
        <v>0.96353393344709914</v>
      </c>
    </row>
    <row r="104" spans="1:5" x14ac:dyDescent="0.15">
      <c r="A104" s="7">
        <v>41969.25</v>
      </c>
      <c r="B104" s="8">
        <v>0.39913999999999999</v>
      </c>
      <c r="C104" s="43"/>
      <c r="E104" s="43"/>
    </row>
    <row r="105" spans="1:5" x14ac:dyDescent="0.15">
      <c r="A105" s="7">
        <v>41969.5</v>
      </c>
      <c r="B105" s="8">
        <v>0.33521000000000001</v>
      </c>
      <c r="C105" s="43"/>
      <c r="E105" s="43"/>
    </row>
    <row r="106" spans="1:5" x14ac:dyDescent="0.15">
      <c r="A106" s="7">
        <v>41969.75</v>
      </c>
      <c r="B106" s="8">
        <v>0.33882000000000001</v>
      </c>
      <c r="C106" s="43"/>
      <c r="E106" s="43"/>
    </row>
    <row r="107" spans="1:5" x14ac:dyDescent="0.15">
      <c r="A107" s="7">
        <v>41970</v>
      </c>
      <c r="B107" s="8">
        <v>0.33882000000000001</v>
      </c>
      <c r="C107" s="43">
        <f t="shared" ref="C107" si="47">AVERAGE(B107:B110)</f>
        <v>0.27588900000000005</v>
      </c>
      <c r="E107" s="43">
        <f t="shared" ref="E107" si="48">C107*((275.6-76.18)/76.18)</f>
        <v>0.72220772354948826</v>
      </c>
    </row>
    <row r="108" spans="1:5" x14ac:dyDescent="0.15">
      <c r="A108" s="7">
        <v>41970.25</v>
      </c>
      <c r="B108" s="8">
        <v>0.33521000000000001</v>
      </c>
      <c r="C108" s="43"/>
      <c r="E108" s="43"/>
    </row>
    <row r="109" spans="1:5" x14ac:dyDescent="0.15">
      <c r="A109" s="7">
        <v>41970.5</v>
      </c>
      <c r="B109" s="8">
        <v>0.33521000000000001</v>
      </c>
      <c r="C109" s="43"/>
      <c r="E109" s="43"/>
    </row>
    <row r="110" spans="1:5" x14ac:dyDescent="0.15">
      <c r="A110" s="7">
        <v>41970.75</v>
      </c>
      <c r="B110" s="8">
        <v>9.4315999999999997E-2</v>
      </c>
      <c r="C110" s="43"/>
      <c r="E110" s="43"/>
    </row>
    <row r="111" spans="1:5" x14ac:dyDescent="0.15">
      <c r="A111" s="7">
        <v>41971</v>
      </c>
      <c r="B111" s="8">
        <v>9.2452000000000006E-2</v>
      </c>
      <c r="C111" s="43">
        <f t="shared" ref="C111" si="49">AVERAGE(B111:B114)</f>
        <v>0.18183400000000002</v>
      </c>
      <c r="E111" s="43">
        <f t="shared" ref="E111" si="50">C111*((275.6-76.18)/76.18)</f>
        <v>0.47599548805460756</v>
      </c>
    </row>
    <row r="112" spans="1:5" x14ac:dyDescent="0.15">
      <c r="A112" s="7">
        <v>41971.25</v>
      </c>
      <c r="B112" s="8"/>
      <c r="C112" s="43"/>
      <c r="E112" s="43"/>
    </row>
    <row r="113" spans="1:7" x14ac:dyDescent="0.15">
      <c r="A113" s="7">
        <v>41971.5</v>
      </c>
      <c r="B113" s="8">
        <v>9.6180000000000002E-2</v>
      </c>
      <c r="C113" s="43"/>
      <c r="E113" s="43"/>
    </row>
    <row r="114" spans="1:7" x14ac:dyDescent="0.15">
      <c r="A114" s="7">
        <v>41971.75</v>
      </c>
      <c r="B114" s="8">
        <v>0.35687000000000002</v>
      </c>
      <c r="C114" s="43"/>
      <c r="E114" s="43"/>
    </row>
    <row r="115" spans="1:7" x14ac:dyDescent="0.15">
      <c r="A115" s="7">
        <v>41972</v>
      </c>
      <c r="B115" s="8">
        <v>0.41977999999999999</v>
      </c>
      <c r="C115" s="43">
        <f t="shared" ref="C115" si="51">AVERAGE(B115:B118)</f>
        <v>0.43681999999999999</v>
      </c>
      <c r="E115" s="43">
        <f t="shared" ref="E115" si="52">C115*((275.6-76.18)/76.18)</f>
        <v>1.1434844368600683</v>
      </c>
    </row>
    <row r="116" spans="1:7" x14ac:dyDescent="0.15">
      <c r="A116" s="7">
        <v>41972.25</v>
      </c>
      <c r="B116" s="8">
        <v>0.4496</v>
      </c>
      <c r="C116" s="43"/>
      <c r="E116" s="43"/>
    </row>
    <row r="117" spans="1:7" x14ac:dyDescent="0.15">
      <c r="A117" s="7">
        <v>41972.5</v>
      </c>
      <c r="B117" s="8">
        <v>0.43681999999999999</v>
      </c>
      <c r="C117" s="43"/>
      <c r="E117" s="43"/>
    </row>
    <row r="118" spans="1:7" x14ac:dyDescent="0.15">
      <c r="A118" s="7">
        <v>41972.75</v>
      </c>
      <c r="B118" s="8">
        <v>0.44108000000000003</v>
      </c>
      <c r="C118" s="43"/>
      <c r="E118" s="43"/>
    </row>
    <row r="119" spans="1:7" x14ac:dyDescent="0.15">
      <c r="A119" s="7">
        <v>41973</v>
      </c>
      <c r="B119" s="8">
        <v>0.35687000000000002</v>
      </c>
      <c r="C119" s="43">
        <f t="shared" ref="C119" si="53">AVERAGE(B119:B122)</f>
        <v>0.34243000000000001</v>
      </c>
      <c r="E119" s="43">
        <f t="shared" ref="E119" si="54">C119*((275.6-76.18)/76.18)</f>
        <v>0.89639525597269631</v>
      </c>
    </row>
    <row r="120" spans="1:7" x14ac:dyDescent="0.15">
      <c r="A120" s="7">
        <v>41973.25</v>
      </c>
      <c r="B120" s="8">
        <v>0.33882000000000001</v>
      </c>
      <c r="C120" s="43"/>
      <c r="E120" s="43"/>
    </row>
    <row r="121" spans="1:7" x14ac:dyDescent="0.15">
      <c r="A121" s="7">
        <v>41973.5</v>
      </c>
      <c r="B121" s="8">
        <v>0.33882000000000001</v>
      </c>
      <c r="C121" s="43"/>
      <c r="E121" s="43"/>
    </row>
    <row r="122" spans="1:7" s="26" customFormat="1" ht="14.25" thickBot="1" x14ac:dyDescent="0.2">
      <c r="A122" s="24">
        <v>41973.75</v>
      </c>
      <c r="B122" s="25">
        <v>0.33521000000000001</v>
      </c>
      <c r="C122" s="43"/>
      <c r="E122" s="43"/>
    </row>
    <row r="123" spans="1:7" x14ac:dyDescent="0.15">
      <c r="A123" s="22">
        <v>41974</v>
      </c>
      <c r="B123" s="23">
        <v>0.33521000000000001</v>
      </c>
      <c r="C123" s="43">
        <f t="shared" ref="C123" si="55">AVERAGE(B123:B126)</f>
        <v>0.15407349999999997</v>
      </c>
      <c r="E123" s="43">
        <f t="shared" ref="E123" si="56">C123*((275.6-76.18)/76.18)</f>
        <v>0.40332551023890778</v>
      </c>
      <c r="G123" s="20">
        <f>AVERAGE(E123:E246)*1000</f>
        <v>655.16436163712456</v>
      </c>
    </row>
    <row r="124" spans="1:7" x14ac:dyDescent="0.15">
      <c r="A124" s="7">
        <v>41974.25</v>
      </c>
      <c r="B124" s="8">
        <v>9.2452000000000006E-2</v>
      </c>
      <c r="C124" s="43"/>
      <c r="E124" s="43"/>
    </row>
    <row r="125" spans="1:7" x14ac:dyDescent="0.15">
      <c r="A125" s="7">
        <v>41974.5</v>
      </c>
      <c r="B125" s="8">
        <v>9.4315999999999997E-2</v>
      </c>
      <c r="C125" s="43"/>
      <c r="E125" s="43"/>
    </row>
    <row r="126" spans="1:7" x14ac:dyDescent="0.15">
      <c r="A126" s="7">
        <v>41974.75</v>
      </c>
      <c r="B126" s="8">
        <v>9.4315999999999997E-2</v>
      </c>
      <c r="C126" s="43"/>
      <c r="E126" s="43"/>
    </row>
    <row r="127" spans="1:7" x14ac:dyDescent="0.15">
      <c r="A127" s="7">
        <v>41975</v>
      </c>
      <c r="B127" s="8">
        <v>9.2452000000000006E-2</v>
      </c>
      <c r="C127" s="43">
        <f t="shared" ref="C127" si="57">AVERAGE(B127:B130)</f>
        <v>0.22151700000000002</v>
      </c>
      <c r="E127" s="43">
        <f t="shared" ref="E127" si="58">C127*((275.6-76.18)/76.18)</f>
        <v>0.57987555972696248</v>
      </c>
    </row>
    <row r="128" spans="1:7" x14ac:dyDescent="0.15">
      <c r="A128" s="7">
        <v>41975.25</v>
      </c>
      <c r="B128" s="8">
        <v>9.4315999999999997E-2</v>
      </c>
      <c r="C128" s="43"/>
      <c r="E128" s="43"/>
    </row>
    <row r="129" spans="1:5" x14ac:dyDescent="0.15">
      <c r="A129" s="7">
        <v>41975.5</v>
      </c>
      <c r="B129" s="8">
        <v>0.34965000000000002</v>
      </c>
      <c r="C129" s="43"/>
      <c r="E129" s="43"/>
    </row>
    <row r="130" spans="1:5" x14ac:dyDescent="0.15">
      <c r="A130" s="7">
        <v>41975.75</v>
      </c>
      <c r="B130" s="8">
        <v>0.34965000000000002</v>
      </c>
      <c r="C130" s="43"/>
      <c r="E130" s="43"/>
    </row>
    <row r="131" spans="1:5" x14ac:dyDescent="0.15">
      <c r="A131" s="7">
        <v>41976</v>
      </c>
      <c r="B131" s="8">
        <v>0.34604000000000001</v>
      </c>
      <c r="C131" s="43">
        <f t="shared" ref="C131" si="59">AVERAGE(B131:B134)</f>
        <v>0.219246</v>
      </c>
      <c r="E131" s="43">
        <f t="shared" ref="E131" si="60">C131*((275.6-76.18)/76.18)</f>
        <v>0.57393065529010245</v>
      </c>
    </row>
    <row r="132" spans="1:5" x14ac:dyDescent="0.15">
      <c r="A132" s="7">
        <v>41976.25</v>
      </c>
      <c r="B132" s="8">
        <v>0.34604000000000001</v>
      </c>
      <c r="C132" s="43"/>
      <c r="E132" s="43"/>
    </row>
    <row r="133" spans="1:5" x14ac:dyDescent="0.15">
      <c r="A133" s="7">
        <v>41976.5</v>
      </c>
      <c r="B133" s="8">
        <v>9.2452000000000006E-2</v>
      </c>
      <c r="C133" s="43"/>
      <c r="E133" s="43"/>
    </row>
    <row r="134" spans="1:5" x14ac:dyDescent="0.15">
      <c r="A134" s="7">
        <v>41976.75</v>
      </c>
      <c r="B134" s="8">
        <v>9.2452000000000006E-2</v>
      </c>
      <c r="C134" s="43"/>
      <c r="E134" s="43"/>
    </row>
    <row r="135" spans="1:5" x14ac:dyDescent="0.15">
      <c r="A135" s="7">
        <v>41977</v>
      </c>
      <c r="B135" s="8">
        <v>9.2452000000000006E-2</v>
      </c>
      <c r="C135" s="43">
        <f t="shared" ref="C135" si="61">AVERAGE(B135:B138)</f>
        <v>0.26598549999999999</v>
      </c>
      <c r="E135" s="43">
        <f t="shared" ref="E135" si="62">C135*((275.6-76.18)/76.18)</f>
        <v>0.69628286177474397</v>
      </c>
    </row>
    <row r="136" spans="1:5" x14ac:dyDescent="0.15">
      <c r="A136" s="7">
        <v>41977.25</v>
      </c>
      <c r="B136" s="8">
        <v>0.32494000000000001</v>
      </c>
      <c r="C136" s="43"/>
      <c r="E136" s="43"/>
    </row>
    <row r="137" spans="1:5" x14ac:dyDescent="0.15">
      <c r="A137" s="7">
        <v>41977.5</v>
      </c>
      <c r="B137" s="8">
        <v>0.32494000000000001</v>
      </c>
      <c r="C137" s="43"/>
      <c r="E137" s="43"/>
    </row>
    <row r="138" spans="1:5" x14ac:dyDescent="0.15">
      <c r="A138" s="7">
        <v>41977.75</v>
      </c>
      <c r="B138" s="8">
        <v>0.32161000000000001</v>
      </c>
      <c r="C138" s="43"/>
      <c r="E138" s="43"/>
    </row>
    <row r="139" spans="1:5" x14ac:dyDescent="0.15">
      <c r="A139" s="7">
        <v>41978</v>
      </c>
      <c r="B139" s="8">
        <v>0.32161000000000001</v>
      </c>
      <c r="C139" s="43">
        <f t="shared" ref="C139" si="63">AVERAGE(B139:B142)</f>
        <v>0.26005850000000003</v>
      </c>
      <c r="E139" s="43">
        <f t="shared" ref="E139" si="64">C139*((275.6-76.18)/76.18)</f>
        <v>0.68076747269624582</v>
      </c>
    </row>
    <row r="140" spans="1:5" x14ac:dyDescent="0.15">
      <c r="A140" s="7">
        <v>41978.25</v>
      </c>
      <c r="B140" s="8">
        <v>0.32161000000000001</v>
      </c>
      <c r="C140" s="43"/>
      <c r="E140" s="43"/>
    </row>
    <row r="141" spans="1:5" x14ac:dyDescent="0.15">
      <c r="A141" s="7">
        <v>41978.5</v>
      </c>
      <c r="B141" s="8">
        <v>0.30829000000000001</v>
      </c>
      <c r="C141" s="43"/>
      <c r="E141" s="43"/>
    </row>
    <row r="142" spans="1:5" x14ac:dyDescent="0.15">
      <c r="A142" s="7">
        <v>41978.75</v>
      </c>
      <c r="B142" s="8">
        <v>8.8723999999999997E-2</v>
      </c>
      <c r="C142" s="43"/>
      <c r="E142" s="43"/>
    </row>
    <row r="143" spans="1:5" x14ac:dyDescent="0.15">
      <c r="A143" s="7">
        <v>41979</v>
      </c>
      <c r="B143" s="8">
        <v>8.8723999999999997E-2</v>
      </c>
      <c r="C143" s="43">
        <f t="shared" ref="C143" si="65">AVERAGE(B143:B146)</f>
        <v>0.20766450000000003</v>
      </c>
      <c r="E143" s="43">
        <f t="shared" ref="E143" si="66">C143*((275.6-76.18)/76.18)</f>
        <v>0.54361321331058032</v>
      </c>
    </row>
    <row r="144" spans="1:5" x14ac:dyDescent="0.15">
      <c r="A144" s="7">
        <v>41979.25</v>
      </c>
      <c r="B144" s="8">
        <v>8.8723999999999997E-2</v>
      </c>
      <c r="C144" s="43"/>
      <c r="E144" s="43"/>
    </row>
    <row r="145" spans="1:5" x14ac:dyDescent="0.15">
      <c r="A145" s="7">
        <v>41979.5</v>
      </c>
      <c r="B145" s="8">
        <v>0.32494000000000001</v>
      </c>
      <c r="C145" s="43"/>
      <c r="E145" s="43"/>
    </row>
    <row r="146" spans="1:5" x14ac:dyDescent="0.15">
      <c r="A146" s="7">
        <v>41979.75</v>
      </c>
      <c r="B146" s="8">
        <v>0.32827000000000001</v>
      </c>
      <c r="C146" s="43"/>
      <c r="E146" s="43"/>
    </row>
    <row r="147" spans="1:5" x14ac:dyDescent="0.15">
      <c r="A147" s="7">
        <v>41980</v>
      </c>
      <c r="B147" s="8">
        <v>0.32827000000000001</v>
      </c>
      <c r="C147" s="43">
        <f t="shared" ref="C147" si="67">AVERAGE(B147:B150)</f>
        <v>0.33535000000000004</v>
      </c>
      <c r="E147" s="43">
        <f t="shared" ref="E147" si="68">C147*((275.6-76.18)/76.18)</f>
        <v>0.87786160409556324</v>
      </c>
    </row>
    <row r="148" spans="1:5" x14ac:dyDescent="0.15">
      <c r="A148" s="7">
        <v>41980.25</v>
      </c>
      <c r="B148" s="8">
        <v>0.32827000000000001</v>
      </c>
      <c r="C148" s="43"/>
      <c r="E148" s="43"/>
    </row>
    <row r="149" spans="1:5" x14ac:dyDescent="0.15">
      <c r="A149" s="7">
        <v>41980.5</v>
      </c>
      <c r="B149" s="8">
        <v>0.34243000000000001</v>
      </c>
      <c r="C149" s="43"/>
      <c r="E149" s="43"/>
    </row>
    <row r="150" spans="1:5" x14ac:dyDescent="0.15">
      <c r="A150" s="7">
        <v>41980.75</v>
      </c>
      <c r="B150" s="8">
        <v>0.34243000000000001</v>
      </c>
      <c r="C150" s="43"/>
      <c r="E150" s="43"/>
    </row>
    <row r="151" spans="1:5" x14ac:dyDescent="0.15">
      <c r="A151" s="7">
        <v>41981</v>
      </c>
      <c r="B151" s="8">
        <v>8.6860000000000007E-2</v>
      </c>
      <c r="C151" s="43">
        <f t="shared" ref="C151" si="69">AVERAGE(B151:B154)</f>
        <v>8.6403250000000001E-2</v>
      </c>
      <c r="E151" s="43">
        <f t="shared" ref="E151" si="70">C151*((275.6-76.18)/76.18)</f>
        <v>0.22618188651877133</v>
      </c>
    </row>
    <row r="152" spans="1:5" x14ac:dyDescent="0.15">
      <c r="A152" s="7">
        <v>41981.25</v>
      </c>
      <c r="B152" s="8">
        <v>8.6860000000000007E-2</v>
      </c>
      <c r="C152" s="43"/>
      <c r="E152" s="43"/>
    </row>
    <row r="153" spans="1:5" x14ac:dyDescent="0.15">
      <c r="A153" s="7">
        <v>41981.5</v>
      </c>
      <c r="B153" s="8">
        <v>8.5032999999999997E-2</v>
      </c>
      <c r="C153" s="43"/>
      <c r="E153" s="43"/>
    </row>
    <row r="154" spans="1:5" x14ac:dyDescent="0.15">
      <c r="A154" s="7">
        <v>41981.75</v>
      </c>
      <c r="B154" s="8">
        <v>8.6860000000000007E-2</v>
      </c>
      <c r="C154" s="43"/>
      <c r="E154" s="43"/>
    </row>
    <row r="155" spans="1:5" x14ac:dyDescent="0.15">
      <c r="A155" s="7">
        <v>41982</v>
      </c>
      <c r="B155" s="8">
        <v>8.6860000000000007E-2</v>
      </c>
      <c r="C155" s="43">
        <f t="shared" ref="C155" si="71">AVERAGE(B155:B158)</f>
        <v>0.30137999999999998</v>
      </c>
      <c r="E155" s="43">
        <f t="shared" ref="E155" si="72">C155*((275.6-76.18)/76.18)</f>
        <v>0.78893672354948807</v>
      </c>
    </row>
    <row r="156" spans="1:5" x14ac:dyDescent="0.15">
      <c r="A156" s="7">
        <v>41982.25</v>
      </c>
      <c r="B156" s="8">
        <v>8.6860000000000007E-2</v>
      </c>
      <c r="C156" s="43"/>
      <c r="E156" s="43"/>
    </row>
    <row r="157" spans="1:5" x14ac:dyDescent="0.15">
      <c r="A157" s="7">
        <v>41982.5</v>
      </c>
      <c r="B157" s="8">
        <v>0.51590000000000003</v>
      </c>
      <c r="C157" s="43"/>
      <c r="E157" s="43"/>
    </row>
    <row r="158" spans="1:5" x14ac:dyDescent="0.15">
      <c r="A158" s="7">
        <v>41982.75</v>
      </c>
      <c r="B158" s="8">
        <v>0.51590000000000003</v>
      </c>
      <c r="C158" s="43"/>
      <c r="E158" s="43"/>
    </row>
    <row r="159" spans="1:5" x14ac:dyDescent="0.15">
      <c r="A159" s="7">
        <v>41983</v>
      </c>
      <c r="B159" s="8">
        <v>8.6860000000000007E-2</v>
      </c>
      <c r="C159" s="43">
        <f t="shared" ref="C159" si="73">AVERAGE(B159:B162)</f>
        <v>8.6403250000000015E-2</v>
      </c>
      <c r="E159" s="43">
        <f t="shared" ref="E159" si="74">C159*((275.6-76.18)/76.18)</f>
        <v>0.22618188651877139</v>
      </c>
    </row>
    <row r="160" spans="1:5" x14ac:dyDescent="0.15">
      <c r="A160" s="7">
        <v>41983.25</v>
      </c>
      <c r="B160" s="8">
        <v>8.6860000000000007E-2</v>
      </c>
      <c r="C160" s="43"/>
      <c r="E160" s="43"/>
    </row>
    <row r="161" spans="1:5" x14ac:dyDescent="0.15">
      <c r="A161" s="7">
        <v>41983.5</v>
      </c>
      <c r="B161" s="8">
        <v>8.6860000000000007E-2</v>
      </c>
      <c r="C161" s="43"/>
      <c r="E161" s="43"/>
    </row>
    <row r="162" spans="1:5" x14ac:dyDescent="0.15">
      <c r="A162" s="7">
        <v>41983.75</v>
      </c>
      <c r="B162" s="8">
        <v>8.5032999999999997E-2</v>
      </c>
      <c r="C162" s="43"/>
      <c r="E162" s="43"/>
    </row>
    <row r="163" spans="1:5" x14ac:dyDescent="0.15">
      <c r="A163" s="7">
        <v>41984</v>
      </c>
      <c r="B163" s="8">
        <v>8.5032999999999997E-2</v>
      </c>
      <c r="C163" s="43">
        <f t="shared" ref="C163" si="75">AVERAGE(B163:B166)</f>
        <v>0.24427175000000001</v>
      </c>
      <c r="E163" s="43">
        <f t="shared" ref="E163" si="76">C163*((275.6-76.18)/76.18)</f>
        <v>0.63944174829351541</v>
      </c>
    </row>
    <row r="164" spans="1:5" x14ac:dyDescent="0.15">
      <c r="A164" s="7">
        <v>41984.25</v>
      </c>
      <c r="B164" s="8">
        <v>8.3206000000000002E-2</v>
      </c>
      <c r="C164" s="43"/>
      <c r="E164" s="43"/>
    </row>
    <row r="165" spans="1:5" x14ac:dyDescent="0.15">
      <c r="A165" s="7">
        <v>41984.5</v>
      </c>
      <c r="B165" s="8">
        <v>9.0588000000000002E-2</v>
      </c>
      <c r="C165" s="43"/>
      <c r="E165" s="43"/>
    </row>
    <row r="166" spans="1:5" x14ac:dyDescent="0.15">
      <c r="A166" s="7">
        <v>41984.75</v>
      </c>
      <c r="B166" s="8">
        <v>0.71826000000000001</v>
      </c>
      <c r="C166" s="43"/>
      <c r="E166" s="43"/>
    </row>
    <row r="167" spans="1:5" x14ac:dyDescent="0.15">
      <c r="A167" s="7">
        <v>41985</v>
      </c>
      <c r="B167" s="8">
        <v>0.64842</v>
      </c>
      <c r="C167" s="43">
        <f t="shared" ref="C167" si="77">AVERAGE(B167:B170)</f>
        <v>0.36597025</v>
      </c>
      <c r="E167" s="43">
        <f t="shared" ref="E167" si="78">C167*((275.6-76.18)/76.18)</f>
        <v>0.95801768515358365</v>
      </c>
    </row>
    <row r="168" spans="1:5" x14ac:dyDescent="0.15">
      <c r="A168" s="7">
        <v>41985.25</v>
      </c>
      <c r="B168" s="8">
        <v>7.4070999999999998E-2</v>
      </c>
      <c r="C168" s="43"/>
      <c r="E168" s="43"/>
    </row>
    <row r="169" spans="1:5" x14ac:dyDescent="0.15">
      <c r="A169" s="7">
        <v>41985.5</v>
      </c>
      <c r="B169" s="8">
        <v>6.8589999999999998E-2</v>
      </c>
      <c r="C169" s="43"/>
      <c r="E169" s="43"/>
    </row>
    <row r="170" spans="1:5" x14ac:dyDescent="0.15">
      <c r="A170" s="7">
        <v>41985.75</v>
      </c>
      <c r="B170" s="8">
        <v>0.67279999999999995</v>
      </c>
      <c r="C170" s="43"/>
      <c r="E170" s="43"/>
    </row>
    <row r="171" spans="1:5" x14ac:dyDescent="0.15">
      <c r="A171" s="7">
        <v>41986</v>
      </c>
      <c r="B171" s="8">
        <v>0.66869999999999996</v>
      </c>
      <c r="C171" s="43">
        <f t="shared" ref="C171" si="79">AVERAGE(B171:B174)</f>
        <v>0.37378750000000005</v>
      </c>
      <c r="E171" s="43">
        <f t="shared" ref="E171" si="80">C171*((275.6-76.18)/76.18)</f>
        <v>0.97848127133105822</v>
      </c>
    </row>
    <row r="172" spans="1:5" x14ac:dyDescent="0.15">
      <c r="A172" s="7">
        <v>41986.25</v>
      </c>
      <c r="B172" s="8">
        <v>7.7725000000000002E-2</v>
      </c>
      <c r="C172" s="43"/>
      <c r="E172" s="43"/>
    </row>
    <row r="173" spans="1:5" x14ac:dyDescent="0.15">
      <c r="A173" s="7">
        <v>41986.5</v>
      </c>
      <c r="B173" s="8">
        <v>5.9525000000000002E-2</v>
      </c>
      <c r="C173" s="43"/>
      <c r="E173" s="43"/>
    </row>
    <row r="174" spans="1:5" x14ac:dyDescent="0.15">
      <c r="A174" s="7">
        <v>41986.75</v>
      </c>
      <c r="B174" s="8">
        <v>0.68920000000000003</v>
      </c>
      <c r="C174" s="43"/>
      <c r="E174" s="43"/>
    </row>
    <row r="175" spans="1:5" x14ac:dyDescent="0.15">
      <c r="A175" s="7">
        <v>41987</v>
      </c>
      <c r="B175" s="8">
        <v>7.4070999999999998E-2</v>
      </c>
      <c r="C175" s="43">
        <f t="shared" ref="C175" si="81">AVERAGE(B175:B178)</f>
        <v>7.0877250000000003E-2</v>
      </c>
      <c r="E175" s="43">
        <f t="shared" ref="E175" si="82">C175*((275.6-76.18)/76.18)</f>
        <v>0.18553873976109217</v>
      </c>
    </row>
    <row r="176" spans="1:5" x14ac:dyDescent="0.15">
      <c r="A176" s="7">
        <v>41987.25</v>
      </c>
      <c r="B176" s="8">
        <v>7.2244000000000003E-2</v>
      </c>
      <c r="C176" s="43"/>
      <c r="E176" s="43"/>
    </row>
    <row r="177" spans="1:5" x14ac:dyDescent="0.15">
      <c r="A177" s="7">
        <v>41987.5</v>
      </c>
      <c r="B177" s="8">
        <v>7.0416999999999993E-2</v>
      </c>
      <c r="C177" s="43"/>
      <c r="E177" s="43"/>
    </row>
    <row r="178" spans="1:5" x14ac:dyDescent="0.15">
      <c r="A178" s="7">
        <v>41987.75</v>
      </c>
      <c r="B178" s="8">
        <v>6.6777000000000003E-2</v>
      </c>
      <c r="C178" s="43"/>
      <c r="E178" s="43"/>
    </row>
    <row r="179" spans="1:5" x14ac:dyDescent="0.15">
      <c r="A179" s="7">
        <v>41988</v>
      </c>
      <c r="B179" s="8">
        <v>6.6777000000000003E-2</v>
      </c>
      <c r="C179" s="43">
        <f t="shared" ref="C179" si="83">AVERAGE(B179:B182)</f>
        <v>0.224886</v>
      </c>
      <c r="E179" s="43">
        <f t="shared" ref="E179" si="84">C179*((275.6-76.18)/76.18)</f>
        <v>0.5886947508532423</v>
      </c>
    </row>
    <row r="180" spans="1:5" x14ac:dyDescent="0.15">
      <c r="A180" s="7">
        <v>41988.25</v>
      </c>
      <c r="B180" s="8">
        <v>6.6777000000000003E-2</v>
      </c>
      <c r="C180" s="43"/>
      <c r="E180" s="43"/>
    </row>
    <row r="181" spans="1:5" x14ac:dyDescent="0.15">
      <c r="A181" s="7">
        <v>41988.5</v>
      </c>
      <c r="B181" s="8">
        <v>0.69740000000000002</v>
      </c>
      <c r="C181" s="43"/>
      <c r="E181" s="43"/>
    </row>
    <row r="182" spans="1:5" x14ac:dyDescent="0.15">
      <c r="A182" s="7">
        <v>41988.75</v>
      </c>
      <c r="B182" s="8">
        <v>6.8589999999999998E-2</v>
      </c>
      <c r="C182" s="43"/>
      <c r="E182" s="43"/>
    </row>
    <row r="183" spans="1:5" x14ac:dyDescent="0.15">
      <c r="A183" s="7">
        <v>41989</v>
      </c>
      <c r="B183" s="8">
        <v>6.8589999999999998E-2</v>
      </c>
      <c r="C183" s="43">
        <f t="shared" ref="C183" si="85">AVERAGE(B183:B186)</f>
        <v>0.22078600000000001</v>
      </c>
      <c r="E183" s="43">
        <f t="shared" ref="E183" si="86">C183*((275.6-76.18)/76.18)</f>
        <v>0.5779619863481229</v>
      </c>
    </row>
    <row r="184" spans="1:5" x14ac:dyDescent="0.15">
      <c r="A184" s="7">
        <v>41989.25</v>
      </c>
      <c r="B184" s="8">
        <v>6.6777000000000003E-2</v>
      </c>
      <c r="C184" s="43"/>
      <c r="E184" s="43"/>
    </row>
    <row r="185" spans="1:5" x14ac:dyDescent="0.15">
      <c r="A185" s="7">
        <v>41989.5</v>
      </c>
      <c r="B185" s="8">
        <v>0.68100000000000005</v>
      </c>
      <c r="C185" s="43"/>
      <c r="E185" s="43"/>
    </row>
    <row r="186" spans="1:5" x14ac:dyDescent="0.15">
      <c r="A186" s="7">
        <v>41989.75</v>
      </c>
      <c r="B186" s="8">
        <v>6.6777000000000003E-2</v>
      </c>
      <c r="C186" s="43"/>
      <c r="E186" s="43"/>
    </row>
    <row r="187" spans="1:5" x14ac:dyDescent="0.15">
      <c r="A187" s="7">
        <v>41990</v>
      </c>
      <c r="B187" s="8">
        <v>6.8589999999999998E-2</v>
      </c>
      <c r="C187" s="43">
        <f t="shared" ref="C187" si="87">AVERAGE(B187:B190)</f>
        <v>0.22476750000000001</v>
      </c>
      <c r="E187" s="43">
        <f t="shared" ref="E187" si="88">C187*((275.6-76.18)/76.18)</f>
        <v>0.58838454778157001</v>
      </c>
    </row>
    <row r="188" spans="1:5" x14ac:dyDescent="0.15">
      <c r="A188" s="7">
        <v>41990.25</v>
      </c>
      <c r="B188" s="8">
        <v>6.8589999999999998E-2</v>
      </c>
      <c r="C188" s="43"/>
      <c r="E188" s="43"/>
    </row>
    <row r="189" spans="1:5" x14ac:dyDescent="0.15">
      <c r="A189" s="7">
        <v>41990.5</v>
      </c>
      <c r="B189" s="8">
        <v>0.69330000000000003</v>
      </c>
      <c r="C189" s="43"/>
      <c r="E189" s="43"/>
    </row>
    <row r="190" spans="1:5" x14ac:dyDescent="0.15">
      <c r="A190" s="7">
        <v>41990.75</v>
      </c>
      <c r="B190" s="8">
        <v>6.8589999999999998E-2</v>
      </c>
      <c r="C190" s="43"/>
      <c r="E190" s="43"/>
    </row>
    <row r="191" spans="1:5" x14ac:dyDescent="0.15">
      <c r="A191" s="7">
        <v>41991</v>
      </c>
      <c r="B191" s="8">
        <v>6.4963999999999994E-2</v>
      </c>
      <c r="C191" s="43">
        <f t="shared" ref="C191" si="89">AVERAGE(B191:B194)</f>
        <v>0.22102300000000003</v>
      </c>
      <c r="E191" s="43">
        <f t="shared" ref="E191" si="90">C191*((275.6-76.18)/76.18)</f>
        <v>0.5785823924914677</v>
      </c>
    </row>
    <row r="192" spans="1:5" x14ac:dyDescent="0.15">
      <c r="A192" s="7">
        <v>41991.25</v>
      </c>
      <c r="B192" s="8">
        <v>6.4963999999999994E-2</v>
      </c>
      <c r="C192" s="43"/>
      <c r="E192" s="43"/>
    </row>
    <row r="193" spans="1:5" x14ac:dyDescent="0.15">
      <c r="A193" s="7">
        <v>41991.5</v>
      </c>
      <c r="B193" s="8">
        <v>0.68920000000000003</v>
      </c>
      <c r="C193" s="43"/>
      <c r="E193" s="43"/>
    </row>
    <row r="194" spans="1:5" x14ac:dyDescent="0.15">
      <c r="A194" s="7">
        <v>41991.75</v>
      </c>
      <c r="B194" s="8">
        <v>6.4963999999999994E-2</v>
      </c>
      <c r="C194" s="43"/>
      <c r="E194" s="43"/>
    </row>
    <row r="195" spans="1:5" x14ac:dyDescent="0.15">
      <c r="A195" s="7">
        <v>41992</v>
      </c>
      <c r="B195" s="8">
        <v>6.3150999999999999E-2</v>
      </c>
      <c r="C195" s="43">
        <f t="shared" ref="C195" si="91">AVERAGE(B195:B198)</f>
        <v>0.22126000000000001</v>
      </c>
      <c r="E195" s="43">
        <f t="shared" ref="E195" si="92">C195*((275.6-76.18)/76.18)</f>
        <v>0.57920279863481239</v>
      </c>
    </row>
    <row r="196" spans="1:5" x14ac:dyDescent="0.15">
      <c r="A196" s="7">
        <v>41992.25</v>
      </c>
      <c r="B196" s="8">
        <v>6.3150999999999999E-2</v>
      </c>
      <c r="C196" s="43"/>
      <c r="E196" s="43"/>
    </row>
    <row r="197" spans="1:5" x14ac:dyDescent="0.15">
      <c r="A197" s="7">
        <v>41992.5</v>
      </c>
      <c r="B197" s="8">
        <v>6.1337999999999997E-2</v>
      </c>
      <c r="C197" s="43"/>
      <c r="E197" s="43"/>
    </row>
    <row r="198" spans="1:5" x14ac:dyDescent="0.15">
      <c r="A198" s="7">
        <v>41992.75</v>
      </c>
      <c r="B198" s="8">
        <v>0.69740000000000002</v>
      </c>
      <c r="C198" s="43"/>
      <c r="E198" s="43"/>
    </row>
    <row r="199" spans="1:5" x14ac:dyDescent="0.15">
      <c r="A199" s="7">
        <v>41993</v>
      </c>
      <c r="B199" s="8">
        <v>0.69330000000000003</v>
      </c>
      <c r="C199" s="43">
        <f t="shared" ref="C199" si="93">AVERAGE(B199:B202)</f>
        <v>0.37479849999999998</v>
      </c>
      <c r="E199" s="43">
        <f t="shared" ref="E199" si="94">C199*((275.6-76.18)/76.18)</f>
        <v>0.98112781399317406</v>
      </c>
    </row>
    <row r="200" spans="1:5" x14ac:dyDescent="0.15">
      <c r="A200" s="7">
        <v>41993.25</v>
      </c>
      <c r="B200" s="8">
        <v>6.6777000000000003E-2</v>
      </c>
      <c r="C200" s="43"/>
      <c r="E200" s="43"/>
    </row>
    <row r="201" spans="1:5" x14ac:dyDescent="0.15">
      <c r="A201" s="7">
        <v>41993.5</v>
      </c>
      <c r="B201" s="8">
        <v>0.66869999999999996</v>
      </c>
      <c r="C201" s="43"/>
      <c r="E201" s="43"/>
    </row>
    <row r="202" spans="1:5" x14ac:dyDescent="0.15">
      <c r="A202" s="7">
        <v>41993.75</v>
      </c>
      <c r="B202" s="8">
        <v>7.0416999999999993E-2</v>
      </c>
      <c r="C202" s="43"/>
      <c r="E202" s="43"/>
    </row>
    <row r="203" spans="1:5" x14ac:dyDescent="0.15">
      <c r="A203" s="7">
        <v>41994</v>
      </c>
      <c r="B203" s="8">
        <v>7.9551999999999998E-2</v>
      </c>
      <c r="C203" s="43">
        <f t="shared" ref="C203" si="95">AVERAGE(B203:B206)</f>
        <v>0.21131524999999998</v>
      </c>
      <c r="E203" s="43">
        <f t="shared" ref="E203" si="96">C203*((275.6-76.18)/76.18)</f>
        <v>0.553169954778157</v>
      </c>
    </row>
    <row r="204" spans="1:5" x14ac:dyDescent="0.15">
      <c r="A204" s="7">
        <v>41994.25</v>
      </c>
      <c r="B204" s="8">
        <v>7.4070999999999998E-2</v>
      </c>
      <c r="C204" s="43"/>
      <c r="E204" s="43"/>
    </row>
    <row r="205" spans="1:5" x14ac:dyDescent="0.15">
      <c r="A205" s="7">
        <v>41994.5</v>
      </c>
      <c r="B205" s="8">
        <v>0.63029999999999997</v>
      </c>
      <c r="C205" s="43"/>
      <c r="E205" s="43"/>
    </row>
    <row r="206" spans="1:5" x14ac:dyDescent="0.15">
      <c r="A206" s="7">
        <v>41994.75</v>
      </c>
      <c r="B206" s="8">
        <v>6.1337999999999997E-2</v>
      </c>
      <c r="C206" s="43"/>
      <c r="E206" s="43"/>
    </row>
    <row r="207" spans="1:5" x14ac:dyDescent="0.15">
      <c r="A207" s="7">
        <v>41995</v>
      </c>
      <c r="B207" s="8">
        <v>6.3150999999999999E-2</v>
      </c>
      <c r="C207" s="43">
        <f t="shared" ref="C207" si="97">AVERAGE(B207:B210)</f>
        <v>0.24654799999999999</v>
      </c>
      <c r="E207" s="43">
        <f t="shared" ref="E207" si="98">C207*((275.6-76.18)/76.18)</f>
        <v>0.64540039590443687</v>
      </c>
    </row>
    <row r="208" spans="1:5" x14ac:dyDescent="0.15">
      <c r="A208" s="7">
        <v>41995.25</v>
      </c>
      <c r="B208" s="8">
        <v>7.4070999999999998E-2</v>
      </c>
      <c r="C208" s="43"/>
      <c r="E208" s="43"/>
    </row>
    <row r="209" spans="1:5" x14ac:dyDescent="0.15">
      <c r="A209" s="7">
        <v>41995.5</v>
      </c>
      <c r="B209" s="8">
        <v>0.13489999999999999</v>
      </c>
      <c r="C209" s="43"/>
      <c r="E209" s="43"/>
    </row>
    <row r="210" spans="1:5" x14ac:dyDescent="0.15">
      <c r="A210" s="7">
        <v>41995.75</v>
      </c>
      <c r="B210" s="8">
        <v>0.71406999999999998</v>
      </c>
      <c r="C210" s="43"/>
      <c r="E210" s="43"/>
    </row>
    <row r="211" spans="1:5" x14ac:dyDescent="0.15">
      <c r="A211" s="7">
        <v>41996</v>
      </c>
      <c r="B211" s="8">
        <v>0.70150000000000001</v>
      </c>
      <c r="C211" s="43">
        <f t="shared" ref="C211" si="99">AVERAGE(B211:B214)</f>
        <v>0.22864799999999999</v>
      </c>
      <c r="E211" s="43">
        <f t="shared" ref="E211" si="100">C211*((275.6-76.18)/76.18)</f>
        <v>0.59854271672354953</v>
      </c>
    </row>
    <row r="212" spans="1:5" x14ac:dyDescent="0.15">
      <c r="A212" s="7">
        <v>41996.25</v>
      </c>
      <c r="B212" s="8">
        <v>7.2244000000000003E-2</v>
      </c>
      <c r="C212" s="43"/>
      <c r="E212" s="43"/>
    </row>
    <row r="213" spans="1:5" x14ac:dyDescent="0.15">
      <c r="A213" s="7">
        <v>41996.5</v>
      </c>
      <c r="B213" s="8">
        <v>6.6777000000000003E-2</v>
      </c>
      <c r="C213" s="43"/>
      <c r="E213" s="43"/>
    </row>
    <row r="214" spans="1:5" x14ac:dyDescent="0.15">
      <c r="A214" s="7">
        <v>41996.75</v>
      </c>
      <c r="B214" s="8">
        <v>7.4070999999999998E-2</v>
      </c>
      <c r="C214" s="43"/>
      <c r="E214" s="43"/>
    </row>
    <row r="215" spans="1:5" x14ac:dyDescent="0.15">
      <c r="A215" s="7">
        <v>41997</v>
      </c>
      <c r="B215" s="8">
        <v>7.7725000000000002E-2</v>
      </c>
      <c r="C215" s="43">
        <f t="shared" ref="C215" si="101">AVERAGE(B215:B218)</f>
        <v>0.35338899999999995</v>
      </c>
      <c r="E215" s="43">
        <f t="shared" ref="E215" si="102">C215*((275.6-76.18)/76.18)</f>
        <v>0.92508315017064835</v>
      </c>
    </row>
    <row r="216" spans="1:5" x14ac:dyDescent="0.15">
      <c r="A216" s="7">
        <v>41997.25</v>
      </c>
      <c r="B216" s="8">
        <v>0.64237999999999995</v>
      </c>
      <c r="C216" s="43"/>
      <c r="E216" s="43"/>
    </row>
    <row r="217" spans="1:5" x14ac:dyDescent="0.15">
      <c r="A217" s="7">
        <v>41997.5</v>
      </c>
      <c r="B217" s="8">
        <v>0.63029999999999997</v>
      </c>
      <c r="C217" s="43"/>
      <c r="E217" s="43"/>
    </row>
    <row r="218" spans="1:5" x14ac:dyDescent="0.15">
      <c r="A218" s="7">
        <v>41997.75</v>
      </c>
      <c r="B218" s="8">
        <v>6.3150999999999999E-2</v>
      </c>
      <c r="C218" s="43"/>
      <c r="E218" s="43"/>
    </row>
    <row r="219" spans="1:5" x14ac:dyDescent="0.15">
      <c r="A219" s="7">
        <v>41998</v>
      </c>
      <c r="B219" s="8">
        <v>5.9525000000000002E-2</v>
      </c>
      <c r="C219" s="43">
        <f t="shared" ref="C219" si="103">AVERAGE(B219:B222)</f>
        <v>0.23018749999999999</v>
      </c>
      <c r="E219" s="43">
        <f t="shared" ref="E219" si="104">C219*((275.6-76.18)/76.18)</f>
        <v>0.60257273890784979</v>
      </c>
    </row>
    <row r="220" spans="1:5" x14ac:dyDescent="0.15">
      <c r="A220" s="7">
        <v>41998.25</v>
      </c>
      <c r="B220" s="8">
        <v>5.9525000000000002E-2</v>
      </c>
      <c r="C220" s="43"/>
      <c r="E220" s="43"/>
    </row>
    <row r="221" spans="1:5" x14ac:dyDescent="0.15">
      <c r="A221" s="7">
        <v>41998.5</v>
      </c>
      <c r="B221" s="8">
        <v>0.12479999999999999</v>
      </c>
      <c r="C221" s="43"/>
      <c r="E221" s="43"/>
    </row>
    <row r="222" spans="1:5" x14ac:dyDescent="0.15">
      <c r="A222" s="7">
        <v>41998.75</v>
      </c>
      <c r="B222" s="8">
        <v>0.67689999999999995</v>
      </c>
      <c r="C222" s="43"/>
      <c r="E222" s="43"/>
    </row>
    <row r="223" spans="1:5" x14ac:dyDescent="0.15">
      <c r="A223" s="7">
        <v>41999</v>
      </c>
      <c r="B223" s="8">
        <v>0.67279999999999995</v>
      </c>
      <c r="C223" s="43">
        <f t="shared" ref="C223" si="105">AVERAGE(B223:B226)</f>
        <v>0.37617600000000001</v>
      </c>
      <c r="E223" s="43">
        <f t="shared" ref="E223" si="106">C223*((275.6-76.18)/76.18)</f>
        <v>0.98473376109215027</v>
      </c>
    </row>
    <row r="224" spans="1:5" x14ac:dyDescent="0.15">
      <c r="A224" s="7">
        <v>41999.25</v>
      </c>
      <c r="B224" s="8">
        <v>0.67279999999999995</v>
      </c>
      <c r="C224" s="43"/>
      <c r="E224" s="43"/>
    </row>
    <row r="225" spans="1:5" x14ac:dyDescent="0.15">
      <c r="A225" s="7">
        <v>41999.5</v>
      </c>
      <c r="B225" s="8">
        <v>7.9551999999999998E-2</v>
      </c>
      <c r="C225" s="43"/>
      <c r="E225" s="43"/>
    </row>
    <row r="226" spans="1:5" x14ac:dyDescent="0.15">
      <c r="A226" s="7">
        <v>41999.75</v>
      </c>
      <c r="B226" s="8">
        <v>7.9551999999999998E-2</v>
      </c>
      <c r="C226" s="43"/>
      <c r="E226" s="43"/>
    </row>
    <row r="227" spans="1:5" x14ac:dyDescent="0.15">
      <c r="A227" s="7">
        <v>42000</v>
      </c>
      <c r="B227" s="8">
        <v>7.9551999999999998E-2</v>
      </c>
      <c r="C227" s="43">
        <f t="shared" ref="C227" si="107">AVERAGE(B227:B230)</f>
        <v>0.23700000000000002</v>
      </c>
      <c r="E227" s="43">
        <f t="shared" ref="E227" si="108">C227*((275.6-76.18)/76.18)</f>
        <v>0.62040614334471</v>
      </c>
    </row>
    <row r="228" spans="1:5" x14ac:dyDescent="0.15">
      <c r="A228" s="7">
        <v>42000.25</v>
      </c>
      <c r="B228" s="8">
        <v>7.9551999999999998E-2</v>
      </c>
      <c r="C228" s="43"/>
      <c r="E228" s="43"/>
    </row>
    <row r="229" spans="1:5" x14ac:dyDescent="0.15">
      <c r="A229" s="7">
        <v>42000.5</v>
      </c>
      <c r="B229" s="8">
        <v>8.3206000000000002E-2</v>
      </c>
      <c r="C229" s="43"/>
      <c r="E229" s="43"/>
    </row>
    <row r="230" spans="1:5" x14ac:dyDescent="0.15">
      <c r="A230" s="7">
        <v>42000.75</v>
      </c>
      <c r="B230" s="8">
        <v>0.70569000000000004</v>
      </c>
      <c r="C230" s="43"/>
      <c r="E230" s="43"/>
    </row>
    <row r="231" spans="1:5" x14ac:dyDescent="0.15">
      <c r="A231" s="7">
        <v>42001</v>
      </c>
      <c r="B231" s="8">
        <v>0.70569000000000004</v>
      </c>
      <c r="C231" s="43">
        <f t="shared" ref="C231" si="109">AVERAGE(B231:B234)</f>
        <v>0.22923524999999997</v>
      </c>
      <c r="E231" s="43">
        <f t="shared" ref="E231" si="110">C231*((275.6-76.18)/76.18)</f>
        <v>0.60007998890784975</v>
      </c>
    </row>
    <row r="232" spans="1:5" x14ac:dyDescent="0.15">
      <c r="A232" s="7">
        <v>42001.25</v>
      </c>
      <c r="B232" s="8">
        <v>7.0416999999999993E-2</v>
      </c>
      <c r="C232" s="43"/>
      <c r="E232" s="43"/>
    </row>
    <row r="233" spans="1:5" x14ac:dyDescent="0.15">
      <c r="A233" s="7">
        <v>42001.5</v>
      </c>
      <c r="B233" s="8">
        <v>7.0416999999999993E-2</v>
      </c>
      <c r="C233" s="43"/>
      <c r="E233" s="43"/>
    </row>
    <row r="234" spans="1:5" x14ac:dyDescent="0.15">
      <c r="A234" s="7">
        <v>42001.75</v>
      </c>
      <c r="B234" s="8">
        <v>7.0416999999999993E-2</v>
      </c>
      <c r="C234" s="43"/>
      <c r="E234" s="43"/>
    </row>
    <row r="235" spans="1:5" x14ac:dyDescent="0.15">
      <c r="A235" s="7">
        <v>42002</v>
      </c>
      <c r="B235" s="8">
        <v>0.66459999999999997</v>
      </c>
      <c r="C235" s="43">
        <f t="shared" ref="C235" si="111">AVERAGE(B235:B238)</f>
        <v>0.36511674999999999</v>
      </c>
      <c r="E235" s="43">
        <f t="shared" ref="E235" si="112">C235*((275.6-76.18)/76.18)</f>
        <v>0.95578343771331054</v>
      </c>
    </row>
    <row r="236" spans="1:5" x14ac:dyDescent="0.15">
      <c r="A236" s="7">
        <v>42002.25</v>
      </c>
      <c r="B236" s="8">
        <v>0.66049999999999998</v>
      </c>
      <c r="C236" s="43"/>
      <c r="E236" s="43"/>
    </row>
    <row r="237" spans="1:5" x14ac:dyDescent="0.15">
      <c r="A237" s="7">
        <v>42002.5</v>
      </c>
      <c r="B237" s="8">
        <v>6.8589999999999998E-2</v>
      </c>
      <c r="C237" s="43"/>
      <c r="E237" s="43"/>
    </row>
    <row r="238" spans="1:5" x14ac:dyDescent="0.15">
      <c r="A238" s="7">
        <v>42002.75</v>
      </c>
      <c r="B238" s="8">
        <v>6.6777000000000003E-2</v>
      </c>
      <c r="C238" s="43"/>
      <c r="E238" s="43"/>
    </row>
    <row r="239" spans="1:5" x14ac:dyDescent="0.15">
      <c r="A239" s="7">
        <v>42003</v>
      </c>
      <c r="B239" s="8">
        <v>6.6777000000000003E-2</v>
      </c>
      <c r="C239" s="43">
        <f t="shared" ref="C239" si="113">AVERAGE(B239:B242)</f>
        <v>0.372637</v>
      </c>
      <c r="E239" s="43">
        <f t="shared" ref="E239" si="114">C239*((275.6-76.18)/76.18)</f>
        <v>0.97546955290102388</v>
      </c>
    </row>
    <row r="240" spans="1:5" x14ac:dyDescent="0.15">
      <c r="A240" s="7">
        <v>42003.25</v>
      </c>
      <c r="B240" s="8">
        <v>0.67279999999999995</v>
      </c>
      <c r="C240" s="43"/>
      <c r="E240" s="43"/>
    </row>
    <row r="241" spans="1:7" x14ac:dyDescent="0.15">
      <c r="A241" s="7">
        <v>42003.5</v>
      </c>
      <c r="B241" s="8">
        <v>0.67689999999999995</v>
      </c>
      <c r="C241" s="43"/>
      <c r="E241" s="43"/>
    </row>
    <row r="242" spans="1:7" x14ac:dyDescent="0.15">
      <c r="A242" s="7">
        <v>42003.75</v>
      </c>
      <c r="B242" s="8">
        <v>7.4070999999999998E-2</v>
      </c>
      <c r="C242" s="43"/>
      <c r="E242" s="43"/>
    </row>
    <row r="243" spans="1:7" x14ac:dyDescent="0.15">
      <c r="A243" s="7">
        <v>42004</v>
      </c>
      <c r="B243" s="8">
        <v>7.4070999999999998E-2</v>
      </c>
      <c r="C243" s="43">
        <f t="shared" ref="C243" si="115">AVERAGE(B243:B246)</f>
        <v>0.22785325000000001</v>
      </c>
      <c r="E243" s="43">
        <f t="shared" ref="E243" si="116">C243*((275.6-76.18)/76.18)</f>
        <v>0.59646226194539254</v>
      </c>
    </row>
    <row r="244" spans="1:7" x14ac:dyDescent="0.15">
      <c r="A244" s="7">
        <v>42004.25</v>
      </c>
      <c r="B244" s="8">
        <v>7.2244000000000003E-2</v>
      </c>
      <c r="C244" s="43"/>
      <c r="E244" s="43"/>
    </row>
    <row r="245" spans="1:7" x14ac:dyDescent="0.15">
      <c r="A245" s="7">
        <v>42004.5</v>
      </c>
      <c r="B245" s="8">
        <v>7.5897999999999993E-2</v>
      </c>
      <c r="C245" s="43"/>
      <c r="E245" s="43"/>
    </row>
    <row r="246" spans="1:7" s="26" customFormat="1" ht="14.25" thickBot="1" x14ac:dyDescent="0.2">
      <c r="A246" s="24">
        <v>42004.75</v>
      </c>
      <c r="B246" s="25">
        <v>0.68920000000000003</v>
      </c>
      <c r="C246" s="43"/>
      <c r="E246" s="43"/>
    </row>
    <row r="247" spans="1:7" x14ac:dyDescent="0.15">
      <c r="A247" s="22">
        <v>42005</v>
      </c>
      <c r="B247" s="23">
        <v>0.68920000000000003</v>
      </c>
      <c r="C247" s="43">
        <f t="shared" ref="C247" si="117">AVERAGE(B247:B250)</f>
        <v>0.37121599999999999</v>
      </c>
      <c r="E247" s="43">
        <f t="shared" ref="E247" si="118">C247*((275.6-76.18)/76.18)</f>
        <v>0.97174973378839591</v>
      </c>
      <c r="G247" s="20">
        <f>AVERAGE(E247:E370)*1000</f>
        <v>1391.0943383793906</v>
      </c>
    </row>
    <row r="248" spans="1:7" x14ac:dyDescent="0.15">
      <c r="A248" s="7">
        <v>42005.25</v>
      </c>
      <c r="B248" s="8">
        <v>7.2244000000000003E-2</v>
      </c>
      <c r="C248" s="43"/>
      <c r="E248" s="43"/>
    </row>
    <row r="249" spans="1:7" x14ac:dyDescent="0.15">
      <c r="A249" s="7">
        <v>42005.5</v>
      </c>
      <c r="B249" s="8">
        <v>0.57842000000000005</v>
      </c>
      <c r="C249" s="43"/>
      <c r="E249" s="43"/>
    </row>
    <row r="250" spans="1:7" x14ac:dyDescent="0.15">
      <c r="A250" s="7">
        <v>42005.75</v>
      </c>
      <c r="B250" s="8">
        <v>0.14499999999999999</v>
      </c>
      <c r="C250" s="43"/>
      <c r="E250" s="43"/>
    </row>
    <row r="251" spans="1:7" x14ac:dyDescent="0.15">
      <c r="A251" s="7">
        <v>42006</v>
      </c>
      <c r="B251" s="8">
        <v>7.4070999999999998E-2</v>
      </c>
      <c r="C251" s="43">
        <f t="shared" ref="C251" si="119">AVERAGE(B251:B254)</f>
        <v>0.37958550000000002</v>
      </c>
      <c r="E251" s="43">
        <f t="shared" ref="E251" si="120">C251*((275.6-76.18)/76.18)</f>
        <v>0.99365897098976119</v>
      </c>
    </row>
    <row r="252" spans="1:7" x14ac:dyDescent="0.15">
      <c r="A252" s="7">
        <v>42006.25</v>
      </c>
      <c r="B252" s="8">
        <v>7.4070999999999998E-2</v>
      </c>
      <c r="C252" s="43"/>
      <c r="E252" s="43"/>
    </row>
    <row r="253" spans="1:7" x14ac:dyDescent="0.15">
      <c r="A253" s="7">
        <v>42006.5</v>
      </c>
      <c r="B253" s="8">
        <v>0.68510000000000004</v>
      </c>
      <c r="C253" s="43"/>
      <c r="E253" s="43"/>
    </row>
    <row r="254" spans="1:7" x14ac:dyDescent="0.15">
      <c r="A254" s="7">
        <v>42006.75</v>
      </c>
      <c r="B254" s="8">
        <v>0.68510000000000004</v>
      </c>
      <c r="C254" s="43"/>
      <c r="E254" s="43"/>
    </row>
    <row r="255" spans="1:7" x14ac:dyDescent="0.15">
      <c r="A255" s="7">
        <v>42007</v>
      </c>
      <c r="B255" s="8">
        <v>7.0416999999999993E-2</v>
      </c>
      <c r="C255" s="43">
        <f t="shared" ref="C255" si="121">AVERAGE(B255:B258)</f>
        <v>0.36955850000000001</v>
      </c>
      <c r="E255" s="43">
        <f t="shared" ref="E255" si="122">C255*((275.6-76.18)/76.18)</f>
        <v>0.96741081740614343</v>
      </c>
    </row>
    <row r="256" spans="1:7" x14ac:dyDescent="0.15">
      <c r="A256" s="7">
        <v>42007.25</v>
      </c>
      <c r="B256" s="8">
        <v>7.0416999999999993E-2</v>
      </c>
      <c r="C256" s="43"/>
      <c r="E256" s="43"/>
    </row>
    <row r="257" spans="1:5" x14ac:dyDescent="0.15">
      <c r="A257" s="7">
        <v>42007.5</v>
      </c>
      <c r="B257" s="8">
        <v>0.66869999999999996</v>
      </c>
      <c r="C257" s="43"/>
      <c r="E257" s="43"/>
    </row>
    <row r="258" spans="1:5" x14ac:dyDescent="0.15">
      <c r="A258" s="7">
        <v>42007.75</v>
      </c>
      <c r="B258" s="8">
        <v>0.66869999999999996</v>
      </c>
      <c r="C258" s="43"/>
      <c r="E258" s="43"/>
    </row>
    <row r="259" spans="1:5" x14ac:dyDescent="0.15">
      <c r="A259" s="7">
        <v>42008</v>
      </c>
      <c r="B259" s="8">
        <v>0.66869999999999996</v>
      </c>
      <c r="C259" s="43">
        <f t="shared" ref="C259" si="123">AVERAGE(B259:B262)</f>
        <v>0.60024250000000001</v>
      </c>
      <c r="E259" s="43">
        <f t="shared" ref="E259" si="124">C259*((275.6-76.18)/76.18)</f>
        <v>1.5712832679180888</v>
      </c>
    </row>
    <row r="260" spans="1:5" x14ac:dyDescent="0.15">
      <c r="A260" s="7">
        <v>42008.25</v>
      </c>
      <c r="B260" s="8">
        <v>0.66459999999999997</v>
      </c>
      <c r="C260" s="43"/>
      <c r="E260" s="43"/>
    </row>
    <row r="261" spans="1:5" x14ac:dyDescent="0.15">
      <c r="A261" s="7">
        <v>42008.5</v>
      </c>
      <c r="B261" s="8">
        <v>0.66459999999999997</v>
      </c>
      <c r="C261" s="43"/>
      <c r="E261" s="43"/>
    </row>
    <row r="262" spans="1:5" x14ac:dyDescent="0.15">
      <c r="A262" s="7">
        <v>42008.75</v>
      </c>
      <c r="B262" s="8">
        <v>0.40306999999999998</v>
      </c>
      <c r="C262" s="43"/>
      <c r="E262" s="43"/>
    </row>
    <row r="263" spans="1:5" x14ac:dyDescent="0.15">
      <c r="A263" s="7">
        <v>42009</v>
      </c>
      <c r="B263" s="8">
        <v>0.39913999999999999</v>
      </c>
      <c r="C263" s="43">
        <f t="shared" ref="C263" si="125">AVERAGE(B263:B266)</f>
        <v>0.23386500000000002</v>
      </c>
      <c r="E263" s="43">
        <f t="shared" ref="E263" si="126">C263*((275.6-76.18)/76.18)</f>
        <v>0.61219950511945398</v>
      </c>
    </row>
    <row r="264" spans="1:5" x14ac:dyDescent="0.15">
      <c r="A264" s="7">
        <v>42009.25</v>
      </c>
      <c r="B264" s="8">
        <v>0.39913999999999999</v>
      </c>
      <c r="C264" s="43"/>
      <c r="E264" s="43"/>
    </row>
    <row r="265" spans="1:5" x14ac:dyDescent="0.15">
      <c r="A265" s="7">
        <v>42009.5</v>
      </c>
      <c r="B265" s="8">
        <v>6.8589999999999998E-2</v>
      </c>
      <c r="C265" s="43"/>
      <c r="E265" s="43"/>
    </row>
    <row r="266" spans="1:5" x14ac:dyDescent="0.15">
      <c r="A266" s="7">
        <v>42009.75</v>
      </c>
      <c r="B266" s="8">
        <v>6.8589999999999998E-2</v>
      </c>
      <c r="C266" s="43"/>
      <c r="E266" s="43"/>
    </row>
    <row r="267" spans="1:5" x14ac:dyDescent="0.15">
      <c r="A267" s="7">
        <v>42010</v>
      </c>
      <c r="B267" s="8">
        <v>7.4070999999999998E-2</v>
      </c>
      <c r="C267" s="43">
        <f t="shared" ref="C267" si="127">AVERAGE(B267:B270)</f>
        <v>0.24878374999999997</v>
      </c>
      <c r="E267" s="43">
        <f t="shared" ref="E267" si="128">C267*((275.6-76.18)/76.18)</f>
        <v>0.65125302474402724</v>
      </c>
    </row>
    <row r="268" spans="1:5" x14ac:dyDescent="0.15">
      <c r="A268" s="7">
        <v>42010.25</v>
      </c>
      <c r="B268" s="8">
        <v>7.2244000000000003E-2</v>
      </c>
      <c r="C268" s="43"/>
      <c r="E268" s="43"/>
    </row>
    <row r="269" spans="1:5" x14ac:dyDescent="0.15">
      <c r="A269" s="7">
        <v>42010.5</v>
      </c>
      <c r="B269" s="8">
        <v>0.70987999999999996</v>
      </c>
      <c r="C269" s="43"/>
      <c r="E269" s="43"/>
    </row>
    <row r="270" spans="1:5" x14ac:dyDescent="0.15">
      <c r="A270" s="7">
        <v>42010.75</v>
      </c>
      <c r="B270" s="8">
        <v>0.13894000000000001</v>
      </c>
      <c r="C270" s="43"/>
      <c r="E270" s="43"/>
    </row>
    <row r="271" spans="1:5" x14ac:dyDescent="0.15">
      <c r="A271" s="7">
        <v>42011</v>
      </c>
      <c r="B271" s="8">
        <v>7.5897999999999993E-2</v>
      </c>
      <c r="C271" s="43">
        <f t="shared" ref="C271" si="129">AVERAGE(B271:B274)</f>
        <v>0.394984</v>
      </c>
      <c r="E271" s="43">
        <f t="shared" ref="E271" si="130">C271*((275.6-76.18)/76.18)</f>
        <v>1.0339683549488055</v>
      </c>
    </row>
    <row r="272" spans="1:5" x14ac:dyDescent="0.15">
      <c r="A272" s="7">
        <v>42011.25</v>
      </c>
      <c r="B272" s="8">
        <v>7.5897999999999993E-2</v>
      </c>
      <c r="C272" s="43"/>
      <c r="E272" s="43"/>
    </row>
    <row r="273" spans="1:5" x14ac:dyDescent="0.15">
      <c r="A273" s="7">
        <v>42011.5</v>
      </c>
      <c r="B273" s="8">
        <v>0.71406999999999998</v>
      </c>
      <c r="C273" s="43"/>
      <c r="E273" s="43"/>
    </row>
    <row r="274" spans="1:5" x14ac:dyDescent="0.15">
      <c r="A274" s="7">
        <v>42011.75</v>
      </c>
      <c r="B274" s="8">
        <v>0.71406999999999998</v>
      </c>
      <c r="C274" s="43"/>
      <c r="E274" s="43"/>
    </row>
    <row r="275" spans="1:5" x14ac:dyDescent="0.15">
      <c r="A275" s="7">
        <v>42012</v>
      </c>
      <c r="B275" s="8">
        <v>7.5897999999999993E-2</v>
      </c>
      <c r="C275" s="43">
        <f t="shared" ref="C275" si="131">AVERAGE(B275:B278)</f>
        <v>0.37537399999999999</v>
      </c>
      <c r="E275" s="43">
        <f t="shared" ref="E275" si="132">C275*((275.6-76.18)/76.18)</f>
        <v>0.98263432764505121</v>
      </c>
    </row>
    <row r="276" spans="1:5" x14ac:dyDescent="0.15">
      <c r="A276" s="7">
        <v>42012.25</v>
      </c>
      <c r="B276" s="8">
        <v>7.5897999999999993E-2</v>
      </c>
      <c r="C276" s="43"/>
      <c r="E276" s="43"/>
    </row>
    <row r="277" spans="1:5" x14ac:dyDescent="0.15">
      <c r="A277" s="7">
        <v>42012.5</v>
      </c>
      <c r="B277" s="8">
        <v>0.68100000000000005</v>
      </c>
      <c r="C277" s="43"/>
      <c r="E277" s="43"/>
    </row>
    <row r="278" spans="1:5" x14ac:dyDescent="0.15">
      <c r="A278" s="7">
        <v>42012.75</v>
      </c>
      <c r="B278" s="8">
        <v>0.66869999999999996</v>
      </c>
      <c r="C278" s="43"/>
      <c r="E278" s="43"/>
    </row>
    <row r="279" spans="1:5" x14ac:dyDescent="0.15">
      <c r="A279" s="7">
        <v>42013</v>
      </c>
      <c r="B279" s="8">
        <v>0.66459999999999997</v>
      </c>
      <c r="C279" s="43">
        <f t="shared" ref="C279" si="133">AVERAGE(B279:B282)</f>
        <v>0.65952999999999995</v>
      </c>
      <c r="E279" s="43">
        <f t="shared" ref="E279" si="134">C279*((275.6-76.18)/76.18)</f>
        <v>1.7264829692832764</v>
      </c>
    </row>
    <row r="280" spans="1:5" x14ac:dyDescent="0.15">
      <c r="A280" s="7">
        <v>42013.25</v>
      </c>
      <c r="B280" s="8">
        <v>0.65446000000000004</v>
      </c>
      <c r="C280" s="43"/>
      <c r="E280" s="43"/>
    </row>
    <row r="281" spans="1:5" x14ac:dyDescent="0.15">
      <c r="A281" s="7">
        <v>42013.5</v>
      </c>
      <c r="B281" s="8">
        <v>0.65446000000000004</v>
      </c>
      <c r="C281" s="43"/>
      <c r="E281" s="43"/>
    </row>
    <row r="282" spans="1:5" x14ac:dyDescent="0.15">
      <c r="A282" s="7">
        <v>42013.75</v>
      </c>
      <c r="B282" s="8">
        <v>0.66459999999999997</v>
      </c>
      <c r="C282" s="43"/>
      <c r="E282" s="43"/>
    </row>
    <row r="283" spans="1:5" x14ac:dyDescent="0.15">
      <c r="A283" s="7">
        <v>42014</v>
      </c>
      <c r="B283" s="8">
        <v>0.66459999999999997</v>
      </c>
      <c r="C283" s="43">
        <f t="shared" ref="C283" si="135">AVERAGE(B283:B286)</f>
        <v>0.6882649999999999</v>
      </c>
      <c r="E283" s="43">
        <f t="shared" ref="E283" si="136">C283*((275.6-76.18)/76.18)</f>
        <v>1.801703941979522</v>
      </c>
    </row>
    <row r="284" spans="1:5" x14ac:dyDescent="0.15">
      <c r="A284" s="7">
        <v>42014.25</v>
      </c>
      <c r="B284" s="8">
        <v>0.66869999999999996</v>
      </c>
      <c r="C284" s="43"/>
      <c r="E284" s="43"/>
    </row>
    <row r="285" spans="1:5" x14ac:dyDescent="0.15">
      <c r="A285" s="7">
        <v>42014.5</v>
      </c>
      <c r="B285" s="8">
        <v>0.70150000000000001</v>
      </c>
      <c r="C285" s="43"/>
      <c r="E285" s="43"/>
    </row>
    <row r="286" spans="1:5" x14ac:dyDescent="0.15">
      <c r="A286" s="7">
        <v>42014.75</v>
      </c>
      <c r="B286" s="8">
        <v>0.71826000000000001</v>
      </c>
      <c r="C286" s="43"/>
      <c r="E286" s="43"/>
    </row>
    <row r="287" spans="1:5" x14ac:dyDescent="0.15">
      <c r="A287" s="7">
        <v>42015</v>
      </c>
      <c r="B287" s="8">
        <v>0.72663999999999995</v>
      </c>
      <c r="C287" s="43">
        <f t="shared" ref="C287" si="137">AVERAGE(B287:B290)</f>
        <v>0.71092750000000005</v>
      </c>
      <c r="E287" s="43">
        <f t="shared" ref="E287" si="138">C287*((275.6-76.18)/76.18)</f>
        <v>1.8610286433447101</v>
      </c>
    </row>
    <row r="288" spans="1:5" x14ac:dyDescent="0.15">
      <c r="A288" s="7">
        <v>42015.25</v>
      </c>
      <c r="B288" s="8">
        <v>0.70150000000000001</v>
      </c>
      <c r="C288" s="43"/>
      <c r="E288" s="43"/>
    </row>
    <row r="289" spans="1:5" x14ac:dyDescent="0.15">
      <c r="A289" s="7">
        <v>42015.5</v>
      </c>
      <c r="B289" s="8">
        <v>0.70569000000000004</v>
      </c>
      <c r="C289" s="43"/>
      <c r="E289" s="43"/>
    </row>
    <row r="290" spans="1:5" x14ac:dyDescent="0.15">
      <c r="A290" s="7">
        <v>42015.75</v>
      </c>
      <c r="B290" s="8">
        <v>0.70987999999999996</v>
      </c>
      <c r="C290" s="43"/>
      <c r="E290" s="43"/>
    </row>
    <row r="291" spans="1:5" x14ac:dyDescent="0.15">
      <c r="A291" s="7">
        <v>42016</v>
      </c>
      <c r="B291" s="8">
        <v>0.71826000000000001</v>
      </c>
      <c r="C291" s="43">
        <f t="shared" ref="C291" si="139">AVERAGE(B291:B294)</f>
        <v>0.762015</v>
      </c>
      <c r="E291" s="43">
        <f t="shared" ref="E291" si="140">C291*((275.6-76.18)/76.18)</f>
        <v>1.9947628156996589</v>
      </c>
    </row>
    <row r="292" spans="1:5" x14ac:dyDescent="0.15">
      <c r="A292" s="7">
        <v>42016.25</v>
      </c>
      <c r="B292" s="8">
        <v>0.74770000000000003</v>
      </c>
      <c r="C292" s="43"/>
      <c r="E292" s="43"/>
    </row>
    <row r="293" spans="1:5" x14ac:dyDescent="0.15">
      <c r="A293" s="7">
        <v>42016.5</v>
      </c>
      <c r="B293" s="8">
        <v>0.76490000000000002</v>
      </c>
      <c r="C293" s="43"/>
      <c r="E293" s="43"/>
    </row>
    <row r="294" spans="1:5" x14ac:dyDescent="0.15">
      <c r="A294" s="7">
        <v>42016.75</v>
      </c>
      <c r="B294" s="8">
        <v>0.81720000000000004</v>
      </c>
      <c r="C294" s="43"/>
      <c r="E294" s="43"/>
    </row>
    <row r="295" spans="1:5" x14ac:dyDescent="0.15">
      <c r="A295" s="7">
        <v>42017</v>
      </c>
      <c r="B295" s="8">
        <v>1.0620000000000001</v>
      </c>
      <c r="C295" s="43">
        <f t="shared" ref="C295" si="141">AVERAGE(B295:B298)</f>
        <v>0.93374249999999992</v>
      </c>
      <c r="E295" s="43">
        <f t="shared" ref="E295" si="142">C295*((275.6-76.18)/76.18)</f>
        <v>2.4443020392491466</v>
      </c>
    </row>
    <row r="296" spans="1:5" x14ac:dyDescent="0.15">
      <c r="A296" s="7">
        <v>42017.25</v>
      </c>
      <c r="B296" s="8">
        <v>1.00257</v>
      </c>
      <c r="C296" s="43"/>
      <c r="E296" s="43"/>
    </row>
    <row r="297" spans="1:5" x14ac:dyDescent="0.15">
      <c r="A297" s="7">
        <v>42017.5</v>
      </c>
      <c r="B297" s="8">
        <v>0.96889999999999998</v>
      </c>
      <c r="C297" s="43"/>
      <c r="E297" s="43"/>
    </row>
    <row r="298" spans="1:5" x14ac:dyDescent="0.15">
      <c r="A298" s="7">
        <v>42017.75</v>
      </c>
      <c r="B298" s="8">
        <v>0.70150000000000001</v>
      </c>
      <c r="C298" s="43"/>
      <c r="E298" s="43"/>
    </row>
    <row r="299" spans="1:5" x14ac:dyDescent="0.15">
      <c r="A299" s="7">
        <v>42018</v>
      </c>
      <c r="B299" s="8">
        <v>0.76490000000000002</v>
      </c>
      <c r="C299" s="43">
        <f t="shared" ref="C299" si="143">AVERAGE(B299:B302)</f>
        <v>0.86867500000000009</v>
      </c>
      <c r="E299" s="43">
        <f t="shared" ref="E299" si="144">C299*((275.6-76.18)/76.18)</f>
        <v>2.2739717576791811</v>
      </c>
    </row>
    <row r="300" spans="1:5" x14ac:dyDescent="0.15">
      <c r="A300" s="7">
        <v>42018.25</v>
      </c>
      <c r="B300" s="8">
        <v>0.82599999999999996</v>
      </c>
      <c r="C300" s="43"/>
      <c r="E300" s="43"/>
    </row>
    <row r="301" spans="1:5" x14ac:dyDescent="0.15">
      <c r="A301" s="7">
        <v>42018.5</v>
      </c>
      <c r="B301" s="8">
        <v>1.1232</v>
      </c>
      <c r="C301" s="43"/>
      <c r="E301" s="43"/>
    </row>
    <row r="302" spans="1:5" x14ac:dyDescent="0.15">
      <c r="A302" s="7">
        <v>42018.75</v>
      </c>
      <c r="B302" s="8">
        <v>0.76060000000000005</v>
      </c>
      <c r="C302" s="43"/>
      <c r="E302" s="43"/>
    </row>
    <row r="303" spans="1:5" x14ac:dyDescent="0.15">
      <c r="A303" s="7">
        <v>42019</v>
      </c>
      <c r="B303" s="8">
        <v>0.79079999999999995</v>
      </c>
      <c r="C303" s="43">
        <f t="shared" ref="C303" si="145">AVERAGE(B303:B306)</f>
        <v>0.81832499999999997</v>
      </c>
      <c r="E303" s="43">
        <f t="shared" ref="E303" si="146">C303*((275.6-76.18)/76.18)</f>
        <v>2.1421681740614336</v>
      </c>
    </row>
    <row r="304" spans="1:5" x14ac:dyDescent="0.15">
      <c r="A304" s="7">
        <v>42019.25</v>
      </c>
      <c r="B304" s="8">
        <v>0.81720000000000004</v>
      </c>
      <c r="C304" s="43"/>
      <c r="E304" s="43"/>
    </row>
    <row r="305" spans="1:5" x14ac:dyDescent="0.15">
      <c r="A305" s="7">
        <v>42019.5</v>
      </c>
      <c r="B305" s="8">
        <v>0.83040000000000003</v>
      </c>
      <c r="C305" s="43"/>
      <c r="E305" s="43"/>
    </row>
    <row r="306" spans="1:5" x14ac:dyDescent="0.15">
      <c r="A306" s="7">
        <v>42019.75</v>
      </c>
      <c r="B306" s="8">
        <v>0.83489999999999998</v>
      </c>
      <c r="C306" s="43"/>
      <c r="E306" s="43"/>
    </row>
    <row r="307" spans="1:5" x14ac:dyDescent="0.15">
      <c r="A307" s="7">
        <v>42020</v>
      </c>
      <c r="B307" s="8">
        <v>0.83489999999999998</v>
      </c>
      <c r="C307" s="43">
        <f t="shared" ref="C307" si="147">AVERAGE(B307:B310)</f>
        <v>0.81837500000000007</v>
      </c>
      <c r="E307" s="43">
        <f t="shared" ref="E307" si="148">C307*((275.6-76.18)/76.18)</f>
        <v>2.1422990614334472</v>
      </c>
    </row>
    <row r="308" spans="1:5" x14ac:dyDescent="0.15">
      <c r="A308" s="7">
        <v>42020.25</v>
      </c>
      <c r="B308" s="8">
        <v>0.83489999999999998</v>
      </c>
      <c r="C308" s="43"/>
      <c r="E308" s="43"/>
    </row>
    <row r="309" spans="1:5" x14ac:dyDescent="0.15">
      <c r="A309" s="7">
        <v>42020.5</v>
      </c>
      <c r="B309" s="8">
        <v>0.8216</v>
      </c>
      <c r="C309" s="43"/>
      <c r="E309" s="43"/>
    </row>
    <row r="310" spans="1:5" x14ac:dyDescent="0.15">
      <c r="A310" s="7">
        <v>42020.75</v>
      </c>
      <c r="B310" s="8">
        <v>0.78210000000000002</v>
      </c>
      <c r="C310" s="43"/>
      <c r="E310" s="43"/>
    </row>
    <row r="311" spans="1:5" x14ac:dyDescent="0.15">
      <c r="A311" s="7">
        <v>42021</v>
      </c>
      <c r="B311" s="8">
        <v>0.74339999999999995</v>
      </c>
      <c r="C311" s="43">
        <f t="shared" ref="C311" si="149">AVERAGE(B311:B314)</f>
        <v>0.72873500000000013</v>
      </c>
      <c r="E311" s="43">
        <f t="shared" ref="E311" si="150">C311*((275.6-76.18)/76.18)</f>
        <v>1.9076441808873725</v>
      </c>
    </row>
    <row r="312" spans="1:5" x14ac:dyDescent="0.15">
      <c r="A312" s="7">
        <v>42021.25</v>
      </c>
      <c r="B312" s="8">
        <v>0.72663999999999995</v>
      </c>
      <c r="C312" s="43"/>
      <c r="E312" s="43"/>
    </row>
    <row r="313" spans="1:5" x14ac:dyDescent="0.15">
      <c r="A313" s="7">
        <v>42021.5</v>
      </c>
      <c r="B313" s="8">
        <v>0.72245000000000004</v>
      </c>
      <c r="C313" s="43"/>
      <c r="E313" s="43"/>
    </row>
    <row r="314" spans="1:5" x14ac:dyDescent="0.15">
      <c r="A314" s="7">
        <v>42021.75</v>
      </c>
      <c r="B314" s="8">
        <v>0.72245000000000004</v>
      </c>
      <c r="C314" s="43"/>
      <c r="E314" s="43"/>
    </row>
    <row r="315" spans="1:5" x14ac:dyDescent="0.15">
      <c r="A315" s="7">
        <v>42022</v>
      </c>
      <c r="B315" s="8">
        <v>0.72245000000000004</v>
      </c>
      <c r="C315" s="43">
        <f t="shared" ref="C315" si="151">AVERAGE(B315:B318)</f>
        <v>0.68373249999999997</v>
      </c>
      <c r="E315" s="43">
        <f t="shared" ref="E315" si="152">C315*((275.6-76.18)/76.18)</f>
        <v>1.7898390017064847</v>
      </c>
    </row>
    <row r="316" spans="1:5" x14ac:dyDescent="0.15">
      <c r="A316" s="7">
        <v>42022.25</v>
      </c>
      <c r="B316" s="8">
        <v>0.72245000000000004</v>
      </c>
      <c r="C316" s="43"/>
      <c r="E316" s="43"/>
    </row>
    <row r="317" spans="1:5" x14ac:dyDescent="0.15">
      <c r="A317" s="7">
        <v>42022.5</v>
      </c>
      <c r="B317" s="8">
        <v>0.72245000000000004</v>
      </c>
      <c r="C317" s="43"/>
      <c r="E317" s="43"/>
    </row>
    <row r="318" spans="1:5" x14ac:dyDescent="0.15">
      <c r="A318" s="7">
        <v>42022.75</v>
      </c>
      <c r="B318" s="8">
        <v>0.56757999999999997</v>
      </c>
      <c r="C318" s="43"/>
      <c r="E318" s="43"/>
    </row>
    <row r="319" spans="1:5" x14ac:dyDescent="0.15">
      <c r="A319" s="7">
        <v>42023</v>
      </c>
      <c r="B319" s="8">
        <v>0.56757999999999997</v>
      </c>
      <c r="C319" s="43">
        <f t="shared" ref="C319" si="153">AVERAGE(B319:B322)</f>
        <v>0.51688999999999996</v>
      </c>
      <c r="E319" s="43">
        <f t="shared" ref="E319" si="154">C319*((275.6-76.18)/76.18)</f>
        <v>1.3530874744027304</v>
      </c>
    </row>
    <row r="320" spans="1:5" x14ac:dyDescent="0.15">
      <c r="A320" s="7">
        <v>42023.25</v>
      </c>
      <c r="B320" s="8">
        <v>0.57299999999999995</v>
      </c>
      <c r="C320" s="43"/>
      <c r="E320" s="43"/>
    </row>
    <row r="321" spans="1:5" x14ac:dyDescent="0.15">
      <c r="A321" s="7">
        <v>42023.5</v>
      </c>
      <c r="B321" s="8">
        <v>0.46349000000000001</v>
      </c>
      <c r="C321" s="43"/>
      <c r="E321" s="43"/>
    </row>
    <row r="322" spans="1:5" x14ac:dyDescent="0.15">
      <c r="A322" s="7">
        <v>42023.75</v>
      </c>
      <c r="B322" s="8">
        <v>0.46349000000000001</v>
      </c>
      <c r="C322" s="43"/>
      <c r="E322" s="43"/>
    </row>
    <row r="323" spans="1:5" x14ac:dyDescent="0.15">
      <c r="A323" s="7">
        <v>42024</v>
      </c>
      <c r="B323" s="8">
        <v>0.46349000000000001</v>
      </c>
      <c r="C323" s="43">
        <f t="shared" ref="C323" si="155">AVERAGE(B323:B326)</f>
        <v>0.58057749999999997</v>
      </c>
      <c r="E323" s="43">
        <f t="shared" ref="E323" si="156">C323*((275.6-76.18)/76.18)</f>
        <v>1.5198052645051194</v>
      </c>
    </row>
    <row r="324" spans="1:5" x14ac:dyDescent="0.15">
      <c r="A324" s="7">
        <v>42024.25</v>
      </c>
      <c r="B324" s="8">
        <v>0.46811999999999998</v>
      </c>
      <c r="C324" s="43"/>
      <c r="E324" s="43"/>
    </row>
    <row r="325" spans="1:5" x14ac:dyDescent="0.15">
      <c r="A325" s="7">
        <v>42024.5</v>
      </c>
      <c r="B325" s="8">
        <v>0.69740000000000002</v>
      </c>
      <c r="C325" s="43"/>
      <c r="E325" s="43"/>
    </row>
    <row r="326" spans="1:5" x14ac:dyDescent="0.15">
      <c r="A326" s="7">
        <v>42024.75</v>
      </c>
      <c r="B326" s="8">
        <v>0.69330000000000003</v>
      </c>
      <c r="C326" s="43"/>
      <c r="E326" s="43"/>
    </row>
    <row r="327" spans="1:5" x14ac:dyDescent="0.15">
      <c r="A327" s="7">
        <v>42025</v>
      </c>
      <c r="B327" s="8">
        <v>0.69330000000000003</v>
      </c>
      <c r="C327" s="43">
        <f t="shared" ref="C327" si="157">AVERAGE(B327:B330)</f>
        <v>0.381747</v>
      </c>
      <c r="E327" s="43">
        <f t="shared" ref="E327" si="158">C327*((275.6-76.18)/76.18)</f>
        <v>0.99931723208191126</v>
      </c>
    </row>
    <row r="328" spans="1:5" x14ac:dyDescent="0.15">
      <c r="A328" s="7">
        <v>42025.25</v>
      </c>
      <c r="B328" s="8">
        <v>7.4070999999999998E-2</v>
      </c>
      <c r="C328" s="43"/>
      <c r="E328" s="43"/>
    </row>
    <row r="329" spans="1:5" x14ac:dyDescent="0.15">
      <c r="A329" s="7">
        <v>42025.5</v>
      </c>
      <c r="B329" s="8">
        <v>7.0416999999999993E-2</v>
      </c>
      <c r="C329" s="43"/>
      <c r="E329" s="43"/>
    </row>
    <row r="330" spans="1:5" x14ac:dyDescent="0.15">
      <c r="A330" s="7">
        <v>42025.75</v>
      </c>
      <c r="B330" s="8">
        <v>0.68920000000000003</v>
      </c>
      <c r="C330" s="43"/>
      <c r="E330" s="43"/>
    </row>
    <row r="331" spans="1:5" x14ac:dyDescent="0.15">
      <c r="A331" s="7">
        <v>42026</v>
      </c>
      <c r="B331" s="8">
        <v>0.68510000000000004</v>
      </c>
      <c r="C331" s="43">
        <f t="shared" ref="C331" si="159">AVERAGE(B331:B334)</f>
        <v>0.37639175000000002</v>
      </c>
      <c r="E331" s="43">
        <f t="shared" ref="E331" si="160">C331*((275.6-76.18)/76.18)</f>
        <v>0.98529854010238915</v>
      </c>
    </row>
    <row r="332" spans="1:5" x14ac:dyDescent="0.15">
      <c r="A332" s="7">
        <v>42026.25</v>
      </c>
      <c r="B332" s="8">
        <v>0.68510000000000004</v>
      </c>
      <c r="C332" s="43"/>
      <c r="E332" s="43"/>
    </row>
    <row r="333" spans="1:5" x14ac:dyDescent="0.15">
      <c r="A333" s="7">
        <v>42026.5</v>
      </c>
      <c r="B333" s="8">
        <v>6.6777000000000003E-2</v>
      </c>
      <c r="C333" s="43"/>
      <c r="E333" s="43"/>
    </row>
    <row r="334" spans="1:5" x14ac:dyDescent="0.15">
      <c r="A334" s="7">
        <v>42026.75</v>
      </c>
      <c r="B334" s="8">
        <v>6.8589999999999998E-2</v>
      </c>
      <c r="C334" s="43"/>
      <c r="E334" s="43"/>
    </row>
    <row r="335" spans="1:5" x14ac:dyDescent="0.15">
      <c r="A335" s="7">
        <v>42027</v>
      </c>
      <c r="B335" s="8">
        <v>0.66049999999999998</v>
      </c>
      <c r="C335" s="43">
        <f t="shared" ref="C335" si="161">AVERAGE(B335:B338)</f>
        <v>0.54044950000000003</v>
      </c>
      <c r="E335" s="43">
        <f t="shared" ref="E335" si="162">C335*((275.6-76.18)/76.18)</f>
        <v>1.4147602952218432</v>
      </c>
    </row>
    <row r="336" spans="1:5" x14ac:dyDescent="0.15">
      <c r="A336" s="7">
        <v>42027.25</v>
      </c>
      <c r="B336" s="8">
        <v>0.66049999999999998</v>
      </c>
      <c r="C336" s="43"/>
      <c r="E336" s="43"/>
    </row>
    <row r="337" spans="1:5" x14ac:dyDescent="0.15">
      <c r="A337" s="7">
        <v>42027.5</v>
      </c>
      <c r="B337" s="8">
        <v>7.5897999999999993E-2</v>
      </c>
      <c r="C337" s="43"/>
      <c r="E337" s="43"/>
    </row>
    <row r="338" spans="1:5" x14ac:dyDescent="0.15">
      <c r="A338" s="7">
        <v>42027.75</v>
      </c>
      <c r="B338" s="8">
        <v>0.76490000000000002</v>
      </c>
      <c r="C338" s="43"/>
      <c r="E338" s="43"/>
    </row>
    <row r="339" spans="1:5" x14ac:dyDescent="0.15">
      <c r="A339" s="7">
        <v>42028</v>
      </c>
      <c r="B339" s="8">
        <v>0.76490000000000002</v>
      </c>
      <c r="C339" s="43">
        <f t="shared" ref="C339" si="163">AVERAGE(B339:B342)</f>
        <v>0.73003750000000012</v>
      </c>
      <c r="E339" s="43">
        <f t="shared" ref="E339" si="164">C339*((275.6-76.18)/76.18)</f>
        <v>1.9110537969283281</v>
      </c>
    </row>
    <row r="340" spans="1:5" x14ac:dyDescent="0.15">
      <c r="A340" s="7">
        <v>42028.25</v>
      </c>
      <c r="B340" s="8">
        <v>0.74770000000000003</v>
      </c>
      <c r="C340" s="43"/>
      <c r="E340" s="43"/>
    </row>
    <row r="341" spans="1:5" x14ac:dyDescent="0.15">
      <c r="A341" s="7">
        <v>42028.5</v>
      </c>
      <c r="B341" s="8">
        <v>0.72245000000000004</v>
      </c>
      <c r="C341" s="43"/>
      <c r="E341" s="43"/>
    </row>
    <row r="342" spans="1:5" x14ac:dyDescent="0.15">
      <c r="A342" s="7">
        <v>42028.75</v>
      </c>
      <c r="B342" s="8">
        <v>0.68510000000000004</v>
      </c>
      <c r="C342" s="43"/>
      <c r="E342" s="43"/>
    </row>
    <row r="343" spans="1:5" x14ac:dyDescent="0.15">
      <c r="A343" s="7">
        <v>42029</v>
      </c>
      <c r="B343" s="8">
        <v>0.68510000000000004</v>
      </c>
      <c r="C343" s="43">
        <f t="shared" ref="C343" si="165">AVERAGE(B343:B346)</f>
        <v>0.53268800000000005</v>
      </c>
      <c r="E343" s="43">
        <f t="shared" ref="E343" si="166">C343*((275.6-76.18)/76.18)</f>
        <v>1.3944426484641641</v>
      </c>
    </row>
    <row r="344" spans="1:5" x14ac:dyDescent="0.15">
      <c r="A344" s="7">
        <v>42029.25</v>
      </c>
      <c r="B344" s="8">
        <v>0.68510000000000004</v>
      </c>
      <c r="C344" s="43"/>
      <c r="E344" s="43"/>
    </row>
    <row r="345" spans="1:5" x14ac:dyDescent="0.15">
      <c r="A345" s="7">
        <v>42029.5</v>
      </c>
      <c r="B345" s="8">
        <v>0.68100000000000005</v>
      </c>
      <c r="C345" s="43"/>
      <c r="E345" s="43"/>
    </row>
    <row r="346" spans="1:5" x14ac:dyDescent="0.15">
      <c r="A346" s="7">
        <v>42029.75</v>
      </c>
      <c r="B346" s="8">
        <v>7.9551999999999998E-2</v>
      </c>
      <c r="C346" s="43"/>
      <c r="E346" s="43"/>
    </row>
    <row r="347" spans="1:5" x14ac:dyDescent="0.15">
      <c r="A347" s="7">
        <v>42030</v>
      </c>
      <c r="B347" s="8">
        <v>7.7725000000000002E-2</v>
      </c>
      <c r="C347" s="43">
        <f t="shared" ref="C347" si="167">AVERAGE(B347:B350)</f>
        <v>0.23161875000000001</v>
      </c>
      <c r="E347" s="43">
        <f t="shared" ref="E347" si="168">C347*((275.6-76.18)/76.18)</f>
        <v>0.60631938993174062</v>
      </c>
    </row>
    <row r="348" spans="1:5" x14ac:dyDescent="0.15">
      <c r="A348" s="7">
        <v>42030.25</v>
      </c>
      <c r="B348" s="8">
        <v>7.7725000000000002E-2</v>
      </c>
      <c r="C348" s="43"/>
      <c r="E348" s="43"/>
    </row>
    <row r="349" spans="1:5" x14ac:dyDescent="0.15">
      <c r="A349" s="7">
        <v>42030.5</v>
      </c>
      <c r="B349" s="8">
        <v>7.7725000000000002E-2</v>
      </c>
      <c r="C349" s="43"/>
      <c r="E349" s="43"/>
    </row>
    <row r="350" spans="1:5" x14ac:dyDescent="0.15">
      <c r="A350" s="7">
        <v>42030.75</v>
      </c>
      <c r="B350" s="8">
        <v>0.69330000000000003</v>
      </c>
      <c r="C350" s="43"/>
      <c r="E350" s="43"/>
    </row>
    <row r="351" spans="1:5" x14ac:dyDescent="0.15">
      <c r="A351" s="7">
        <v>42031</v>
      </c>
      <c r="B351" s="8">
        <v>0.69330000000000003</v>
      </c>
      <c r="C351" s="43">
        <f t="shared" ref="C351" si="169">AVERAGE(B351:B354)</f>
        <v>0.38506649999999998</v>
      </c>
      <c r="E351" s="43">
        <f t="shared" ref="E351" si="170">C351*((275.6-76.18)/76.18)</f>
        <v>1.0080068447098975</v>
      </c>
    </row>
    <row r="352" spans="1:5" x14ac:dyDescent="0.15">
      <c r="A352" s="7">
        <v>42031.25</v>
      </c>
      <c r="B352" s="8">
        <v>8.5032999999999997E-2</v>
      </c>
      <c r="C352" s="43"/>
      <c r="E352" s="43"/>
    </row>
    <row r="353" spans="1:5" x14ac:dyDescent="0.15">
      <c r="A353" s="7">
        <v>42031.5</v>
      </c>
      <c r="B353" s="8">
        <v>8.5032999999999997E-2</v>
      </c>
      <c r="C353" s="43"/>
      <c r="E353" s="43"/>
    </row>
    <row r="354" spans="1:5" x14ac:dyDescent="0.15">
      <c r="A354" s="7">
        <v>42031.75</v>
      </c>
      <c r="B354" s="8">
        <v>0.67689999999999995</v>
      </c>
      <c r="C354" s="43"/>
      <c r="E354" s="43"/>
    </row>
    <row r="355" spans="1:5" x14ac:dyDescent="0.15">
      <c r="A355" s="7">
        <v>42032</v>
      </c>
      <c r="B355" s="8">
        <v>0.67689999999999995</v>
      </c>
      <c r="C355" s="43">
        <f t="shared" ref="C355" si="171">AVERAGE(B355:B358)</f>
        <v>0.67382500000000001</v>
      </c>
      <c r="E355" s="43">
        <f t="shared" ref="E355" si="172">C355*((275.6-76.18)/76.18)</f>
        <v>1.7639036689419796</v>
      </c>
    </row>
    <row r="356" spans="1:5" x14ac:dyDescent="0.15">
      <c r="A356" s="7">
        <v>42032.25</v>
      </c>
      <c r="B356" s="8">
        <v>0.67279999999999995</v>
      </c>
      <c r="C356" s="43"/>
      <c r="E356" s="43"/>
    </row>
    <row r="357" spans="1:5" x14ac:dyDescent="0.15">
      <c r="A357" s="7">
        <v>42032.5</v>
      </c>
      <c r="B357" s="8">
        <v>0.67279999999999995</v>
      </c>
      <c r="C357" s="43"/>
      <c r="E357" s="43"/>
    </row>
    <row r="358" spans="1:5" x14ac:dyDescent="0.15">
      <c r="A358" s="7">
        <v>42032.75</v>
      </c>
      <c r="B358" s="8">
        <v>0.67279999999999995</v>
      </c>
      <c r="C358" s="43"/>
      <c r="E358" s="43"/>
    </row>
    <row r="359" spans="1:5" x14ac:dyDescent="0.15">
      <c r="A359" s="7">
        <v>42033</v>
      </c>
      <c r="B359" s="8">
        <v>8.1379000000000007E-2</v>
      </c>
      <c r="C359" s="43">
        <f t="shared" ref="C359" si="173">AVERAGE(B359:B362)</f>
        <v>8.1388249999999995E-2</v>
      </c>
      <c r="E359" s="43">
        <f t="shared" ref="E359" si="174">C359*((275.6-76.18)/76.18)</f>
        <v>0.21305388310580203</v>
      </c>
    </row>
    <row r="360" spans="1:5" x14ac:dyDescent="0.15">
      <c r="A360" s="7">
        <v>42033.25</v>
      </c>
      <c r="B360" s="8">
        <v>7.7725000000000002E-2</v>
      </c>
      <c r="C360" s="43"/>
      <c r="E360" s="43"/>
    </row>
    <row r="361" spans="1:5" x14ac:dyDescent="0.15">
      <c r="A361" s="7">
        <v>42033.5</v>
      </c>
      <c r="B361" s="8">
        <v>7.7725000000000002E-2</v>
      </c>
      <c r="C361" s="43"/>
      <c r="E361" s="43"/>
    </row>
    <row r="362" spans="1:5" x14ac:dyDescent="0.15">
      <c r="A362" s="7">
        <v>42033.75</v>
      </c>
      <c r="B362" s="8">
        <v>8.8723999999999997E-2</v>
      </c>
      <c r="C362" s="43"/>
      <c r="E362" s="43"/>
    </row>
    <row r="363" spans="1:5" x14ac:dyDescent="0.15">
      <c r="A363" s="7">
        <v>42034</v>
      </c>
      <c r="B363" s="8">
        <v>0.72245000000000004</v>
      </c>
      <c r="C363" s="43">
        <f t="shared" ref="C363" si="175">AVERAGE(B363:B366)</f>
        <v>0.40465499999999999</v>
      </c>
      <c r="E363" s="43">
        <f t="shared" ref="E363" si="176">C363*((275.6-76.18)/76.18)</f>
        <v>1.0592845904436861</v>
      </c>
    </row>
    <row r="364" spans="1:5" x14ac:dyDescent="0.15">
      <c r="A364" s="7">
        <v>42034.25</v>
      </c>
      <c r="B364" s="8">
        <v>0.72245000000000004</v>
      </c>
      <c r="C364" s="43"/>
      <c r="E364" s="43"/>
    </row>
    <row r="365" spans="1:5" x14ac:dyDescent="0.15">
      <c r="A365" s="7">
        <v>42034.5</v>
      </c>
      <c r="B365" s="8">
        <v>8.6860000000000007E-2</v>
      </c>
      <c r="C365" s="43"/>
      <c r="E365" s="43"/>
    </row>
    <row r="366" spans="1:5" x14ac:dyDescent="0.15">
      <c r="A366" s="7">
        <v>42034.75</v>
      </c>
      <c r="B366" s="8">
        <v>8.6860000000000007E-2</v>
      </c>
      <c r="C366" s="43"/>
      <c r="E366" s="43"/>
    </row>
    <row r="367" spans="1:5" x14ac:dyDescent="0.15">
      <c r="A367" s="7">
        <v>42035</v>
      </c>
      <c r="B367" s="8">
        <v>8.8723999999999997E-2</v>
      </c>
      <c r="C367" s="43">
        <f t="shared" ref="C367" si="177">AVERAGE(B367:B370)</f>
        <v>0.39241000000000004</v>
      </c>
      <c r="E367" s="43">
        <f t="shared" ref="E367" si="178">C367*((275.6-76.18)/76.18)</f>
        <v>1.0272302730375429</v>
      </c>
    </row>
    <row r="368" spans="1:5" x14ac:dyDescent="0.15">
      <c r="A368" s="7">
        <v>42035.25</v>
      </c>
      <c r="B368" s="8">
        <v>0.69330000000000003</v>
      </c>
      <c r="C368" s="43"/>
      <c r="E368" s="43"/>
    </row>
    <row r="369" spans="1:7" x14ac:dyDescent="0.15">
      <c r="A369" s="7">
        <v>42035.5</v>
      </c>
      <c r="B369" s="8">
        <v>0.69330000000000003</v>
      </c>
      <c r="C369" s="43"/>
      <c r="E369" s="43"/>
    </row>
    <row r="370" spans="1:7" s="26" customFormat="1" ht="14.25" thickBot="1" x14ac:dyDescent="0.2">
      <c r="A370" s="24">
        <v>42035.75</v>
      </c>
      <c r="B370" s="25">
        <v>9.4315999999999997E-2</v>
      </c>
      <c r="C370" s="43"/>
      <c r="E370" s="43"/>
    </row>
    <row r="371" spans="1:7" x14ac:dyDescent="0.15">
      <c r="A371" s="22">
        <v>42036</v>
      </c>
      <c r="B371" s="23">
        <v>9.4315999999999997E-2</v>
      </c>
      <c r="C371" s="43">
        <f t="shared" ref="C371" si="179">AVERAGE(B371:B374)</f>
        <v>0.32214399999999999</v>
      </c>
      <c r="E371" s="43">
        <f t="shared" ref="E371" si="180">C371*((275.6-76.18)/76.18)</f>
        <v>0.8432916313993174</v>
      </c>
      <c r="G371" s="20">
        <f>AVERAGE(E371:E482)*1000</f>
        <v>670.01626709531956</v>
      </c>
    </row>
    <row r="372" spans="1:7" x14ac:dyDescent="0.15">
      <c r="A372" s="7">
        <v>42036.25</v>
      </c>
      <c r="B372" s="8">
        <v>0.20105000000000001</v>
      </c>
      <c r="C372" s="43"/>
      <c r="E372" s="43"/>
    </row>
    <row r="373" spans="1:7" x14ac:dyDescent="0.15">
      <c r="A373" s="7">
        <v>42036.5</v>
      </c>
      <c r="B373" s="8">
        <v>0.27076</v>
      </c>
      <c r="C373" s="43"/>
      <c r="E373" s="43"/>
    </row>
    <row r="374" spans="1:7" x14ac:dyDescent="0.15">
      <c r="A374" s="7">
        <v>42036.75</v>
      </c>
      <c r="B374" s="8">
        <v>0.72245000000000004</v>
      </c>
      <c r="C374" s="43"/>
      <c r="E374" s="43"/>
    </row>
    <row r="375" spans="1:7" x14ac:dyDescent="0.15">
      <c r="A375" s="7">
        <v>42037</v>
      </c>
      <c r="B375" s="8">
        <v>0.72245000000000004</v>
      </c>
      <c r="C375" s="43">
        <f t="shared" ref="C375" si="181">AVERAGE(B375:B378)</f>
        <v>0.402694</v>
      </c>
      <c r="E375" s="43">
        <f t="shared" ref="E375" si="182">C375*((275.6-76.18)/76.18)</f>
        <v>1.0541511877133105</v>
      </c>
    </row>
    <row r="376" spans="1:7" x14ac:dyDescent="0.15">
      <c r="A376" s="7">
        <v>42037.25</v>
      </c>
      <c r="B376" s="8">
        <v>0.71826000000000001</v>
      </c>
      <c r="C376" s="43"/>
      <c r="E376" s="43"/>
    </row>
    <row r="377" spans="1:7" x14ac:dyDescent="0.15">
      <c r="A377" s="7">
        <v>42037.5</v>
      </c>
      <c r="B377" s="8">
        <v>8.5032999999999997E-2</v>
      </c>
      <c r="C377" s="43"/>
      <c r="E377" s="43"/>
    </row>
    <row r="378" spans="1:7" x14ac:dyDescent="0.15">
      <c r="A378" s="7">
        <v>42037.75</v>
      </c>
      <c r="B378" s="8">
        <v>8.5032999999999997E-2</v>
      </c>
      <c r="C378" s="43"/>
      <c r="E378" s="43"/>
    </row>
    <row r="379" spans="1:7" x14ac:dyDescent="0.15">
      <c r="A379" s="7">
        <v>42038</v>
      </c>
      <c r="B379" s="8">
        <v>8.5032999999999997E-2</v>
      </c>
      <c r="C379" s="43">
        <f t="shared" ref="C379" si="183">AVERAGE(B379:B382)</f>
        <v>0.24320575000000003</v>
      </c>
      <c r="E379" s="43">
        <f t="shared" ref="E379" si="184">C379*((275.6-76.18)/76.18)</f>
        <v>0.63665122952218434</v>
      </c>
    </row>
    <row r="380" spans="1:7" x14ac:dyDescent="0.15">
      <c r="A380" s="7">
        <v>42038.25</v>
      </c>
      <c r="B380" s="8">
        <v>8.6860000000000007E-2</v>
      </c>
      <c r="C380" s="43"/>
      <c r="E380" s="43"/>
    </row>
    <row r="381" spans="1:7" x14ac:dyDescent="0.15">
      <c r="A381" s="7">
        <v>42038.5</v>
      </c>
      <c r="B381" s="8">
        <v>0.71406999999999998</v>
      </c>
      <c r="C381" s="43"/>
      <c r="E381" s="43"/>
    </row>
    <row r="382" spans="1:7" x14ac:dyDescent="0.15">
      <c r="A382" s="7">
        <v>42038.75</v>
      </c>
      <c r="B382" s="8">
        <v>8.6860000000000007E-2</v>
      </c>
      <c r="C382" s="43"/>
      <c r="E382" s="43"/>
    </row>
    <row r="383" spans="1:7" x14ac:dyDescent="0.15">
      <c r="A383" s="7">
        <v>42039</v>
      </c>
      <c r="B383" s="8">
        <v>8.6860000000000007E-2</v>
      </c>
      <c r="C383" s="43">
        <f t="shared" ref="C383" si="185">AVERAGE(B383:B386)</f>
        <v>0.25041350000000001</v>
      </c>
      <c r="E383" s="43">
        <f t="shared" ref="E383" si="186">C383*((275.6-76.18)/76.18)</f>
        <v>0.65551929863481229</v>
      </c>
    </row>
    <row r="384" spans="1:7" x14ac:dyDescent="0.15">
      <c r="A384" s="7">
        <v>42039.25</v>
      </c>
      <c r="B384" s="8">
        <v>8.6860000000000007E-2</v>
      </c>
      <c r="C384" s="43"/>
      <c r="E384" s="43"/>
    </row>
    <row r="385" spans="1:5" x14ac:dyDescent="0.15">
      <c r="A385" s="7">
        <v>42039.5</v>
      </c>
      <c r="B385" s="8">
        <v>0.73921000000000003</v>
      </c>
      <c r="C385" s="43"/>
      <c r="E385" s="43"/>
    </row>
    <row r="386" spans="1:5" x14ac:dyDescent="0.15">
      <c r="A386" s="7">
        <v>42039.75</v>
      </c>
      <c r="B386" s="8">
        <v>8.8723999999999997E-2</v>
      </c>
      <c r="C386" s="43"/>
      <c r="E386" s="43"/>
    </row>
    <row r="387" spans="1:5" x14ac:dyDescent="0.15">
      <c r="A387" s="7">
        <v>42040</v>
      </c>
      <c r="B387" s="8">
        <v>8.6860000000000007E-2</v>
      </c>
      <c r="C387" s="43">
        <f t="shared" ref="C387" si="187">AVERAGE(B387:B390)</f>
        <v>0.40570249999999997</v>
      </c>
      <c r="E387" s="43">
        <f t="shared" ref="E387" si="188">C387*((275.6-76.18)/76.18)</f>
        <v>1.062026680887372</v>
      </c>
    </row>
    <row r="388" spans="1:5" x14ac:dyDescent="0.15">
      <c r="A388" s="7">
        <v>42040.25</v>
      </c>
      <c r="B388" s="8">
        <v>8.6860000000000007E-2</v>
      </c>
      <c r="C388" s="43"/>
      <c r="E388" s="43"/>
    </row>
    <row r="389" spans="1:5" x14ac:dyDescent="0.15">
      <c r="A389" s="7">
        <v>42040.5</v>
      </c>
      <c r="B389" s="8">
        <v>0.72663999999999995</v>
      </c>
      <c r="C389" s="43"/>
      <c r="E389" s="43"/>
    </row>
    <row r="390" spans="1:5" x14ac:dyDescent="0.15">
      <c r="A390" s="7">
        <v>42040.75</v>
      </c>
      <c r="B390" s="8">
        <v>0.72245000000000004</v>
      </c>
      <c r="C390" s="43"/>
      <c r="E390" s="43"/>
    </row>
    <row r="391" spans="1:5" x14ac:dyDescent="0.15">
      <c r="A391" s="7">
        <v>42041</v>
      </c>
      <c r="B391" s="8">
        <v>8.8723999999999997E-2</v>
      </c>
      <c r="C391" s="43">
        <f t="shared" ref="C391" si="189">AVERAGE(B391:B394)</f>
        <v>0.24820700000000001</v>
      </c>
      <c r="E391" s="43">
        <f t="shared" ref="E391" si="190">C391*((275.6-76.18)/76.18)</f>
        <v>0.64974323890784991</v>
      </c>
    </row>
    <row r="392" spans="1:5" x14ac:dyDescent="0.15">
      <c r="A392" s="7">
        <v>42041.25</v>
      </c>
      <c r="B392" s="8">
        <v>9.0588000000000002E-2</v>
      </c>
      <c r="C392" s="43"/>
      <c r="E392" s="43"/>
    </row>
    <row r="393" spans="1:5" x14ac:dyDescent="0.15">
      <c r="A393" s="7">
        <v>42041.5</v>
      </c>
      <c r="B393" s="8">
        <v>0.70987999999999996</v>
      </c>
      <c r="C393" s="43"/>
      <c r="E393" s="43"/>
    </row>
    <row r="394" spans="1:5" x14ac:dyDescent="0.15">
      <c r="A394" s="7">
        <v>42041.75</v>
      </c>
      <c r="B394" s="8">
        <v>0.10363600000000001</v>
      </c>
      <c r="C394" s="43"/>
      <c r="E394" s="43"/>
    </row>
    <row r="395" spans="1:5" x14ac:dyDescent="0.15">
      <c r="A395" s="7">
        <v>42042</v>
      </c>
      <c r="B395" s="8">
        <v>9.4315999999999997E-2</v>
      </c>
      <c r="C395" s="43">
        <f t="shared" ref="C395" si="191">AVERAGE(B395:B398)</f>
        <v>0.24727499999999999</v>
      </c>
      <c r="E395" s="43">
        <f t="shared" ref="E395" si="192">C395*((275.6-76.18)/76.18)</f>
        <v>0.64730349829351541</v>
      </c>
    </row>
    <row r="396" spans="1:5" x14ac:dyDescent="0.15">
      <c r="A396" s="7">
        <v>42042.25</v>
      </c>
      <c r="B396" s="8">
        <v>9.4315999999999997E-2</v>
      </c>
      <c r="C396" s="43"/>
      <c r="E396" s="43"/>
    </row>
    <row r="397" spans="1:5" x14ac:dyDescent="0.15">
      <c r="A397" s="7">
        <v>42042.5</v>
      </c>
      <c r="B397" s="8">
        <v>0.70987999999999996</v>
      </c>
      <c r="C397" s="43"/>
      <c r="E397" s="43"/>
    </row>
    <row r="398" spans="1:5" x14ac:dyDescent="0.15">
      <c r="A398" s="7">
        <v>42042.75</v>
      </c>
      <c r="B398" s="8">
        <v>9.0588000000000002E-2</v>
      </c>
      <c r="C398" s="43"/>
      <c r="E398" s="43"/>
    </row>
    <row r="399" spans="1:5" x14ac:dyDescent="0.15">
      <c r="A399" s="7">
        <v>42043</v>
      </c>
      <c r="B399" s="8">
        <v>9.0588000000000002E-2</v>
      </c>
      <c r="C399" s="43">
        <f t="shared" ref="C399" si="193">AVERAGE(B399:B402)</f>
        <v>9.3384000000000009E-2</v>
      </c>
      <c r="E399" s="43">
        <f t="shared" ref="E399" si="194">C399*((275.6-76.18)/76.18)</f>
        <v>0.24445572696245738</v>
      </c>
    </row>
    <row r="400" spans="1:5" x14ac:dyDescent="0.15">
      <c r="A400" s="7">
        <v>42043.25</v>
      </c>
      <c r="B400" s="8">
        <v>9.2452000000000006E-2</v>
      </c>
      <c r="C400" s="43"/>
      <c r="E400" s="43"/>
    </row>
    <row r="401" spans="1:5" x14ac:dyDescent="0.15">
      <c r="A401" s="7">
        <v>42043.5</v>
      </c>
      <c r="B401" s="8">
        <v>9.2452000000000006E-2</v>
      </c>
      <c r="C401" s="43"/>
      <c r="E401" s="43"/>
    </row>
    <row r="402" spans="1:5" x14ac:dyDescent="0.15">
      <c r="A402" s="7">
        <v>42043.75</v>
      </c>
      <c r="B402" s="8">
        <v>9.8044000000000006E-2</v>
      </c>
      <c r="C402" s="43"/>
      <c r="E402" s="43"/>
    </row>
    <row r="403" spans="1:5" x14ac:dyDescent="0.15">
      <c r="A403" s="7">
        <v>42044</v>
      </c>
      <c r="B403" s="8">
        <v>0.70569000000000004</v>
      </c>
      <c r="C403" s="43">
        <f t="shared" ref="C403" si="195">AVERAGE(B403:B406)</f>
        <v>0.23974050000000002</v>
      </c>
      <c r="E403" s="43">
        <f t="shared" ref="E403" si="196">C403*((275.6-76.18)/76.18)</f>
        <v>0.62758008020477829</v>
      </c>
    </row>
    <row r="404" spans="1:5" x14ac:dyDescent="0.15">
      <c r="A404" s="7">
        <v>42044.25</v>
      </c>
      <c r="B404" s="8">
        <v>8.3206000000000002E-2</v>
      </c>
      <c r="C404" s="43"/>
      <c r="E404" s="43"/>
    </row>
    <row r="405" spans="1:5" x14ac:dyDescent="0.15">
      <c r="A405" s="7">
        <v>42044.5</v>
      </c>
      <c r="B405" s="8">
        <v>8.5032999999999997E-2</v>
      </c>
      <c r="C405" s="43"/>
      <c r="E405" s="43"/>
    </row>
    <row r="406" spans="1:5" x14ac:dyDescent="0.15">
      <c r="A406" s="7">
        <v>42044.75</v>
      </c>
      <c r="B406" s="8">
        <v>8.5032999999999997E-2</v>
      </c>
      <c r="C406" s="43"/>
      <c r="E406" s="43"/>
    </row>
    <row r="407" spans="1:5" x14ac:dyDescent="0.15">
      <c r="A407" s="7">
        <v>42045</v>
      </c>
      <c r="B407" s="8">
        <v>8.5032999999999997E-2</v>
      </c>
      <c r="C407" s="43">
        <f t="shared" ref="C407" si="197">AVERAGE(B407:B410)</f>
        <v>0.2426335</v>
      </c>
      <c r="E407" s="43">
        <f t="shared" ref="E407" si="198">C407*((275.6-76.18)/76.18)</f>
        <v>0.63515322354948811</v>
      </c>
    </row>
    <row r="408" spans="1:5" x14ac:dyDescent="0.15">
      <c r="A408" s="7">
        <v>42045.25</v>
      </c>
      <c r="B408" s="8">
        <v>9.0588000000000002E-2</v>
      </c>
      <c r="C408" s="43"/>
      <c r="E408" s="43"/>
    </row>
    <row r="409" spans="1:5" x14ac:dyDescent="0.15">
      <c r="A409" s="7">
        <v>42045.5</v>
      </c>
      <c r="B409" s="8">
        <v>0.70987999999999996</v>
      </c>
      <c r="C409" s="43"/>
      <c r="E409" s="43"/>
    </row>
    <row r="410" spans="1:5" x14ac:dyDescent="0.15">
      <c r="A410" s="7">
        <v>42045.75</v>
      </c>
      <c r="B410" s="8">
        <v>8.5032999999999997E-2</v>
      </c>
      <c r="C410" s="43"/>
      <c r="E410" s="43"/>
    </row>
    <row r="411" spans="1:5" x14ac:dyDescent="0.15">
      <c r="A411" s="7">
        <v>42046</v>
      </c>
      <c r="B411" s="8">
        <v>8.5032999999999997E-2</v>
      </c>
      <c r="C411" s="43">
        <f t="shared" ref="C411" si="199">AVERAGE(B411:B414)</f>
        <v>0.24589150000000001</v>
      </c>
      <c r="E411" s="43">
        <f t="shared" ref="E411" si="200">C411*((275.6-76.18)/76.18)</f>
        <v>0.64368184470989764</v>
      </c>
    </row>
    <row r="412" spans="1:5" x14ac:dyDescent="0.15">
      <c r="A412" s="7">
        <v>42046.25</v>
      </c>
      <c r="B412" s="8">
        <v>8.5032999999999997E-2</v>
      </c>
      <c r="C412" s="43"/>
      <c r="E412" s="43"/>
    </row>
    <row r="413" spans="1:5" x14ac:dyDescent="0.15">
      <c r="A413" s="7">
        <v>42046.5</v>
      </c>
      <c r="B413" s="8">
        <v>0.72663999999999995</v>
      </c>
      <c r="C413" s="43"/>
      <c r="E413" s="43"/>
    </row>
    <row r="414" spans="1:5" x14ac:dyDescent="0.15">
      <c r="A414" s="7">
        <v>42046.75</v>
      </c>
      <c r="B414" s="8">
        <v>8.6860000000000007E-2</v>
      </c>
      <c r="C414" s="43"/>
      <c r="E414" s="43"/>
    </row>
    <row r="415" spans="1:5" x14ac:dyDescent="0.15">
      <c r="A415" s="7">
        <v>42047</v>
      </c>
      <c r="B415" s="8">
        <v>8.5032999999999997E-2</v>
      </c>
      <c r="C415" s="43">
        <f t="shared" ref="C415" si="201">AVERAGE(B415:B418)</f>
        <v>0.23607475</v>
      </c>
      <c r="E415" s="43">
        <f t="shared" ref="E415" si="202">C415*((275.6-76.18)/76.18)</f>
        <v>0.61798407252559728</v>
      </c>
    </row>
    <row r="416" spans="1:5" x14ac:dyDescent="0.15">
      <c r="A416" s="7">
        <v>42047.25</v>
      </c>
      <c r="B416" s="8">
        <v>8.5032999999999997E-2</v>
      </c>
      <c r="C416" s="43"/>
      <c r="E416" s="43"/>
    </row>
    <row r="417" spans="1:5" x14ac:dyDescent="0.15">
      <c r="A417" s="7">
        <v>42047.5</v>
      </c>
      <c r="B417" s="8">
        <v>8.5032999999999997E-2</v>
      </c>
      <c r="C417" s="43"/>
      <c r="E417" s="43"/>
    </row>
    <row r="418" spans="1:5" x14ac:dyDescent="0.15">
      <c r="A418" s="7">
        <v>42047.75</v>
      </c>
      <c r="B418" s="8">
        <v>0.68920000000000003</v>
      </c>
      <c r="C418" s="43"/>
      <c r="E418" s="43"/>
    </row>
    <row r="419" spans="1:5" x14ac:dyDescent="0.15">
      <c r="A419" s="7">
        <v>42048</v>
      </c>
      <c r="B419" s="8">
        <v>0.68920000000000003</v>
      </c>
      <c r="C419" s="43">
        <f t="shared" ref="C419" si="203">AVERAGE(B419:B422)</f>
        <v>0.23607475000000003</v>
      </c>
      <c r="E419" s="43">
        <f t="shared" ref="E419" si="204">C419*((275.6-76.18)/76.18)</f>
        <v>0.61798407252559739</v>
      </c>
    </row>
    <row r="420" spans="1:5" x14ac:dyDescent="0.15">
      <c r="A420" s="7">
        <v>42048.25</v>
      </c>
      <c r="B420" s="8">
        <v>8.5032999999999997E-2</v>
      </c>
      <c r="C420" s="43"/>
      <c r="E420" s="43"/>
    </row>
    <row r="421" spans="1:5" x14ac:dyDescent="0.15">
      <c r="A421" s="7">
        <v>42048.5</v>
      </c>
      <c r="B421" s="8">
        <v>8.5032999999999997E-2</v>
      </c>
      <c r="C421" s="43"/>
      <c r="E421" s="43"/>
    </row>
    <row r="422" spans="1:5" x14ac:dyDescent="0.15">
      <c r="A422" s="7">
        <v>42048.75</v>
      </c>
      <c r="B422" s="8">
        <v>8.5032999999999997E-2</v>
      </c>
      <c r="C422" s="43"/>
      <c r="E422" s="43"/>
    </row>
    <row r="423" spans="1:5" x14ac:dyDescent="0.15">
      <c r="A423" s="7">
        <v>42049</v>
      </c>
      <c r="B423" s="8">
        <v>8.5032999999999997E-2</v>
      </c>
      <c r="C423" s="43">
        <f t="shared" ref="C423" si="205">AVERAGE(B423:B426)</f>
        <v>0.39745649999999993</v>
      </c>
      <c r="E423" s="43">
        <f t="shared" ref="E423" si="206">C423*((275.6-76.18)/76.18)</f>
        <v>1.0404407354948804</v>
      </c>
    </row>
    <row r="424" spans="1:5" x14ac:dyDescent="0.15">
      <c r="A424" s="7">
        <v>42049.25</v>
      </c>
      <c r="B424" s="8">
        <v>0.70987999999999996</v>
      </c>
      <c r="C424" s="43"/>
      <c r="E424" s="43"/>
    </row>
    <row r="425" spans="1:5" x14ac:dyDescent="0.15">
      <c r="A425" s="7">
        <v>42049.5</v>
      </c>
      <c r="B425" s="8">
        <v>0.70987999999999996</v>
      </c>
      <c r="C425" s="43"/>
      <c r="E425" s="43"/>
    </row>
    <row r="426" spans="1:5" x14ac:dyDescent="0.15">
      <c r="A426" s="7">
        <v>42049.75</v>
      </c>
      <c r="B426" s="8">
        <v>8.5032999999999997E-2</v>
      </c>
      <c r="C426" s="43"/>
      <c r="E426" s="43"/>
    </row>
    <row r="427" spans="1:5" x14ac:dyDescent="0.15">
      <c r="A427" s="7">
        <v>42050</v>
      </c>
      <c r="B427" s="8">
        <v>8.5032999999999997E-2</v>
      </c>
      <c r="C427" s="43">
        <f t="shared" ref="C427" si="207">AVERAGE(B427:B430)</f>
        <v>0.24229224999999999</v>
      </c>
      <c r="E427" s="43">
        <f t="shared" ref="E427" si="208">C427*((275.6-76.18)/76.18)</f>
        <v>0.63425991723549491</v>
      </c>
    </row>
    <row r="428" spans="1:5" x14ac:dyDescent="0.15">
      <c r="A428" s="7">
        <v>42050.25</v>
      </c>
      <c r="B428" s="8">
        <v>8.5032999999999997E-2</v>
      </c>
      <c r="C428" s="43"/>
      <c r="E428" s="43"/>
    </row>
    <row r="429" spans="1:5" x14ac:dyDescent="0.15">
      <c r="A429" s="7">
        <v>42050.5</v>
      </c>
      <c r="B429" s="8">
        <v>8.5032999999999997E-2</v>
      </c>
      <c r="C429" s="43"/>
      <c r="E429" s="43"/>
    </row>
    <row r="430" spans="1:5" x14ac:dyDescent="0.15">
      <c r="A430" s="7">
        <v>42050.75</v>
      </c>
      <c r="B430" s="8">
        <v>0.71406999999999998</v>
      </c>
      <c r="C430" s="43"/>
      <c r="E430" s="43"/>
    </row>
    <row r="431" spans="1:5" x14ac:dyDescent="0.15">
      <c r="A431" s="7">
        <v>42051</v>
      </c>
      <c r="B431" s="8">
        <v>0.71406999999999998</v>
      </c>
      <c r="C431" s="43">
        <f t="shared" ref="C431" si="209">AVERAGE(B431:B434)</f>
        <v>0.24183550000000001</v>
      </c>
      <c r="E431" s="43">
        <f t="shared" ref="E431" si="210">C431*((275.6-76.18)/76.18)</f>
        <v>0.63306426109215019</v>
      </c>
    </row>
    <row r="432" spans="1:5" x14ac:dyDescent="0.15">
      <c r="A432" s="7">
        <v>42051.25</v>
      </c>
      <c r="B432" s="8">
        <v>8.5032999999999997E-2</v>
      </c>
      <c r="C432" s="43"/>
      <c r="E432" s="43"/>
    </row>
    <row r="433" spans="1:5" x14ac:dyDescent="0.15">
      <c r="A433" s="7">
        <v>42051.5</v>
      </c>
      <c r="B433" s="8">
        <v>8.3206000000000002E-2</v>
      </c>
      <c r="C433" s="43"/>
      <c r="E433" s="43"/>
    </row>
    <row r="434" spans="1:5" x14ac:dyDescent="0.15">
      <c r="A434" s="7">
        <v>42051.75</v>
      </c>
      <c r="B434" s="8">
        <v>8.5032999999999997E-2</v>
      </c>
      <c r="C434" s="43"/>
      <c r="E434" s="43"/>
    </row>
    <row r="435" spans="1:5" x14ac:dyDescent="0.15">
      <c r="A435" s="7">
        <v>42052</v>
      </c>
      <c r="B435" s="8">
        <v>8.5032999999999997E-2</v>
      </c>
      <c r="C435" s="43">
        <f t="shared" ref="C435" si="211">AVERAGE(B435:B438)</f>
        <v>0.39909475000000005</v>
      </c>
      <c r="E435" s="43">
        <f t="shared" ref="E435" si="212">C435*((275.6-76.18)/76.18)</f>
        <v>1.044729260238908</v>
      </c>
    </row>
    <row r="436" spans="1:5" x14ac:dyDescent="0.15">
      <c r="A436" s="7">
        <v>42052.25</v>
      </c>
      <c r="B436" s="8">
        <v>0.71406999999999998</v>
      </c>
      <c r="C436" s="43"/>
      <c r="E436" s="43"/>
    </row>
    <row r="437" spans="1:5" x14ac:dyDescent="0.15">
      <c r="A437" s="7">
        <v>42052.5</v>
      </c>
      <c r="B437" s="8">
        <v>0.71406999999999998</v>
      </c>
      <c r="C437" s="43"/>
      <c r="E437" s="43"/>
    </row>
    <row r="438" spans="1:5" x14ac:dyDescent="0.15">
      <c r="A438" s="7">
        <v>42052.75</v>
      </c>
      <c r="B438" s="8">
        <v>8.3206000000000002E-2</v>
      </c>
      <c r="C438" s="43"/>
      <c r="E438" s="43"/>
    </row>
    <row r="439" spans="1:5" x14ac:dyDescent="0.15">
      <c r="A439" s="7">
        <v>42053</v>
      </c>
      <c r="B439" s="8">
        <v>8.3206000000000002E-2</v>
      </c>
      <c r="C439" s="43">
        <f t="shared" ref="C439" si="213">AVERAGE(B439:B442)</f>
        <v>0.24046524999999999</v>
      </c>
      <c r="E439" s="43">
        <f t="shared" ref="E439" si="214">C439*((275.6-76.18)/76.18)</f>
        <v>0.62947729266211605</v>
      </c>
    </row>
    <row r="440" spans="1:5" x14ac:dyDescent="0.15">
      <c r="A440" s="7">
        <v>42053.25</v>
      </c>
      <c r="B440" s="8">
        <v>8.5032999999999997E-2</v>
      </c>
      <c r="C440" s="43"/>
      <c r="E440" s="43"/>
    </row>
    <row r="441" spans="1:5" x14ac:dyDescent="0.15">
      <c r="A441" s="7">
        <v>42053.5</v>
      </c>
      <c r="B441" s="8">
        <v>0.71406999999999998</v>
      </c>
      <c r="C441" s="43"/>
      <c r="E441" s="43"/>
    </row>
    <row r="442" spans="1:5" x14ac:dyDescent="0.15">
      <c r="A442" s="7">
        <v>42053.75</v>
      </c>
      <c r="B442" s="8">
        <v>7.9551999999999998E-2</v>
      </c>
      <c r="C442" s="43"/>
      <c r="E442" s="43"/>
    </row>
    <row r="443" spans="1:5" x14ac:dyDescent="0.15">
      <c r="A443" s="7">
        <v>42054</v>
      </c>
      <c r="B443" s="8">
        <v>7.9551999999999998E-2</v>
      </c>
      <c r="C443" s="43">
        <f t="shared" ref="C443" si="215">AVERAGE(B443:B446)</f>
        <v>8.1379000000000007E-2</v>
      </c>
      <c r="E443" s="43">
        <f t="shared" ref="E443" si="216">C443*((275.6-76.18)/76.18)</f>
        <v>0.21302966894197956</v>
      </c>
    </row>
    <row r="444" spans="1:5" x14ac:dyDescent="0.15">
      <c r="A444" s="7">
        <v>42054.25</v>
      </c>
      <c r="B444" s="8">
        <v>8.1379000000000007E-2</v>
      </c>
      <c r="C444" s="43"/>
      <c r="E444" s="43"/>
    </row>
    <row r="445" spans="1:5" x14ac:dyDescent="0.15">
      <c r="A445" s="7">
        <v>42054.5</v>
      </c>
      <c r="B445" s="8">
        <v>8.1379000000000007E-2</v>
      </c>
      <c r="C445" s="43"/>
      <c r="E445" s="43"/>
    </row>
    <row r="446" spans="1:5" x14ac:dyDescent="0.15">
      <c r="A446" s="7">
        <v>42054.75</v>
      </c>
      <c r="B446" s="8">
        <v>8.3206000000000002E-2</v>
      </c>
      <c r="C446" s="43"/>
      <c r="E446" s="43"/>
    </row>
    <row r="447" spans="1:5" x14ac:dyDescent="0.15">
      <c r="A447" s="7">
        <v>42055</v>
      </c>
      <c r="B447" s="8">
        <v>0.70150000000000001</v>
      </c>
      <c r="C447" s="43">
        <f t="shared" ref="C447" si="217">AVERAGE(B447:B450)</f>
        <v>0.26708525</v>
      </c>
      <c r="E447" s="43">
        <f t="shared" ref="E447" si="218">C447*((275.6-76.18)/76.18)</f>
        <v>0.69916172952218436</v>
      </c>
    </row>
    <row r="448" spans="1:5" x14ac:dyDescent="0.15">
      <c r="A448" s="7">
        <v>42055.25</v>
      </c>
      <c r="B448" s="8">
        <v>0.20591000000000001</v>
      </c>
      <c r="C448" s="43"/>
      <c r="E448" s="43"/>
    </row>
    <row r="449" spans="1:5" x14ac:dyDescent="0.15">
      <c r="A449" s="7">
        <v>42055.5</v>
      </c>
      <c r="B449" s="8">
        <v>7.9551999999999998E-2</v>
      </c>
      <c r="C449" s="43"/>
      <c r="E449" s="43"/>
    </row>
    <row r="450" spans="1:5" x14ac:dyDescent="0.15">
      <c r="A450" s="7">
        <v>42055.75</v>
      </c>
      <c r="B450" s="8">
        <v>8.1379000000000007E-2</v>
      </c>
      <c r="C450" s="43"/>
      <c r="E450" s="43"/>
    </row>
    <row r="451" spans="1:5" x14ac:dyDescent="0.15">
      <c r="A451" s="7">
        <v>42056</v>
      </c>
      <c r="B451" s="8">
        <v>8.1379000000000007E-2</v>
      </c>
      <c r="C451" s="43">
        <f t="shared" ref="C451" si="219">AVERAGE(B451:B454)</f>
        <v>0.396677</v>
      </c>
      <c r="E451" s="43">
        <f t="shared" ref="E451" si="220">C451*((275.6-76.18)/76.18)</f>
        <v>1.0384002013651878</v>
      </c>
    </row>
    <row r="452" spans="1:5" x14ac:dyDescent="0.15">
      <c r="A452" s="7">
        <v>42056.25</v>
      </c>
      <c r="B452" s="8">
        <v>8.1379000000000007E-2</v>
      </c>
      <c r="C452" s="43"/>
      <c r="E452" s="43"/>
    </row>
    <row r="453" spans="1:5" x14ac:dyDescent="0.15">
      <c r="A453" s="7">
        <v>42056.5</v>
      </c>
      <c r="B453" s="8">
        <v>0.70987999999999996</v>
      </c>
      <c r="C453" s="43"/>
      <c r="E453" s="43"/>
    </row>
    <row r="454" spans="1:5" x14ac:dyDescent="0.15">
      <c r="A454" s="7">
        <v>42056.75</v>
      </c>
      <c r="B454" s="8">
        <v>0.71406999999999998</v>
      </c>
      <c r="C454" s="43"/>
      <c r="E454" s="43"/>
    </row>
    <row r="455" spans="1:5" x14ac:dyDescent="0.15">
      <c r="A455" s="7">
        <v>42057</v>
      </c>
      <c r="B455" s="8">
        <v>0.70987999999999996</v>
      </c>
      <c r="C455" s="43">
        <f t="shared" ref="C455" si="221">AVERAGE(B455:B458)</f>
        <v>0.23576375000000002</v>
      </c>
      <c r="E455" s="43">
        <f t="shared" ref="E455" si="222">C455*((275.6-76.18)/76.18)</f>
        <v>0.61716995307167244</v>
      </c>
    </row>
    <row r="456" spans="1:5" x14ac:dyDescent="0.15">
      <c r="A456" s="7">
        <v>42057.25</v>
      </c>
      <c r="B456" s="8">
        <v>7.7725000000000002E-2</v>
      </c>
      <c r="C456" s="43"/>
      <c r="E456" s="43"/>
    </row>
    <row r="457" spans="1:5" x14ac:dyDescent="0.15">
      <c r="A457" s="7">
        <v>42057.5</v>
      </c>
      <c r="B457" s="8">
        <v>7.7725000000000002E-2</v>
      </c>
      <c r="C457" s="43"/>
      <c r="E457" s="43"/>
    </row>
    <row r="458" spans="1:5" x14ac:dyDescent="0.15">
      <c r="A458" s="7">
        <v>42057.75</v>
      </c>
      <c r="B458" s="8">
        <v>7.7725000000000002E-2</v>
      </c>
      <c r="C458" s="43"/>
      <c r="E458" s="43"/>
    </row>
    <row r="459" spans="1:5" x14ac:dyDescent="0.15">
      <c r="A459" s="7">
        <v>42058</v>
      </c>
      <c r="B459" s="8">
        <v>7.7725000000000002E-2</v>
      </c>
      <c r="C459" s="43">
        <f t="shared" ref="C459" si="223">AVERAGE(B459:B462)</f>
        <v>0.23772474999999998</v>
      </c>
      <c r="E459" s="43">
        <f t="shared" ref="E459" si="224">C459*((275.6-76.18)/76.18)</f>
        <v>0.62230335580204776</v>
      </c>
    </row>
    <row r="460" spans="1:5" x14ac:dyDescent="0.15">
      <c r="A460" s="7">
        <v>42058.25</v>
      </c>
      <c r="B460" s="8">
        <v>7.7725000000000002E-2</v>
      </c>
      <c r="C460" s="43"/>
      <c r="E460" s="43"/>
    </row>
    <row r="461" spans="1:5" x14ac:dyDescent="0.15">
      <c r="A461" s="7">
        <v>42058.5</v>
      </c>
      <c r="B461" s="8">
        <v>8.1379000000000007E-2</v>
      </c>
      <c r="C461" s="43"/>
      <c r="E461" s="43"/>
    </row>
    <row r="462" spans="1:5" x14ac:dyDescent="0.15">
      <c r="A462" s="7">
        <v>42058.75</v>
      </c>
      <c r="B462" s="8">
        <v>0.71406999999999998</v>
      </c>
      <c r="C462" s="43"/>
      <c r="E462" s="43"/>
    </row>
    <row r="463" spans="1:5" x14ac:dyDescent="0.15">
      <c r="A463" s="7">
        <v>42059</v>
      </c>
      <c r="B463" s="8">
        <v>7.5897999999999993E-2</v>
      </c>
      <c r="C463" s="43">
        <f t="shared" ref="C463" si="225">AVERAGE(B463:B466)</f>
        <v>7.5897999999999993E-2</v>
      </c>
      <c r="E463" s="43">
        <f t="shared" ref="E463" si="226">C463*((275.6-76.18)/76.18)</f>
        <v>0.19868179522184298</v>
      </c>
    </row>
    <row r="464" spans="1:5" x14ac:dyDescent="0.15">
      <c r="A464" s="7">
        <v>42059.25</v>
      </c>
      <c r="B464" s="8">
        <v>7.5897999999999993E-2</v>
      </c>
      <c r="C464" s="43"/>
      <c r="E464" s="43"/>
    </row>
    <row r="465" spans="1:5" x14ac:dyDescent="0.15">
      <c r="A465" s="7">
        <v>42059.5</v>
      </c>
      <c r="B465" s="8">
        <v>7.5897999999999993E-2</v>
      </c>
      <c r="C465" s="43"/>
      <c r="E465" s="43"/>
    </row>
    <row r="466" spans="1:5" x14ac:dyDescent="0.15">
      <c r="A466" s="7">
        <v>42059.75</v>
      </c>
      <c r="B466" s="8">
        <v>7.5897999999999993E-2</v>
      </c>
      <c r="C466" s="43"/>
      <c r="E466" s="43"/>
    </row>
    <row r="467" spans="1:5" x14ac:dyDescent="0.15">
      <c r="A467" s="7">
        <v>42060</v>
      </c>
      <c r="B467" s="8">
        <v>7.9551999999999998E-2</v>
      </c>
      <c r="C467" s="43">
        <f t="shared" ref="C467" si="227">AVERAGE(B467:B470)</f>
        <v>0.23726799999999998</v>
      </c>
      <c r="E467" s="43">
        <f t="shared" ref="E467" si="228">C467*((275.6-76.18)/76.18)</f>
        <v>0.62110769965870305</v>
      </c>
    </row>
    <row r="468" spans="1:5" x14ac:dyDescent="0.15">
      <c r="A468" s="7">
        <v>42060.25</v>
      </c>
      <c r="B468" s="8">
        <v>0.71406999999999998</v>
      </c>
      <c r="C468" s="43"/>
      <c r="E468" s="43"/>
    </row>
    <row r="469" spans="1:5" x14ac:dyDescent="0.15">
      <c r="A469" s="7">
        <v>42060.5</v>
      </c>
      <c r="B469" s="8">
        <v>7.9551999999999998E-2</v>
      </c>
      <c r="C469" s="43"/>
      <c r="E469" s="43"/>
    </row>
    <row r="470" spans="1:5" x14ac:dyDescent="0.15">
      <c r="A470" s="7">
        <v>42060.75</v>
      </c>
      <c r="B470" s="8">
        <v>7.5897999999999993E-2</v>
      </c>
      <c r="C470" s="43"/>
      <c r="E470" s="43"/>
    </row>
    <row r="471" spans="1:5" x14ac:dyDescent="0.15">
      <c r="A471" s="7">
        <v>42061</v>
      </c>
      <c r="B471" s="8">
        <v>7.5897999999999993E-2</v>
      </c>
      <c r="C471" s="43">
        <f t="shared" ref="C471" si="229">AVERAGE(B471:B474)</f>
        <v>0.23759074999999999</v>
      </c>
      <c r="E471" s="43">
        <f t="shared" ref="E471" si="230">C471*((275.6-76.18)/76.18)</f>
        <v>0.62195257764505119</v>
      </c>
    </row>
    <row r="472" spans="1:5" x14ac:dyDescent="0.15">
      <c r="A472" s="7">
        <v>42061.25</v>
      </c>
      <c r="B472" s="8">
        <v>7.7725000000000002E-2</v>
      </c>
      <c r="C472" s="43"/>
      <c r="E472" s="43"/>
    </row>
    <row r="473" spans="1:5" x14ac:dyDescent="0.15">
      <c r="A473" s="7">
        <v>42061.5</v>
      </c>
      <c r="B473" s="8">
        <v>0.70987999999999996</v>
      </c>
      <c r="C473" s="43"/>
      <c r="E473" s="43"/>
    </row>
    <row r="474" spans="1:5" x14ac:dyDescent="0.15">
      <c r="A474" s="7">
        <v>42061.75</v>
      </c>
      <c r="B474" s="8">
        <v>8.6860000000000007E-2</v>
      </c>
      <c r="C474" s="43"/>
      <c r="E474" s="43"/>
    </row>
    <row r="475" spans="1:5" x14ac:dyDescent="0.15">
      <c r="A475" s="7">
        <v>42062</v>
      </c>
      <c r="B475" s="8">
        <v>7.7725000000000002E-2</v>
      </c>
      <c r="C475" s="43">
        <f t="shared" ref="C475" si="231">AVERAGE(B475:B478)</f>
        <v>7.7725000000000002E-2</v>
      </c>
      <c r="E475" s="43">
        <f t="shared" ref="E475" si="232">C475*((275.6-76.18)/76.18)</f>
        <v>0.20346441979522187</v>
      </c>
    </row>
    <row r="476" spans="1:5" x14ac:dyDescent="0.15">
      <c r="A476" s="7">
        <v>42062.25</v>
      </c>
      <c r="B476" s="8">
        <v>7.7725000000000002E-2</v>
      </c>
      <c r="C476" s="43"/>
      <c r="E476" s="43"/>
    </row>
    <row r="477" spans="1:5" x14ac:dyDescent="0.15">
      <c r="A477" s="7">
        <v>42062.5</v>
      </c>
      <c r="B477" s="8">
        <v>7.7725000000000002E-2</v>
      </c>
      <c r="C477" s="43"/>
      <c r="E477" s="43"/>
    </row>
    <row r="478" spans="1:5" x14ac:dyDescent="0.15">
      <c r="A478" s="7">
        <v>42062.75</v>
      </c>
      <c r="B478" s="8">
        <v>7.7725000000000002E-2</v>
      </c>
      <c r="C478" s="43"/>
      <c r="E478" s="43"/>
    </row>
    <row r="479" spans="1:5" x14ac:dyDescent="0.15">
      <c r="A479" s="7">
        <v>42063</v>
      </c>
      <c r="B479" s="8">
        <v>0.69330000000000003</v>
      </c>
      <c r="C479" s="43">
        <f t="shared" ref="C479" si="233">AVERAGE(B479:B482)</f>
        <v>0.38494425000000004</v>
      </c>
      <c r="E479" s="43">
        <f t="shared" ref="E479" si="234">C479*((275.6-76.18)/76.18)</f>
        <v>1.0076868250853244</v>
      </c>
    </row>
    <row r="480" spans="1:5" x14ac:dyDescent="0.15">
      <c r="A480" s="7">
        <v>42063.25</v>
      </c>
      <c r="B480" s="8">
        <v>0.68920000000000003</v>
      </c>
      <c r="C480" s="43"/>
      <c r="E480" s="43"/>
    </row>
    <row r="481" spans="1:7" x14ac:dyDescent="0.15">
      <c r="A481" s="7">
        <v>42063.5</v>
      </c>
      <c r="B481" s="8">
        <v>7.7725000000000002E-2</v>
      </c>
      <c r="C481" s="43"/>
      <c r="E481" s="43"/>
    </row>
    <row r="482" spans="1:7" s="26" customFormat="1" ht="14.25" thickBot="1" x14ac:dyDescent="0.2">
      <c r="A482" s="24">
        <v>42063.75</v>
      </c>
      <c r="B482" s="25">
        <v>7.9551999999999998E-2</v>
      </c>
      <c r="C482" s="43"/>
      <c r="E482" s="43"/>
    </row>
    <row r="483" spans="1:7" x14ac:dyDescent="0.15">
      <c r="A483" s="22">
        <v>42064</v>
      </c>
      <c r="B483" s="23">
        <v>7.9551999999999998E-2</v>
      </c>
      <c r="C483" s="43">
        <f t="shared" ref="C483" si="235">AVERAGE(B483:B486)</f>
        <v>0.492313</v>
      </c>
      <c r="E483" s="43">
        <f t="shared" ref="E483" si="236">C483*((275.6-76.18)/76.18)</f>
        <v>1.28875109556314</v>
      </c>
      <c r="G483" s="20">
        <f>AVERAGE(E483:E606)*1000</f>
        <v>810.43835917831871</v>
      </c>
    </row>
    <row r="484" spans="1:7" x14ac:dyDescent="0.15">
      <c r="A484" s="7">
        <v>42064.25</v>
      </c>
      <c r="B484" s="8">
        <v>0.53590000000000004</v>
      </c>
      <c r="C484" s="43"/>
      <c r="E484" s="43"/>
    </row>
    <row r="485" spans="1:7" x14ac:dyDescent="0.15">
      <c r="A485" s="7">
        <v>42064.5</v>
      </c>
      <c r="B485" s="8">
        <v>0.67689999999999995</v>
      </c>
      <c r="C485" s="43"/>
      <c r="E485" s="43"/>
    </row>
    <row r="486" spans="1:7" x14ac:dyDescent="0.15">
      <c r="A486" s="7">
        <v>42064.75</v>
      </c>
      <c r="B486" s="8">
        <v>0.67689999999999995</v>
      </c>
      <c r="C486" s="43"/>
      <c r="E486" s="43"/>
    </row>
    <row r="487" spans="1:7" x14ac:dyDescent="0.15">
      <c r="A487" s="7">
        <v>42065</v>
      </c>
      <c r="B487" s="8">
        <v>7.5897999999999993E-2</v>
      </c>
      <c r="C487" s="43">
        <f t="shared" ref="C487" si="237">AVERAGE(B487:B490)</f>
        <v>7.5897999999999993E-2</v>
      </c>
      <c r="E487" s="43">
        <f t="shared" ref="E487" si="238">C487*((275.6-76.18)/76.18)</f>
        <v>0.19868179522184298</v>
      </c>
    </row>
    <row r="488" spans="1:7" x14ac:dyDescent="0.15">
      <c r="A488" s="7">
        <v>42065.25</v>
      </c>
      <c r="B488" s="8">
        <v>7.5897999999999993E-2</v>
      </c>
      <c r="C488" s="43"/>
      <c r="E488" s="43"/>
    </row>
    <row r="489" spans="1:7" x14ac:dyDescent="0.15">
      <c r="A489" s="7">
        <v>42065.5</v>
      </c>
      <c r="B489" s="8">
        <v>7.5897999999999993E-2</v>
      </c>
      <c r="C489" s="43"/>
      <c r="E489" s="43"/>
    </row>
    <row r="490" spans="1:7" x14ac:dyDescent="0.15">
      <c r="A490" s="7">
        <v>42065.75</v>
      </c>
      <c r="B490" s="8">
        <v>7.5897999999999993E-2</v>
      </c>
      <c r="C490" s="43"/>
      <c r="E490" s="43"/>
    </row>
    <row r="491" spans="1:7" x14ac:dyDescent="0.15">
      <c r="A491" s="7">
        <v>42066</v>
      </c>
      <c r="B491" s="8">
        <v>0.69740000000000002</v>
      </c>
      <c r="C491" s="43">
        <f t="shared" ref="C491" si="239">AVERAGE(B491:B494)</f>
        <v>0.54471025000000006</v>
      </c>
      <c r="E491" s="43">
        <f t="shared" ref="E491" si="240">C491*((275.6-76.18)/76.18)</f>
        <v>1.4259138626279866</v>
      </c>
    </row>
    <row r="492" spans="1:7" x14ac:dyDescent="0.15">
      <c r="A492" s="7">
        <v>42066.25</v>
      </c>
      <c r="B492" s="8">
        <v>0.69330000000000003</v>
      </c>
      <c r="C492" s="43"/>
      <c r="E492" s="43"/>
    </row>
    <row r="493" spans="1:7" x14ac:dyDescent="0.15">
      <c r="A493" s="7">
        <v>42066.5</v>
      </c>
      <c r="B493" s="8">
        <v>0.71406999999999998</v>
      </c>
      <c r="C493" s="43"/>
      <c r="E493" s="43"/>
    </row>
    <row r="494" spans="1:7" x14ac:dyDescent="0.15">
      <c r="A494" s="7">
        <v>42066.75</v>
      </c>
      <c r="B494" s="8">
        <v>7.4070999999999998E-2</v>
      </c>
      <c r="C494" s="43"/>
      <c r="E494" s="43"/>
    </row>
    <row r="495" spans="1:7" x14ac:dyDescent="0.15">
      <c r="A495" s="7">
        <v>42067</v>
      </c>
      <c r="B495" s="8">
        <v>7.5897999999999993E-2</v>
      </c>
      <c r="C495" s="43">
        <f t="shared" ref="C495" si="241">AVERAGE(B495:B498)</f>
        <v>0.39452725</v>
      </c>
      <c r="E495" s="43">
        <f t="shared" ref="E495" si="242">C495*((275.6-76.18)/76.18)</f>
        <v>1.0327726988054609</v>
      </c>
    </row>
    <row r="496" spans="1:7" x14ac:dyDescent="0.15">
      <c r="A496" s="7">
        <v>42067.25</v>
      </c>
      <c r="B496" s="8">
        <v>7.4070999999999998E-2</v>
      </c>
      <c r="C496" s="43"/>
      <c r="E496" s="43"/>
    </row>
    <row r="497" spans="1:5" x14ac:dyDescent="0.15">
      <c r="A497" s="7">
        <v>42067.5</v>
      </c>
      <c r="B497" s="8">
        <v>0.71406999999999998</v>
      </c>
      <c r="C497" s="43"/>
      <c r="E497" s="43"/>
    </row>
    <row r="498" spans="1:5" x14ac:dyDescent="0.15">
      <c r="A498" s="7">
        <v>42067.75</v>
      </c>
      <c r="B498" s="8">
        <v>0.71406999999999998</v>
      </c>
      <c r="C498" s="43"/>
      <c r="E498" s="43"/>
    </row>
    <row r="499" spans="1:5" x14ac:dyDescent="0.15">
      <c r="A499" s="7">
        <v>42068</v>
      </c>
      <c r="B499" s="8">
        <v>7.5897999999999993E-2</v>
      </c>
      <c r="C499" s="43">
        <f t="shared" ref="C499" si="243">AVERAGE(B499:B502)</f>
        <v>0.24145799999999998</v>
      </c>
      <c r="E499" s="43">
        <f t="shared" ref="E499" si="244">C499*((275.6-76.18)/76.18)</f>
        <v>0.63207606143344708</v>
      </c>
    </row>
    <row r="500" spans="1:5" x14ac:dyDescent="0.15">
      <c r="A500" s="7">
        <v>42068.25</v>
      </c>
      <c r="B500" s="8">
        <v>7.5897999999999993E-2</v>
      </c>
      <c r="C500" s="43"/>
      <c r="E500" s="43"/>
    </row>
    <row r="501" spans="1:5" x14ac:dyDescent="0.15">
      <c r="A501" s="7">
        <v>42068.5</v>
      </c>
      <c r="B501" s="8">
        <v>0.73082999999999998</v>
      </c>
      <c r="C501" s="43"/>
      <c r="E501" s="43"/>
    </row>
    <row r="502" spans="1:5" x14ac:dyDescent="0.15">
      <c r="A502" s="7">
        <v>42068.75</v>
      </c>
      <c r="B502" s="8">
        <v>8.3206000000000002E-2</v>
      </c>
      <c r="C502" s="43"/>
      <c r="E502" s="43"/>
    </row>
    <row r="503" spans="1:5" x14ac:dyDescent="0.15">
      <c r="A503" s="7">
        <v>42069</v>
      </c>
      <c r="B503" s="8">
        <v>8.3206000000000002E-2</v>
      </c>
      <c r="C503" s="43">
        <f t="shared" ref="C503" si="245">AVERAGE(B503:B506)</f>
        <v>0.40701799999999999</v>
      </c>
      <c r="E503" s="43">
        <f t="shared" ref="E503" si="246">C503*((275.6-76.18)/76.18)</f>
        <v>1.0654703276450512</v>
      </c>
    </row>
    <row r="504" spans="1:5" x14ac:dyDescent="0.15">
      <c r="A504" s="7">
        <v>42069.25</v>
      </c>
      <c r="B504" s="8">
        <v>8.3206000000000002E-2</v>
      </c>
      <c r="C504" s="43"/>
      <c r="E504" s="43"/>
    </row>
    <row r="505" spans="1:5" x14ac:dyDescent="0.15">
      <c r="A505" s="7">
        <v>42069.5</v>
      </c>
      <c r="B505" s="8">
        <v>0.73082999999999998</v>
      </c>
      <c r="C505" s="43"/>
      <c r="E505" s="43"/>
    </row>
    <row r="506" spans="1:5" x14ac:dyDescent="0.15">
      <c r="A506" s="7">
        <v>42069.75</v>
      </c>
      <c r="B506" s="8">
        <v>0.73082999999999998</v>
      </c>
      <c r="C506" s="43"/>
      <c r="E506" s="43"/>
    </row>
    <row r="507" spans="1:5" x14ac:dyDescent="0.15">
      <c r="A507" s="7">
        <v>42070</v>
      </c>
      <c r="B507" s="8">
        <v>0.73082999999999998</v>
      </c>
      <c r="C507" s="43">
        <f t="shared" ref="C507" si="247">AVERAGE(B507:B510)</f>
        <v>0.409777</v>
      </c>
      <c r="E507" s="43">
        <f t="shared" ref="E507" si="248">C507*((275.6-76.18)/76.18)</f>
        <v>1.0726926928327645</v>
      </c>
    </row>
    <row r="508" spans="1:5" x14ac:dyDescent="0.15">
      <c r="A508" s="7">
        <v>42070.25</v>
      </c>
      <c r="B508" s="8">
        <v>0.73082999999999998</v>
      </c>
      <c r="C508" s="43"/>
      <c r="E508" s="43"/>
    </row>
    <row r="509" spans="1:5" x14ac:dyDescent="0.15">
      <c r="A509" s="7">
        <v>42070.5</v>
      </c>
      <c r="B509" s="8">
        <v>8.8723999999999997E-2</v>
      </c>
      <c r="C509" s="43"/>
      <c r="E509" s="43"/>
    </row>
    <row r="510" spans="1:5" x14ac:dyDescent="0.15">
      <c r="A510" s="7">
        <v>42070.75</v>
      </c>
      <c r="B510" s="8">
        <v>8.8723999999999997E-2</v>
      </c>
      <c r="C510" s="43"/>
      <c r="E510" s="43"/>
    </row>
    <row r="511" spans="1:5" x14ac:dyDescent="0.15">
      <c r="A511" s="7">
        <v>42071</v>
      </c>
      <c r="B511" s="8">
        <v>9.0588000000000002E-2</v>
      </c>
      <c r="C511" s="43">
        <f t="shared" ref="C511" si="249">AVERAGE(B511:B514)</f>
        <v>0.38748025000000003</v>
      </c>
      <c r="E511" s="43">
        <f t="shared" ref="E511" si="250">C511*((275.6-76.18)/76.18)</f>
        <v>1.0143254325938567</v>
      </c>
    </row>
    <row r="512" spans="1:5" x14ac:dyDescent="0.15">
      <c r="A512" s="7">
        <v>42071.25</v>
      </c>
      <c r="B512" s="8">
        <v>0.68920000000000003</v>
      </c>
      <c r="C512" s="43"/>
      <c r="E512" s="43"/>
    </row>
    <row r="513" spans="1:5" x14ac:dyDescent="0.15">
      <c r="A513" s="7">
        <v>42071.5</v>
      </c>
      <c r="B513" s="8">
        <v>0.68510000000000004</v>
      </c>
      <c r="C513" s="43"/>
      <c r="E513" s="43"/>
    </row>
    <row r="514" spans="1:5" x14ac:dyDescent="0.15">
      <c r="A514" s="7">
        <v>42071.75</v>
      </c>
      <c r="B514" s="8">
        <v>8.5032999999999997E-2</v>
      </c>
      <c r="C514" s="43"/>
      <c r="E514" s="43"/>
    </row>
    <row r="515" spans="1:5" x14ac:dyDescent="0.15">
      <c r="A515" s="7">
        <v>42072</v>
      </c>
      <c r="B515" s="8">
        <v>8.6860000000000007E-2</v>
      </c>
      <c r="C515" s="43">
        <f t="shared" ref="C515" si="251">AVERAGE(B515:B518)</f>
        <v>0.239402</v>
      </c>
      <c r="E515" s="43">
        <f t="shared" ref="E515" si="252">C515*((275.6-76.18)/76.18)</f>
        <v>0.62669397269624572</v>
      </c>
    </row>
    <row r="516" spans="1:5" x14ac:dyDescent="0.15">
      <c r="A516" s="7">
        <v>42072.25</v>
      </c>
      <c r="B516" s="8">
        <v>8.8723999999999997E-2</v>
      </c>
      <c r="C516" s="43"/>
      <c r="E516" s="43"/>
    </row>
    <row r="517" spans="1:5" x14ac:dyDescent="0.15">
      <c r="A517" s="7">
        <v>42072.5</v>
      </c>
      <c r="B517" s="8">
        <v>8.8723999999999997E-2</v>
      </c>
      <c r="C517" s="43"/>
      <c r="E517" s="43"/>
    </row>
    <row r="518" spans="1:5" x14ac:dyDescent="0.15">
      <c r="A518" s="7">
        <v>42072.75</v>
      </c>
      <c r="B518" s="8">
        <v>0.69330000000000003</v>
      </c>
      <c r="C518" s="43"/>
      <c r="E518" s="43"/>
    </row>
    <row r="519" spans="1:5" x14ac:dyDescent="0.15">
      <c r="A519" s="7">
        <v>42073</v>
      </c>
      <c r="B519" s="8">
        <v>0.68920000000000003</v>
      </c>
      <c r="C519" s="43">
        <f t="shared" ref="C519" si="253">AVERAGE(B519:B522)</f>
        <v>0.23653150000000003</v>
      </c>
      <c r="E519" s="43">
        <f t="shared" ref="E519" si="254">C519*((275.6-76.18)/76.18)</f>
        <v>0.61917972866894211</v>
      </c>
    </row>
    <row r="520" spans="1:5" x14ac:dyDescent="0.15">
      <c r="A520" s="7">
        <v>42073.25</v>
      </c>
      <c r="B520" s="8">
        <v>8.6860000000000007E-2</v>
      </c>
      <c r="C520" s="43"/>
      <c r="E520" s="43"/>
    </row>
    <row r="521" spans="1:5" x14ac:dyDescent="0.15">
      <c r="A521" s="7">
        <v>42073.5</v>
      </c>
      <c r="B521" s="8">
        <v>8.5032999999999997E-2</v>
      </c>
      <c r="C521" s="43"/>
      <c r="E521" s="43"/>
    </row>
    <row r="522" spans="1:5" x14ac:dyDescent="0.15">
      <c r="A522" s="7">
        <v>42073.75</v>
      </c>
      <c r="B522" s="8">
        <v>8.5032999999999997E-2</v>
      </c>
      <c r="C522" s="43"/>
      <c r="E522" s="43"/>
    </row>
    <row r="523" spans="1:5" x14ac:dyDescent="0.15">
      <c r="A523" s="7">
        <v>42074</v>
      </c>
      <c r="B523" s="8">
        <v>8.6860000000000007E-2</v>
      </c>
      <c r="C523" s="43">
        <f t="shared" ref="C523" si="255">AVERAGE(B523:B526)</f>
        <v>0.39729700000000001</v>
      </c>
      <c r="E523" s="43">
        <f t="shared" ref="E523" si="256">C523*((275.6-76.18)/76.18)</f>
        <v>1.040023204778157</v>
      </c>
    </row>
    <row r="524" spans="1:5" x14ac:dyDescent="0.15">
      <c r="A524" s="7">
        <v>42074.25</v>
      </c>
      <c r="B524" s="8">
        <v>0.68510000000000004</v>
      </c>
      <c r="C524" s="43"/>
      <c r="E524" s="43"/>
    </row>
    <row r="525" spans="1:5" x14ac:dyDescent="0.15">
      <c r="A525" s="7">
        <v>42074.5</v>
      </c>
      <c r="B525" s="8">
        <v>9.0588000000000002E-2</v>
      </c>
      <c r="C525" s="43"/>
      <c r="E525" s="43"/>
    </row>
    <row r="526" spans="1:5" x14ac:dyDescent="0.15">
      <c r="A526" s="7">
        <v>42074.75</v>
      </c>
      <c r="B526" s="8">
        <v>0.72663999999999995</v>
      </c>
      <c r="C526" s="43"/>
      <c r="E526" s="43"/>
    </row>
    <row r="527" spans="1:5" x14ac:dyDescent="0.15">
      <c r="A527" s="7">
        <v>42075</v>
      </c>
      <c r="B527" s="8">
        <v>8.3206000000000002E-2</v>
      </c>
      <c r="C527" s="43">
        <f t="shared" ref="C527" si="257">AVERAGE(B527:B530)</f>
        <v>0.3954955</v>
      </c>
      <c r="E527" s="43">
        <f t="shared" ref="E527" si="258">C527*((275.6-76.18)/76.18)</f>
        <v>1.0353073327645053</v>
      </c>
    </row>
    <row r="528" spans="1:5" x14ac:dyDescent="0.15">
      <c r="A528" s="7">
        <v>42075.25</v>
      </c>
      <c r="B528" s="8">
        <v>8.3206000000000002E-2</v>
      </c>
      <c r="C528" s="43"/>
      <c r="E528" s="43"/>
    </row>
    <row r="529" spans="1:5" x14ac:dyDescent="0.15">
      <c r="A529" s="7">
        <v>42075.5</v>
      </c>
      <c r="B529" s="8">
        <v>0.70150000000000001</v>
      </c>
      <c r="C529" s="43"/>
      <c r="E529" s="43"/>
    </row>
    <row r="530" spans="1:5" x14ac:dyDescent="0.15">
      <c r="A530" s="7">
        <v>42075.75</v>
      </c>
      <c r="B530" s="8">
        <v>0.71406999999999998</v>
      </c>
      <c r="C530" s="43"/>
      <c r="E530" s="43"/>
    </row>
    <row r="531" spans="1:5" x14ac:dyDescent="0.15">
      <c r="A531" s="7">
        <v>42076</v>
      </c>
      <c r="B531" s="8">
        <v>0.71826000000000001</v>
      </c>
      <c r="C531" s="43">
        <f t="shared" ref="C531" si="259">AVERAGE(B531:B534)</f>
        <v>0.24014249999999998</v>
      </c>
      <c r="E531" s="43">
        <f t="shared" ref="E531" si="260">C531*((275.6-76.18)/76.18)</f>
        <v>0.62863241467576791</v>
      </c>
    </row>
    <row r="532" spans="1:5" x14ac:dyDescent="0.15">
      <c r="A532" s="7">
        <v>42076.25</v>
      </c>
      <c r="B532" s="8">
        <v>8.1379000000000007E-2</v>
      </c>
      <c r="C532" s="43"/>
      <c r="E532" s="43"/>
    </row>
    <row r="533" spans="1:5" x14ac:dyDescent="0.15">
      <c r="A533" s="7">
        <v>42076.5</v>
      </c>
      <c r="B533" s="8">
        <v>7.9551999999999998E-2</v>
      </c>
      <c r="C533" s="43"/>
      <c r="E533" s="43"/>
    </row>
    <row r="534" spans="1:5" x14ac:dyDescent="0.15">
      <c r="A534" s="7">
        <v>42076.75</v>
      </c>
      <c r="B534" s="8">
        <v>8.1379000000000007E-2</v>
      </c>
      <c r="C534" s="43"/>
      <c r="E534" s="43"/>
    </row>
    <row r="535" spans="1:5" x14ac:dyDescent="0.15">
      <c r="A535" s="7">
        <v>42077</v>
      </c>
      <c r="B535" s="8">
        <v>8.5032999999999997E-2</v>
      </c>
      <c r="C535" s="43">
        <f t="shared" ref="C535" si="261">AVERAGE(B535:B538)</f>
        <v>0.40688400000000002</v>
      </c>
      <c r="E535" s="43">
        <f t="shared" ref="E535" si="262">C535*((275.6-76.18)/76.18)</f>
        <v>1.0651195494880548</v>
      </c>
    </row>
    <row r="536" spans="1:5" x14ac:dyDescent="0.15">
      <c r="A536" s="7">
        <v>42077.25</v>
      </c>
      <c r="B536" s="8">
        <v>8.5032999999999997E-2</v>
      </c>
      <c r="C536" s="43"/>
      <c r="E536" s="43"/>
    </row>
    <row r="537" spans="1:5" x14ac:dyDescent="0.15">
      <c r="A537" s="7">
        <v>42077.5</v>
      </c>
      <c r="B537" s="8">
        <v>0.73921000000000003</v>
      </c>
      <c r="C537" s="43"/>
      <c r="E537" s="43"/>
    </row>
    <row r="538" spans="1:5" x14ac:dyDescent="0.15">
      <c r="A538" s="7">
        <v>42077.75</v>
      </c>
      <c r="B538" s="8">
        <v>0.71826000000000001</v>
      </c>
      <c r="C538" s="43"/>
      <c r="E538" s="43"/>
    </row>
    <row r="539" spans="1:5" x14ac:dyDescent="0.15">
      <c r="A539" s="7">
        <v>42078</v>
      </c>
      <c r="B539" s="8">
        <v>8.5032999999999997E-2</v>
      </c>
      <c r="C539" s="43">
        <f t="shared" ref="C539" si="263">AVERAGE(B539:B542)</f>
        <v>0.24170149999999999</v>
      </c>
      <c r="E539" s="43">
        <f t="shared" ref="E539" si="264">C539*((275.6-76.18)/76.18)</f>
        <v>0.63271348293515361</v>
      </c>
    </row>
    <row r="540" spans="1:5" x14ac:dyDescent="0.15">
      <c r="A540" s="7">
        <v>42078.25</v>
      </c>
      <c r="B540" s="8">
        <v>8.5032999999999997E-2</v>
      </c>
      <c r="C540" s="43"/>
      <c r="E540" s="43"/>
    </row>
    <row r="541" spans="1:5" x14ac:dyDescent="0.15">
      <c r="A541" s="7">
        <v>42078.5</v>
      </c>
      <c r="B541" s="8">
        <v>8.6860000000000007E-2</v>
      </c>
      <c r="C541" s="43"/>
      <c r="E541" s="43"/>
    </row>
    <row r="542" spans="1:5" x14ac:dyDescent="0.15">
      <c r="A542" s="7">
        <v>42078.75</v>
      </c>
      <c r="B542" s="8">
        <v>0.70987999999999996</v>
      </c>
      <c r="C542" s="43"/>
      <c r="E542" s="43"/>
    </row>
    <row r="543" spans="1:5" x14ac:dyDescent="0.15">
      <c r="A543" s="7">
        <v>42079</v>
      </c>
      <c r="B543" s="8">
        <v>0.70987999999999996</v>
      </c>
      <c r="C543" s="43">
        <f t="shared" ref="C543" si="265">AVERAGE(B543:B546)</f>
        <v>0.23941774999999998</v>
      </c>
      <c r="E543" s="43">
        <f t="shared" ref="E543" si="266">C543*((275.6-76.18)/76.18)</f>
        <v>0.62673520221843004</v>
      </c>
    </row>
    <row r="544" spans="1:5" x14ac:dyDescent="0.15">
      <c r="A544" s="7">
        <v>42079.25</v>
      </c>
      <c r="B544" s="8">
        <v>8.3206000000000002E-2</v>
      </c>
      <c r="C544" s="43"/>
      <c r="E544" s="43"/>
    </row>
    <row r="545" spans="1:5" x14ac:dyDescent="0.15">
      <c r="A545" s="7">
        <v>42079.5</v>
      </c>
      <c r="B545" s="8">
        <v>7.9551999999999998E-2</v>
      </c>
      <c r="C545" s="43"/>
      <c r="E545" s="43"/>
    </row>
    <row r="546" spans="1:5" x14ac:dyDescent="0.15">
      <c r="A546" s="7">
        <v>42079.75</v>
      </c>
      <c r="B546" s="8">
        <v>8.5032999999999997E-2</v>
      </c>
      <c r="C546" s="43"/>
      <c r="E546" s="43"/>
    </row>
    <row r="547" spans="1:5" x14ac:dyDescent="0.15">
      <c r="A547" s="7">
        <v>42080</v>
      </c>
      <c r="B547" s="8">
        <v>8.6860000000000007E-2</v>
      </c>
      <c r="C547" s="43">
        <f t="shared" ref="C547" si="267">AVERAGE(B547:B550)</f>
        <v>0.38439599999999996</v>
      </c>
      <c r="E547" s="43">
        <f t="shared" ref="E547" si="268">C547*((275.6-76.18)/76.18)</f>
        <v>1.0062516450511945</v>
      </c>
    </row>
    <row r="548" spans="1:5" x14ac:dyDescent="0.15">
      <c r="A548" s="7">
        <v>42080.25</v>
      </c>
      <c r="B548" s="8">
        <v>8.8723999999999997E-2</v>
      </c>
      <c r="C548" s="43"/>
      <c r="E548" s="43"/>
    </row>
    <row r="549" spans="1:5" x14ac:dyDescent="0.15">
      <c r="A549" s="7">
        <v>42080.5</v>
      </c>
      <c r="B549" s="8">
        <v>0.68510000000000004</v>
      </c>
      <c r="C549" s="43"/>
      <c r="E549" s="43"/>
    </row>
    <row r="550" spans="1:5" x14ac:dyDescent="0.15">
      <c r="A550" s="7">
        <v>42080.75</v>
      </c>
      <c r="B550" s="8">
        <v>0.67689999999999995</v>
      </c>
      <c r="C550" s="43"/>
      <c r="E550" s="43"/>
    </row>
    <row r="551" spans="1:5" x14ac:dyDescent="0.15">
      <c r="A551" s="7">
        <v>42081</v>
      </c>
      <c r="B551" s="8">
        <v>8.5032999999999997E-2</v>
      </c>
      <c r="C551" s="43">
        <f t="shared" ref="C551" si="269">AVERAGE(B551:B554)</f>
        <v>8.2292500000000005E-2</v>
      </c>
      <c r="E551" s="43">
        <f t="shared" ref="E551" si="270">C551*((275.6-76.18)/76.18)</f>
        <v>0.21542098122866896</v>
      </c>
    </row>
    <row r="552" spans="1:5" x14ac:dyDescent="0.15">
      <c r="A552" s="7">
        <v>42081.25</v>
      </c>
      <c r="B552" s="8">
        <v>8.5032999999999997E-2</v>
      </c>
      <c r="C552" s="43"/>
      <c r="E552" s="43"/>
    </row>
    <row r="553" spans="1:5" x14ac:dyDescent="0.15">
      <c r="A553" s="7">
        <v>42081.5</v>
      </c>
      <c r="B553" s="8">
        <v>8.1379000000000007E-2</v>
      </c>
      <c r="C553" s="43"/>
      <c r="E553" s="43"/>
    </row>
    <row r="554" spans="1:5" x14ac:dyDescent="0.15">
      <c r="A554" s="7">
        <v>42081.75</v>
      </c>
      <c r="B554" s="8">
        <v>7.7725000000000002E-2</v>
      </c>
      <c r="C554" s="43"/>
      <c r="E554" s="43"/>
    </row>
    <row r="555" spans="1:5" x14ac:dyDescent="0.15">
      <c r="A555" s="7">
        <v>42082</v>
      </c>
      <c r="B555" s="8">
        <v>7.7725000000000002E-2</v>
      </c>
      <c r="C555" s="43">
        <f t="shared" ref="C555" si="271">AVERAGE(B555:B558)</f>
        <v>0.39648824999999999</v>
      </c>
      <c r="E555" s="43">
        <f t="shared" ref="E555" si="272">C555*((275.6-76.18)/76.18)</f>
        <v>1.0379061015358362</v>
      </c>
    </row>
    <row r="556" spans="1:5" x14ac:dyDescent="0.15">
      <c r="A556" s="7">
        <v>42082.25</v>
      </c>
      <c r="B556" s="8">
        <v>0.71826000000000001</v>
      </c>
      <c r="C556" s="43"/>
      <c r="E556" s="43"/>
    </row>
    <row r="557" spans="1:5" x14ac:dyDescent="0.15">
      <c r="A557" s="7">
        <v>42082.5</v>
      </c>
      <c r="B557" s="8">
        <v>0.71406999999999998</v>
      </c>
      <c r="C557" s="43"/>
      <c r="E557" s="43"/>
    </row>
    <row r="558" spans="1:5" x14ac:dyDescent="0.15">
      <c r="A558" s="7">
        <v>42082.75</v>
      </c>
      <c r="B558" s="8">
        <v>7.5897999999999993E-2</v>
      </c>
      <c r="C558" s="43"/>
      <c r="E558" s="43"/>
    </row>
    <row r="559" spans="1:5" x14ac:dyDescent="0.15">
      <c r="A559" s="7">
        <v>42083</v>
      </c>
      <c r="B559" s="8">
        <v>7.5897999999999993E-2</v>
      </c>
      <c r="C559" s="43">
        <f t="shared" ref="C559" si="273">AVERAGE(B559:B562)</f>
        <v>7.6811500000000005E-2</v>
      </c>
      <c r="E559" s="43">
        <f t="shared" ref="E559" si="274">C559*((275.6-76.18)/76.18)</f>
        <v>0.20107310750853244</v>
      </c>
    </row>
    <row r="560" spans="1:5" x14ac:dyDescent="0.15">
      <c r="A560" s="7">
        <v>42083.25</v>
      </c>
      <c r="B560" s="8">
        <v>7.7725000000000002E-2</v>
      </c>
      <c r="C560" s="43"/>
      <c r="E560" s="43"/>
    </row>
    <row r="561" spans="1:5" x14ac:dyDescent="0.15">
      <c r="A561" s="7">
        <v>42083.5</v>
      </c>
      <c r="B561" s="8">
        <v>7.5897999999999993E-2</v>
      </c>
      <c r="C561" s="43"/>
      <c r="E561" s="43"/>
    </row>
    <row r="562" spans="1:5" x14ac:dyDescent="0.15">
      <c r="A562" s="7">
        <v>42083.75</v>
      </c>
      <c r="B562" s="8">
        <v>7.7725000000000002E-2</v>
      </c>
      <c r="C562" s="43"/>
      <c r="E562" s="43"/>
    </row>
    <row r="563" spans="1:5" x14ac:dyDescent="0.15">
      <c r="A563" s="7">
        <v>42084</v>
      </c>
      <c r="B563" s="8">
        <v>0.60614000000000001</v>
      </c>
      <c r="C563" s="43">
        <f t="shared" ref="C563" si="275">AVERAGE(B563:B566)</f>
        <v>0.33859549999999999</v>
      </c>
      <c r="E563" s="43">
        <f t="shared" ref="E563" si="276">C563*((275.6-76.18)/76.18)</f>
        <v>0.88635750341296926</v>
      </c>
    </row>
    <row r="564" spans="1:5" x14ac:dyDescent="0.15">
      <c r="A564" s="7">
        <v>42084.25</v>
      </c>
      <c r="B564" s="8">
        <v>0.60009999999999997</v>
      </c>
      <c r="C564" s="43"/>
      <c r="E564" s="43"/>
    </row>
    <row r="565" spans="1:5" x14ac:dyDescent="0.15">
      <c r="A565" s="7">
        <v>42084.5</v>
      </c>
      <c r="B565" s="8">
        <v>7.4070999999999998E-2</v>
      </c>
      <c r="C565" s="43"/>
      <c r="E565" s="43"/>
    </row>
    <row r="566" spans="1:5" x14ac:dyDescent="0.15">
      <c r="A566" s="7">
        <v>42084.75</v>
      </c>
      <c r="B566" s="8">
        <v>7.4070999999999998E-2</v>
      </c>
      <c r="C566" s="43"/>
      <c r="E566" s="43"/>
    </row>
    <row r="567" spans="1:5" x14ac:dyDescent="0.15">
      <c r="A567" s="7">
        <v>42085</v>
      </c>
      <c r="B567" s="8">
        <v>0.68510000000000004</v>
      </c>
      <c r="C567" s="43">
        <f t="shared" ref="C567" si="277">AVERAGE(B567:B570)</f>
        <v>0.37912875000000001</v>
      </c>
      <c r="E567" s="43">
        <f t="shared" ref="E567" si="278">C567*((275.6-76.18)/76.18)</f>
        <v>0.99246331484641648</v>
      </c>
    </row>
    <row r="568" spans="1:5" x14ac:dyDescent="0.15">
      <c r="A568" s="7">
        <v>42085.25</v>
      </c>
      <c r="B568" s="8">
        <v>0.68510000000000004</v>
      </c>
      <c r="C568" s="43"/>
      <c r="E568" s="43"/>
    </row>
    <row r="569" spans="1:5" x14ac:dyDescent="0.15">
      <c r="A569" s="7">
        <v>42085.5</v>
      </c>
      <c r="B569" s="8">
        <v>7.4070999999999998E-2</v>
      </c>
      <c r="C569" s="43"/>
      <c r="E569" s="43"/>
    </row>
    <row r="570" spans="1:5" x14ac:dyDescent="0.15">
      <c r="A570" s="7">
        <v>42085.75</v>
      </c>
      <c r="B570" s="8">
        <v>7.2244000000000003E-2</v>
      </c>
      <c r="C570" s="43"/>
      <c r="E570" s="43"/>
    </row>
    <row r="571" spans="1:5" x14ac:dyDescent="0.15">
      <c r="A571" s="7">
        <v>42086</v>
      </c>
      <c r="B571" s="8">
        <v>7.2244000000000003E-2</v>
      </c>
      <c r="C571" s="43">
        <f t="shared" ref="C571" si="279">AVERAGE(B571:B574)</f>
        <v>7.31575E-2</v>
      </c>
      <c r="E571" s="43">
        <f t="shared" ref="E571" si="280">C571*((275.6-76.18)/76.18)</f>
        <v>0.19150785836177475</v>
      </c>
    </row>
    <row r="572" spans="1:5" x14ac:dyDescent="0.15">
      <c r="A572" s="7">
        <v>42086.25</v>
      </c>
      <c r="B572" s="8">
        <v>7.4070999999999998E-2</v>
      </c>
      <c r="C572" s="43"/>
      <c r="E572" s="43"/>
    </row>
    <row r="573" spans="1:5" x14ac:dyDescent="0.15">
      <c r="A573" s="7">
        <v>42086.5</v>
      </c>
      <c r="B573" s="8">
        <v>7.4070999999999998E-2</v>
      </c>
      <c r="C573" s="43"/>
      <c r="E573" s="43"/>
    </row>
    <row r="574" spans="1:5" x14ac:dyDescent="0.15">
      <c r="A574" s="7">
        <v>42086.75</v>
      </c>
      <c r="B574" s="8">
        <v>7.2244000000000003E-2</v>
      </c>
      <c r="C574" s="43"/>
      <c r="E574" s="43"/>
    </row>
    <row r="575" spans="1:5" x14ac:dyDescent="0.15">
      <c r="A575" s="7">
        <v>42087</v>
      </c>
      <c r="B575" s="8">
        <v>0.71406999999999998</v>
      </c>
      <c r="C575" s="43">
        <f t="shared" ref="C575" si="281">AVERAGE(B575:B578)</f>
        <v>0.49934033333333333</v>
      </c>
      <c r="E575" s="43">
        <f t="shared" ref="E575" si="282">C575*((275.6-76.18)/76.18)</f>
        <v>1.3071468794084187</v>
      </c>
    </row>
    <row r="576" spans="1:5" x14ac:dyDescent="0.15">
      <c r="A576" s="7">
        <v>42087.25</v>
      </c>
      <c r="B576" s="8">
        <v>0.70987999999999996</v>
      </c>
      <c r="C576" s="43"/>
      <c r="E576" s="43"/>
    </row>
    <row r="577" spans="1:5" x14ac:dyDescent="0.15">
      <c r="A577" s="7">
        <v>42087.5</v>
      </c>
      <c r="B577" s="8">
        <v>7.4070999999999998E-2</v>
      </c>
      <c r="C577" s="43"/>
      <c r="E577" s="43"/>
    </row>
    <row r="578" spans="1:5" x14ac:dyDescent="0.15">
      <c r="A578" s="7">
        <v>42087.75</v>
      </c>
      <c r="B578" s="8"/>
      <c r="C578" s="43"/>
      <c r="E578" s="43"/>
    </row>
    <row r="579" spans="1:5" x14ac:dyDescent="0.15">
      <c r="A579" s="7">
        <v>42088</v>
      </c>
      <c r="B579" s="8">
        <v>7.2244000000000003E-2</v>
      </c>
      <c r="C579" s="43">
        <f t="shared" ref="C579" si="283">AVERAGE(B579:B582)</f>
        <v>7.5441250000000001E-2</v>
      </c>
      <c r="E579" s="43">
        <f t="shared" ref="E579" si="284">C579*((275.6-76.18)/76.18)</f>
        <v>0.1974861390784983</v>
      </c>
    </row>
    <row r="580" spans="1:5" x14ac:dyDescent="0.15">
      <c r="A580" s="7">
        <v>42088.25</v>
      </c>
      <c r="B580" s="8">
        <v>7.2244000000000003E-2</v>
      </c>
      <c r="C580" s="43"/>
      <c r="E580" s="43"/>
    </row>
    <row r="581" spans="1:5" x14ac:dyDescent="0.15">
      <c r="A581" s="7">
        <v>42088.5</v>
      </c>
      <c r="B581" s="8">
        <v>7.9551999999999998E-2</v>
      </c>
      <c r="C581" s="43"/>
      <c r="E581" s="43"/>
    </row>
    <row r="582" spans="1:5" x14ac:dyDescent="0.15">
      <c r="A582" s="7">
        <v>42088.75</v>
      </c>
      <c r="B582" s="8">
        <v>7.7725000000000002E-2</v>
      </c>
      <c r="C582" s="43"/>
      <c r="E582" s="43"/>
    </row>
    <row r="583" spans="1:5" x14ac:dyDescent="0.15">
      <c r="A583" s="7">
        <v>42089</v>
      </c>
      <c r="B583" s="8">
        <v>7.9551999999999998E-2</v>
      </c>
      <c r="C583" s="43">
        <f t="shared" ref="C583" si="285">AVERAGE(B583:B586)</f>
        <v>7.9551999999999998E-2</v>
      </c>
      <c r="E583" s="43">
        <f t="shared" ref="E583" si="286">C583*((275.6-76.18)/76.18)</f>
        <v>0.20824704436860067</v>
      </c>
    </row>
    <row r="584" spans="1:5" x14ac:dyDescent="0.15">
      <c r="A584" s="7">
        <v>42089.25</v>
      </c>
      <c r="B584" s="8">
        <v>7.9551999999999998E-2</v>
      </c>
      <c r="C584" s="43"/>
      <c r="E584" s="43"/>
    </row>
    <row r="585" spans="1:5" x14ac:dyDescent="0.15">
      <c r="A585" s="7">
        <v>42089.5</v>
      </c>
      <c r="B585" s="8">
        <v>7.9551999999999998E-2</v>
      </c>
      <c r="C585" s="43"/>
      <c r="E585" s="43"/>
    </row>
    <row r="586" spans="1:5" x14ac:dyDescent="0.15">
      <c r="A586" s="7">
        <v>42089.75</v>
      </c>
      <c r="B586" s="8">
        <v>7.9551999999999998E-2</v>
      </c>
      <c r="C586" s="43"/>
      <c r="E586" s="43"/>
    </row>
    <row r="587" spans="1:5" x14ac:dyDescent="0.15">
      <c r="A587" s="7">
        <v>42090</v>
      </c>
      <c r="B587" s="8">
        <v>8.8723999999999997E-2</v>
      </c>
      <c r="C587" s="43">
        <f t="shared" ref="C587" si="287">AVERAGE(B587:B590)</f>
        <v>0.45072100000000004</v>
      </c>
      <c r="E587" s="43">
        <f t="shared" ref="E587" si="288">C587*((275.6-76.18)/76.18)</f>
        <v>1.1798737440273039</v>
      </c>
    </row>
    <row r="588" spans="1:5" x14ac:dyDescent="0.15">
      <c r="A588" s="7">
        <v>42090.25</v>
      </c>
      <c r="B588" s="8">
        <v>0.18436</v>
      </c>
      <c r="C588" s="43"/>
      <c r="E588" s="43"/>
    </row>
    <row r="589" spans="1:5" x14ac:dyDescent="0.15">
      <c r="A589" s="7">
        <v>42090.5</v>
      </c>
      <c r="B589" s="8">
        <v>0.76919999999999999</v>
      </c>
      <c r="C589" s="43"/>
      <c r="E589" s="43"/>
    </row>
    <row r="590" spans="1:5" x14ac:dyDescent="0.15">
      <c r="A590" s="7">
        <v>42090.75</v>
      </c>
      <c r="B590" s="8">
        <v>0.76060000000000005</v>
      </c>
      <c r="C590" s="43"/>
      <c r="E590" s="43"/>
    </row>
    <row r="591" spans="1:5" x14ac:dyDescent="0.15">
      <c r="A591" s="7">
        <v>42091</v>
      </c>
      <c r="B591" s="8">
        <v>0.752</v>
      </c>
      <c r="C591" s="43">
        <f t="shared" ref="C591" si="289">AVERAGE(B591:B594)</f>
        <v>0.41824899999999998</v>
      </c>
      <c r="E591" s="43">
        <f t="shared" ref="E591" si="290">C591*((275.6-76.18)/76.18)</f>
        <v>1.0948702491467577</v>
      </c>
    </row>
    <row r="592" spans="1:5" x14ac:dyDescent="0.15">
      <c r="A592" s="7">
        <v>42091.25</v>
      </c>
      <c r="B592" s="8">
        <v>7.5897999999999993E-2</v>
      </c>
      <c r="C592" s="43"/>
      <c r="E592" s="43"/>
    </row>
    <row r="593" spans="1:7" x14ac:dyDescent="0.15">
      <c r="A593" s="7">
        <v>42091.5</v>
      </c>
      <c r="B593" s="8">
        <v>7.5897999999999993E-2</v>
      </c>
      <c r="C593" s="43"/>
      <c r="E593" s="43"/>
    </row>
    <row r="594" spans="1:7" x14ac:dyDescent="0.15">
      <c r="A594" s="7">
        <v>42091.75</v>
      </c>
      <c r="B594" s="8">
        <v>0.76919999999999999</v>
      </c>
      <c r="C594" s="43"/>
      <c r="E594" s="43"/>
    </row>
    <row r="595" spans="1:7" x14ac:dyDescent="0.15">
      <c r="A595" s="7">
        <v>42092</v>
      </c>
      <c r="B595" s="8">
        <v>0.41552</v>
      </c>
      <c r="C595" s="43">
        <f t="shared" ref="C595" si="291">AVERAGE(B595:B598)</f>
        <v>0.32125999999999999</v>
      </c>
      <c r="E595" s="43">
        <f t="shared" ref="E595" si="292">C595*((275.6-76.18)/76.18)</f>
        <v>0.840977542662116</v>
      </c>
    </row>
    <row r="596" spans="1:7" x14ac:dyDescent="0.15">
      <c r="A596" s="7">
        <v>42092.25</v>
      </c>
      <c r="B596" s="8">
        <v>7.9551999999999998E-2</v>
      </c>
      <c r="C596" s="43"/>
      <c r="E596" s="43"/>
    </row>
    <row r="597" spans="1:7" x14ac:dyDescent="0.15">
      <c r="A597" s="7">
        <v>42092.5</v>
      </c>
      <c r="B597" s="8">
        <v>7.5897999999999993E-2</v>
      </c>
      <c r="C597" s="43"/>
      <c r="E597" s="43"/>
    </row>
    <row r="598" spans="1:7" x14ac:dyDescent="0.15">
      <c r="A598" s="7">
        <v>42092.75</v>
      </c>
      <c r="B598" s="8">
        <v>0.71406999999999998</v>
      </c>
      <c r="C598" s="43"/>
      <c r="E598" s="43"/>
    </row>
    <row r="599" spans="1:7" x14ac:dyDescent="0.15">
      <c r="A599" s="7">
        <v>42093</v>
      </c>
      <c r="B599" s="8">
        <v>0.71406999999999998</v>
      </c>
      <c r="C599" s="43">
        <f t="shared" ref="C599" si="293">AVERAGE(B599:B602)</f>
        <v>0.26632749999999999</v>
      </c>
      <c r="E599" s="43">
        <f t="shared" ref="E599" si="294">C599*((275.6-76.18)/76.18)</f>
        <v>0.69717813139931739</v>
      </c>
    </row>
    <row r="600" spans="1:7" x14ac:dyDescent="0.15">
      <c r="A600" s="7">
        <v>42093.25</v>
      </c>
      <c r="B600" s="8">
        <v>0.12479999999999999</v>
      </c>
      <c r="C600" s="43"/>
      <c r="E600" s="43"/>
    </row>
    <row r="601" spans="1:7" x14ac:dyDescent="0.15">
      <c r="A601" s="7">
        <v>42093.5</v>
      </c>
      <c r="B601" s="8">
        <v>0.11322</v>
      </c>
      <c r="C601" s="43"/>
      <c r="E601" s="43"/>
    </row>
    <row r="602" spans="1:7" x14ac:dyDescent="0.15">
      <c r="A602" s="7">
        <v>42093.75</v>
      </c>
      <c r="B602" s="8">
        <v>0.11322</v>
      </c>
      <c r="C602" s="43"/>
      <c r="E602" s="43"/>
    </row>
    <row r="603" spans="1:7" x14ac:dyDescent="0.15">
      <c r="A603" s="7">
        <v>42094</v>
      </c>
      <c r="B603" s="8">
        <v>0.73921000000000003</v>
      </c>
      <c r="C603" s="43">
        <f t="shared" ref="C603" si="295">AVERAGE(B603:B606)</f>
        <v>0.40559299999999998</v>
      </c>
      <c r="E603" s="43">
        <f t="shared" ref="E603" si="296">C603*((275.6-76.18)/76.18)</f>
        <v>1.061740037542662</v>
      </c>
    </row>
    <row r="604" spans="1:7" x14ac:dyDescent="0.15">
      <c r="A604" s="7">
        <v>42094.25</v>
      </c>
      <c r="B604" s="8">
        <v>0.73502000000000001</v>
      </c>
      <c r="C604" s="43"/>
      <c r="E604" s="43"/>
    </row>
    <row r="605" spans="1:7" x14ac:dyDescent="0.15">
      <c r="A605" s="7">
        <v>42094.5</v>
      </c>
      <c r="B605" s="8">
        <v>7.4070999999999998E-2</v>
      </c>
      <c r="C605" s="43"/>
      <c r="E605" s="43"/>
    </row>
    <row r="606" spans="1:7" s="26" customFormat="1" ht="14.25" thickBot="1" x14ac:dyDescent="0.2">
      <c r="A606" s="24">
        <v>42094.75</v>
      </c>
      <c r="B606" s="25">
        <v>7.4070999999999998E-2</v>
      </c>
      <c r="C606" s="43"/>
      <c r="E606" s="43"/>
    </row>
    <row r="607" spans="1:7" x14ac:dyDescent="0.15">
      <c r="A607" s="22">
        <v>42095</v>
      </c>
      <c r="B607" s="23">
        <v>0.73082999999999998</v>
      </c>
      <c r="C607" s="43">
        <f t="shared" ref="C607" si="297">AVERAGE(B607:B610)</f>
        <v>0.415798</v>
      </c>
      <c r="E607" s="43">
        <f t="shared" ref="E607" si="298">C607*((275.6-76.18)/76.18)</f>
        <v>1.0884541501706484</v>
      </c>
      <c r="G607" s="20">
        <f>AVERAGE(E607:E726)*1000</f>
        <v>930.25854593287841</v>
      </c>
    </row>
    <row r="608" spans="1:7" x14ac:dyDescent="0.15">
      <c r="A608" s="7">
        <v>42095.25</v>
      </c>
      <c r="B608" s="8">
        <v>0.70569000000000004</v>
      </c>
      <c r="C608" s="43"/>
      <c r="E608" s="43"/>
    </row>
    <row r="609" spans="1:5" x14ac:dyDescent="0.15">
      <c r="A609" s="7">
        <v>42095.5</v>
      </c>
      <c r="B609" s="8">
        <v>0.14712</v>
      </c>
      <c r="C609" s="43"/>
      <c r="E609" s="43"/>
    </row>
    <row r="610" spans="1:5" x14ac:dyDescent="0.15">
      <c r="A610" s="7">
        <v>42095.75</v>
      </c>
      <c r="B610" s="8">
        <v>7.9551999999999998E-2</v>
      </c>
      <c r="C610" s="43"/>
      <c r="E610" s="43"/>
    </row>
    <row r="611" spans="1:5" x14ac:dyDescent="0.15">
      <c r="A611" s="7">
        <v>42096</v>
      </c>
      <c r="B611" s="8">
        <v>0.73921000000000003</v>
      </c>
      <c r="C611" s="43">
        <f t="shared" ref="C611" si="299">AVERAGE(B611:B614)</f>
        <v>0.42574300000000004</v>
      </c>
      <c r="E611" s="43">
        <f t="shared" ref="E611" si="300">C611*((275.6-76.18)/76.18)</f>
        <v>1.1144876484641639</v>
      </c>
    </row>
    <row r="612" spans="1:5" x14ac:dyDescent="0.15">
      <c r="A612" s="7">
        <v>42096.25</v>
      </c>
      <c r="B612" s="8">
        <v>0.73921000000000003</v>
      </c>
      <c r="C612" s="43"/>
      <c r="E612" s="43"/>
    </row>
    <row r="613" spans="1:5" x14ac:dyDescent="0.15">
      <c r="A613" s="7">
        <v>42096.5</v>
      </c>
      <c r="B613" s="8">
        <v>0.14499999999999999</v>
      </c>
      <c r="C613" s="43"/>
      <c r="E613" s="43"/>
    </row>
    <row r="614" spans="1:5" x14ac:dyDescent="0.15">
      <c r="A614" s="7">
        <v>42096.75</v>
      </c>
      <c r="B614" s="8">
        <v>7.9551999999999998E-2</v>
      </c>
      <c r="C614" s="43"/>
      <c r="E614" s="43"/>
    </row>
    <row r="615" spans="1:5" x14ac:dyDescent="0.15">
      <c r="A615" s="7">
        <v>42097</v>
      </c>
      <c r="B615" s="8">
        <v>0.73502000000000001</v>
      </c>
      <c r="C615" s="43">
        <f t="shared" ref="C615" si="301">AVERAGE(B615:B618)</f>
        <v>0.74783750000000004</v>
      </c>
      <c r="E615" s="43">
        <f t="shared" ref="E615" si="302">C615*((275.6-76.18)/76.18)</f>
        <v>1.9576497013651879</v>
      </c>
    </row>
    <row r="616" spans="1:5" x14ac:dyDescent="0.15">
      <c r="A616" s="7">
        <v>42097.25</v>
      </c>
      <c r="B616" s="8">
        <v>0.73082999999999998</v>
      </c>
      <c r="C616" s="43"/>
      <c r="E616" s="43"/>
    </row>
    <row r="617" spans="1:5" x14ac:dyDescent="0.15">
      <c r="A617" s="7">
        <v>42097.5</v>
      </c>
      <c r="B617" s="8">
        <v>0.76060000000000005</v>
      </c>
      <c r="C617" s="43"/>
      <c r="E617" s="43"/>
    </row>
    <row r="618" spans="1:5" x14ac:dyDescent="0.15">
      <c r="A618" s="7">
        <v>42097.75</v>
      </c>
      <c r="B618" s="8">
        <v>0.76490000000000002</v>
      </c>
      <c r="C618" s="43"/>
      <c r="E618" s="43"/>
    </row>
    <row r="619" spans="1:5" x14ac:dyDescent="0.15">
      <c r="A619" s="7">
        <v>42098</v>
      </c>
      <c r="B619" s="8">
        <v>0.76060000000000005</v>
      </c>
      <c r="C619" s="43">
        <f t="shared" ref="C619" si="303">AVERAGE(B619:B622)</f>
        <v>0.75844999999999996</v>
      </c>
      <c r="E619" s="43">
        <f t="shared" ref="E619" si="304">C619*((275.6-76.18)/76.18)</f>
        <v>1.9854305460750852</v>
      </c>
    </row>
    <row r="620" spans="1:5" x14ac:dyDescent="0.15">
      <c r="A620" s="7">
        <v>42098.25</v>
      </c>
      <c r="B620" s="8">
        <v>0.76060000000000005</v>
      </c>
      <c r="C620" s="43"/>
      <c r="E620" s="43"/>
    </row>
    <row r="621" spans="1:5" x14ac:dyDescent="0.15">
      <c r="A621" s="7">
        <v>42098.5</v>
      </c>
      <c r="B621" s="8">
        <v>0.75629999999999997</v>
      </c>
      <c r="C621" s="43"/>
      <c r="E621" s="43"/>
    </row>
    <row r="622" spans="1:5" x14ac:dyDescent="0.15">
      <c r="A622" s="7">
        <v>42098.75</v>
      </c>
      <c r="B622" s="8">
        <v>0.75629999999999997</v>
      </c>
      <c r="C622" s="43"/>
      <c r="E622" s="43"/>
    </row>
    <row r="623" spans="1:5" x14ac:dyDescent="0.15">
      <c r="A623" s="7">
        <v>42099</v>
      </c>
      <c r="B623" s="8">
        <v>0.75629999999999997</v>
      </c>
      <c r="C623" s="43">
        <f t="shared" ref="C623" si="305">AVERAGE(B623:B626)</f>
        <v>0.41746925000000001</v>
      </c>
      <c r="E623" s="43">
        <f t="shared" ref="E623" si="306">C623*((275.6-76.18)/76.18)</f>
        <v>1.0928290605802049</v>
      </c>
    </row>
    <row r="624" spans="1:5" x14ac:dyDescent="0.15">
      <c r="A624" s="7">
        <v>42099.25</v>
      </c>
      <c r="B624" s="8">
        <v>0.75629999999999997</v>
      </c>
      <c r="C624" s="43"/>
      <c r="E624" s="43"/>
    </row>
    <row r="625" spans="1:5" x14ac:dyDescent="0.15">
      <c r="A625" s="7">
        <v>42099.5</v>
      </c>
      <c r="B625" s="8">
        <v>7.9551999999999998E-2</v>
      </c>
      <c r="C625" s="43"/>
      <c r="E625" s="43"/>
    </row>
    <row r="626" spans="1:5" x14ac:dyDescent="0.15">
      <c r="A626" s="7">
        <v>42099.75</v>
      </c>
      <c r="B626" s="8">
        <v>7.7725000000000002E-2</v>
      </c>
      <c r="C626" s="43"/>
      <c r="E626" s="43"/>
    </row>
    <row r="627" spans="1:5" x14ac:dyDescent="0.15">
      <c r="A627" s="7">
        <v>42100</v>
      </c>
      <c r="B627" s="8">
        <v>9.6180000000000002E-2</v>
      </c>
      <c r="C627" s="43">
        <f t="shared" ref="C627" si="307">AVERAGE(B627:B630)</f>
        <v>0.56064500000000006</v>
      </c>
      <c r="E627" s="43">
        <f t="shared" ref="E627" si="308">C627*((275.6-76.18)/76.18)</f>
        <v>1.4676270136518774</v>
      </c>
    </row>
    <row r="628" spans="1:5" x14ac:dyDescent="0.15">
      <c r="A628" s="7">
        <v>42100.25</v>
      </c>
      <c r="B628" s="8">
        <v>0.71826000000000001</v>
      </c>
      <c r="C628" s="43"/>
      <c r="E628" s="43"/>
    </row>
    <row r="629" spans="1:5" x14ac:dyDescent="0.15">
      <c r="A629" s="7">
        <v>42100.5</v>
      </c>
      <c r="B629" s="8">
        <v>0.71406999999999998</v>
      </c>
      <c r="C629" s="43"/>
      <c r="E629" s="43"/>
    </row>
    <row r="630" spans="1:5" x14ac:dyDescent="0.15">
      <c r="A630" s="7">
        <v>42100.75</v>
      </c>
      <c r="B630" s="8">
        <v>0.71406999999999998</v>
      </c>
      <c r="C630" s="43"/>
      <c r="E630" s="43"/>
    </row>
    <row r="631" spans="1:5" x14ac:dyDescent="0.15">
      <c r="A631" s="7">
        <v>42101</v>
      </c>
      <c r="B631" s="8">
        <v>7.5897999999999993E-2</v>
      </c>
      <c r="C631" s="43">
        <f t="shared" ref="C631" si="309">AVERAGE(B631:B634)</f>
        <v>0.39288899999999993</v>
      </c>
      <c r="E631" s="43">
        <f t="shared" ref="E631" si="310">C631*((275.6-76.18)/76.18)</f>
        <v>1.0284841740614332</v>
      </c>
    </row>
    <row r="632" spans="1:5" x14ac:dyDescent="0.15">
      <c r="A632" s="7">
        <v>42101.25</v>
      </c>
      <c r="B632" s="8">
        <v>7.5897999999999993E-2</v>
      </c>
      <c r="C632" s="43"/>
      <c r="E632" s="43"/>
    </row>
    <row r="633" spans="1:5" x14ac:dyDescent="0.15">
      <c r="A633" s="7">
        <v>42101.5</v>
      </c>
      <c r="B633" s="8">
        <v>0.70987999999999996</v>
      </c>
      <c r="C633" s="43"/>
      <c r="E633" s="43"/>
    </row>
    <row r="634" spans="1:5" x14ac:dyDescent="0.15">
      <c r="A634" s="7">
        <v>42101.75</v>
      </c>
      <c r="B634" s="8">
        <v>0.70987999999999996</v>
      </c>
      <c r="C634" s="43"/>
      <c r="E634" s="43"/>
    </row>
    <row r="635" spans="1:5" x14ac:dyDescent="0.15">
      <c r="A635" s="7">
        <v>42102</v>
      </c>
      <c r="B635" s="8">
        <v>0.73921000000000003</v>
      </c>
      <c r="C635" s="43">
        <f t="shared" ref="C635" si="311">AVERAGE(B635:B638)</f>
        <v>0.40618375000000001</v>
      </c>
      <c r="E635" s="43">
        <f t="shared" ref="E635" si="312">C635*((275.6-76.18)/76.18)</f>
        <v>1.0632864718430035</v>
      </c>
    </row>
    <row r="636" spans="1:5" x14ac:dyDescent="0.15">
      <c r="A636" s="7">
        <v>42102.25</v>
      </c>
      <c r="B636" s="8">
        <v>0.73921000000000003</v>
      </c>
      <c r="C636" s="43"/>
      <c r="E636" s="43"/>
    </row>
    <row r="637" spans="1:5" x14ac:dyDescent="0.15">
      <c r="A637" s="7">
        <v>42102.5</v>
      </c>
      <c r="B637" s="8">
        <v>7.2244000000000003E-2</v>
      </c>
      <c r="C637" s="43"/>
      <c r="E637" s="43"/>
    </row>
    <row r="638" spans="1:5" x14ac:dyDescent="0.15">
      <c r="A638" s="7">
        <v>42102.75</v>
      </c>
      <c r="B638" s="8">
        <v>7.4070999999999998E-2</v>
      </c>
      <c r="C638" s="43"/>
      <c r="E638" s="43"/>
    </row>
    <row r="639" spans="1:5" x14ac:dyDescent="0.15">
      <c r="A639" s="7">
        <v>42103</v>
      </c>
      <c r="B639" s="8">
        <v>0.71826000000000001</v>
      </c>
      <c r="C639" s="43">
        <f t="shared" ref="C639" si="313">AVERAGE(B639:B642)</f>
        <v>0.55616525000000006</v>
      </c>
      <c r="E639" s="43">
        <f t="shared" ref="E639" si="314">C639*((275.6-76.18)/76.18)</f>
        <v>1.4559001595563141</v>
      </c>
    </row>
    <row r="640" spans="1:5" x14ac:dyDescent="0.15">
      <c r="A640" s="7">
        <v>42103.25</v>
      </c>
      <c r="B640" s="8">
        <v>0.71826000000000001</v>
      </c>
      <c r="C640" s="43"/>
      <c r="E640" s="43"/>
    </row>
    <row r="641" spans="1:5" x14ac:dyDescent="0.15">
      <c r="A641" s="7">
        <v>42103.5</v>
      </c>
      <c r="B641" s="8">
        <v>0.71406999999999998</v>
      </c>
      <c r="C641" s="43"/>
      <c r="E641" s="43"/>
    </row>
    <row r="642" spans="1:5" x14ac:dyDescent="0.15">
      <c r="A642" s="7">
        <v>42103.75</v>
      </c>
      <c r="B642" s="8">
        <v>7.4070999999999998E-2</v>
      </c>
      <c r="C642" s="43"/>
      <c r="E642" s="43"/>
    </row>
    <row r="643" spans="1:5" x14ac:dyDescent="0.15">
      <c r="A643" s="7">
        <v>42104</v>
      </c>
      <c r="B643" s="8">
        <v>8.1379000000000007E-2</v>
      </c>
      <c r="C643" s="43">
        <f t="shared" ref="C643" si="315">AVERAGE(B643:B646)</f>
        <v>0.40151475000000003</v>
      </c>
      <c r="E643" s="43">
        <f t="shared" ref="E643" si="316">C643*((275.6-76.18)/76.18)</f>
        <v>1.0510642090443687</v>
      </c>
    </row>
    <row r="644" spans="1:5" x14ac:dyDescent="0.15">
      <c r="A644" s="7">
        <v>42104.25</v>
      </c>
      <c r="B644" s="8">
        <v>9.6180000000000002E-2</v>
      </c>
      <c r="C644" s="43"/>
      <c r="E644" s="43"/>
    </row>
    <row r="645" spans="1:5" x14ac:dyDescent="0.15">
      <c r="A645" s="7">
        <v>42104.5</v>
      </c>
      <c r="B645" s="8">
        <v>0.74339999999999995</v>
      </c>
      <c r="C645" s="43"/>
      <c r="E645" s="43"/>
    </row>
    <row r="646" spans="1:5" x14ac:dyDescent="0.15">
      <c r="A646" s="7">
        <v>42104.75</v>
      </c>
      <c r="B646" s="8">
        <v>0.68510000000000004</v>
      </c>
      <c r="C646" s="43"/>
      <c r="E646" s="43"/>
    </row>
    <row r="647" spans="1:5" x14ac:dyDescent="0.15">
      <c r="A647" s="7">
        <v>42105</v>
      </c>
      <c r="B647" s="8">
        <v>8.3206000000000002E-2</v>
      </c>
      <c r="C647" s="43">
        <f t="shared" ref="C647" si="317">AVERAGE(B647:B650)</f>
        <v>0.41319650000000002</v>
      </c>
      <c r="E647" s="43">
        <f t="shared" ref="E647" si="318">C647*((275.6-76.18)/76.18)</f>
        <v>1.0816440802047782</v>
      </c>
    </row>
    <row r="648" spans="1:5" x14ac:dyDescent="0.15">
      <c r="A648" s="7">
        <v>42105.25</v>
      </c>
      <c r="B648" s="8">
        <v>8.6860000000000007E-2</v>
      </c>
      <c r="C648" s="43"/>
      <c r="E648" s="43"/>
    </row>
    <row r="649" spans="1:5" x14ac:dyDescent="0.15">
      <c r="A649" s="7">
        <v>42105.5</v>
      </c>
      <c r="B649" s="8">
        <v>0.74770000000000003</v>
      </c>
      <c r="C649" s="43"/>
      <c r="E649" s="43"/>
    </row>
    <row r="650" spans="1:5" x14ac:dyDescent="0.15">
      <c r="A650" s="7">
        <v>42105.75</v>
      </c>
      <c r="B650" s="8">
        <v>0.73502000000000001</v>
      </c>
      <c r="C650" s="43"/>
      <c r="E650" s="43"/>
    </row>
    <row r="651" spans="1:5" x14ac:dyDescent="0.15">
      <c r="A651" s="7">
        <v>42106</v>
      </c>
      <c r="B651" s="8">
        <v>0.73502000000000001</v>
      </c>
      <c r="C651" s="43">
        <f t="shared" ref="C651" si="319">AVERAGE(B651:B654)</f>
        <v>0.40696325</v>
      </c>
      <c r="E651" s="43">
        <f t="shared" ref="E651" si="320">C651*((275.6-76.18)/76.18)</f>
        <v>1.0653270059726963</v>
      </c>
    </row>
    <row r="652" spans="1:5" x14ac:dyDescent="0.15">
      <c r="A652" s="7">
        <v>42106.25</v>
      </c>
      <c r="B652" s="8">
        <v>7.7725000000000002E-2</v>
      </c>
      <c r="C652" s="43"/>
      <c r="E652" s="43"/>
    </row>
    <row r="653" spans="1:5" x14ac:dyDescent="0.15">
      <c r="A653" s="7">
        <v>42106.5</v>
      </c>
      <c r="B653" s="8">
        <v>7.5897999999999993E-2</v>
      </c>
      <c r="C653" s="43"/>
      <c r="E653" s="43"/>
    </row>
    <row r="654" spans="1:5" x14ac:dyDescent="0.15">
      <c r="A654" s="7">
        <v>42106.75</v>
      </c>
      <c r="B654" s="8">
        <v>0.73921000000000003</v>
      </c>
      <c r="C654" s="43"/>
      <c r="E654" s="43"/>
    </row>
    <row r="655" spans="1:5" x14ac:dyDescent="0.15">
      <c r="A655" s="7">
        <v>42107</v>
      </c>
      <c r="B655" s="8">
        <v>0.13489999999999999</v>
      </c>
      <c r="C655" s="43">
        <f t="shared" ref="C655" si="321">AVERAGE(B655:B658)</f>
        <v>8.9735000000000009E-2</v>
      </c>
      <c r="E655" s="43">
        <f t="shared" ref="E655" si="322">C655*((275.6-76.18)/76.18)</f>
        <v>0.23490356655290107</v>
      </c>
    </row>
    <row r="656" spans="1:5" x14ac:dyDescent="0.15">
      <c r="A656" s="7">
        <v>42107.25</v>
      </c>
      <c r="B656" s="8">
        <v>7.5897999999999993E-2</v>
      </c>
      <c r="C656" s="43"/>
      <c r="E656" s="43"/>
    </row>
    <row r="657" spans="1:5" x14ac:dyDescent="0.15">
      <c r="A657" s="7">
        <v>42107.5</v>
      </c>
      <c r="B657" s="8">
        <v>7.2244000000000003E-2</v>
      </c>
      <c r="C657" s="43"/>
      <c r="E657" s="43"/>
    </row>
    <row r="658" spans="1:5" x14ac:dyDescent="0.15">
      <c r="A658" s="7">
        <v>42107.75</v>
      </c>
      <c r="B658" s="8">
        <v>7.5897999999999993E-2</v>
      </c>
      <c r="C658" s="43"/>
      <c r="E658" s="43"/>
    </row>
    <row r="659" spans="1:5" x14ac:dyDescent="0.15">
      <c r="A659" s="7">
        <v>42108</v>
      </c>
      <c r="B659" s="8">
        <v>0.71406999999999998</v>
      </c>
      <c r="C659" s="43">
        <f t="shared" ref="C659" si="323">AVERAGE(B659:B662)</f>
        <v>0.56067800000000001</v>
      </c>
      <c r="E659" s="43">
        <f t="shared" ref="E659" si="324">C659*((275.6-76.18)/76.18)</f>
        <v>1.4677133993174063</v>
      </c>
    </row>
    <row r="660" spans="1:5" x14ac:dyDescent="0.15">
      <c r="A660" s="7">
        <v>42108.25</v>
      </c>
      <c r="B660" s="8">
        <v>0.70569000000000004</v>
      </c>
      <c r="C660" s="43"/>
      <c r="E660" s="43"/>
    </row>
    <row r="661" spans="1:5" x14ac:dyDescent="0.15">
      <c r="A661" s="7">
        <v>42108.5</v>
      </c>
      <c r="B661" s="8">
        <v>0.74339999999999995</v>
      </c>
      <c r="C661" s="43"/>
      <c r="E661" s="43"/>
    </row>
    <row r="662" spans="1:5" x14ac:dyDescent="0.15">
      <c r="A662" s="7">
        <v>42108.75</v>
      </c>
      <c r="B662" s="8">
        <v>7.9551999999999998E-2</v>
      </c>
      <c r="C662" s="43"/>
      <c r="E662" s="43"/>
    </row>
    <row r="663" spans="1:5" x14ac:dyDescent="0.15">
      <c r="A663" s="7">
        <v>42109</v>
      </c>
      <c r="B663" s="8">
        <v>7.7725000000000002E-2</v>
      </c>
      <c r="C663" s="43">
        <f t="shared" ref="C663" si="325">AVERAGE(B663:B666)</f>
        <v>7.6811500000000005E-2</v>
      </c>
      <c r="E663" s="43">
        <f t="shared" ref="E663" si="326">C663*((275.6-76.18)/76.18)</f>
        <v>0.20107310750853244</v>
      </c>
    </row>
    <row r="664" spans="1:5" x14ac:dyDescent="0.15">
      <c r="A664" s="7">
        <v>42109.25</v>
      </c>
      <c r="B664" s="8">
        <v>7.5897999999999993E-2</v>
      </c>
      <c r="C664" s="43"/>
      <c r="E664" s="43"/>
    </row>
    <row r="665" spans="1:5" x14ac:dyDescent="0.15">
      <c r="A665" s="7">
        <v>42109.5</v>
      </c>
      <c r="B665" s="8">
        <v>7.5897999999999993E-2</v>
      </c>
      <c r="C665" s="43"/>
      <c r="E665" s="43"/>
    </row>
    <row r="666" spans="1:5" x14ac:dyDescent="0.15">
      <c r="A666" s="7">
        <v>42109.75</v>
      </c>
      <c r="B666" s="8">
        <v>7.7725000000000002E-2</v>
      </c>
      <c r="C666" s="43"/>
      <c r="E666" s="43"/>
    </row>
    <row r="667" spans="1:5" x14ac:dyDescent="0.15">
      <c r="A667" s="7">
        <v>42110</v>
      </c>
      <c r="B667" s="8">
        <v>8.8723999999999997E-2</v>
      </c>
      <c r="C667" s="43">
        <f t="shared" ref="C667" si="327">AVERAGE(B667:B670)</f>
        <v>0.25028</v>
      </c>
      <c r="E667" s="43">
        <f t="shared" ref="E667" si="328">C667*((275.6-76.18)/76.18)</f>
        <v>0.65516982935153589</v>
      </c>
    </row>
    <row r="668" spans="1:5" x14ac:dyDescent="0.15">
      <c r="A668" s="7">
        <v>42110.25</v>
      </c>
      <c r="B668" s="8">
        <v>0.76060000000000005</v>
      </c>
      <c r="C668" s="43"/>
      <c r="E668" s="43"/>
    </row>
    <row r="669" spans="1:5" x14ac:dyDescent="0.15">
      <c r="A669" s="7">
        <v>42110.5</v>
      </c>
      <c r="B669" s="8">
        <v>7.5897999999999993E-2</v>
      </c>
      <c r="C669" s="43"/>
      <c r="E669" s="43"/>
    </row>
    <row r="670" spans="1:5" x14ac:dyDescent="0.15">
      <c r="A670" s="7">
        <v>42110.75</v>
      </c>
      <c r="B670" s="8">
        <v>7.5897999999999993E-2</v>
      </c>
      <c r="C670" s="43"/>
      <c r="E670" s="43"/>
    </row>
    <row r="671" spans="1:5" x14ac:dyDescent="0.15">
      <c r="A671" s="7">
        <v>42111</v>
      </c>
      <c r="B671" s="8">
        <v>7.5897999999999993E-2</v>
      </c>
      <c r="C671" s="43">
        <f t="shared" ref="C671" si="329">AVERAGE(B671:B674)</f>
        <v>0.39243224999999998</v>
      </c>
      <c r="E671" s="43">
        <f t="shared" ref="E671" si="330">C671*((275.6-76.18)/76.18)</f>
        <v>1.0272885179180886</v>
      </c>
    </row>
    <row r="672" spans="1:5" x14ac:dyDescent="0.15">
      <c r="A672" s="7">
        <v>42111.25</v>
      </c>
      <c r="B672" s="8">
        <v>0.70987999999999996</v>
      </c>
      <c r="C672" s="43"/>
      <c r="E672" s="43"/>
    </row>
    <row r="673" spans="1:5" x14ac:dyDescent="0.15">
      <c r="A673" s="7">
        <v>42111.5</v>
      </c>
      <c r="B673" s="8">
        <v>0.70987999999999996</v>
      </c>
      <c r="C673" s="43"/>
      <c r="E673" s="43"/>
    </row>
    <row r="674" spans="1:5" x14ac:dyDescent="0.15">
      <c r="A674" s="7">
        <v>42111.75</v>
      </c>
      <c r="B674" s="8">
        <v>7.4070999999999998E-2</v>
      </c>
      <c r="C674" s="43"/>
      <c r="E674" s="43"/>
    </row>
    <row r="675" spans="1:5" x14ac:dyDescent="0.15">
      <c r="A675" s="7">
        <v>42112</v>
      </c>
      <c r="B675" s="8">
        <v>7.4070999999999998E-2</v>
      </c>
      <c r="C675" s="43">
        <f t="shared" ref="C675" si="331">AVERAGE(B675:B678)</f>
        <v>7.31575E-2</v>
      </c>
      <c r="E675" s="43">
        <f t="shared" ref="E675" si="332">C675*((275.6-76.18)/76.18)</f>
        <v>0.19150785836177475</v>
      </c>
    </row>
    <row r="676" spans="1:5" x14ac:dyDescent="0.15">
      <c r="A676" s="7">
        <v>42112.25</v>
      </c>
      <c r="B676" s="8">
        <v>7.4070999999999998E-2</v>
      </c>
      <c r="C676" s="43"/>
      <c r="E676" s="43"/>
    </row>
    <row r="677" spans="1:5" x14ac:dyDescent="0.15">
      <c r="A677" s="7">
        <v>42112.5</v>
      </c>
      <c r="B677" s="8">
        <v>7.2244000000000003E-2</v>
      </c>
      <c r="C677" s="43"/>
      <c r="E677" s="43"/>
    </row>
    <row r="678" spans="1:5" x14ac:dyDescent="0.15">
      <c r="A678" s="7">
        <v>42112.75</v>
      </c>
      <c r="B678" s="8">
        <v>7.2244000000000003E-2</v>
      </c>
      <c r="C678" s="43"/>
      <c r="E678" s="43"/>
    </row>
    <row r="679" spans="1:5" x14ac:dyDescent="0.15">
      <c r="A679" s="7">
        <v>42113</v>
      </c>
      <c r="B679" s="8">
        <v>0.69740000000000002</v>
      </c>
      <c r="C679" s="43">
        <f t="shared" ref="C679" si="333">AVERAGE(B679:B682)</f>
        <v>0.22898975000000002</v>
      </c>
      <c r="E679" s="43">
        <f t="shared" ref="E679" si="334">C679*((275.6-76.18)/76.18)</f>
        <v>0.59943733191126292</v>
      </c>
    </row>
    <row r="680" spans="1:5" x14ac:dyDescent="0.15">
      <c r="A680" s="7">
        <v>42113.25</v>
      </c>
      <c r="B680" s="8">
        <v>7.4070999999999998E-2</v>
      </c>
      <c r="C680" s="43"/>
      <c r="E680" s="43"/>
    </row>
    <row r="681" spans="1:5" x14ac:dyDescent="0.15">
      <c r="A681" s="7">
        <v>42113.5</v>
      </c>
      <c r="B681" s="8">
        <v>6.8589999999999998E-2</v>
      </c>
      <c r="C681" s="43"/>
      <c r="E681" s="43"/>
    </row>
    <row r="682" spans="1:5" x14ac:dyDescent="0.15">
      <c r="A682" s="7">
        <v>42113.75</v>
      </c>
      <c r="B682" s="8">
        <v>7.5897999999999993E-2</v>
      </c>
      <c r="C682" s="43"/>
      <c r="E682" s="43"/>
    </row>
    <row r="683" spans="1:5" x14ac:dyDescent="0.15">
      <c r="A683" s="7">
        <v>42114</v>
      </c>
      <c r="B683" s="8">
        <v>7.4070999999999998E-2</v>
      </c>
      <c r="C683" s="43">
        <f t="shared" ref="C683" si="335">AVERAGE(B683:B686)</f>
        <v>0.23816175000000001</v>
      </c>
      <c r="E683" s="43">
        <f t="shared" ref="E683" si="336">C683*((275.6-76.18)/76.18)</f>
        <v>0.62344731143344712</v>
      </c>
    </row>
    <row r="684" spans="1:5" x14ac:dyDescent="0.15">
      <c r="A684" s="7">
        <v>42114.25</v>
      </c>
      <c r="B684" s="8">
        <v>9.2452000000000006E-2</v>
      </c>
      <c r="C684" s="43"/>
      <c r="E684" s="43"/>
    </row>
    <row r="685" spans="1:5" x14ac:dyDescent="0.15">
      <c r="A685" s="7">
        <v>42114.5</v>
      </c>
      <c r="B685" s="8">
        <v>0.69740000000000002</v>
      </c>
      <c r="C685" s="43"/>
      <c r="E685" s="43"/>
    </row>
    <row r="686" spans="1:5" x14ac:dyDescent="0.15">
      <c r="A686" s="7">
        <v>42114.75</v>
      </c>
      <c r="B686" s="8">
        <v>8.8723999999999997E-2</v>
      </c>
      <c r="C686" s="43"/>
      <c r="E686" s="43"/>
    </row>
    <row r="687" spans="1:5" x14ac:dyDescent="0.15">
      <c r="A687" s="7">
        <v>42115</v>
      </c>
      <c r="B687" s="8">
        <v>7.4070999999999998E-2</v>
      </c>
      <c r="C687" s="43">
        <f t="shared" ref="C687" si="337">AVERAGE(B687:B690)</f>
        <v>7.4527750000000004E-2</v>
      </c>
      <c r="E687" s="43">
        <f t="shared" ref="E687" si="338">C687*((275.6-76.18)/76.18)</f>
        <v>0.1950948267918089</v>
      </c>
    </row>
    <row r="688" spans="1:5" x14ac:dyDescent="0.15">
      <c r="A688" s="7">
        <v>42115.25</v>
      </c>
      <c r="B688" s="8">
        <v>7.4070999999999998E-2</v>
      </c>
      <c r="C688" s="43"/>
      <c r="E688" s="43"/>
    </row>
    <row r="689" spans="1:5" x14ac:dyDescent="0.15">
      <c r="A689" s="7">
        <v>42115.5</v>
      </c>
      <c r="B689" s="8">
        <v>7.4070999999999998E-2</v>
      </c>
      <c r="C689" s="43"/>
      <c r="E689" s="43"/>
    </row>
    <row r="690" spans="1:5" x14ac:dyDescent="0.15">
      <c r="A690" s="7">
        <v>42115.75</v>
      </c>
      <c r="B690" s="8">
        <v>7.5897999999999993E-2</v>
      </c>
      <c r="C690" s="43"/>
      <c r="E690" s="43"/>
    </row>
    <row r="691" spans="1:5" x14ac:dyDescent="0.15">
      <c r="A691" s="7">
        <v>42116</v>
      </c>
      <c r="B691" s="8">
        <v>0.74339999999999995</v>
      </c>
      <c r="C691" s="43">
        <f t="shared" ref="C691" si="339">AVERAGE(B691:B694)</f>
        <v>0.40755399999999997</v>
      </c>
      <c r="E691" s="43">
        <f t="shared" ref="E691" si="340">C691*((275.6-76.18)/76.18)</f>
        <v>1.0668734402730375</v>
      </c>
    </row>
    <row r="692" spans="1:5" x14ac:dyDescent="0.15">
      <c r="A692" s="7">
        <v>42116.25</v>
      </c>
      <c r="B692" s="8">
        <v>0.73502000000000001</v>
      </c>
      <c r="C692" s="43"/>
      <c r="E692" s="43"/>
    </row>
    <row r="693" spans="1:5" x14ac:dyDescent="0.15">
      <c r="A693" s="7">
        <v>42116.5</v>
      </c>
      <c r="B693" s="8">
        <v>7.7725000000000002E-2</v>
      </c>
      <c r="C693" s="43"/>
      <c r="E693" s="43"/>
    </row>
    <row r="694" spans="1:5" x14ac:dyDescent="0.15">
      <c r="A694" s="7">
        <v>42116.75</v>
      </c>
      <c r="B694" s="8">
        <v>7.4070999999999998E-2</v>
      </c>
      <c r="C694" s="43"/>
      <c r="E694" s="43"/>
    </row>
    <row r="695" spans="1:5" x14ac:dyDescent="0.15">
      <c r="A695" s="7">
        <v>42117</v>
      </c>
      <c r="B695" s="8">
        <v>7.7725000000000002E-2</v>
      </c>
      <c r="C695" s="43">
        <f t="shared" ref="C695" si="341">AVERAGE(B695:B698)</f>
        <v>0.23288924999999999</v>
      </c>
      <c r="E695" s="43">
        <f t="shared" ref="E695" si="342">C695*((275.6-76.18)/76.18)</f>
        <v>0.60964523805460746</v>
      </c>
    </row>
    <row r="696" spans="1:5" x14ac:dyDescent="0.15">
      <c r="A696" s="7">
        <v>42117.25</v>
      </c>
      <c r="B696" s="8">
        <v>7.4070999999999998E-2</v>
      </c>
      <c r="C696" s="43"/>
      <c r="E696" s="43"/>
    </row>
    <row r="697" spans="1:5" x14ac:dyDescent="0.15">
      <c r="A697" s="7">
        <v>42117.5</v>
      </c>
      <c r="B697" s="8">
        <v>7.4070999999999998E-2</v>
      </c>
      <c r="C697" s="43"/>
      <c r="E697" s="43"/>
    </row>
    <row r="698" spans="1:5" x14ac:dyDescent="0.15">
      <c r="A698" s="7">
        <v>42117.75</v>
      </c>
      <c r="B698" s="8">
        <v>0.70569000000000004</v>
      </c>
      <c r="C698" s="43"/>
      <c r="E698" s="43"/>
    </row>
    <row r="699" spans="1:5" x14ac:dyDescent="0.15">
      <c r="A699" s="7">
        <v>42118</v>
      </c>
      <c r="B699" s="8">
        <v>7.5897999999999993E-2</v>
      </c>
      <c r="C699" s="43">
        <f t="shared" ref="C699" si="343">AVERAGE(B699:B702)</f>
        <v>7.5441250000000001E-2</v>
      </c>
      <c r="E699" s="43">
        <f t="shared" ref="E699" si="344">C699*((275.6-76.18)/76.18)</f>
        <v>0.1974861390784983</v>
      </c>
    </row>
    <row r="700" spans="1:5" x14ac:dyDescent="0.15">
      <c r="A700" s="7">
        <v>42118.25</v>
      </c>
      <c r="B700" s="8">
        <v>7.4070999999999998E-2</v>
      </c>
      <c r="C700" s="43"/>
      <c r="E700" s="43"/>
    </row>
    <row r="701" spans="1:5" x14ac:dyDescent="0.15">
      <c r="A701" s="7">
        <v>42118.5</v>
      </c>
      <c r="B701" s="8">
        <v>7.2244000000000003E-2</v>
      </c>
      <c r="C701" s="43"/>
      <c r="E701" s="43"/>
    </row>
    <row r="702" spans="1:5" x14ac:dyDescent="0.15">
      <c r="A702" s="7">
        <v>42118.75</v>
      </c>
      <c r="B702" s="8">
        <v>7.9551999999999998E-2</v>
      </c>
      <c r="C702" s="43"/>
      <c r="E702" s="43"/>
    </row>
    <row r="703" spans="1:5" x14ac:dyDescent="0.15">
      <c r="A703" s="7">
        <v>42119</v>
      </c>
      <c r="B703" s="8">
        <v>0.70150000000000001</v>
      </c>
      <c r="C703" s="43">
        <f t="shared" ref="C703" si="345">AVERAGE(B703:B706)</f>
        <v>0.38915575000000002</v>
      </c>
      <c r="E703" s="43">
        <f t="shared" ref="E703" si="346">C703*((275.6-76.18)/76.18)</f>
        <v>1.0187114684300342</v>
      </c>
    </row>
    <row r="704" spans="1:5" x14ac:dyDescent="0.15">
      <c r="A704" s="7">
        <v>42119.25</v>
      </c>
      <c r="B704" s="8">
        <v>0.70150000000000001</v>
      </c>
      <c r="C704" s="43"/>
      <c r="E704" s="43"/>
    </row>
    <row r="705" spans="1:5" x14ac:dyDescent="0.15">
      <c r="A705" s="7">
        <v>42119.5</v>
      </c>
      <c r="B705" s="8">
        <v>7.7725000000000002E-2</v>
      </c>
      <c r="C705" s="43"/>
      <c r="E705" s="43"/>
    </row>
    <row r="706" spans="1:5" x14ac:dyDescent="0.15">
      <c r="A706" s="7">
        <v>42119.75</v>
      </c>
      <c r="B706" s="8">
        <v>7.5897999999999993E-2</v>
      </c>
      <c r="C706" s="43"/>
      <c r="E706" s="43"/>
    </row>
    <row r="707" spans="1:5" x14ac:dyDescent="0.15">
      <c r="A707" s="7">
        <v>42120</v>
      </c>
      <c r="B707" s="8">
        <v>7.7725000000000002E-2</v>
      </c>
      <c r="C707" s="43">
        <f t="shared" ref="C707" si="347">AVERAGE(B707:B710)</f>
        <v>0.38756250000000003</v>
      </c>
      <c r="E707" s="43">
        <f t="shared" ref="E707" si="348">C707*((275.6-76.18)/76.18)</f>
        <v>1.0145407423208193</v>
      </c>
    </row>
    <row r="708" spans="1:5" x14ac:dyDescent="0.15">
      <c r="A708" s="7">
        <v>42120.25</v>
      </c>
      <c r="B708" s="8">
        <v>7.7725000000000002E-2</v>
      </c>
      <c r="C708" s="43"/>
      <c r="E708" s="43"/>
    </row>
    <row r="709" spans="1:5" x14ac:dyDescent="0.15">
      <c r="A709" s="7">
        <v>42120.5</v>
      </c>
      <c r="B709" s="8">
        <v>0.69740000000000002</v>
      </c>
      <c r="C709" s="43"/>
      <c r="E709" s="43"/>
    </row>
    <row r="710" spans="1:5" x14ac:dyDescent="0.15">
      <c r="A710" s="7">
        <v>42120.75</v>
      </c>
      <c r="B710" s="8">
        <v>0.69740000000000002</v>
      </c>
      <c r="C710" s="43"/>
      <c r="E710" s="43"/>
    </row>
    <row r="711" spans="1:5" x14ac:dyDescent="0.15">
      <c r="A711" s="7">
        <v>42121</v>
      </c>
      <c r="B711" s="8">
        <v>7.7725000000000002E-2</v>
      </c>
      <c r="C711" s="43">
        <f t="shared" ref="C711" si="349">AVERAGE(B711:B714)</f>
        <v>0.39904000000000001</v>
      </c>
      <c r="E711" s="43">
        <f t="shared" ref="E711" si="350">C711*((275.6-76.18)/76.18)</f>
        <v>1.044585938566553</v>
      </c>
    </row>
    <row r="712" spans="1:5" x14ac:dyDescent="0.15">
      <c r="A712" s="7">
        <v>42121.25</v>
      </c>
      <c r="B712" s="8">
        <v>7.7725000000000002E-2</v>
      </c>
      <c r="C712" s="43"/>
      <c r="E712" s="43"/>
    </row>
    <row r="713" spans="1:5" x14ac:dyDescent="0.15">
      <c r="A713" s="7">
        <v>42121.5</v>
      </c>
      <c r="B713" s="8">
        <v>0.71826000000000001</v>
      </c>
      <c r="C713" s="43"/>
      <c r="E713" s="43"/>
    </row>
    <row r="714" spans="1:5" x14ac:dyDescent="0.15">
      <c r="A714" s="7">
        <v>42121.75</v>
      </c>
      <c r="B714" s="8">
        <v>0.72245000000000004</v>
      </c>
      <c r="C714" s="43"/>
      <c r="E714" s="43"/>
    </row>
    <row r="715" spans="1:5" x14ac:dyDescent="0.15">
      <c r="A715" s="7">
        <v>42122</v>
      </c>
      <c r="B715" s="8">
        <v>7.9551999999999998E-2</v>
      </c>
      <c r="C715" s="43">
        <f t="shared" ref="C715" si="351">AVERAGE(B715:B718)</f>
        <v>7.9551999999999998E-2</v>
      </c>
      <c r="E715" s="43">
        <f t="shared" ref="E715" si="352">C715*((275.6-76.18)/76.18)</f>
        <v>0.20824704436860067</v>
      </c>
    </row>
    <row r="716" spans="1:5" x14ac:dyDescent="0.15">
      <c r="A716" s="7">
        <v>42122.25</v>
      </c>
      <c r="B716" s="8">
        <v>7.9551999999999998E-2</v>
      </c>
      <c r="C716" s="43"/>
      <c r="E716" s="43"/>
    </row>
    <row r="717" spans="1:5" x14ac:dyDescent="0.15">
      <c r="A717" s="7">
        <v>42122.5</v>
      </c>
      <c r="B717" s="8">
        <v>7.9551999999999998E-2</v>
      </c>
      <c r="C717" s="43"/>
      <c r="E717" s="43"/>
    </row>
    <row r="718" spans="1:5" x14ac:dyDescent="0.15">
      <c r="A718" s="7">
        <v>42122.75</v>
      </c>
      <c r="B718" s="8">
        <v>7.9551999999999998E-2</v>
      </c>
      <c r="C718" s="43"/>
      <c r="E718" s="43"/>
    </row>
    <row r="719" spans="1:5" x14ac:dyDescent="0.15">
      <c r="A719" s="7">
        <v>42123</v>
      </c>
      <c r="B719" s="8">
        <v>8.1379000000000007E-2</v>
      </c>
      <c r="C719" s="43">
        <f t="shared" ref="C719" si="353">AVERAGE(B719:B722)</f>
        <v>0.39203025000000002</v>
      </c>
      <c r="E719" s="43">
        <f t="shared" ref="E719" si="354">C719*((275.6-76.18)/76.18)</f>
        <v>1.026236183447099</v>
      </c>
    </row>
    <row r="720" spans="1:5" x14ac:dyDescent="0.15">
      <c r="A720" s="7">
        <v>42123.25</v>
      </c>
      <c r="B720" s="8">
        <v>0.70569000000000004</v>
      </c>
      <c r="C720" s="43"/>
      <c r="E720" s="43"/>
    </row>
    <row r="721" spans="1:7" x14ac:dyDescent="0.15">
      <c r="A721" s="7">
        <v>42123.5</v>
      </c>
      <c r="B721" s="8">
        <v>0.70150000000000001</v>
      </c>
      <c r="C721" s="43"/>
      <c r="E721" s="43"/>
    </row>
    <row r="722" spans="1:7" x14ac:dyDescent="0.15">
      <c r="A722" s="7">
        <v>42123.75</v>
      </c>
      <c r="B722" s="8">
        <v>7.9551999999999998E-2</v>
      </c>
      <c r="C722" s="43"/>
      <c r="E722" s="43"/>
    </row>
    <row r="723" spans="1:7" x14ac:dyDescent="0.15">
      <c r="A723" s="7">
        <v>42124</v>
      </c>
      <c r="B723" s="8">
        <v>9.0588000000000002E-2</v>
      </c>
      <c r="C723" s="43">
        <f t="shared" ref="C723" si="355">AVERAGE(B723:B726)</f>
        <v>0.41012750000000003</v>
      </c>
      <c r="E723" s="43">
        <f t="shared" ref="E723" si="356">C723*((275.6-76.18)/76.18)</f>
        <v>1.0736102133105803</v>
      </c>
    </row>
    <row r="724" spans="1:7" x14ac:dyDescent="0.15">
      <c r="A724" s="7">
        <v>42124.25</v>
      </c>
      <c r="B724" s="8">
        <v>0.73502000000000001</v>
      </c>
      <c r="C724" s="43"/>
      <c r="E724" s="43"/>
    </row>
    <row r="725" spans="1:7" x14ac:dyDescent="0.15">
      <c r="A725" s="7">
        <v>42124.5</v>
      </c>
      <c r="B725" s="8">
        <v>0.72245000000000004</v>
      </c>
      <c r="C725" s="43"/>
      <c r="E725" s="43"/>
    </row>
    <row r="726" spans="1:7" s="26" customFormat="1" ht="14.25" thickBot="1" x14ac:dyDescent="0.2">
      <c r="A726" s="24">
        <v>42124.75</v>
      </c>
      <c r="B726" s="25">
        <v>9.2452000000000006E-2</v>
      </c>
      <c r="C726" s="43"/>
      <c r="E726" s="43"/>
    </row>
    <row r="727" spans="1:7" x14ac:dyDescent="0.15">
      <c r="A727" s="22">
        <v>42125</v>
      </c>
      <c r="B727" s="23">
        <v>9.2452000000000006E-2</v>
      </c>
      <c r="C727" s="43">
        <f t="shared" ref="C727" si="357">AVERAGE(B727:B730)</f>
        <v>9.0149750000000001E-2</v>
      </c>
      <c r="E727" s="43">
        <f t="shared" ref="E727" si="358">C727*((275.6-76.18)/76.18)</f>
        <v>0.23598927730375427</v>
      </c>
      <c r="G727" s="20">
        <f>AVERAGE(E727:E850)*1000</f>
        <v>625.23269963117923</v>
      </c>
    </row>
    <row r="728" spans="1:7" x14ac:dyDescent="0.15">
      <c r="A728" s="7">
        <v>42125.25</v>
      </c>
      <c r="B728" s="8">
        <v>9.2452000000000006E-2</v>
      </c>
      <c r="C728" s="43"/>
      <c r="E728" s="43"/>
    </row>
    <row r="729" spans="1:7" x14ac:dyDescent="0.15">
      <c r="A729" s="7">
        <v>42125.5</v>
      </c>
      <c r="B729" s="8">
        <v>9.4315999999999997E-2</v>
      </c>
      <c r="C729" s="43"/>
      <c r="E729" s="43"/>
    </row>
    <row r="730" spans="1:7" x14ac:dyDescent="0.15">
      <c r="A730" s="7">
        <v>42125.75</v>
      </c>
      <c r="B730" s="8">
        <v>8.1379000000000007E-2</v>
      </c>
      <c r="C730" s="43"/>
      <c r="E730" s="43"/>
    </row>
    <row r="731" spans="1:7" x14ac:dyDescent="0.15">
      <c r="A731" s="7">
        <v>42126</v>
      </c>
      <c r="B731" s="8">
        <v>8.1379000000000007E-2</v>
      </c>
      <c r="C731" s="43">
        <f t="shared" ref="C731" si="359">AVERAGE(B731:B734)</f>
        <v>0.40656124999999999</v>
      </c>
      <c r="E731" s="43">
        <f t="shared" ref="E731" si="360">C731*((275.6-76.18)/76.18)</f>
        <v>1.0642746715017064</v>
      </c>
    </row>
    <row r="732" spans="1:7" x14ac:dyDescent="0.15">
      <c r="A732" s="7">
        <v>42126.25</v>
      </c>
      <c r="B732" s="8">
        <v>8.3206000000000002E-2</v>
      </c>
      <c r="C732" s="43"/>
      <c r="E732" s="43"/>
    </row>
    <row r="733" spans="1:7" x14ac:dyDescent="0.15">
      <c r="A733" s="7">
        <v>42126.5</v>
      </c>
      <c r="B733" s="8">
        <v>0.73082999999999998</v>
      </c>
      <c r="C733" s="43"/>
      <c r="E733" s="43"/>
    </row>
    <row r="734" spans="1:7" x14ac:dyDescent="0.15">
      <c r="A734" s="7">
        <v>42126.75</v>
      </c>
      <c r="B734" s="8">
        <v>0.73082999999999998</v>
      </c>
      <c r="C734" s="43"/>
      <c r="E734" s="43"/>
    </row>
    <row r="735" spans="1:7" x14ac:dyDescent="0.15">
      <c r="A735" s="7">
        <v>42127</v>
      </c>
      <c r="B735" s="8">
        <v>8.1379000000000007E-2</v>
      </c>
      <c r="C735" s="43">
        <f t="shared" ref="C735" si="361">AVERAGE(B735:B738)</f>
        <v>0.24492325000000001</v>
      </c>
      <c r="E735" s="43">
        <f t="shared" ref="E735" si="362">C735*((275.6-76.18)/76.18)</f>
        <v>0.64114721075085324</v>
      </c>
    </row>
    <row r="736" spans="1:7" x14ac:dyDescent="0.15">
      <c r="A736" s="7">
        <v>42127.25</v>
      </c>
      <c r="B736" s="8">
        <v>7.9551999999999998E-2</v>
      </c>
      <c r="C736" s="43"/>
      <c r="E736" s="43"/>
    </row>
    <row r="737" spans="1:5" x14ac:dyDescent="0.15">
      <c r="A737" s="7">
        <v>42127.5</v>
      </c>
      <c r="B737" s="8">
        <v>7.9551999999999998E-2</v>
      </c>
      <c r="C737" s="43"/>
      <c r="E737" s="43"/>
    </row>
    <row r="738" spans="1:5" x14ac:dyDescent="0.15">
      <c r="A738" s="7">
        <v>42127.75</v>
      </c>
      <c r="B738" s="8">
        <v>0.73921000000000003</v>
      </c>
      <c r="C738" s="43"/>
      <c r="E738" s="43"/>
    </row>
    <row r="739" spans="1:5" x14ac:dyDescent="0.15">
      <c r="A739" s="7">
        <v>42128</v>
      </c>
      <c r="B739" s="8">
        <v>0.14298</v>
      </c>
      <c r="C739" s="43">
        <f t="shared" ref="C739" si="363">AVERAGE(B739:B742)</f>
        <v>9.3581999999999999E-2</v>
      </c>
      <c r="E739" s="43">
        <f t="shared" ref="E739" si="364">C739*((275.6-76.18)/76.18)</f>
        <v>0.24497404095563141</v>
      </c>
    </row>
    <row r="740" spans="1:5" x14ac:dyDescent="0.15">
      <c r="A740" s="7">
        <v>42128.25</v>
      </c>
      <c r="B740" s="8">
        <v>7.9551999999999998E-2</v>
      </c>
      <c r="C740" s="43"/>
      <c r="E740" s="43"/>
    </row>
    <row r="741" spans="1:5" x14ac:dyDescent="0.15">
      <c r="A741" s="7">
        <v>42128.5</v>
      </c>
      <c r="B741" s="8">
        <v>7.5897999999999993E-2</v>
      </c>
      <c r="C741" s="43"/>
      <c r="E741" s="43"/>
    </row>
    <row r="742" spans="1:5" x14ac:dyDescent="0.15">
      <c r="A742" s="7">
        <v>42128.75</v>
      </c>
      <c r="B742" s="8">
        <v>7.5897999999999993E-2</v>
      </c>
      <c r="C742" s="43"/>
      <c r="E742" s="43"/>
    </row>
    <row r="743" spans="1:5" x14ac:dyDescent="0.15">
      <c r="A743" s="7">
        <v>42129</v>
      </c>
      <c r="B743" s="8">
        <v>7.7725000000000002E-2</v>
      </c>
      <c r="C743" s="43">
        <f t="shared" ref="C743" si="365">AVERAGE(B743:B746)</f>
        <v>0.41346450000000001</v>
      </c>
      <c r="E743" s="43">
        <f t="shared" ref="E743" si="366">C743*((275.6-76.18)/76.18)</f>
        <v>1.0823456365187714</v>
      </c>
    </row>
    <row r="744" spans="1:5" x14ac:dyDescent="0.15">
      <c r="A744" s="7">
        <v>42129.25</v>
      </c>
      <c r="B744" s="8">
        <v>8.5032999999999997E-2</v>
      </c>
      <c r="C744" s="43"/>
      <c r="E744" s="43"/>
    </row>
    <row r="745" spans="1:5" x14ac:dyDescent="0.15">
      <c r="A745" s="7">
        <v>42129.5</v>
      </c>
      <c r="B745" s="8">
        <v>0.74770000000000003</v>
      </c>
      <c r="C745" s="43"/>
      <c r="E745" s="43"/>
    </row>
    <row r="746" spans="1:5" x14ac:dyDescent="0.15">
      <c r="A746" s="7">
        <v>42129.75</v>
      </c>
      <c r="B746" s="8">
        <v>0.74339999999999995</v>
      </c>
      <c r="C746" s="43"/>
      <c r="E746" s="43"/>
    </row>
    <row r="747" spans="1:5" x14ac:dyDescent="0.15">
      <c r="A747" s="7">
        <v>42130</v>
      </c>
      <c r="B747" s="8">
        <v>0.74339999999999995</v>
      </c>
      <c r="C747" s="43">
        <f t="shared" ref="C747" si="367">AVERAGE(B747:B750)</f>
        <v>0.41147599999999995</v>
      </c>
      <c r="E747" s="43">
        <f t="shared" ref="E747" si="368">C747*((275.6-76.18)/76.18)</f>
        <v>1.0771402457337884</v>
      </c>
    </row>
    <row r="748" spans="1:5" x14ac:dyDescent="0.15">
      <c r="A748" s="7">
        <v>42130.25</v>
      </c>
      <c r="B748" s="8">
        <v>0.74339999999999995</v>
      </c>
      <c r="C748" s="43"/>
      <c r="E748" s="43"/>
    </row>
    <row r="749" spans="1:5" x14ac:dyDescent="0.15">
      <c r="A749" s="7">
        <v>42130.5</v>
      </c>
      <c r="B749" s="8">
        <v>8.6860000000000007E-2</v>
      </c>
      <c r="C749" s="43"/>
      <c r="E749" s="43"/>
    </row>
    <row r="750" spans="1:5" x14ac:dyDescent="0.15">
      <c r="A750" s="7">
        <v>42130.75</v>
      </c>
      <c r="B750" s="8">
        <v>7.2244000000000003E-2</v>
      </c>
      <c r="C750" s="43"/>
      <c r="E750" s="43"/>
    </row>
    <row r="751" spans="1:5" x14ac:dyDescent="0.15">
      <c r="A751" s="7">
        <v>42131</v>
      </c>
      <c r="B751" s="8">
        <v>7.2244000000000003E-2</v>
      </c>
      <c r="C751" s="43">
        <f t="shared" ref="C751" si="369">AVERAGE(B751:B754)</f>
        <v>7.1787249999999997E-2</v>
      </c>
      <c r="E751" s="43">
        <f t="shared" ref="E751" si="370">C751*((275.6-76.18)/76.18)</f>
        <v>0.18792088993174061</v>
      </c>
    </row>
    <row r="752" spans="1:5" x14ac:dyDescent="0.15">
      <c r="A752" s="7">
        <v>42131.25</v>
      </c>
      <c r="B752" s="8">
        <v>7.2244000000000003E-2</v>
      </c>
      <c r="C752" s="43"/>
      <c r="E752" s="43"/>
    </row>
    <row r="753" spans="1:5" x14ac:dyDescent="0.15">
      <c r="A753" s="7">
        <v>42131.5</v>
      </c>
      <c r="B753" s="8">
        <v>7.0416999999999993E-2</v>
      </c>
      <c r="C753" s="43"/>
      <c r="E753" s="43"/>
    </row>
    <row r="754" spans="1:5" x14ac:dyDescent="0.15">
      <c r="A754" s="7">
        <v>42131.75</v>
      </c>
      <c r="B754" s="8">
        <v>7.2244000000000003E-2</v>
      </c>
      <c r="C754" s="43"/>
      <c r="E754" s="43"/>
    </row>
    <row r="755" spans="1:5" x14ac:dyDescent="0.15">
      <c r="A755" s="7">
        <v>42132</v>
      </c>
      <c r="B755" s="8">
        <v>7.4070999999999998E-2</v>
      </c>
      <c r="C755" s="43">
        <f t="shared" ref="C755" si="371">AVERAGE(B755:B758)</f>
        <v>7.3614249999999992E-2</v>
      </c>
      <c r="E755" s="43">
        <f t="shared" ref="E755" si="372">C755*((275.6-76.18)/76.18)</f>
        <v>0.19270351450511944</v>
      </c>
    </row>
    <row r="756" spans="1:5" x14ac:dyDescent="0.15">
      <c r="A756" s="7">
        <v>42132.25</v>
      </c>
      <c r="B756" s="8">
        <v>7.4070999999999998E-2</v>
      </c>
      <c r="C756" s="43"/>
      <c r="E756" s="43"/>
    </row>
    <row r="757" spans="1:5" x14ac:dyDescent="0.15">
      <c r="A757" s="7">
        <v>42132.5</v>
      </c>
      <c r="B757" s="8">
        <v>7.2244000000000003E-2</v>
      </c>
      <c r="C757" s="43"/>
      <c r="E757" s="43"/>
    </row>
    <row r="758" spans="1:5" x14ac:dyDescent="0.15">
      <c r="A758" s="7">
        <v>42132.75</v>
      </c>
      <c r="B758" s="8">
        <v>7.4070999999999998E-2</v>
      </c>
      <c r="C758" s="43"/>
      <c r="E758" s="43"/>
    </row>
    <row r="759" spans="1:5" x14ac:dyDescent="0.15">
      <c r="A759" s="7">
        <v>42133</v>
      </c>
      <c r="B759" s="8">
        <v>7.5897999999999993E-2</v>
      </c>
      <c r="C759" s="43">
        <f t="shared" ref="C759" si="373">AVERAGE(B759:B762)</f>
        <v>0.40591575000000002</v>
      </c>
      <c r="E759" s="43">
        <f t="shared" ref="E759" si="374">C759*((275.6-76.18)/76.18)</f>
        <v>1.0625849155290104</v>
      </c>
    </row>
    <row r="760" spans="1:5" x14ac:dyDescent="0.15">
      <c r="A760" s="7">
        <v>42133.25</v>
      </c>
      <c r="B760" s="8">
        <v>7.7725000000000002E-2</v>
      </c>
      <c r="C760" s="43"/>
      <c r="E760" s="43"/>
    </row>
    <row r="761" spans="1:5" x14ac:dyDescent="0.15">
      <c r="A761" s="7">
        <v>42133.5</v>
      </c>
      <c r="B761" s="8">
        <v>0.73502000000000001</v>
      </c>
      <c r="C761" s="43"/>
      <c r="E761" s="43"/>
    </row>
    <row r="762" spans="1:5" x14ac:dyDescent="0.15">
      <c r="A762" s="7">
        <v>42133.75</v>
      </c>
      <c r="B762" s="8">
        <v>0.73502000000000001</v>
      </c>
      <c r="C762" s="43"/>
      <c r="E762" s="43"/>
    </row>
    <row r="763" spans="1:5" x14ac:dyDescent="0.15">
      <c r="A763" s="7">
        <v>42134</v>
      </c>
      <c r="B763" s="8">
        <v>7.4070999999999998E-2</v>
      </c>
      <c r="C763" s="43">
        <f t="shared" ref="C763" si="375">AVERAGE(B763:B766)</f>
        <v>0.23584299999999997</v>
      </c>
      <c r="E763" s="43">
        <f t="shared" ref="E763" si="376">C763*((275.6-76.18)/76.18)</f>
        <v>0.61737740955631393</v>
      </c>
    </row>
    <row r="764" spans="1:5" x14ac:dyDescent="0.15">
      <c r="A764" s="7">
        <v>42134.25</v>
      </c>
      <c r="B764" s="8">
        <v>7.2244000000000003E-2</v>
      </c>
      <c r="C764" s="43"/>
      <c r="E764" s="43"/>
    </row>
    <row r="765" spans="1:5" x14ac:dyDescent="0.15">
      <c r="A765" s="7">
        <v>42134.5</v>
      </c>
      <c r="B765" s="8">
        <v>7.0416999999999993E-2</v>
      </c>
      <c r="C765" s="43"/>
      <c r="E765" s="43"/>
    </row>
    <row r="766" spans="1:5" x14ac:dyDescent="0.15">
      <c r="A766" s="7">
        <v>42134.75</v>
      </c>
      <c r="B766" s="8">
        <v>0.72663999999999995</v>
      </c>
      <c r="C766" s="43"/>
      <c r="E766" s="43"/>
    </row>
    <row r="767" spans="1:5" x14ac:dyDescent="0.15">
      <c r="A767" s="7">
        <v>42135</v>
      </c>
      <c r="B767" s="8">
        <v>7.5897999999999993E-2</v>
      </c>
      <c r="C767" s="43">
        <f t="shared" ref="C767" si="377">AVERAGE(B767:B770)</f>
        <v>7.4527750000000004E-2</v>
      </c>
      <c r="E767" s="43">
        <f t="shared" ref="E767" si="378">C767*((275.6-76.18)/76.18)</f>
        <v>0.1950948267918089</v>
      </c>
    </row>
    <row r="768" spans="1:5" x14ac:dyDescent="0.15">
      <c r="A768" s="7">
        <v>42135.25</v>
      </c>
      <c r="B768" s="8">
        <v>7.4070999999999998E-2</v>
      </c>
      <c r="C768" s="43"/>
      <c r="E768" s="43"/>
    </row>
    <row r="769" spans="1:5" x14ac:dyDescent="0.15">
      <c r="A769" s="7">
        <v>42135.5</v>
      </c>
      <c r="B769" s="8">
        <v>7.4070999999999998E-2</v>
      </c>
      <c r="C769" s="43"/>
      <c r="E769" s="43"/>
    </row>
    <row r="770" spans="1:5" x14ac:dyDescent="0.15">
      <c r="A770" s="7">
        <v>42135.75</v>
      </c>
      <c r="B770" s="8">
        <v>7.4070999999999998E-2</v>
      </c>
      <c r="C770" s="43"/>
      <c r="E770" s="43"/>
    </row>
    <row r="771" spans="1:5" x14ac:dyDescent="0.15">
      <c r="A771" s="7">
        <v>42136</v>
      </c>
      <c r="B771" s="8">
        <v>7.7725000000000002E-2</v>
      </c>
      <c r="C771" s="43">
        <f t="shared" ref="C771" si="379">AVERAGE(B771:B774)</f>
        <v>0.38562400000000002</v>
      </c>
      <c r="E771" s="43">
        <f t="shared" ref="E771" si="380">C771*((275.6-76.18)/76.18)</f>
        <v>1.0094662389078499</v>
      </c>
    </row>
    <row r="772" spans="1:5" x14ac:dyDescent="0.15">
      <c r="A772" s="7">
        <v>42136.25</v>
      </c>
      <c r="B772" s="8">
        <v>0.69740000000000002</v>
      </c>
      <c r="C772" s="43"/>
      <c r="E772" s="43"/>
    </row>
    <row r="773" spans="1:5" x14ac:dyDescent="0.15">
      <c r="A773" s="7">
        <v>42136.5</v>
      </c>
      <c r="B773" s="8">
        <v>0.69330000000000003</v>
      </c>
      <c r="C773" s="43"/>
      <c r="E773" s="43"/>
    </row>
    <row r="774" spans="1:5" x14ac:dyDescent="0.15">
      <c r="A774" s="7">
        <v>42136.75</v>
      </c>
      <c r="B774" s="8">
        <v>7.4070999999999998E-2</v>
      </c>
      <c r="C774" s="43"/>
      <c r="E774" s="43"/>
    </row>
    <row r="775" spans="1:5" x14ac:dyDescent="0.15">
      <c r="A775" s="7">
        <v>42137</v>
      </c>
      <c r="B775" s="8">
        <v>7.4070999999999998E-2</v>
      </c>
      <c r="C775" s="43">
        <f t="shared" ref="C775" si="381">AVERAGE(B775:B778)</f>
        <v>7.4527750000000004E-2</v>
      </c>
      <c r="E775" s="43">
        <f t="shared" ref="E775" si="382">C775*((275.6-76.18)/76.18)</f>
        <v>0.1950948267918089</v>
      </c>
    </row>
    <row r="776" spans="1:5" x14ac:dyDescent="0.15">
      <c r="A776" s="7">
        <v>42137.25</v>
      </c>
      <c r="B776" s="8">
        <v>7.4070999999999998E-2</v>
      </c>
      <c r="C776" s="43"/>
      <c r="E776" s="43"/>
    </row>
    <row r="777" spans="1:5" x14ac:dyDescent="0.15">
      <c r="A777" s="7">
        <v>42137.5</v>
      </c>
      <c r="B777" s="8">
        <v>7.4070999999999998E-2</v>
      </c>
      <c r="C777" s="43"/>
      <c r="E777" s="43"/>
    </row>
    <row r="778" spans="1:5" x14ac:dyDescent="0.15">
      <c r="A778" s="7">
        <v>42137.75</v>
      </c>
      <c r="B778" s="8">
        <v>7.5897999999999993E-2</v>
      </c>
      <c r="C778" s="43"/>
      <c r="E778" s="43"/>
    </row>
    <row r="779" spans="1:5" x14ac:dyDescent="0.15">
      <c r="A779" s="7">
        <v>42138</v>
      </c>
      <c r="B779" s="8">
        <v>7.5897999999999993E-2</v>
      </c>
      <c r="C779" s="43">
        <f t="shared" ref="C779" si="383">AVERAGE(B779:B782)</f>
        <v>0.24430525000000003</v>
      </c>
      <c r="E779" s="43">
        <f t="shared" ref="E779" si="384">C779*((275.6-76.18)/76.18)</f>
        <v>0.63952944283276458</v>
      </c>
    </row>
    <row r="780" spans="1:5" x14ac:dyDescent="0.15">
      <c r="A780" s="7">
        <v>42138.25</v>
      </c>
      <c r="B780" s="8">
        <v>7.5897999999999993E-2</v>
      </c>
      <c r="C780" s="43"/>
      <c r="E780" s="43"/>
    </row>
    <row r="781" spans="1:5" x14ac:dyDescent="0.15">
      <c r="A781" s="7">
        <v>42138.5</v>
      </c>
      <c r="B781" s="8">
        <v>0.74770000000000003</v>
      </c>
      <c r="C781" s="43"/>
      <c r="E781" s="43"/>
    </row>
    <row r="782" spans="1:5" x14ac:dyDescent="0.15">
      <c r="A782" s="7">
        <v>42138.75</v>
      </c>
      <c r="B782" s="8">
        <v>7.7725000000000002E-2</v>
      </c>
      <c r="C782" s="43"/>
      <c r="E782" s="43"/>
    </row>
    <row r="783" spans="1:5" x14ac:dyDescent="0.15">
      <c r="A783" s="7">
        <v>42139</v>
      </c>
      <c r="B783" s="8">
        <v>7.5897999999999993E-2</v>
      </c>
      <c r="C783" s="43">
        <f t="shared" ref="C783" si="385">AVERAGE(B783:B786)</f>
        <v>7.6354749999999999E-2</v>
      </c>
      <c r="E783" s="43">
        <f t="shared" ref="E783" si="386">C783*((275.6-76.18)/76.18)</f>
        <v>0.19987745136518772</v>
      </c>
    </row>
    <row r="784" spans="1:5" x14ac:dyDescent="0.15">
      <c r="A784" s="7">
        <v>42139.25</v>
      </c>
      <c r="B784" s="8">
        <v>7.7725000000000002E-2</v>
      </c>
      <c r="C784" s="43"/>
      <c r="E784" s="43"/>
    </row>
    <row r="785" spans="1:5" x14ac:dyDescent="0.15">
      <c r="A785" s="7">
        <v>42139.5</v>
      </c>
      <c r="B785" s="8">
        <v>7.5897999999999993E-2</v>
      </c>
      <c r="C785" s="43"/>
      <c r="E785" s="43"/>
    </row>
    <row r="786" spans="1:5" x14ac:dyDescent="0.15">
      <c r="A786" s="7">
        <v>42139.75</v>
      </c>
      <c r="B786" s="8">
        <v>7.5897999999999993E-2</v>
      </c>
      <c r="C786" s="43"/>
      <c r="E786" s="43"/>
    </row>
    <row r="787" spans="1:5" x14ac:dyDescent="0.15">
      <c r="A787" s="7">
        <v>42140</v>
      </c>
      <c r="B787" s="8">
        <v>7.5897999999999993E-2</v>
      </c>
      <c r="C787" s="43">
        <f t="shared" ref="C787" si="387">AVERAGE(B787:B790)</f>
        <v>7.6354749999999999E-2</v>
      </c>
      <c r="E787" s="43">
        <f t="shared" ref="E787" si="388">C787*((275.6-76.18)/76.18)</f>
        <v>0.19987745136518772</v>
      </c>
    </row>
    <row r="788" spans="1:5" x14ac:dyDescent="0.15">
      <c r="A788" s="7">
        <v>42140.25</v>
      </c>
      <c r="B788" s="8">
        <v>7.7725000000000002E-2</v>
      </c>
      <c r="C788" s="43"/>
      <c r="E788" s="43"/>
    </row>
    <row r="789" spans="1:5" x14ac:dyDescent="0.15">
      <c r="A789" s="7">
        <v>42140.5</v>
      </c>
      <c r="B789" s="8">
        <v>7.5897999999999993E-2</v>
      </c>
      <c r="C789" s="43"/>
      <c r="E789" s="43"/>
    </row>
    <row r="790" spans="1:5" x14ac:dyDescent="0.15">
      <c r="A790" s="7">
        <v>42140.75</v>
      </c>
      <c r="B790" s="8">
        <v>7.5897999999999993E-2</v>
      </c>
      <c r="C790" s="43"/>
      <c r="E790" s="43"/>
    </row>
    <row r="791" spans="1:5" x14ac:dyDescent="0.15">
      <c r="A791" s="7">
        <v>42141</v>
      </c>
      <c r="B791" s="8">
        <v>7.5897999999999993E-2</v>
      </c>
      <c r="C791" s="43">
        <f t="shared" ref="C791" si="389">AVERAGE(B791:B794)</f>
        <v>0.24648500000000001</v>
      </c>
      <c r="E791" s="43">
        <f t="shared" ref="E791" si="390">C791*((275.6-76.18)/76.18)</f>
        <v>0.64523547781569968</v>
      </c>
    </row>
    <row r="792" spans="1:5" x14ac:dyDescent="0.15">
      <c r="A792" s="7">
        <v>42141.25</v>
      </c>
      <c r="B792" s="8">
        <v>7.9551999999999998E-2</v>
      </c>
      <c r="C792" s="43"/>
      <c r="E792" s="43"/>
    </row>
    <row r="793" spans="1:5" x14ac:dyDescent="0.15">
      <c r="A793" s="7">
        <v>42141.5</v>
      </c>
      <c r="B793" s="8">
        <v>0.70569000000000004</v>
      </c>
      <c r="C793" s="43"/>
      <c r="E793" s="43"/>
    </row>
    <row r="794" spans="1:5" x14ac:dyDescent="0.15">
      <c r="A794" s="7">
        <v>42141.75</v>
      </c>
      <c r="B794" s="8">
        <v>0.12479999999999999</v>
      </c>
      <c r="C794" s="43"/>
      <c r="E794" s="43"/>
    </row>
    <row r="795" spans="1:5" x14ac:dyDescent="0.15">
      <c r="A795" s="7">
        <v>42142</v>
      </c>
      <c r="B795" s="8">
        <v>7.5897999999999993E-2</v>
      </c>
      <c r="C795" s="43">
        <f t="shared" ref="C795" si="391">AVERAGE(B795:B798)</f>
        <v>7.5441250000000001E-2</v>
      </c>
      <c r="E795" s="43">
        <f t="shared" ref="E795" si="392">C795*((275.6-76.18)/76.18)</f>
        <v>0.1974861390784983</v>
      </c>
    </row>
    <row r="796" spans="1:5" x14ac:dyDescent="0.15">
      <c r="A796" s="7">
        <v>42142.25</v>
      </c>
      <c r="B796" s="8">
        <v>7.5897999999999993E-2</v>
      </c>
      <c r="C796" s="43"/>
      <c r="E796" s="43"/>
    </row>
    <row r="797" spans="1:5" x14ac:dyDescent="0.15">
      <c r="A797" s="7">
        <v>42142.5</v>
      </c>
      <c r="B797" s="8">
        <v>7.2244000000000003E-2</v>
      </c>
      <c r="C797" s="43"/>
      <c r="E797" s="43"/>
    </row>
    <row r="798" spans="1:5" x14ac:dyDescent="0.15">
      <c r="A798" s="7">
        <v>42142.75</v>
      </c>
      <c r="B798" s="8">
        <v>7.7725000000000002E-2</v>
      </c>
      <c r="C798" s="43"/>
      <c r="E798" s="43"/>
    </row>
    <row r="799" spans="1:5" x14ac:dyDescent="0.15">
      <c r="A799" s="7">
        <v>42143</v>
      </c>
      <c r="B799" s="8">
        <v>7.5897999999999993E-2</v>
      </c>
      <c r="C799" s="43">
        <f t="shared" ref="C799" si="393">AVERAGE(B799:B802)</f>
        <v>7.3614249999999992E-2</v>
      </c>
      <c r="E799" s="43">
        <f t="shared" ref="E799" si="394">C799*((275.6-76.18)/76.18)</f>
        <v>0.19270351450511944</v>
      </c>
    </row>
    <row r="800" spans="1:5" x14ac:dyDescent="0.15">
      <c r="A800" s="7">
        <v>42143.25</v>
      </c>
      <c r="B800" s="8">
        <v>7.4070999999999998E-2</v>
      </c>
      <c r="C800" s="43"/>
      <c r="E800" s="43"/>
    </row>
    <row r="801" spans="1:5" x14ac:dyDescent="0.15">
      <c r="A801" s="7">
        <v>42143.5</v>
      </c>
      <c r="B801" s="8">
        <v>7.2244000000000003E-2</v>
      </c>
      <c r="C801" s="43"/>
      <c r="E801" s="43"/>
    </row>
    <row r="802" spans="1:5" x14ac:dyDescent="0.15">
      <c r="A802" s="7">
        <v>42143.75</v>
      </c>
      <c r="B802" s="8">
        <v>7.2244000000000003E-2</v>
      </c>
      <c r="C802" s="43"/>
      <c r="E802" s="43"/>
    </row>
    <row r="803" spans="1:5" x14ac:dyDescent="0.15">
      <c r="A803" s="7">
        <v>42144</v>
      </c>
      <c r="B803" s="8">
        <v>7.2244000000000003E-2</v>
      </c>
      <c r="C803" s="43">
        <f t="shared" ref="C803" si="395">AVERAGE(B803:B806)</f>
        <v>0.26804449999999996</v>
      </c>
      <c r="E803" s="43">
        <f t="shared" ref="E803" si="396">C803*((275.6-76.18)/76.18)</f>
        <v>0.70167280375426611</v>
      </c>
    </row>
    <row r="804" spans="1:5" x14ac:dyDescent="0.15">
      <c r="A804" s="7">
        <v>42144.25</v>
      </c>
      <c r="B804" s="8">
        <v>7.2244000000000003E-2</v>
      </c>
      <c r="C804" s="43"/>
      <c r="E804" s="43"/>
    </row>
    <row r="805" spans="1:5" x14ac:dyDescent="0.15">
      <c r="A805" s="7">
        <v>42144.5</v>
      </c>
      <c r="B805" s="8">
        <v>0.72663999999999995</v>
      </c>
      <c r="C805" s="43"/>
      <c r="E805" s="43"/>
    </row>
    <row r="806" spans="1:5" x14ac:dyDescent="0.15">
      <c r="A806" s="7">
        <v>42144.75</v>
      </c>
      <c r="B806" s="8">
        <v>0.20105000000000001</v>
      </c>
      <c r="C806" s="43"/>
      <c r="E806" s="43"/>
    </row>
    <row r="807" spans="1:5" x14ac:dyDescent="0.15">
      <c r="A807" s="7">
        <v>42145</v>
      </c>
      <c r="B807" s="8">
        <v>0.15348000000000001</v>
      </c>
      <c r="C807" s="43">
        <f t="shared" ref="C807" si="397">AVERAGE(B807:B810)</f>
        <v>0.44584000000000001</v>
      </c>
      <c r="E807" s="43">
        <f t="shared" ref="E807" si="398">C807*((275.6-76.18)/76.18)</f>
        <v>1.1670965187713311</v>
      </c>
    </row>
    <row r="808" spans="1:5" x14ac:dyDescent="0.15">
      <c r="A808" s="7">
        <v>42145.25</v>
      </c>
      <c r="B808" s="8">
        <v>0.15984000000000001</v>
      </c>
      <c r="C808" s="43"/>
      <c r="E808" s="43"/>
    </row>
    <row r="809" spans="1:5" x14ac:dyDescent="0.15">
      <c r="A809" s="7">
        <v>42145.5</v>
      </c>
      <c r="B809" s="8">
        <v>0.73502000000000001</v>
      </c>
      <c r="C809" s="43"/>
      <c r="E809" s="43"/>
    </row>
    <row r="810" spans="1:5" x14ac:dyDescent="0.15">
      <c r="A810" s="7">
        <v>42145.75</v>
      </c>
      <c r="B810" s="8">
        <v>0.73502000000000001</v>
      </c>
      <c r="C810" s="43"/>
      <c r="E810" s="43"/>
    </row>
    <row r="811" spans="1:5" x14ac:dyDescent="0.15">
      <c r="A811" s="7">
        <v>42146</v>
      </c>
      <c r="B811" s="8">
        <v>6.8589999999999998E-2</v>
      </c>
      <c r="C811" s="43">
        <f t="shared" ref="C811" si="399">AVERAGE(B811:B814)</f>
        <v>6.7683500000000008E-2</v>
      </c>
      <c r="E811" s="43">
        <f t="shared" ref="E811" si="400">C811*((275.6-76.18)/76.18)</f>
        <v>0.17717830887372016</v>
      </c>
    </row>
    <row r="812" spans="1:5" x14ac:dyDescent="0.15">
      <c r="A812" s="7">
        <v>42146.25</v>
      </c>
      <c r="B812" s="8">
        <v>6.8589999999999998E-2</v>
      </c>
      <c r="C812" s="43"/>
      <c r="E812" s="43"/>
    </row>
    <row r="813" spans="1:5" x14ac:dyDescent="0.15">
      <c r="A813" s="7">
        <v>42146.5</v>
      </c>
      <c r="B813" s="8">
        <v>6.6777000000000003E-2</v>
      </c>
      <c r="C813" s="43"/>
      <c r="E813" s="43"/>
    </row>
    <row r="814" spans="1:5" x14ac:dyDescent="0.15">
      <c r="A814" s="7">
        <v>42146.75</v>
      </c>
      <c r="B814" s="8">
        <v>6.6777000000000003E-2</v>
      </c>
      <c r="C814" s="43"/>
      <c r="E814" s="43"/>
    </row>
    <row r="815" spans="1:5" x14ac:dyDescent="0.15">
      <c r="A815" s="7">
        <v>42147</v>
      </c>
      <c r="B815" s="8">
        <v>6.8589999999999998E-2</v>
      </c>
      <c r="C815" s="43">
        <f t="shared" ref="C815" si="401">AVERAGE(B815:B818)</f>
        <v>0.23721324999999999</v>
      </c>
      <c r="E815" s="43">
        <f t="shared" ref="E815" si="402">C815*((275.6-76.18)/76.18)</f>
        <v>0.62096437798634807</v>
      </c>
    </row>
    <row r="816" spans="1:5" x14ac:dyDescent="0.15">
      <c r="A816" s="7">
        <v>42147.25</v>
      </c>
      <c r="B816" s="8">
        <v>6.8589999999999998E-2</v>
      </c>
      <c r="C816" s="43"/>
      <c r="E816" s="43"/>
    </row>
    <row r="817" spans="1:5" x14ac:dyDescent="0.15">
      <c r="A817" s="7">
        <v>42147.5</v>
      </c>
      <c r="B817" s="8">
        <v>0.72663999999999995</v>
      </c>
      <c r="C817" s="43"/>
      <c r="E817" s="43"/>
    </row>
    <row r="818" spans="1:5" x14ac:dyDescent="0.15">
      <c r="A818" s="7">
        <v>42147.75</v>
      </c>
      <c r="B818" s="8">
        <v>8.5032999999999997E-2</v>
      </c>
      <c r="C818" s="43"/>
      <c r="E818" s="43"/>
    </row>
    <row r="819" spans="1:5" x14ac:dyDescent="0.15">
      <c r="A819" s="7">
        <v>42148</v>
      </c>
      <c r="B819" s="8">
        <v>6.8589999999999998E-2</v>
      </c>
      <c r="C819" s="43">
        <f t="shared" ref="C819" si="403">AVERAGE(B819:B822)</f>
        <v>0.41137000000000001</v>
      </c>
      <c r="E819" s="43">
        <f t="shared" ref="E819" si="404">C819*((275.6-76.18)/76.18)</f>
        <v>1.0768627645051194</v>
      </c>
    </row>
    <row r="820" spans="1:5" x14ac:dyDescent="0.15">
      <c r="A820" s="7">
        <v>42148.25</v>
      </c>
      <c r="B820" s="8">
        <v>6.8589999999999998E-2</v>
      </c>
      <c r="C820" s="43"/>
      <c r="E820" s="43"/>
    </row>
    <row r="821" spans="1:5" x14ac:dyDescent="0.15">
      <c r="A821" s="7">
        <v>42148.5</v>
      </c>
      <c r="B821" s="8">
        <v>0.752</v>
      </c>
      <c r="C821" s="43"/>
      <c r="E821" s="43"/>
    </row>
    <row r="822" spans="1:5" x14ac:dyDescent="0.15">
      <c r="A822" s="7">
        <v>42148.75</v>
      </c>
      <c r="B822" s="8">
        <v>0.75629999999999997</v>
      </c>
      <c r="C822" s="43"/>
      <c r="E822" s="43"/>
    </row>
    <row r="823" spans="1:5" x14ac:dyDescent="0.15">
      <c r="A823" s="7">
        <v>42149</v>
      </c>
      <c r="B823" s="8">
        <v>0.75629999999999997</v>
      </c>
      <c r="C823" s="43">
        <f t="shared" ref="C823" si="405">AVERAGE(B823:B826)</f>
        <v>0.41091299999999997</v>
      </c>
      <c r="E823" s="43">
        <f t="shared" ref="E823" si="406">C823*((275.6-76.18)/76.18)</f>
        <v>1.0756664539249146</v>
      </c>
    </row>
    <row r="824" spans="1:5" x14ac:dyDescent="0.15">
      <c r="A824" s="7">
        <v>42149.25</v>
      </c>
      <c r="B824" s="8">
        <v>7.4070999999999998E-2</v>
      </c>
      <c r="C824" s="43"/>
      <c r="E824" s="43"/>
    </row>
    <row r="825" spans="1:5" x14ac:dyDescent="0.15">
      <c r="A825" s="7">
        <v>42149.5</v>
      </c>
      <c r="B825" s="8">
        <v>7.4070999999999998E-2</v>
      </c>
      <c r="C825" s="43"/>
      <c r="E825" s="43"/>
    </row>
    <row r="826" spans="1:5" x14ac:dyDescent="0.15">
      <c r="A826" s="7">
        <v>42149.75</v>
      </c>
      <c r="B826" s="8">
        <v>0.73921000000000003</v>
      </c>
      <c r="C826" s="43"/>
      <c r="E826" s="43"/>
    </row>
    <row r="827" spans="1:5" x14ac:dyDescent="0.15">
      <c r="A827" s="7">
        <v>42150</v>
      </c>
      <c r="B827" s="8">
        <v>0.74339999999999995</v>
      </c>
      <c r="C827" s="43">
        <f t="shared" ref="C827" si="407">AVERAGE(B827:B830)</f>
        <v>0.40814475</v>
      </c>
      <c r="E827" s="43">
        <f t="shared" ref="E827" si="408">C827*((275.6-76.18)/76.18)</f>
        <v>1.0684198745733788</v>
      </c>
    </row>
    <row r="828" spans="1:5" x14ac:dyDescent="0.15">
      <c r="A828" s="7">
        <v>42150.25</v>
      </c>
      <c r="B828" s="8">
        <v>7.5897999999999993E-2</v>
      </c>
      <c r="C828" s="43"/>
      <c r="E828" s="43"/>
    </row>
    <row r="829" spans="1:5" x14ac:dyDescent="0.15">
      <c r="A829" s="7">
        <v>42150.5</v>
      </c>
      <c r="B829" s="8">
        <v>0.73921000000000003</v>
      </c>
      <c r="C829" s="43"/>
      <c r="E829" s="43"/>
    </row>
    <row r="830" spans="1:5" x14ac:dyDescent="0.15">
      <c r="A830" s="7">
        <v>42150.75</v>
      </c>
      <c r="B830" s="8">
        <v>7.4070999999999998E-2</v>
      </c>
      <c r="C830" s="43"/>
      <c r="E830" s="43"/>
    </row>
    <row r="831" spans="1:5" x14ac:dyDescent="0.15">
      <c r="A831" s="7">
        <v>42151</v>
      </c>
      <c r="B831" s="8">
        <v>7.4070999999999998E-2</v>
      </c>
      <c r="C831" s="43">
        <f t="shared" ref="C831" si="409">AVERAGE(B831:B834)</f>
        <v>0.40981049999999997</v>
      </c>
      <c r="E831" s="43">
        <f t="shared" ref="E831" si="410">C831*((275.6-76.18)/76.18)</f>
        <v>1.0727803873720136</v>
      </c>
    </row>
    <row r="832" spans="1:5" x14ac:dyDescent="0.15">
      <c r="A832" s="7">
        <v>42151.25</v>
      </c>
      <c r="B832" s="8">
        <v>7.4070999999999998E-2</v>
      </c>
      <c r="C832" s="43"/>
      <c r="E832" s="43"/>
    </row>
    <row r="833" spans="1:5" x14ac:dyDescent="0.15">
      <c r="A833" s="7">
        <v>42151.5</v>
      </c>
      <c r="B833" s="8">
        <v>0.74770000000000003</v>
      </c>
      <c r="C833" s="43"/>
      <c r="E833" s="43"/>
    </row>
    <row r="834" spans="1:5" x14ac:dyDescent="0.15">
      <c r="A834" s="7">
        <v>42151.75</v>
      </c>
      <c r="B834" s="8">
        <v>0.74339999999999995</v>
      </c>
      <c r="C834" s="43"/>
      <c r="E834" s="43"/>
    </row>
    <row r="835" spans="1:5" x14ac:dyDescent="0.15">
      <c r="A835" s="7">
        <v>42152</v>
      </c>
      <c r="B835" s="8">
        <v>7.5897999999999993E-2</v>
      </c>
      <c r="C835" s="43">
        <f t="shared" ref="C835" si="411">AVERAGE(B835:B838)</f>
        <v>0.23917424999999998</v>
      </c>
      <c r="E835" s="43">
        <f t="shared" ref="E835" si="412">C835*((275.6-76.18)/76.18)</f>
        <v>0.62609778071672351</v>
      </c>
    </row>
    <row r="836" spans="1:5" x14ac:dyDescent="0.15">
      <c r="A836" s="7">
        <v>42152.25</v>
      </c>
      <c r="B836" s="8">
        <v>7.5897999999999993E-2</v>
      </c>
      <c r="C836" s="43"/>
      <c r="E836" s="43"/>
    </row>
    <row r="837" spans="1:5" x14ac:dyDescent="0.15">
      <c r="A837" s="7">
        <v>42152.5</v>
      </c>
      <c r="B837" s="8">
        <v>0.73082999999999998</v>
      </c>
      <c r="C837" s="43"/>
      <c r="E837" s="43"/>
    </row>
    <row r="838" spans="1:5" x14ac:dyDescent="0.15">
      <c r="A838" s="7">
        <v>42152.75</v>
      </c>
      <c r="B838" s="8">
        <v>7.4070999999999998E-2</v>
      </c>
      <c r="C838" s="43"/>
      <c r="E838" s="43"/>
    </row>
    <row r="839" spans="1:5" x14ac:dyDescent="0.15">
      <c r="A839" s="7">
        <v>42153</v>
      </c>
      <c r="B839" s="8">
        <v>7.4070999999999998E-2</v>
      </c>
      <c r="C839" s="43">
        <f t="shared" ref="C839" si="413">AVERAGE(B839:B842)</f>
        <v>0.24247825000000001</v>
      </c>
      <c r="E839" s="43">
        <f t="shared" ref="E839" si="414">C839*((275.6-76.18)/76.18)</f>
        <v>0.63474681825938573</v>
      </c>
    </row>
    <row r="840" spans="1:5" x14ac:dyDescent="0.15">
      <c r="A840" s="7">
        <v>42153.25</v>
      </c>
      <c r="B840" s="8">
        <v>7.4070999999999998E-2</v>
      </c>
      <c r="C840" s="43"/>
      <c r="E840" s="43"/>
    </row>
    <row r="841" spans="1:5" x14ac:dyDescent="0.15">
      <c r="A841" s="7">
        <v>42153.5</v>
      </c>
      <c r="B841" s="8">
        <v>0.74770000000000003</v>
      </c>
      <c r="C841" s="43"/>
      <c r="E841" s="43"/>
    </row>
    <row r="842" spans="1:5" x14ac:dyDescent="0.15">
      <c r="A842" s="7">
        <v>42153.75</v>
      </c>
      <c r="B842" s="8">
        <v>7.4070999999999998E-2</v>
      </c>
      <c r="C842" s="43"/>
      <c r="E842" s="43"/>
    </row>
    <row r="843" spans="1:5" x14ac:dyDescent="0.15">
      <c r="A843" s="7">
        <v>42154</v>
      </c>
      <c r="B843" s="8">
        <v>7.5897999999999993E-2</v>
      </c>
      <c r="C843" s="43">
        <f t="shared" ref="C843" si="415">AVERAGE(B843:B846)</f>
        <v>0.24185999999999999</v>
      </c>
      <c r="E843" s="43">
        <f t="shared" ref="E843" si="416">C843*((275.6-76.18)/76.18)</f>
        <v>0.63312839590443681</v>
      </c>
    </row>
    <row r="844" spans="1:5" x14ac:dyDescent="0.15">
      <c r="A844" s="7">
        <v>42154.25</v>
      </c>
      <c r="B844" s="8">
        <v>7.5897999999999993E-2</v>
      </c>
      <c r="C844" s="43"/>
      <c r="E844" s="43"/>
    </row>
    <row r="845" spans="1:5" x14ac:dyDescent="0.15">
      <c r="A845" s="7">
        <v>42154.5</v>
      </c>
      <c r="B845" s="8">
        <v>7.2244000000000003E-2</v>
      </c>
      <c r="C845" s="43"/>
      <c r="E845" s="43"/>
    </row>
    <row r="846" spans="1:5" x14ac:dyDescent="0.15">
      <c r="A846" s="7">
        <v>42154.75</v>
      </c>
      <c r="B846" s="8">
        <v>0.74339999999999995</v>
      </c>
      <c r="C846" s="43"/>
      <c r="E846" s="43"/>
    </row>
    <row r="847" spans="1:5" x14ac:dyDescent="0.15">
      <c r="A847" s="7">
        <v>42155</v>
      </c>
      <c r="B847" s="8">
        <v>7.7725000000000002E-2</v>
      </c>
      <c r="C847" s="43">
        <f t="shared" ref="C847" si="417">AVERAGE(B847:B850)</f>
        <v>0.2470735</v>
      </c>
      <c r="E847" s="43">
        <f t="shared" ref="E847" si="418">C847*((275.6-76.18)/76.18)</f>
        <v>0.64677602218430041</v>
      </c>
    </row>
    <row r="848" spans="1:5" x14ac:dyDescent="0.15">
      <c r="A848" s="7">
        <v>42155.25</v>
      </c>
      <c r="B848" s="8">
        <v>7.5897999999999993E-2</v>
      </c>
      <c r="C848" s="43"/>
      <c r="E848" s="43"/>
    </row>
    <row r="849" spans="1:7" x14ac:dyDescent="0.15">
      <c r="A849" s="7">
        <v>42155.5</v>
      </c>
      <c r="B849" s="8">
        <v>7.4070999999999998E-2</v>
      </c>
      <c r="C849" s="43"/>
      <c r="E849" s="43"/>
    </row>
    <row r="850" spans="1:7" s="26" customFormat="1" ht="14.25" thickBot="1" x14ac:dyDescent="0.2">
      <c r="A850" s="24">
        <v>42155.75</v>
      </c>
      <c r="B850" s="25">
        <v>0.76060000000000005</v>
      </c>
      <c r="C850" s="43"/>
      <c r="E850" s="43"/>
    </row>
    <row r="851" spans="1:7" x14ac:dyDescent="0.15">
      <c r="A851" s="22">
        <v>42156</v>
      </c>
      <c r="B851" s="23">
        <v>7.5897999999999993E-2</v>
      </c>
      <c r="C851" s="43">
        <f t="shared" ref="C851" si="419">AVERAGE(B851:B854)</f>
        <v>7.4984499999999996E-2</v>
      </c>
      <c r="E851" s="43">
        <f t="shared" ref="E851" si="420">C851*((275.6-76.18)/76.18)</f>
        <v>0.19629048293515358</v>
      </c>
      <c r="G851" s="20">
        <f>AVERAGE(E851:E970)*1000</f>
        <v>294.6849121444825</v>
      </c>
    </row>
    <row r="852" spans="1:7" x14ac:dyDescent="0.15">
      <c r="A852" s="7">
        <v>42156.25</v>
      </c>
      <c r="B852" s="8">
        <v>7.5897999999999993E-2</v>
      </c>
      <c r="C852" s="43"/>
      <c r="E852" s="43"/>
    </row>
    <row r="853" spans="1:7" x14ac:dyDescent="0.15">
      <c r="A853" s="7">
        <v>42156.5</v>
      </c>
      <c r="B853" s="8">
        <v>7.4070999999999998E-2</v>
      </c>
      <c r="C853" s="43"/>
      <c r="E853" s="43"/>
    </row>
    <row r="854" spans="1:7" x14ac:dyDescent="0.15">
      <c r="A854" s="7">
        <v>42156.75</v>
      </c>
      <c r="B854" s="8">
        <v>7.4070999999999998E-2</v>
      </c>
      <c r="C854" s="43"/>
      <c r="E854" s="43"/>
    </row>
    <row r="855" spans="1:7" x14ac:dyDescent="0.15">
      <c r="A855" s="7">
        <v>42157</v>
      </c>
      <c r="B855" s="8">
        <v>7.7725000000000002E-2</v>
      </c>
      <c r="C855" s="43">
        <f t="shared" ref="C855" si="421">AVERAGE(B855:B858)</f>
        <v>0.24067850000000002</v>
      </c>
      <c r="E855" s="43">
        <f t="shared" ref="E855" si="422">C855*((275.6-76.18)/76.18)</f>
        <v>0.63003552730375434</v>
      </c>
    </row>
    <row r="856" spans="1:7" x14ac:dyDescent="0.15">
      <c r="A856" s="7">
        <v>42157.25</v>
      </c>
      <c r="B856" s="8">
        <v>7.5897999999999993E-2</v>
      </c>
      <c r="C856" s="43"/>
      <c r="E856" s="43"/>
    </row>
    <row r="857" spans="1:7" x14ac:dyDescent="0.15">
      <c r="A857" s="7">
        <v>42157.5</v>
      </c>
      <c r="B857" s="8">
        <v>0.73502000000000001</v>
      </c>
      <c r="C857" s="43"/>
      <c r="E857" s="43"/>
    </row>
    <row r="858" spans="1:7" x14ac:dyDescent="0.15">
      <c r="A858" s="7">
        <v>42157.75</v>
      </c>
      <c r="B858" s="8">
        <v>7.4070999999999998E-2</v>
      </c>
      <c r="C858" s="43"/>
      <c r="E858" s="43"/>
    </row>
    <row r="859" spans="1:7" x14ac:dyDescent="0.15">
      <c r="A859" s="7">
        <v>42158</v>
      </c>
      <c r="B859" s="8">
        <v>7.4070999999999998E-2</v>
      </c>
      <c r="C859" s="43">
        <f t="shared" ref="C859" si="423">AVERAGE(B859:B862)</f>
        <v>7.31575E-2</v>
      </c>
      <c r="E859" s="43">
        <f t="shared" ref="E859" si="424">C859*((275.6-76.18)/76.18)</f>
        <v>0.19150785836177475</v>
      </c>
    </row>
    <row r="860" spans="1:7" x14ac:dyDescent="0.15">
      <c r="A860" s="7">
        <v>42158.25</v>
      </c>
      <c r="B860" s="8">
        <v>7.4070999999999998E-2</v>
      </c>
      <c r="C860" s="43"/>
      <c r="E860" s="43"/>
    </row>
    <row r="861" spans="1:7" x14ac:dyDescent="0.15">
      <c r="A861" s="7">
        <v>42158.5</v>
      </c>
      <c r="B861" s="8">
        <v>7.0416999999999993E-2</v>
      </c>
      <c r="C861" s="43"/>
      <c r="E861" s="43"/>
    </row>
    <row r="862" spans="1:7" x14ac:dyDescent="0.15">
      <c r="A862" s="7">
        <v>42158.75</v>
      </c>
      <c r="B862" s="8">
        <v>7.4070999999999998E-2</v>
      </c>
      <c r="C862" s="43"/>
      <c r="E862" s="43"/>
    </row>
    <row r="863" spans="1:7" x14ac:dyDescent="0.15">
      <c r="A863" s="7">
        <v>42159</v>
      </c>
      <c r="B863" s="8">
        <v>7.5897999999999993E-2</v>
      </c>
      <c r="C863" s="43">
        <f t="shared" ref="C863" si="425">AVERAGE(B863:B866)</f>
        <v>7.3157499999999986E-2</v>
      </c>
      <c r="E863" s="43">
        <f t="shared" ref="E863" si="426">C863*((275.6-76.18)/76.18)</f>
        <v>0.19150785836177472</v>
      </c>
    </row>
    <row r="864" spans="1:7" x14ac:dyDescent="0.15">
      <c r="A864" s="7">
        <v>42159.25</v>
      </c>
      <c r="B864" s="8">
        <v>7.5897999999999993E-2</v>
      </c>
      <c r="C864" s="43"/>
      <c r="E864" s="43"/>
    </row>
    <row r="865" spans="1:5" x14ac:dyDescent="0.15">
      <c r="A865" s="7">
        <v>42159.5</v>
      </c>
      <c r="B865" s="8">
        <v>6.8589999999999998E-2</v>
      </c>
      <c r="C865" s="43"/>
      <c r="E865" s="43"/>
    </row>
    <row r="866" spans="1:5" x14ac:dyDescent="0.15">
      <c r="A866" s="7">
        <v>42159.75</v>
      </c>
      <c r="B866" s="8">
        <v>7.2244000000000003E-2</v>
      </c>
      <c r="C866" s="43"/>
      <c r="E866" s="43"/>
    </row>
    <row r="867" spans="1:5" x14ac:dyDescent="0.15">
      <c r="A867" s="7">
        <v>42160</v>
      </c>
      <c r="B867" s="8">
        <v>7.5897999999999993E-2</v>
      </c>
      <c r="C867" s="43">
        <f t="shared" ref="C867" si="427">AVERAGE(B867:B870)</f>
        <v>0.25290525000000003</v>
      </c>
      <c r="E867" s="43">
        <f t="shared" ref="E867" si="428">C867*((275.6-76.18)/76.18)</f>
        <v>0.6620420708191127</v>
      </c>
    </row>
    <row r="868" spans="1:5" x14ac:dyDescent="0.15">
      <c r="A868" s="7">
        <v>42160.25</v>
      </c>
      <c r="B868" s="8">
        <v>7.5897999999999993E-2</v>
      </c>
      <c r="C868" s="43"/>
      <c r="E868" s="43"/>
    </row>
    <row r="869" spans="1:5" x14ac:dyDescent="0.15">
      <c r="A869" s="7">
        <v>42160.5</v>
      </c>
      <c r="B869" s="8">
        <v>0.78210000000000002</v>
      </c>
      <c r="C869" s="43"/>
      <c r="E869" s="43"/>
    </row>
    <row r="870" spans="1:5" x14ac:dyDescent="0.15">
      <c r="A870" s="7">
        <v>42160.75</v>
      </c>
      <c r="B870" s="8">
        <v>7.7725000000000002E-2</v>
      </c>
      <c r="C870" s="43"/>
      <c r="E870" s="43"/>
    </row>
    <row r="871" spans="1:5" x14ac:dyDescent="0.15">
      <c r="A871" s="7">
        <v>42161</v>
      </c>
      <c r="B871" s="8">
        <v>7.9551999999999998E-2</v>
      </c>
      <c r="C871" s="43">
        <f t="shared" ref="C871" si="429">AVERAGE(B871:B874)</f>
        <v>0.25690724999999998</v>
      </c>
      <c r="E871" s="43">
        <f t="shared" ref="E871" si="430">C871*((275.6-76.18)/76.18)</f>
        <v>0.67251829607508529</v>
      </c>
    </row>
    <row r="872" spans="1:5" x14ac:dyDescent="0.15">
      <c r="A872" s="7">
        <v>42161.25</v>
      </c>
      <c r="B872" s="8">
        <v>7.9551999999999998E-2</v>
      </c>
      <c r="C872" s="43"/>
      <c r="E872" s="43"/>
    </row>
    <row r="873" spans="1:5" x14ac:dyDescent="0.15">
      <c r="A873" s="7">
        <v>42161.5</v>
      </c>
      <c r="B873" s="8">
        <v>7.7725000000000002E-2</v>
      </c>
      <c r="C873" s="43"/>
      <c r="E873" s="43"/>
    </row>
    <row r="874" spans="1:5" x14ac:dyDescent="0.15">
      <c r="A874" s="7">
        <v>42161.75</v>
      </c>
      <c r="B874" s="8">
        <v>0.79079999999999995</v>
      </c>
      <c r="C874" s="43"/>
      <c r="E874" s="43"/>
    </row>
    <row r="875" spans="1:5" x14ac:dyDescent="0.15">
      <c r="A875" s="7">
        <v>42162</v>
      </c>
      <c r="B875" s="8">
        <v>7.9551999999999998E-2</v>
      </c>
      <c r="C875" s="43">
        <f t="shared" ref="C875" si="431">AVERAGE(B875:B878)</f>
        <v>7.9551999999999998E-2</v>
      </c>
      <c r="E875" s="43">
        <f t="shared" ref="E875" si="432">C875*((275.6-76.18)/76.18)</f>
        <v>0.20824704436860067</v>
      </c>
    </row>
    <row r="876" spans="1:5" x14ac:dyDescent="0.15">
      <c r="A876" s="7">
        <v>42162.25</v>
      </c>
      <c r="B876" s="8">
        <v>7.9551999999999998E-2</v>
      </c>
      <c r="C876" s="43"/>
      <c r="E876" s="43"/>
    </row>
    <row r="877" spans="1:5" x14ac:dyDescent="0.15">
      <c r="A877" s="7">
        <v>42162.5</v>
      </c>
      <c r="B877" s="8">
        <v>7.9551999999999998E-2</v>
      </c>
      <c r="C877" s="43"/>
      <c r="E877" s="43"/>
    </row>
    <row r="878" spans="1:5" x14ac:dyDescent="0.15">
      <c r="A878" s="7">
        <v>42162.75</v>
      </c>
      <c r="B878" s="8">
        <v>7.9551999999999998E-2</v>
      </c>
      <c r="C878" s="43"/>
      <c r="E878" s="43"/>
    </row>
    <row r="879" spans="1:5" x14ac:dyDescent="0.15">
      <c r="A879" s="7">
        <v>42163</v>
      </c>
      <c r="B879" s="8">
        <v>7.9551999999999998E-2</v>
      </c>
      <c r="C879" s="43">
        <f t="shared" ref="C879" si="433">AVERAGE(B879:B882)</f>
        <v>7.8181749999999994E-2</v>
      </c>
      <c r="E879" s="43">
        <f t="shared" ref="E879" si="434">C879*((275.6-76.18)/76.18)</f>
        <v>0.20466007593856655</v>
      </c>
    </row>
    <row r="880" spans="1:5" x14ac:dyDescent="0.15">
      <c r="A880" s="7">
        <v>42163.25</v>
      </c>
      <c r="B880" s="8">
        <v>7.9551999999999998E-2</v>
      </c>
      <c r="C880" s="43"/>
      <c r="E880" s="43"/>
    </row>
    <row r="881" spans="1:5" x14ac:dyDescent="0.15">
      <c r="A881" s="7">
        <v>42163.5</v>
      </c>
      <c r="B881" s="8">
        <v>7.4070999999999998E-2</v>
      </c>
      <c r="C881" s="43"/>
      <c r="E881" s="43"/>
    </row>
    <row r="882" spans="1:5" x14ac:dyDescent="0.15">
      <c r="A882" s="7">
        <v>42163.75</v>
      </c>
      <c r="B882" s="8">
        <v>7.9551999999999998E-2</v>
      </c>
      <c r="C882" s="43"/>
      <c r="E882" s="43"/>
    </row>
    <row r="883" spans="1:5" x14ac:dyDescent="0.15">
      <c r="A883" s="7">
        <v>42164</v>
      </c>
      <c r="B883" s="8">
        <v>7.9551999999999998E-2</v>
      </c>
      <c r="C883" s="43">
        <f t="shared" ref="C883" si="435">AVERAGE(B883:B886)</f>
        <v>0.24597074999999999</v>
      </c>
      <c r="E883" s="43">
        <f t="shared" ref="E883" si="436">C883*((275.6-76.18)/76.18)</f>
        <v>0.64388930119453924</v>
      </c>
    </row>
    <row r="884" spans="1:5" x14ac:dyDescent="0.15">
      <c r="A884" s="7">
        <v>42164.25</v>
      </c>
      <c r="B884" s="8">
        <v>8.1379000000000007E-2</v>
      </c>
      <c r="C884" s="43"/>
      <c r="E884" s="43"/>
    </row>
    <row r="885" spans="1:5" x14ac:dyDescent="0.15">
      <c r="A885" s="7">
        <v>42164.5</v>
      </c>
      <c r="B885" s="8">
        <v>0.74339999999999995</v>
      </c>
      <c r="C885" s="43"/>
      <c r="E885" s="43"/>
    </row>
    <row r="886" spans="1:5" x14ac:dyDescent="0.15">
      <c r="A886" s="7">
        <v>42164.75</v>
      </c>
      <c r="B886" s="8">
        <v>7.9551999999999998E-2</v>
      </c>
      <c r="C886" s="43"/>
      <c r="E886" s="43"/>
    </row>
    <row r="887" spans="1:5" x14ac:dyDescent="0.15">
      <c r="A887" s="7">
        <v>42165</v>
      </c>
      <c r="B887" s="8">
        <v>7.7725000000000002E-2</v>
      </c>
      <c r="C887" s="43">
        <f t="shared" ref="C887" si="437">AVERAGE(B887:B890)</f>
        <v>7.9095250000000006E-2</v>
      </c>
      <c r="E887" s="43">
        <f t="shared" ref="E887" si="438">C887*((275.6-76.18)/76.18)</f>
        <v>0.20705138822525598</v>
      </c>
    </row>
    <row r="888" spans="1:5" x14ac:dyDescent="0.15">
      <c r="A888" s="7">
        <v>42165.25</v>
      </c>
      <c r="B888" s="8">
        <v>7.5897999999999993E-2</v>
      </c>
      <c r="C888" s="43"/>
      <c r="E888" s="43"/>
    </row>
    <row r="889" spans="1:5" x14ac:dyDescent="0.15">
      <c r="A889" s="7">
        <v>42165.5</v>
      </c>
      <c r="B889" s="8">
        <v>8.5032999999999997E-2</v>
      </c>
      <c r="C889" s="43"/>
      <c r="E889" s="43"/>
    </row>
    <row r="890" spans="1:5" x14ac:dyDescent="0.15">
      <c r="A890" s="7">
        <v>42165.75</v>
      </c>
      <c r="B890" s="8">
        <v>7.7725000000000002E-2</v>
      </c>
      <c r="C890" s="43"/>
      <c r="E890" s="43"/>
    </row>
    <row r="891" spans="1:5" x14ac:dyDescent="0.15">
      <c r="A891" s="7">
        <v>42166</v>
      </c>
      <c r="B891" s="8">
        <v>7.7725000000000002E-2</v>
      </c>
      <c r="C891" s="43">
        <f t="shared" ref="C891" si="439">AVERAGE(B891:B894)</f>
        <v>7.6811500000000005E-2</v>
      </c>
      <c r="E891" s="43">
        <f t="shared" ref="E891" si="440">C891*((275.6-76.18)/76.18)</f>
        <v>0.20107310750853244</v>
      </c>
    </row>
    <row r="892" spans="1:5" x14ac:dyDescent="0.15">
      <c r="A892" s="7">
        <v>42166.25</v>
      </c>
      <c r="B892" s="8">
        <v>7.7725000000000002E-2</v>
      </c>
      <c r="C892" s="43"/>
      <c r="E892" s="43"/>
    </row>
    <row r="893" spans="1:5" x14ac:dyDescent="0.15">
      <c r="A893" s="7">
        <v>42166.5</v>
      </c>
      <c r="B893" s="8">
        <v>7.5897999999999993E-2</v>
      </c>
      <c r="C893" s="43"/>
      <c r="E893" s="43"/>
    </row>
    <row r="894" spans="1:5" x14ac:dyDescent="0.15">
      <c r="A894" s="7">
        <v>42166.75</v>
      </c>
      <c r="B894" s="8">
        <v>7.5897999999999993E-2</v>
      </c>
      <c r="C894" s="43"/>
      <c r="E894" s="43"/>
    </row>
    <row r="895" spans="1:5" x14ac:dyDescent="0.15">
      <c r="A895" s="7">
        <v>42167</v>
      </c>
      <c r="B895" s="8">
        <v>0.12681999999999999</v>
      </c>
      <c r="C895" s="43">
        <f t="shared" ref="C895" si="441">AVERAGE(B895:B898)</f>
        <v>9.2739250000000009E-2</v>
      </c>
      <c r="E895" s="43">
        <f t="shared" ref="E895" si="442">C895*((275.6-76.18)/76.18)</f>
        <v>0.24276793430034133</v>
      </c>
    </row>
    <row r="896" spans="1:5" x14ac:dyDescent="0.15">
      <c r="A896" s="7">
        <v>42167.25</v>
      </c>
      <c r="B896" s="8">
        <v>8.3206000000000002E-2</v>
      </c>
      <c r="C896" s="43"/>
      <c r="E896" s="43"/>
    </row>
    <row r="897" spans="1:5" x14ac:dyDescent="0.15">
      <c r="A897" s="7">
        <v>42167.5</v>
      </c>
      <c r="B897" s="8">
        <v>8.1379000000000007E-2</v>
      </c>
      <c r="C897" s="43"/>
      <c r="E897" s="43"/>
    </row>
    <row r="898" spans="1:5" x14ac:dyDescent="0.15">
      <c r="A898" s="7">
        <v>42167.75</v>
      </c>
      <c r="B898" s="8">
        <v>7.9551999999999998E-2</v>
      </c>
      <c r="C898" s="43"/>
      <c r="E898" s="43"/>
    </row>
    <row r="899" spans="1:5" x14ac:dyDescent="0.15">
      <c r="A899" s="7">
        <v>42168</v>
      </c>
      <c r="B899" s="8">
        <v>8.1379000000000007E-2</v>
      </c>
      <c r="C899" s="43">
        <f t="shared" ref="C899" si="443">AVERAGE(B899:B902)</f>
        <v>0.24825449999999999</v>
      </c>
      <c r="E899" s="43">
        <f t="shared" ref="E899" si="444">C899*((275.6-76.18)/76.18)</f>
        <v>0.64986758191126281</v>
      </c>
    </row>
    <row r="900" spans="1:5" x14ac:dyDescent="0.15">
      <c r="A900" s="7">
        <v>42168.25</v>
      </c>
      <c r="B900" s="8">
        <v>8.3206000000000002E-2</v>
      </c>
      <c r="C900" s="43"/>
      <c r="E900" s="43"/>
    </row>
    <row r="901" spans="1:5" x14ac:dyDescent="0.15">
      <c r="A901" s="7">
        <v>42168.5</v>
      </c>
      <c r="B901" s="8">
        <v>0.74339999999999995</v>
      </c>
      <c r="C901" s="43"/>
      <c r="E901" s="43"/>
    </row>
    <row r="902" spans="1:5" x14ac:dyDescent="0.15">
      <c r="A902" s="7">
        <v>42168.75</v>
      </c>
      <c r="B902" s="8">
        <v>8.5032999999999997E-2</v>
      </c>
      <c r="C902" s="43"/>
      <c r="E902" s="43"/>
    </row>
    <row r="903" spans="1:5" x14ac:dyDescent="0.15">
      <c r="A903" s="7">
        <v>42169</v>
      </c>
      <c r="B903" s="8">
        <v>8.6860000000000007E-2</v>
      </c>
      <c r="C903" s="43">
        <f t="shared" ref="C903" si="445">AVERAGE(B903:B906)</f>
        <v>8.4576250000000006E-2</v>
      </c>
      <c r="E903" s="43">
        <f t="shared" ref="E903" si="446">C903*((275.6-76.18)/76.18)</f>
        <v>0.2213992619453925</v>
      </c>
    </row>
    <row r="904" spans="1:5" x14ac:dyDescent="0.15">
      <c r="A904" s="7">
        <v>42169.25</v>
      </c>
      <c r="B904" s="8">
        <v>8.6860000000000007E-2</v>
      </c>
      <c r="C904" s="43"/>
      <c r="E904" s="43"/>
    </row>
    <row r="905" spans="1:5" x14ac:dyDescent="0.15">
      <c r="A905" s="7">
        <v>42169.5</v>
      </c>
      <c r="B905" s="8">
        <v>8.1379000000000007E-2</v>
      </c>
      <c r="C905" s="43"/>
      <c r="E905" s="43"/>
    </row>
    <row r="906" spans="1:5" x14ac:dyDescent="0.15">
      <c r="A906" s="7">
        <v>42169.75</v>
      </c>
      <c r="B906" s="8">
        <v>8.3206000000000002E-2</v>
      </c>
      <c r="C906" s="43"/>
      <c r="E906" s="43"/>
    </row>
    <row r="907" spans="1:5" x14ac:dyDescent="0.15">
      <c r="A907" s="7">
        <v>42170</v>
      </c>
      <c r="B907" s="8">
        <v>7.9551999999999998E-2</v>
      </c>
      <c r="C907" s="43">
        <f t="shared" ref="C907" si="447">AVERAGE(B907:B910)</f>
        <v>0.24629375000000001</v>
      </c>
      <c r="E907" s="43">
        <f t="shared" ref="E907" si="448">C907*((275.6-76.18)/76.18)</f>
        <v>0.64473483361774753</v>
      </c>
    </row>
    <row r="908" spans="1:5" x14ac:dyDescent="0.15">
      <c r="A908" s="7">
        <v>42170.25</v>
      </c>
      <c r="B908" s="8">
        <v>7.7725000000000002E-2</v>
      </c>
      <c r="C908" s="43"/>
      <c r="E908" s="43"/>
    </row>
    <row r="909" spans="1:5" x14ac:dyDescent="0.15">
      <c r="A909" s="7">
        <v>42170.5</v>
      </c>
      <c r="B909" s="8">
        <v>0.752</v>
      </c>
      <c r="C909" s="43"/>
      <c r="E909" s="43"/>
    </row>
    <row r="910" spans="1:5" x14ac:dyDescent="0.15">
      <c r="A910" s="7">
        <v>42170.75</v>
      </c>
      <c r="B910" s="8">
        <v>7.5897999999999993E-2</v>
      </c>
      <c r="C910" s="43"/>
      <c r="E910" s="43"/>
    </row>
    <row r="911" spans="1:5" x14ac:dyDescent="0.15">
      <c r="A911" s="7">
        <v>42171</v>
      </c>
      <c r="B911" s="8">
        <v>7.5897999999999993E-2</v>
      </c>
      <c r="C911" s="43">
        <f t="shared" ref="C911" si="449">AVERAGE(B911:B914)</f>
        <v>8.56595E-2</v>
      </c>
      <c r="E911" s="43">
        <f t="shared" ref="E911" si="450">C911*((275.6-76.18)/76.18)</f>
        <v>0.22423493686006826</v>
      </c>
    </row>
    <row r="912" spans="1:5" x14ac:dyDescent="0.15">
      <c r="A912" s="7">
        <v>42171.25</v>
      </c>
      <c r="B912" s="8">
        <v>7.4070999999999998E-2</v>
      </c>
      <c r="C912" s="43"/>
      <c r="E912" s="43"/>
    </row>
    <row r="913" spans="1:5" x14ac:dyDescent="0.15">
      <c r="A913" s="7">
        <v>42171.5</v>
      </c>
      <c r="B913" s="8">
        <v>0.11129</v>
      </c>
      <c r="C913" s="43"/>
      <c r="E913" s="43"/>
    </row>
    <row r="914" spans="1:5" x14ac:dyDescent="0.15">
      <c r="A914" s="7">
        <v>42171.75</v>
      </c>
      <c r="B914" s="8">
        <v>8.1379000000000007E-2</v>
      </c>
      <c r="C914" s="43"/>
      <c r="E914" s="43"/>
    </row>
    <row r="915" spans="1:5" x14ac:dyDescent="0.15">
      <c r="A915" s="7">
        <v>42172</v>
      </c>
      <c r="B915" s="8">
        <v>8.1379000000000007E-2</v>
      </c>
      <c r="C915" s="43">
        <f t="shared" ref="C915" si="451">AVERAGE(B915:B918)</f>
        <v>8.0465500000000009E-2</v>
      </c>
      <c r="E915" s="43">
        <f t="shared" ref="E915" si="452">C915*((275.6-76.18)/76.18)</f>
        <v>0.21063835665529013</v>
      </c>
    </row>
    <row r="916" spans="1:5" x14ac:dyDescent="0.15">
      <c r="A916" s="7">
        <v>42172.25</v>
      </c>
      <c r="B916" s="8">
        <v>8.1379000000000007E-2</v>
      </c>
      <c r="C916" s="43"/>
      <c r="E916" s="43"/>
    </row>
    <row r="917" spans="1:5" x14ac:dyDescent="0.15">
      <c r="A917" s="7">
        <v>42172.5</v>
      </c>
      <c r="B917" s="8">
        <v>7.9551999999999998E-2</v>
      </c>
      <c r="C917" s="43"/>
      <c r="E917" s="43"/>
    </row>
    <row r="918" spans="1:5" x14ac:dyDescent="0.15">
      <c r="A918" s="7">
        <v>42172.75</v>
      </c>
      <c r="B918" s="8">
        <v>7.9551999999999998E-2</v>
      </c>
      <c r="C918" s="43"/>
      <c r="E918" s="43"/>
    </row>
    <row r="919" spans="1:5" x14ac:dyDescent="0.15">
      <c r="A919" s="7">
        <v>42173</v>
      </c>
      <c r="B919" s="8">
        <v>7.9551999999999998E-2</v>
      </c>
      <c r="C919" s="43">
        <f t="shared" ref="C919" si="453">AVERAGE(B919:B922)</f>
        <v>7.7725000000000002E-2</v>
      </c>
      <c r="E919" s="43">
        <f t="shared" ref="E919" si="454">C919*((275.6-76.18)/76.18)</f>
        <v>0.20346441979522187</v>
      </c>
    </row>
    <row r="920" spans="1:5" x14ac:dyDescent="0.15">
      <c r="A920" s="7">
        <v>42173.25</v>
      </c>
      <c r="B920" s="8">
        <v>7.9551999999999998E-2</v>
      </c>
      <c r="C920" s="43"/>
      <c r="E920" s="43"/>
    </row>
    <row r="921" spans="1:5" x14ac:dyDescent="0.15">
      <c r="A921" s="7">
        <v>42173.5</v>
      </c>
      <c r="B921" s="8">
        <v>7.7725000000000002E-2</v>
      </c>
      <c r="C921" s="43"/>
      <c r="E921" s="43"/>
    </row>
    <row r="922" spans="1:5" x14ac:dyDescent="0.15">
      <c r="A922" s="7">
        <v>42173.75</v>
      </c>
      <c r="B922" s="8">
        <v>7.4070999999999998E-2</v>
      </c>
      <c r="C922" s="43"/>
      <c r="E922" s="43"/>
    </row>
    <row r="923" spans="1:5" x14ac:dyDescent="0.15">
      <c r="A923" s="7">
        <v>42174</v>
      </c>
      <c r="B923" s="8">
        <v>7.2244000000000003E-2</v>
      </c>
      <c r="C923" s="43">
        <f t="shared" ref="C923" si="455">AVERAGE(B923:B926)</f>
        <v>7.3614249999999992E-2</v>
      </c>
      <c r="E923" s="43">
        <f t="shared" ref="E923" si="456">C923*((275.6-76.18)/76.18)</f>
        <v>0.19270351450511944</v>
      </c>
    </row>
    <row r="924" spans="1:5" x14ac:dyDescent="0.15">
      <c r="A924" s="7">
        <v>42174.25</v>
      </c>
      <c r="B924" s="8">
        <v>7.4070999999999998E-2</v>
      </c>
      <c r="C924" s="43"/>
      <c r="E924" s="43"/>
    </row>
    <row r="925" spans="1:5" x14ac:dyDescent="0.15">
      <c r="A925" s="7">
        <v>42174.5</v>
      </c>
      <c r="B925" s="8">
        <v>7.0416999999999993E-2</v>
      </c>
      <c r="C925" s="43"/>
      <c r="E925" s="43"/>
    </row>
    <row r="926" spans="1:5" x14ac:dyDescent="0.15">
      <c r="A926" s="7">
        <v>42174.75</v>
      </c>
      <c r="B926" s="8">
        <v>7.7725000000000002E-2</v>
      </c>
      <c r="C926" s="43"/>
      <c r="E926" s="43"/>
    </row>
    <row r="927" spans="1:5" x14ac:dyDescent="0.15">
      <c r="A927" s="7">
        <v>42175</v>
      </c>
      <c r="B927" s="8">
        <v>7.7725000000000002E-2</v>
      </c>
      <c r="C927" s="43">
        <f t="shared" ref="C927" si="457">AVERAGE(B927:B930)</f>
        <v>8.0922250000000001E-2</v>
      </c>
      <c r="E927" s="43">
        <f t="shared" ref="E927" si="458">C927*((275.6-76.18)/76.18)</f>
        <v>0.21183401279863481</v>
      </c>
    </row>
    <row r="928" spans="1:5" x14ac:dyDescent="0.15">
      <c r="A928" s="7">
        <v>42175.25</v>
      </c>
      <c r="B928" s="8">
        <v>8.6860000000000007E-2</v>
      </c>
      <c r="C928" s="43"/>
      <c r="E928" s="43"/>
    </row>
    <row r="929" spans="1:5" x14ac:dyDescent="0.15">
      <c r="A929" s="7">
        <v>42175.5</v>
      </c>
      <c r="B929" s="8">
        <v>7.7725000000000002E-2</v>
      </c>
      <c r="C929" s="43"/>
      <c r="E929" s="43"/>
    </row>
    <row r="930" spans="1:5" x14ac:dyDescent="0.15">
      <c r="A930" s="7">
        <v>42175.75</v>
      </c>
      <c r="B930" s="8">
        <v>8.1379000000000007E-2</v>
      </c>
      <c r="C930" s="43"/>
      <c r="E930" s="43"/>
    </row>
    <row r="931" spans="1:5" x14ac:dyDescent="0.15">
      <c r="A931" s="7">
        <v>42176</v>
      </c>
      <c r="B931" s="8">
        <v>8.1379000000000007E-2</v>
      </c>
      <c r="C931" s="43">
        <f t="shared" ref="C931" si="459">AVERAGE(B931:B934)</f>
        <v>8.0008750000000003E-2</v>
      </c>
      <c r="E931" s="43">
        <f t="shared" ref="E931" si="460">C931*((275.6-76.18)/76.18)</f>
        <v>0.20944270051194541</v>
      </c>
    </row>
    <row r="932" spans="1:5" x14ac:dyDescent="0.15">
      <c r="A932" s="7">
        <v>42176.25</v>
      </c>
      <c r="B932" s="8">
        <v>7.9551999999999998E-2</v>
      </c>
      <c r="C932" s="43"/>
      <c r="E932" s="43"/>
    </row>
    <row r="933" spans="1:5" x14ac:dyDescent="0.15">
      <c r="A933" s="7">
        <v>42176.5</v>
      </c>
      <c r="B933" s="8">
        <v>7.9551999999999998E-2</v>
      </c>
      <c r="C933" s="43"/>
      <c r="E933" s="43"/>
    </row>
    <row r="934" spans="1:5" x14ac:dyDescent="0.15">
      <c r="A934" s="7">
        <v>42176.75</v>
      </c>
      <c r="B934" s="8">
        <v>7.9551999999999998E-2</v>
      </c>
      <c r="C934" s="43"/>
      <c r="E934" s="43"/>
    </row>
    <row r="935" spans="1:5" x14ac:dyDescent="0.15">
      <c r="A935" s="7">
        <v>42177</v>
      </c>
      <c r="B935" s="8">
        <v>7.7725000000000002E-2</v>
      </c>
      <c r="C935" s="43">
        <f t="shared" ref="C935" si="461">AVERAGE(B935:B938)</f>
        <v>7.9095250000000006E-2</v>
      </c>
      <c r="E935" s="43">
        <f t="shared" ref="E935" si="462">C935*((275.6-76.18)/76.18)</f>
        <v>0.20705138822525598</v>
      </c>
    </row>
    <row r="936" spans="1:5" x14ac:dyDescent="0.15">
      <c r="A936" s="7">
        <v>42177.25</v>
      </c>
      <c r="B936" s="8">
        <v>7.7725000000000002E-2</v>
      </c>
      <c r="C936" s="43"/>
      <c r="E936" s="43"/>
    </row>
    <row r="937" spans="1:5" x14ac:dyDescent="0.15">
      <c r="A937" s="7">
        <v>42177.5</v>
      </c>
      <c r="B937" s="8">
        <v>8.3206000000000002E-2</v>
      </c>
      <c r="C937" s="43"/>
      <c r="E937" s="43"/>
    </row>
    <row r="938" spans="1:5" x14ac:dyDescent="0.15">
      <c r="A938" s="7">
        <v>42177.75</v>
      </c>
      <c r="B938" s="8">
        <v>7.7725000000000002E-2</v>
      </c>
      <c r="C938" s="43"/>
      <c r="E938" s="43"/>
    </row>
    <row r="939" spans="1:5" x14ac:dyDescent="0.15">
      <c r="A939" s="7">
        <v>42178</v>
      </c>
      <c r="B939" s="8">
        <v>7.7725000000000002E-2</v>
      </c>
      <c r="C939" s="43">
        <f t="shared" ref="C939" si="463">AVERAGE(B939:B942)</f>
        <v>7.7268249999999997E-2</v>
      </c>
      <c r="E939" s="43">
        <f t="shared" ref="E939" si="464">C939*((275.6-76.18)/76.18)</f>
        <v>0.20226876365187713</v>
      </c>
    </row>
    <row r="940" spans="1:5" x14ac:dyDescent="0.15">
      <c r="A940" s="7">
        <v>42178.25</v>
      </c>
      <c r="B940" s="8">
        <v>7.5897999999999993E-2</v>
      </c>
      <c r="C940" s="43"/>
      <c r="E940" s="43"/>
    </row>
    <row r="941" spans="1:5" x14ac:dyDescent="0.15">
      <c r="A941" s="7">
        <v>42178.5</v>
      </c>
      <c r="B941" s="8">
        <v>7.5897999999999993E-2</v>
      </c>
      <c r="C941" s="43"/>
      <c r="E941" s="43"/>
    </row>
    <row r="942" spans="1:5" x14ac:dyDescent="0.15">
      <c r="A942" s="7">
        <v>42178.75</v>
      </c>
      <c r="B942" s="8">
        <v>7.9551999999999998E-2</v>
      </c>
      <c r="C942" s="43"/>
      <c r="E942" s="43"/>
    </row>
    <row r="943" spans="1:5" x14ac:dyDescent="0.15">
      <c r="A943" s="7">
        <v>42179</v>
      </c>
      <c r="B943" s="8">
        <v>7.7725000000000002E-2</v>
      </c>
      <c r="C943" s="43">
        <f t="shared" ref="C943" si="465">AVERAGE(B943:B946)</f>
        <v>7.5441250000000001E-2</v>
      </c>
      <c r="E943" s="43">
        <f t="shared" ref="E943" si="466">C943*((275.6-76.18)/76.18)</f>
        <v>0.1974861390784983</v>
      </c>
    </row>
    <row r="944" spans="1:5" x14ac:dyDescent="0.15">
      <c r="A944" s="7">
        <v>42179.25</v>
      </c>
      <c r="B944" s="8">
        <v>7.7725000000000002E-2</v>
      </c>
      <c r="C944" s="43"/>
      <c r="E944" s="43"/>
    </row>
    <row r="945" spans="1:5" x14ac:dyDescent="0.15">
      <c r="A945" s="7">
        <v>42179.5</v>
      </c>
      <c r="B945" s="8">
        <v>7.4070999999999998E-2</v>
      </c>
      <c r="C945" s="43"/>
      <c r="E945" s="43"/>
    </row>
    <row r="946" spans="1:5" x14ac:dyDescent="0.15">
      <c r="A946" s="7">
        <v>42179.75</v>
      </c>
      <c r="B946" s="8">
        <v>7.2244000000000003E-2</v>
      </c>
      <c r="C946" s="43"/>
      <c r="E946" s="43"/>
    </row>
    <row r="947" spans="1:5" x14ac:dyDescent="0.15">
      <c r="A947" s="7">
        <v>42180</v>
      </c>
      <c r="B947" s="8">
        <v>7.4070999999999998E-2</v>
      </c>
      <c r="C947" s="43">
        <f t="shared" ref="C947" si="467">AVERAGE(B947:B950)</f>
        <v>7.4070999999999998E-2</v>
      </c>
      <c r="E947" s="43">
        <f t="shared" ref="E947" si="468">C947*((275.6-76.18)/76.18)</f>
        <v>0.19389917064846415</v>
      </c>
    </row>
    <row r="948" spans="1:5" x14ac:dyDescent="0.15">
      <c r="A948" s="7">
        <v>42180.25</v>
      </c>
      <c r="B948" s="8">
        <v>7.4070999999999998E-2</v>
      </c>
      <c r="C948" s="43"/>
      <c r="E948" s="43"/>
    </row>
    <row r="949" spans="1:5" x14ac:dyDescent="0.15">
      <c r="A949" s="7">
        <v>42180.5</v>
      </c>
      <c r="B949" s="8">
        <v>7.4070999999999998E-2</v>
      </c>
      <c r="C949" s="43"/>
      <c r="E949" s="43"/>
    </row>
    <row r="950" spans="1:5" x14ac:dyDescent="0.15">
      <c r="A950" s="7">
        <v>42180.75</v>
      </c>
      <c r="B950" s="8">
        <v>7.4070999999999998E-2</v>
      </c>
      <c r="C950" s="43"/>
      <c r="E950" s="43"/>
    </row>
    <row r="951" spans="1:5" x14ac:dyDescent="0.15">
      <c r="A951" s="7">
        <v>42181</v>
      </c>
      <c r="B951" s="8">
        <v>7.5897999999999993E-2</v>
      </c>
      <c r="C951" s="43">
        <f t="shared" ref="C951" si="469">AVERAGE(B951:B954)</f>
        <v>7.4984499999999996E-2</v>
      </c>
      <c r="E951" s="43">
        <f t="shared" ref="E951" si="470">C951*((275.6-76.18)/76.18)</f>
        <v>0.19629048293515358</v>
      </c>
    </row>
    <row r="952" spans="1:5" x14ac:dyDescent="0.15">
      <c r="A952" s="7">
        <v>42181.25</v>
      </c>
      <c r="B952" s="8">
        <v>7.5897999999999993E-2</v>
      </c>
      <c r="C952" s="43"/>
      <c r="E952" s="43"/>
    </row>
    <row r="953" spans="1:5" x14ac:dyDescent="0.15">
      <c r="A953" s="7">
        <v>42181.5</v>
      </c>
      <c r="B953" s="8">
        <v>7.4070999999999998E-2</v>
      </c>
      <c r="C953" s="43"/>
      <c r="E953" s="43"/>
    </row>
    <row r="954" spans="1:5" x14ac:dyDescent="0.15">
      <c r="A954" s="7">
        <v>42181.75</v>
      </c>
      <c r="B954" s="8">
        <v>7.4070999999999998E-2</v>
      </c>
      <c r="C954" s="43"/>
      <c r="E954" s="43"/>
    </row>
    <row r="955" spans="1:5" x14ac:dyDescent="0.15">
      <c r="A955" s="7">
        <v>42182</v>
      </c>
      <c r="B955" s="8">
        <v>7.4070999999999998E-2</v>
      </c>
      <c r="C955" s="43">
        <f t="shared" ref="C955" si="471">AVERAGE(B955:B958)</f>
        <v>7.4527750000000004E-2</v>
      </c>
      <c r="E955" s="43">
        <f t="shared" ref="E955" si="472">C955*((275.6-76.18)/76.18)</f>
        <v>0.1950948267918089</v>
      </c>
    </row>
    <row r="956" spans="1:5" x14ac:dyDescent="0.15">
      <c r="A956" s="7">
        <v>42182.25</v>
      </c>
      <c r="B956" s="8">
        <v>7.4070999999999998E-2</v>
      </c>
      <c r="C956" s="43"/>
      <c r="E956" s="43"/>
    </row>
    <row r="957" spans="1:5" x14ac:dyDescent="0.15">
      <c r="A957" s="7">
        <v>42182.5</v>
      </c>
      <c r="B957" s="8">
        <v>7.4070999999999998E-2</v>
      </c>
      <c r="C957" s="43"/>
      <c r="E957" s="43"/>
    </row>
    <row r="958" spans="1:5" x14ac:dyDescent="0.15">
      <c r="A958" s="7">
        <v>42182.75</v>
      </c>
      <c r="B958" s="8">
        <v>7.5897999999999993E-2</v>
      </c>
      <c r="C958" s="43"/>
      <c r="E958" s="43"/>
    </row>
    <row r="959" spans="1:5" x14ac:dyDescent="0.15">
      <c r="A959" s="7">
        <v>42183</v>
      </c>
      <c r="B959" s="8">
        <v>7.7725000000000002E-2</v>
      </c>
      <c r="C959" s="43">
        <f t="shared" ref="C959" si="473">AVERAGE(B959:B962)</f>
        <v>7.6354749999999999E-2</v>
      </c>
      <c r="E959" s="43">
        <f t="shared" ref="E959" si="474">C959*((275.6-76.18)/76.18)</f>
        <v>0.19987745136518772</v>
      </c>
    </row>
    <row r="960" spans="1:5" x14ac:dyDescent="0.15">
      <c r="A960" s="7">
        <v>42183.25</v>
      </c>
      <c r="B960" s="8">
        <v>7.5897999999999993E-2</v>
      </c>
      <c r="C960" s="43"/>
      <c r="E960" s="43"/>
    </row>
    <row r="961" spans="1:7" x14ac:dyDescent="0.15">
      <c r="A961" s="7">
        <v>42183.5</v>
      </c>
      <c r="B961" s="8">
        <v>7.2244000000000003E-2</v>
      </c>
      <c r="C961" s="43"/>
      <c r="E961" s="43"/>
    </row>
    <row r="962" spans="1:7" x14ac:dyDescent="0.15">
      <c r="A962" s="7">
        <v>42183.75</v>
      </c>
      <c r="B962" s="8">
        <v>7.9551999999999998E-2</v>
      </c>
      <c r="C962" s="43"/>
      <c r="E962" s="43"/>
    </row>
    <row r="963" spans="1:7" x14ac:dyDescent="0.15">
      <c r="A963" s="7">
        <v>42184</v>
      </c>
      <c r="B963" s="8">
        <v>7.9551999999999998E-2</v>
      </c>
      <c r="C963" s="43">
        <f t="shared" ref="C963" si="475">AVERAGE(B963:B966)</f>
        <v>8.4659499999999999E-2</v>
      </c>
      <c r="E963" s="43">
        <f t="shared" ref="E963" si="476">C963*((275.6-76.18)/76.18)</f>
        <v>0.22161718941979522</v>
      </c>
    </row>
    <row r="964" spans="1:7" x14ac:dyDescent="0.15">
      <c r="A964" s="7">
        <v>42184.25</v>
      </c>
      <c r="B964" s="8">
        <v>7.9551999999999998E-2</v>
      </c>
      <c r="C964" s="43"/>
      <c r="E964" s="43"/>
    </row>
    <row r="965" spans="1:7" x14ac:dyDescent="0.15">
      <c r="A965" s="7">
        <v>42184.5</v>
      </c>
      <c r="B965" s="8">
        <v>0.10363600000000001</v>
      </c>
      <c r="C965" s="43"/>
      <c r="E965" s="43"/>
    </row>
    <row r="966" spans="1:7" x14ac:dyDescent="0.15">
      <c r="A966" s="7">
        <v>42184.75</v>
      </c>
      <c r="B966" s="8">
        <v>7.5897999999999993E-2</v>
      </c>
      <c r="C966" s="43"/>
      <c r="E966" s="43"/>
    </row>
    <row r="967" spans="1:7" x14ac:dyDescent="0.15">
      <c r="A967" s="7">
        <v>42185</v>
      </c>
      <c r="B967" s="8">
        <v>7.9551999999999998E-2</v>
      </c>
      <c r="C967" s="43">
        <f t="shared" ref="C967" si="477">AVERAGE(B967:B970)</f>
        <v>7.9095249999999992E-2</v>
      </c>
      <c r="E967" s="43">
        <f t="shared" ref="E967" si="478">C967*((275.6-76.18)/76.18)</f>
        <v>0.20705138822525596</v>
      </c>
    </row>
    <row r="968" spans="1:7" x14ac:dyDescent="0.15">
      <c r="A968" s="7">
        <v>42185.25</v>
      </c>
      <c r="B968" s="8">
        <v>7.9551999999999998E-2</v>
      </c>
      <c r="C968" s="43"/>
      <c r="E968" s="43"/>
    </row>
    <row r="969" spans="1:7" x14ac:dyDescent="0.15">
      <c r="A969" s="7">
        <v>42185.5</v>
      </c>
      <c r="B969" s="8">
        <v>7.9551999999999998E-2</v>
      </c>
      <c r="C969" s="43"/>
      <c r="E969" s="43"/>
    </row>
    <row r="970" spans="1:7" s="26" customFormat="1" ht="14.25" thickBot="1" x14ac:dyDescent="0.2">
      <c r="A970" s="24">
        <v>42185.75</v>
      </c>
      <c r="B970" s="25">
        <v>7.7725000000000002E-2</v>
      </c>
      <c r="C970" s="43"/>
      <c r="E970" s="43"/>
    </row>
    <row r="971" spans="1:7" x14ac:dyDescent="0.15">
      <c r="A971" s="22">
        <v>42186</v>
      </c>
      <c r="B971" s="23">
        <v>7.7725000000000002E-2</v>
      </c>
      <c r="C971" s="43">
        <f t="shared" ref="C971" si="479">AVERAGE(B971:B974)</f>
        <v>7.7268249999999997E-2</v>
      </c>
      <c r="E971" s="43">
        <f t="shared" ref="E971" si="480">C971*((275.6-76.18)/76.18)</f>
        <v>0.20226876365187713</v>
      </c>
      <c r="G971" s="20">
        <f>AVERAGE(E971:E1094)*1000</f>
        <v>170.6939584663657</v>
      </c>
    </row>
    <row r="972" spans="1:7" x14ac:dyDescent="0.15">
      <c r="A972" s="7">
        <v>42186.25</v>
      </c>
      <c r="B972" s="8">
        <v>7.7725000000000002E-2</v>
      </c>
      <c r="C972" s="43"/>
      <c r="E972" s="43"/>
    </row>
    <row r="973" spans="1:7" x14ac:dyDescent="0.15">
      <c r="A973" s="7">
        <v>42186.5</v>
      </c>
      <c r="B973" s="8">
        <v>7.5897999999999993E-2</v>
      </c>
      <c r="C973" s="43"/>
      <c r="E973" s="43"/>
    </row>
    <row r="974" spans="1:7" x14ac:dyDescent="0.15">
      <c r="A974" s="7">
        <v>42186.75</v>
      </c>
      <c r="B974" s="8">
        <v>7.7725000000000002E-2</v>
      </c>
      <c r="C974" s="43"/>
      <c r="E974" s="43"/>
    </row>
    <row r="975" spans="1:7" x14ac:dyDescent="0.15">
      <c r="A975" s="7">
        <v>42187</v>
      </c>
      <c r="B975" s="8">
        <v>7.5897999999999993E-2</v>
      </c>
      <c r="C975" s="43">
        <f t="shared" ref="C975" si="481">AVERAGE(B975:B978)</f>
        <v>7.6354749999999999E-2</v>
      </c>
      <c r="E975" s="43">
        <f t="shared" ref="E975" si="482">C975*((275.6-76.18)/76.18)</f>
        <v>0.19987745136518772</v>
      </c>
    </row>
    <row r="976" spans="1:7" x14ac:dyDescent="0.15">
      <c r="A976" s="7">
        <v>42187.25</v>
      </c>
      <c r="B976" s="8">
        <v>7.7725000000000002E-2</v>
      </c>
      <c r="C976" s="43"/>
      <c r="E976" s="43"/>
    </row>
    <row r="977" spans="1:5" x14ac:dyDescent="0.15">
      <c r="A977" s="7">
        <v>42187.5</v>
      </c>
      <c r="B977" s="8">
        <v>7.4070999999999998E-2</v>
      </c>
      <c r="C977" s="43"/>
      <c r="E977" s="43"/>
    </row>
    <row r="978" spans="1:5" x14ac:dyDescent="0.15">
      <c r="A978" s="7">
        <v>42187.75</v>
      </c>
      <c r="B978" s="8">
        <v>7.7725000000000002E-2</v>
      </c>
      <c r="C978" s="43"/>
      <c r="E978" s="43"/>
    </row>
    <row r="979" spans="1:5" x14ac:dyDescent="0.15">
      <c r="A979" s="7">
        <v>42188</v>
      </c>
      <c r="B979" s="8">
        <v>7.7725000000000002E-2</v>
      </c>
      <c r="C979" s="43">
        <f t="shared" ref="C979" si="483">AVERAGE(B979:B982)</f>
        <v>7.7268249999999997E-2</v>
      </c>
      <c r="E979" s="43">
        <f t="shared" ref="E979" si="484">C979*((275.6-76.18)/76.18)</f>
        <v>0.20226876365187713</v>
      </c>
    </row>
    <row r="980" spans="1:5" x14ac:dyDescent="0.15">
      <c r="A980" s="7">
        <v>42188.25</v>
      </c>
      <c r="B980" s="8">
        <v>7.7725000000000002E-2</v>
      </c>
      <c r="C980" s="43"/>
      <c r="E980" s="43"/>
    </row>
    <row r="981" spans="1:5" x14ac:dyDescent="0.15">
      <c r="A981" s="7">
        <v>42188.5</v>
      </c>
      <c r="B981" s="8">
        <v>7.5897999999999993E-2</v>
      </c>
      <c r="C981" s="43"/>
      <c r="E981" s="43"/>
    </row>
    <row r="982" spans="1:5" x14ac:dyDescent="0.15">
      <c r="A982" s="7">
        <v>42188.75</v>
      </c>
      <c r="B982" s="8">
        <v>7.7725000000000002E-2</v>
      </c>
      <c r="C982" s="43"/>
      <c r="E982" s="43"/>
    </row>
    <row r="983" spans="1:5" x14ac:dyDescent="0.15">
      <c r="A983" s="7">
        <v>42189</v>
      </c>
      <c r="B983" s="8">
        <v>7.9551999999999998E-2</v>
      </c>
      <c r="C983" s="43">
        <f t="shared" ref="C983" si="485">AVERAGE(B983:B986)</f>
        <v>7.7268249999999997E-2</v>
      </c>
      <c r="E983" s="43">
        <f t="shared" ref="E983" si="486">C983*((275.6-76.18)/76.18)</f>
        <v>0.20226876365187713</v>
      </c>
    </row>
    <row r="984" spans="1:5" x14ac:dyDescent="0.15">
      <c r="A984" s="7">
        <v>42189.25</v>
      </c>
      <c r="B984" s="8">
        <v>7.7725000000000002E-2</v>
      </c>
      <c r="C984" s="43"/>
      <c r="E984" s="43"/>
    </row>
    <row r="985" spans="1:5" x14ac:dyDescent="0.15">
      <c r="A985" s="7">
        <v>42189.5</v>
      </c>
      <c r="B985" s="8">
        <v>7.5897999999999993E-2</v>
      </c>
      <c r="C985" s="43"/>
      <c r="E985" s="43"/>
    </row>
    <row r="986" spans="1:5" x14ac:dyDescent="0.15">
      <c r="A986" s="7">
        <v>42189.75</v>
      </c>
      <c r="B986" s="8">
        <v>7.5897999999999993E-2</v>
      </c>
      <c r="C986" s="43"/>
      <c r="E986" s="43"/>
    </row>
    <row r="987" spans="1:5" x14ac:dyDescent="0.15">
      <c r="A987" s="7">
        <v>42190</v>
      </c>
      <c r="B987" s="8">
        <v>7.5897999999999993E-2</v>
      </c>
      <c r="C987" s="43">
        <f t="shared" ref="C987" si="487">AVERAGE(B987:B990)</f>
        <v>7.5441249999999987E-2</v>
      </c>
      <c r="E987" s="43">
        <f t="shared" ref="E987" si="488">C987*((275.6-76.18)/76.18)</f>
        <v>0.19748613907849827</v>
      </c>
    </row>
    <row r="988" spans="1:5" x14ac:dyDescent="0.15">
      <c r="A988" s="7">
        <v>42190.25</v>
      </c>
      <c r="B988" s="8">
        <v>7.5897999999999993E-2</v>
      </c>
      <c r="C988" s="43"/>
      <c r="E988" s="43"/>
    </row>
    <row r="989" spans="1:5" x14ac:dyDescent="0.15">
      <c r="A989" s="7">
        <v>42190.5</v>
      </c>
      <c r="B989" s="8">
        <v>7.4070999999999998E-2</v>
      </c>
      <c r="C989" s="43"/>
      <c r="E989" s="43"/>
    </row>
    <row r="990" spans="1:5" x14ac:dyDescent="0.15">
      <c r="A990" s="7">
        <v>42190.75</v>
      </c>
      <c r="B990" s="8">
        <v>7.5897999999999993E-2</v>
      </c>
      <c r="C990" s="43"/>
      <c r="E990" s="43"/>
    </row>
    <row r="991" spans="1:5" x14ac:dyDescent="0.15">
      <c r="A991" s="7">
        <v>42191</v>
      </c>
      <c r="B991" s="8">
        <v>7.2244000000000003E-2</v>
      </c>
      <c r="C991" s="43">
        <f t="shared" ref="C991" si="489">AVERAGE(B991:B994)</f>
        <v>7.2244000000000003E-2</v>
      </c>
      <c r="E991" s="43">
        <f t="shared" ref="E991" si="490">C991*((275.6-76.18)/76.18)</f>
        <v>0.18911654607508535</v>
      </c>
    </row>
    <row r="992" spans="1:5" x14ac:dyDescent="0.15">
      <c r="A992" s="7">
        <v>42191.25</v>
      </c>
      <c r="B992" s="8">
        <v>7.4070999999999998E-2</v>
      </c>
      <c r="C992" s="43"/>
      <c r="E992" s="43"/>
    </row>
    <row r="993" spans="1:5" x14ac:dyDescent="0.15">
      <c r="A993" s="7">
        <v>42191.5</v>
      </c>
      <c r="B993" s="8">
        <v>7.0416999999999993E-2</v>
      </c>
      <c r="C993" s="43"/>
      <c r="E993" s="43"/>
    </row>
    <row r="994" spans="1:5" x14ac:dyDescent="0.15">
      <c r="A994" s="7">
        <v>42191.75</v>
      </c>
      <c r="B994" s="8">
        <v>7.2244000000000003E-2</v>
      </c>
      <c r="C994" s="43"/>
      <c r="E994" s="43"/>
    </row>
    <row r="995" spans="1:5" x14ac:dyDescent="0.15">
      <c r="A995" s="7">
        <v>42192</v>
      </c>
      <c r="B995" s="8">
        <v>7.4070999999999998E-2</v>
      </c>
      <c r="C995" s="43">
        <f t="shared" ref="C995" si="491">AVERAGE(B995:B998)</f>
        <v>7.4070999999999998E-2</v>
      </c>
      <c r="E995" s="43">
        <f t="shared" ref="E995" si="492">C995*((275.6-76.18)/76.18)</f>
        <v>0.19389917064846415</v>
      </c>
    </row>
    <row r="996" spans="1:5" x14ac:dyDescent="0.15">
      <c r="A996" s="7">
        <v>42192.25</v>
      </c>
      <c r="B996" s="8">
        <v>7.5897999999999993E-2</v>
      </c>
      <c r="C996" s="43"/>
      <c r="E996" s="43"/>
    </row>
    <row r="997" spans="1:5" x14ac:dyDescent="0.15">
      <c r="A997" s="7">
        <v>42192.5</v>
      </c>
      <c r="B997" s="8">
        <v>7.4070999999999998E-2</v>
      </c>
      <c r="C997" s="43"/>
      <c r="E997" s="43"/>
    </row>
    <row r="998" spans="1:5" x14ac:dyDescent="0.15">
      <c r="A998" s="7">
        <v>42192.75</v>
      </c>
      <c r="B998" s="8">
        <v>7.2244000000000003E-2</v>
      </c>
      <c r="C998" s="43"/>
      <c r="E998" s="43"/>
    </row>
    <row r="999" spans="1:5" x14ac:dyDescent="0.15">
      <c r="A999" s="7">
        <v>42193</v>
      </c>
      <c r="B999" s="8">
        <v>7.4070999999999998E-2</v>
      </c>
      <c r="C999" s="43">
        <f t="shared" ref="C999" si="493">AVERAGE(B999:B1002)</f>
        <v>7.1337499999999998E-2</v>
      </c>
      <c r="E999" s="43">
        <f t="shared" ref="E999" si="494">C999*((275.6-76.18)/76.18)</f>
        <v>0.18674355802047782</v>
      </c>
    </row>
    <row r="1000" spans="1:5" x14ac:dyDescent="0.15">
      <c r="A1000" s="7">
        <v>42193.25</v>
      </c>
      <c r="B1000" s="8">
        <v>7.5897999999999993E-2</v>
      </c>
      <c r="C1000" s="43"/>
      <c r="E1000" s="43"/>
    </row>
    <row r="1001" spans="1:5" x14ac:dyDescent="0.15">
      <c r="A1001" s="7">
        <v>42193.5</v>
      </c>
      <c r="B1001" s="8">
        <v>7.0416999999999993E-2</v>
      </c>
      <c r="C1001" s="43"/>
      <c r="E1001" s="43"/>
    </row>
    <row r="1002" spans="1:5" x14ac:dyDescent="0.15">
      <c r="A1002" s="7">
        <v>42193.75</v>
      </c>
      <c r="B1002" s="8">
        <v>6.4963999999999994E-2</v>
      </c>
      <c r="C1002" s="43"/>
      <c r="E1002" s="43"/>
    </row>
    <row r="1003" spans="1:5" x14ac:dyDescent="0.15">
      <c r="A1003" s="7">
        <v>42194</v>
      </c>
      <c r="B1003" s="8">
        <v>6.4963999999999994E-2</v>
      </c>
      <c r="C1003" s="43">
        <f t="shared" ref="C1003" si="495">AVERAGE(B1003:B1006)</f>
        <v>5.9524999999999995E-2</v>
      </c>
      <c r="E1003" s="43">
        <f t="shared" ref="E1003" si="496">C1003*((275.6-76.18)/76.18)</f>
        <v>0.15582141638225255</v>
      </c>
    </row>
    <row r="1004" spans="1:5" x14ac:dyDescent="0.15">
      <c r="A1004" s="7">
        <v>42194.25</v>
      </c>
      <c r="B1004" s="8">
        <v>6.3150999999999999E-2</v>
      </c>
      <c r="C1004" s="43"/>
      <c r="E1004" s="43"/>
    </row>
    <row r="1005" spans="1:5" x14ac:dyDescent="0.15">
      <c r="A1005" s="7">
        <v>42194.5</v>
      </c>
      <c r="B1005" s="8">
        <v>5.7711999999999999E-2</v>
      </c>
      <c r="C1005" s="43"/>
      <c r="E1005" s="43"/>
    </row>
    <row r="1006" spans="1:5" x14ac:dyDescent="0.15">
      <c r="A1006" s="7">
        <v>42194.75</v>
      </c>
      <c r="B1006" s="8">
        <v>5.2273E-2</v>
      </c>
      <c r="C1006" s="43"/>
      <c r="E1006" s="43"/>
    </row>
    <row r="1007" spans="1:5" x14ac:dyDescent="0.15">
      <c r="A1007" s="7">
        <v>42195</v>
      </c>
      <c r="B1007" s="8">
        <v>5.2273E-2</v>
      </c>
      <c r="C1007" s="43">
        <f t="shared" ref="C1007" si="497">AVERAGE(B1007:B1010)</f>
        <v>5.1363500000000006E-2</v>
      </c>
      <c r="E1007" s="43">
        <f t="shared" ref="E1007" si="498">C1007*((275.6-76.18)/76.18)</f>
        <v>0.13445667064846417</v>
      </c>
    </row>
    <row r="1008" spans="1:5" x14ac:dyDescent="0.15">
      <c r="A1008" s="7">
        <v>42195.25</v>
      </c>
      <c r="B1008" s="8">
        <v>5.2273E-2</v>
      </c>
      <c r="C1008" s="43"/>
      <c r="E1008" s="43"/>
    </row>
    <row r="1009" spans="1:5" x14ac:dyDescent="0.15">
      <c r="A1009" s="7">
        <v>42195.5</v>
      </c>
      <c r="B1009" s="8">
        <v>4.8634999999999998E-2</v>
      </c>
      <c r="C1009" s="43"/>
      <c r="E1009" s="43"/>
    </row>
    <row r="1010" spans="1:5" x14ac:dyDescent="0.15">
      <c r="A1010" s="7">
        <v>42195.75</v>
      </c>
      <c r="B1010" s="8">
        <v>5.2273E-2</v>
      </c>
      <c r="C1010" s="43"/>
      <c r="E1010" s="43"/>
    </row>
    <row r="1011" spans="1:5" x14ac:dyDescent="0.15">
      <c r="A1011" s="7">
        <v>42196</v>
      </c>
      <c r="B1011" s="8">
        <v>5.4086000000000002E-2</v>
      </c>
      <c r="C1011" s="43">
        <f t="shared" ref="C1011" si="499">AVERAGE(B1011:B1014)</f>
        <v>5.3179500000000005E-2</v>
      </c>
      <c r="E1011" s="43">
        <f t="shared" ref="E1011" si="500">C1011*((275.6-76.18)/76.18)</f>
        <v>0.13921050000000001</v>
      </c>
    </row>
    <row r="1012" spans="1:5" x14ac:dyDescent="0.15">
      <c r="A1012" s="7">
        <v>42196.25</v>
      </c>
      <c r="B1012" s="8">
        <v>5.4086000000000002E-2</v>
      </c>
      <c r="C1012" s="43"/>
      <c r="E1012" s="43"/>
    </row>
    <row r="1013" spans="1:5" x14ac:dyDescent="0.15">
      <c r="A1013" s="7">
        <v>42196.5</v>
      </c>
      <c r="B1013" s="8">
        <v>5.2273E-2</v>
      </c>
      <c r="C1013" s="43"/>
      <c r="E1013" s="43"/>
    </row>
    <row r="1014" spans="1:5" x14ac:dyDescent="0.15">
      <c r="A1014" s="7">
        <v>42196.75</v>
      </c>
      <c r="B1014" s="8">
        <v>5.2273E-2</v>
      </c>
      <c r="C1014" s="43"/>
      <c r="E1014" s="43"/>
    </row>
    <row r="1015" spans="1:5" x14ac:dyDescent="0.15">
      <c r="A1015" s="7">
        <v>42197</v>
      </c>
      <c r="B1015" s="8">
        <v>7.4070999999999998E-2</v>
      </c>
      <c r="C1015" s="43">
        <f t="shared" ref="C1015" si="501">AVERAGE(B1015:B1018)</f>
        <v>6.9988250000000002E-2</v>
      </c>
      <c r="E1015" s="43">
        <f t="shared" ref="E1015" si="502">C1015*((275.6-76.18)/76.18)</f>
        <v>0.18321156228668944</v>
      </c>
    </row>
    <row r="1016" spans="1:5" x14ac:dyDescent="0.15">
      <c r="A1016" s="7">
        <v>42197.25</v>
      </c>
      <c r="B1016" s="8">
        <v>7.5897999999999993E-2</v>
      </c>
      <c r="C1016" s="43"/>
      <c r="E1016" s="43"/>
    </row>
    <row r="1017" spans="1:5" x14ac:dyDescent="0.15">
      <c r="A1017" s="7">
        <v>42197.5</v>
      </c>
      <c r="B1017" s="8">
        <v>7.5897999999999993E-2</v>
      </c>
      <c r="C1017" s="43"/>
      <c r="E1017" s="43"/>
    </row>
    <row r="1018" spans="1:5" x14ac:dyDescent="0.15">
      <c r="A1018" s="7">
        <v>42197.75</v>
      </c>
      <c r="B1018" s="8">
        <v>5.4086000000000002E-2</v>
      </c>
      <c r="C1018" s="43"/>
      <c r="E1018" s="43"/>
    </row>
    <row r="1019" spans="1:5" x14ac:dyDescent="0.15">
      <c r="A1019" s="7">
        <v>42198</v>
      </c>
      <c r="B1019" s="8">
        <v>5.2273E-2</v>
      </c>
      <c r="C1019" s="43">
        <f t="shared" ref="C1019" si="503">AVERAGE(B1019:B1022)</f>
        <v>5.1819749999999998E-2</v>
      </c>
      <c r="E1019" s="43">
        <f t="shared" ref="E1019" si="504">C1019*((275.6-76.18)/76.18)</f>
        <v>0.13565101791808873</v>
      </c>
    </row>
    <row r="1020" spans="1:5" x14ac:dyDescent="0.15">
      <c r="A1020" s="7">
        <v>42198.25</v>
      </c>
      <c r="B1020" s="8">
        <v>5.2273E-2</v>
      </c>
      <c r="C1020" s="43"/>
      <c r="E1020" s="43"/>
    </row>
    <row r="1021" spans="1:5" x14ac:dyDescent="0.15">
      <c r="A1021" s="7">
        <v>42198.5</v>
      </c>
      <c r="B1021" s="8">
        <v>5.0459999999999998E-2</v>
      </c>
      <c r="C1021" s="43"/>
      <c r="E1021" s="43"/>
    </row>
    <row r="1022" spans="1:5" x14ac:dyDescent="0.15">
      <c r="A1022" s="7">
        <v>42198.75</v>
      </c>
      <c r="B1022" s="8">
        <v>5.2273E-2</v>
      </c>
      <c r="C1022" s="43"/>
      <c r="E1022" s="43"/>
    </row>
    <row r="1023" spans="1:5" x14ac:dyDescent="0.15">
      <c r="A1023" s="7">
        <v>42199</v>
      </c>
      <c r="B1023" s="8">
        <v>5.2273E-2</v>
      </c>
      <c r="C1023" s="43">
        <f t="shared" ref="C1023" si="505">AVERAGE(B1023:B1026)</f>
        <v>5.2726249999999995E-2</v>
      </c>
      <c r="E1023" s="43">
        <f t="shared" ref="E1023" si="506">C1023*((275.6-76.18)/76.18)</f>
        <v>0.13802400597269623</v>
      </c>
    </row>
    <row r="1024" spans="1:5" x14ac:dyDescent="0.15">
      <c r="A1024" s="7">
        <v>42199.25</v>
      </c>
      <c r="B1024" s="8">
        <v>5.2273E-2</v>
      </c>
      <c r="C1024" s="43"/>
      <c r="E1024" s="43"/>
    </row>
    <row r="1025" spans="1:5" x14ac:dyDescent="0.15">
      <c r="A1025" s="7">
        <v>42199.5</v>
      </c>
      <c r="B1025" s="8">
        <v>5.2273E-2</v>
      </c>
      <c r="C1025" s="43"/>
      <c r="E1025" s="43"/>
    </row>
    <row r="1026" spans="1:5" x14ac:dyDescent="0.15">
      <c r="A1026" s="7">
        <v>42199.75</v>
      </c>
      <c r="B1026" s="8">
        <v>5.4086000000000002E-2</v>
      </c>
      <c r="C1026" s="43"/>
      <c r="E1026" s="43"/>
    </row>
    <row r="1027" spans="1:5" x14ac:dyDescent="0.15">
      <c r="A1027" s="7">
        <v>42200</v>
      </c>
      <c r="B1027" s="8">
        <v>5.4086000000000002E-2</v>
      </c>
      <c r="C1027" s="43">
        <f t="shared" ref="C1027" si="507">AVERAGE(B1027:B1030)</f>
        <v>5.3179499999999998E-2</v>
      </c>
      <c r="E1027" s="43">
        <f t="shared" ref="E1027" si="508">C1027*((275.6-76.18)/76.18)</f>
        <v>0.13921049999999999</v>
      </c>
    </row>
    <row r="1028" spans="1:5" x14ac:dyDescent="0.15">
      <c r="A1028" s="7">
        <v>42200.25</v>
      </c>
      <c r="B1028" s="8">
        <v>5.2273E-2</v>
      </c>
      <c r="C1028" s="43"/>
      <c r="E1028" s="43"/>
    </row>
    <row r="1029" spans="1:5" x14ac:dyDescent="0.15">
      <c r="A1029" s="7">
        <v>42200.5</v>
      </c>
      <c r="B1029" s="8">
        <v>5.2273E-2</v>
      </c>
      <c r="C1029" s="43"/>
      <c r="E1029" s="43"/>
    </row>
    <row r="1030" spans="1:5" x14ac:dyDescent="0.15">
      <c r="A1030" s="7">
        <v>42200.75</v>
      </c>
      <c r="B1030" s="8">
        <v>5.4086000000000002E-2</v>
      </c>
      <c r="C1030" s="43"/>
      <c r="E1030" s="43"/>
    </row>
    <row r="1031" spans="1:5" x14ac:dyDescent="0.15">
      <c r="A1031" s="7">
        <v>42201</v>
      </c>
      <c r="B1031" s="8">
        <v>5.4086000000000002E-2</v>
      </c>
      <c r="C1031" s="43">
        <f t="shared" ref="C1031" si="509">AVERAGE(B1031:B1034)</f>
        <v>5.0451000000000003E-2</v>
      </c>
      <c r="E1031" s="43">
        <f t="shared" ref="E1031" si="510">C1031*((275.6-76.18)/76.18)</f>
        <v>0.13206797610921503</v>
      </c>
    </row>
    <row r="1032" spans="1:5" x14ac:dyDescent="0.15">
      <c r="A1032" s="7">
        <v>42201.25</v>
      </c>
      <c r="B1032" s="8">
        <v>5.2273E-2</v>
      </c>
      <c r="C1032" s="43"/>
      <c r="E1032" s="43"/>
    </row>
    <row r="1033" spans="1:5" x14ac:dyDescent="0.15">
      <c r="A1033" s="7">
        <v>42201.5</v>
      </c>
      <c r="B1033" s="8">
        <v>4.8634999999999998E-2</v>
      </c>
      <c r="C1033" s="43"/>
      <c r="E1033" s="43"/>
    </row>
    <row r="1034" spans="1:5" x14ac:dyDescent="0.15">
      <c r="A1034" s="7">
        <v>42201.75</v>
      </c>
      <c r="B1034" s="8">
        <v>4.6809999999999997E-2</v>
      </c>
      <c r="C1034" s="43"/>
      <c r="E1034" s="43"/>
    </row>
    <row r="1035" spans="1:5" x14ac:dyDescent="0.15">
      <c r="A1035" s="7">
        <v>42202</v>
      </c>
      <c r="B1035" s="8">
        <v>4.8634999999999998E-2</v>
      </c>
      <c r="C1035" s="43">
        <f t="shared" ref="C1035" si="511">AVERAGE(B1035:B1038)</f>
        <v>4.7266249999999996E-2</v>
      </c>
      <c r="E1035" s="43">
        <f t="shared" ref="E1035" si="512">C1035*((275.6-76.18)/76.18)</f>
        <v>0.12373110494880546</v>
      </c>
    </row>
    <row r="1036" spans="1:5" x14ac:dyDescent="0.15">
      <c r="A1036" s="7">
        <v>42202.25</v>
      </c>
      <c r="B1036" s="8">
        <v>4.8634999999999998E-2</v>
      </c>
      <c r="C1036" s="43"/>
      <c r="E1036" s="43"/>
    </row>
    <row r="1037" spans="1:5" x14ac:dyDescent="0.15">
      <c r="A1037" s="7">
        <v>42202.5</v>
      </c>
      <c r="B1037" s="8">
        <v>4.4984999999999997E-2</v>
      </c>
      <c r="C1037" s="43"/>
      <c r="E1037" s="43"/>
    </row>
    <row r="1038" spans="1:5" x14ac:dyDescent="0.15">
      <c r="A1038" s="7">
        <v>42202.75</v>
      </c>
      <c r="B1038" s="8">
        <v>4.6809999999999997E-2</v>
      </c>
      <c r="C1038" s="43"/>
      <c r="E1038" s="43"/>
    </row>
    <row r="1039" spans="1:5" x14ac:dyDescent="0.15">
      <c r="A1039" s="7">
        <v>42203</v>
      </c>
      <c r="B1039" s="8">
        <v>4.8634999999999998E-2</v>
      </c>
      <c r="C1039" s="43">
        <f t="shared" ref="C1039" si="513">AVERAGE(B1039:B1042)</f>
        <v>5.4082500000000006E-2</v>
      </c>
      <c r="E1039" s="43">
        <f t="shared" ref="E1039" si="514">C1039*((275.6-76.18)/76.18)</f>
        <v>0.14157432593856656</v>
      </c>
    </row>
    <row r="1040" spans="1:5" x14ac:dyDescent="0.15">
      <c r="A1040" s="7">
        <v>42203.25</v>
      </c>
      <c r="B1040" s="8">
        <v>4.6809999999999997E-2</v>
      </c>
      <c r="C1040" s="43"/>
      <c r="E1040" s="43"/>
    </row>
    <row r="1041" spans="1:5" x14ac:dyDescent="0.15">
      <c r="A1041" s="7">
        <v>42203.5</v>
      </c>
      <c r="B1041" s="8">
        <v>4.3159999999999997E-2</v>
      </c>
      <c r="C1041" s="43"/>
      <c r="E1041" s="43"/>
    </row>
    <row r="1042" spans="1:5" x14ac:dyDescent="0.15">
      <c r="A1042" s="7">
        <v>42203.75</v>
      </c>
      <c r="B1042" s="8">
        <v>7.7725000000000002E-2</v>
      </c>
      <c r="C1042" s="43"/>
      <c r="E1042" s="43"/>
    </row>
    <row r="1043" spans="1:5" x14ac:dyDescent="0.15">
      <c r="A1043" s="7">
        <v>42204</v>
      </c>
      <c r="B1043" s="8">
        <v>7.2244000000000003E-2</v>
      </c>
      <c r="C1043" s="43">
        <f t="shared" ref="C1043" si="515">AVERAGE(B1043:B1046)</f>
        <v>6.9053749999999997E-2</v>
      </c>
      <c r="E1043" s="43">
        <f t="shared" ref="E1043" si="516">C1043*((275.6-76.18)/76.18)</f>
        <v>0.18076527730375427</v>
      </c>
    </row>
    <row r="1044" spans="1:5" x14ac:dyDescent="0.15">
      <c r="A1044" s="7">
        <v>42204.25</v>
      </c>
      <c r="B1044" s="8">
        <v>7.0416999999999993E-2</v>
      </c>
      <c r="C1044" s="43"/>
      <c r="E1044" s="43"/>
    </row>
    <row r="1045" spans="1:5" x14ac:dyDescent="0.15">
      <c r="A1045" s="7">
        <v>42204.5</v>
      </c>
      <c r="B1045" s="8">
        <v>6.6777000000000003E-2</v>
      </c>
      <c r="C1045" s="43"/>
      <c r="E1045" s="43"/>
    </row>
    <row r="1046" spans="1:5" x14ac:dyDescent="0.15">
      <c r="A1046" s="7">
        <v>42204.75</v>
      </c>
      <c r="B1046" s="8">
        <v>6.6777000000000003E-2</v>
      </c>
      <c r="C1046" s="43"/>
      <c r="E1046" s="43"/>
    </row>
    <row r="1047" spans="1:5" x14ac:dyDescent="0.15">
      <c r="A1047" s="7">
        <v>42205</v>
      </c>
      <c r="B1047" s="8">
        <v>6.6777000000000003E-2</v>
      </c>
      <c r="C1047" s="43">
        <f t="shared" ref="C1047" si="517">AVERAGE(B1047:B1050)</f>
        <v>6.4057500000000003E-2</v>
      </c>
      <c r="E1047" s="43">
        <f t="shared" ref="E1047" si="518">C1047*((275.6-76.18)/76.18)</f>
        <v>0.16768635665529011</v>
      </c>
    </row>
    <row r="1048" spans="1:5" x14ac:dyDescent="0.15">
      <c r="A1048" s="7">
        <v>42205.25</v>
      </c>
      <c r="B1048" s="8">
        <v>6.4963999999999994E-2</v>
      </c>
      <c r="C1048" s="43"/>
      <c r="E1048" s="43"/>
    </row>
    <row r="1049" spans="1:5" x14ac:dyDescent="0.15">
      <c r="A1049" s="7">
        <v>42205.5</v>
      </c>
      <c r="B1049" s="8">
        <v>6.3150999999999999E-2</v>
      </c>
      <c r="C1049" s="43"/>
      <c r="E1049" s="43"/>
    </row>
    <row r="1050" spans="1:5" x14ac:dyDescent="0.15">
      <c r="A1050" s="7">
        <v>42205.75</v>
      </c>
      <c r="B1050" s="8">
        <v>6.1337999999999997E-2</v>
      </c>
      <c r="C1050" s="43"/>
      <c r="E1050" s="43"/>
    </row>
    <row r="1051" spans="1:5" x14ac:dyDescent="0.15">
      <c r="A1051" s="7">
        <v>42206</v>
      </c>
      <c r="B1051" s="8">
        <v>6.1337999999999997E-2</v>
      </c>
      <c r="C1051" s="43">
        <f t="shared" ref="C1051" si="519">AVERAGE(B1051:B1054)</f>
        <v>6.2244499999999994E-2</v>
      </c>
      <c r="E1051" s="43">
        <f t="shared" ref="E1051" si="520">C1051*((275.6-76.18)/76.18)</f>
        <v>0.16294038054607507</v>
      </c>
    </row>
    <row r="1052" spans="1:5" x14ac:dyDescent="0.15">
      <c r="A1052" s="7">
        <v>42206.25</v>
      </c>
      <c r="B1052" s="8">
        <v>6.3150999999999999E-2</v>
      </c>
      <c r="C1052" s="43"/>
      <c r="E1052" s="43"/>
    </row>
    <row r="1053" spans="1:5" x14ac:dyDescent="0.15">
      <c r="A1053" s="7">
        <v>42206.5</v>
      </c>
      <c r="B1053" s="8">
        <v>6.1337999999999997E-2</v>
      </c>
      <c r="C1053" s="43"/>
      <c r="E1053" s="43"/>
    </row>
    <row r="1054" spans="1:5" x14ac:dyDescent="0.15">
      <c r="A1054" s="7">
        <v>42206.75</v>
      </c>
      <c r="B1054" s="8">
        <v>6.3150999999999999E-2</v>
      </c>
      <c r="C1054" s="43"/>
      <c r="E1054" s="43"/>
    </row>
    <row r="1055" spans="1:5" x14ac:dyDescent="0.15">
      <c r="A1055" s="7">
        <v>42207</v>
      </c>
      <c r="B1055" s="8">
        <v>6.3150999999999999E-2</v>
      </c>
      <c r="C1055" s="43">
        <f t="shared" ref="C1055" si="521">AVERAGE(B1055:B1058)</f>
        <v>6.2244500000000001E-2</v>
      </c>
      <c r="E1055" s="43">
        <f t="shared" ref="E1055" si="522">C1055*((275.6-76.18)/76.18)</f>
        <v>0.1629403805460751</v>
      </c>
    </row>
    <row r="1056" spans="1:5" x14ac:dyDescent="0.15">
      <c r="A1056" s="7">
        <v>42207.25</v>
      </c>
      <c r="B1056" s="8">
        <v>6.3150999999999999E-2</v>
      </c>
      <c r="C1056" s="43"/>
      <c r="E1056" s="43"/>
    </row>
    <row r="1057" spans="1:5" x14ac:dyDescent="0.15">
      <c r="A1057" s="7">
        <v>42207.5</v>
      </c>
      <c r="B1057" s="8">
        <v>6.1337999999999997E-2</v>
      </c>
      <c r="C1057" s="43"/>
      <c r="E1057" s="43"/>
    </row>
    <row r="1058" spans="1:5" x14ac:dyDescent="0.15">
      <c r="A1058" s="7">
        <v>42207.75</v>
      </c>
      <c r="B1058" s="8">
        <v>6.1337999999999997E-2</v>
      </c>
      <c r="C1058" s="43"/>
      <c r="E1058" s="43"/>
    </row>
    <row r="1059" spans="1:5" x14ac:dyDescent="0.15">
      <c r="A1059" s="7">
        <v>42208</v>
      </c>
      <c r="B1059" s="8">
        <v>6.1337999999999997E-2</v>
      </c>
      <c r="C1059" s="43">
        <f t="shared" ref="C1059" si="523">AVERAGE(B1059:B1062)</f>
        <v>5.9071749999999992E-2</v>
      </c>
      <c r="E1059" s="43">
        <f t="shared" ref="E1059" si="524">C1059*((275.6-76.18)/76.18)</f>
        <v>0.1546349223549488</v>
      </c>
    </row>
    <row r="1060" spans="1:5" x14ac:dyDescent="0.15">
      <c r="A1060" s="7">
        <v>42208.25</v>
      </c>
      <c r="B1060" s="8">
        <v>5.9525000000000002E-2</v>
      </c>
      <c r="C1060" s="43"/>
      <c r="E1060" s="43"/>
    </row>
    <row r="1061" spans="1:5" x14ac:dyDescent="0.15">
      <c r="A1061" s="7">
        <v>42208.5</v>
      </c>
      <c r="B1061" s="8">
        <v>5.7711999999999999E-2</v>
      </c>
      <c r="C1061" s="43"/>
      <c r="E1061" s="43"/>
    </row>
    <row r="1062" spans="1:5" x14ac:dyDescent="0.15">
      <c r="A1062" s="7">
        <v>42208.75</v>
      </c>
      <c r="B1062" s="8">
        <v>5.7711999999999999E-2</v>
      </c>
      <c r="C1062" s="43"/>
      <c r="E1062" s="43"/>
    </row>
    <row r="1063" spans="1:5" x14ac:dyDescent="0.15">
      <c r="A1063" s="7">
        <v>42209</v>
      </c>
      <c r="B1063" s="8">
        <v>6.1337999999999997E-2</v>
      </c>
      <c r="C1063" s="43">
        <f t="shared" ref="C1063" si="525">AVERAGE(B1063:B1066)</f>
        <v>5.9071749999999999E-2</v>
      </c>
      <c r="E1063" s="43">
        <f t="shared" ref="E1063" si="526">C1063*((275.6-76.18)/76.18)</f>
        <v>0.1546349223549488</v>
      </c>
    </row>
    <row r="1064" spans="1:5" x14ac:dyDescent="0.15">
      <c r="A1064" s="7">
        <v>42209.25</v>
      </c>
      <c r="B1064" s="8">
        <v>6.1337999999999997E-2</v>
      </c>
      <c r="C1064" s="43"/>
      <c r="E1064" s="43"/>
    </row>
    <row r="1065" spans="1:5" x14ac:dyDescent="0.15">
      <c r="A1065" s="7">
        <v>42209.5</v>
      </c>
      <c r="B1065" s="8">
        <v>5.7711999999999999E-2</v>
      </c>
      <c r="C1065" s="43"/>
      <c r="E1065" s="43"/>
    </row>
    <row r="1066" spans="1:5" x14ac:dyDescent="0.15">
      <c r="A1066" s="7">
        <v>42209.75</v>
      </c>
      <c r="B1066" s="8">
        <v>5.5898999999999997E-2</v>
      </c>
      <c r="C1066" s="43"/>
      <c r="E1066" s="43"/>
    </row>
    <row r="1067" spans="1:5" x14ac:dyDescent="0.15">
      <c r="A1067" s="7">
        <v>42210</v>
      </c>
      <c r="B1067" s="8">
        <v>5.9525000000000002E-2</v>
      </c>
      <c r="C1067" s="43">
        <f t="shared" ref="C1067" si="527">AVERAGE(B1067:B1070)</f>
        <v>5.7711999999999999E-2</v>
      </c>
      <c r="E1067" s="43">
        <f t="shared" ref="E1067" si="528">C1067*((275.6-76.18)/76.18)</f>
        <v>0.15107544027303754</v>
      </c>
    </row>
    <row r="1068" spans="1:5" x14ac:dyDescent="0.15">
      <c r="A1068" s="7">
        <v>42210.25</v>
      </c>
      <c r="B1068" s="8">
        <v>5.9525000000000002E-2</v>
      </c>
      <c r="C1068" s="43"/>
      <c r="E1068" s="43"/>
    </row>
    <row r="1069" spans="1:5" x14ac:dyDescent="0.15">
      <c r="A1069" s="7">
        <v>42210.5</v>
      </c>
      <c r="B1069" s="8">
        <v>5.5898999999999997E-2</v>
      </c>
      <c r="C1069" s="43"/>
      <c r="E1069" s="43"/>
    </row>
    <row r="1070" spans="1:5" x14ac:dyDescent="0.15">
      <c r="A1070" s="7">
        <v>42210.75</v>
      </c>
      <c r="B1070" s="8">
        <v>5.5898999999999997E-2</v>
      </c>
      <c r="C1070" s="43"/>
      <c r="E1070" s="43"/>
    </row>
    <row r="1071" spans="1:5" x14ac:dyDescent="0.15">
      <c r="A1071" s="7">
        <v>42211</v>
      </c>
      <c r="B1071" s="8">
        <v>5.0459999999999998E-2</v>
      </c>
      <c r="C1071" s="43">
        <f t="shared" ref="C1071" si="529">AVERAGE(B1071:B1074)</f>
        <v>4.7722499999999994E-2</v>
      </c>
      <c r="E1071" s="43">
        <f t="shared" ref="E1071" si="530">C1071*((275.6-76.18)/76.18)</f>
        <v>0.12492545221843002</v>
      </c>
    </row>
    <row r="1072" spans="1:5" x14ac:dyDescent="0.15">
      <c r="A1072" s="7">
        <v>42211.25</v>
      </c>
      <c r="B1072" s="8">
        <v>4.8634999999999998E-2</v>
      </c>
      <c r="C1072" s="43"/>
      <c r="E1072" s="43"/>
    </row>
    <row r="1073" spans="1:5" x14ac:dyDescent="0.15">
      <c r="A1073" s="7">
        <v>42211.5</v>
      </c>
      <c r="B1073" s="8">
        <v>4.4984999999999997E-2</v>
      </c>
      <c r="C1073" s="43"/>
      <c r="E1073" s="43"/>
    </row>
    <row r="1074" spans="1:5" x14ac:dyDescent="0.15">
      <c r="A1074" s="7">
        <v>42211.75</v>
      </c>
      <c r="B1074" s="8">
        <v>4.6809999999999997E-2</v>
      </c>
      <c r="C1074" s="43"/>
      <c r="E1074" s="43"/>
    </row>
    <row r="1075" spans="1:5" x14ac:dyDescent="0.15">
      <c r="A1075" s="7">
        <v>42212</v>
      </c>
      <c r="B1075" s="8">
        <v>5.2273E-2</v>
      </c>
      <c r="C1075" s="43">
        <f t="shared" ref="C1075" si="531">AVERAGE(B1075:B1078)</f>
        <v>7.6123499999999997E-2</v>
      </c>
      <c r="E1075" s="43">
        <f t="shared" ref="E1075" si="532">C1075*((275.6-76.18)/76.18)</f>
        <v>0.19927209726962458</v>
      </c>
    </row>
    <row r="1076" spans="1:5" x14ac:dyDescent="0.15">
      <c r="A1076" s="7">
        <v>42212.25</v>
      </c>
      <c r="B1076" s="8">
        <v>5.2273E-2</v>
      </c>
      <c r="C1076" s="43"/>
      <c r="E1076" s="43"/>
    </row>
    <row r="1077" spans="1:5" x14ac:dyDescent="0.15">
      <c r="A1077" s="7">
        <v>42212.5</v>
      </c>
      <c r="B1077" s="8">
        <v>9.0588000000000002E-2</v>
      </c>
      <c r="C1077" s="43"/>
      <c r="E1077" s="43"/>
    </row>
    <row r="1078" spans="1:5" x14ac:dyDescent="0.15">
      <c r="A1078" s="7">
        <v>42212.75</v>
      </c>
      <c r="B1078" s="8">
        <v>0.10936</v>
      </c>
      <c r="C1078" s="43"/>
      <c r="E1078" s="43"/>
    </row>
    <row r="1079" spans="1:5" x14ac:dyDescent="0.15">
      <c r="A1079" s="7">
        <v>42213</v>
      </c>
      <c r="B1079" s="8">
        <v>9.4315999999999997E-2</v>
      </c>
      <c r="C1079" s="43">
        <f t="shared" ref="C1079" si="533">AVERAGE(B1079:B1082)</f>
        <v>9.2461249999999995E-2</v>
      </c>
      <c r="E1079" s="43">
        <f t="shared" ref="E1079" si="534">C1079*((275.6-76.18)/76.18)</f>
        <v>0.24204020051194539</v>
      </c>
    </row>
    <row r="1080" spans="1:5" x14ac:dyDescent="0.15">
      <c r="A1080" s="7">
        <v>42213.25</v>
      </c>
      <c r="B1080" s="8">
        <v>9.4315999999999997E-2</v>
      </c>
      <c r="C1080" s="43"/>
      <c r="E1080" s="43"/>
    </row>
    <row r="1081" spans="1:5" x14ac:dyDescent="0.15">
      <c r="A1081" s="7">
        <v>42213.5</v>
      </c>
      <c r="B1081" s="8">
        <v>9.6180000000000002E-2</v>
      </c>
      <c r="C1081" s="43"/>
      <c r="E1081" s="43"/>
    </row>
    <row r="1082" spans="1:5" x14ac:dyDescent="0.15">
      <c r="A1082" s="7">
        <v>42213.75</v>
      </c>
      <c r="B1082" s="8">
        <v>8.5032999999999997E-2</v>
      </c>
      <c r="C1082" s="43"/>
      <c r="E1082" s="43"/>
    </row>
    <row r="1083" spans="1:5" x14ac:dyDescent="0.15">
      <c r="A1083" s="7">
        <v>42214</v>
      </c>
      <c r="B1083" s="8">
        <v>8.3206000000000002E-2</v>
      </c>
      <c r="C1083" s="43">
        <f t="shared" ref="C1083" si="535">AVERAGE(B1083:B1086)</f>
        <v>8.3662750000000008E-2</v>
      </c>
      <c r="E1083" s="43">
        <f t="shared" ref="E1083" si="536">C1083*((275.6-76.18)/76.18)</f>
        <v>0.2190079496587031</v>
      </c>
    </row>
    <row r="1084" spans="1:5" x14ac:dyDescent="0.15">
      <c r="A1084" s="7">
        <v>42214.25</v>
      </c>
      <c r="B1084" s="8">
        <v>8.5032999999999997E-2</v>
      </c>
      <c r="C1084" s="43"/>
      <c r="E1084" s="43"/>
    </row>
    <row r="1085" spans="1:5" x14ac:dyDescent="0.15">
      <c r="A1085" s="7">
        <v>42214.5</v>
      </c>
      <c r="B1085" s="8">
        <v>8.3206000000000002E-2</v>
      </c>
      <c r="C1085" s="43"/>
      <c r="E1085" s="43"/>
    </row>
    <row r="1086" spans="1:5" x14ac:dyDescent="0.15">
      <c r="A1086" s="7">
        <v>42214.75</v>
      </c>
      <c r="B1086" s="8">
        <v>8.3206000000000002E-2</v>
      </c>
      <c r="C1086" s="43"/>
      <c r="E1086" s="43"/>
    </row>
    <row r="1087" spans="1:5" x14ac:dyDescent="0.15">
      <c r="A1087" s="7">
        <v>42215</v>
      </c>
      <c r="B1087" s="8">
        <v>7.9551999999999998E-2</v>
      </c>
      <c r="C1087" s="43">
        <f t="shared" ref="C1087" si="537">AVERAGE(B1087:B1090)</f>
        <v>7.4984499999999996E-2</v>
      </c>
      <c r="E1087" s="43">
        <f t="shared" ref="E1087" si="538">C1087*((275.6-76.18)/76.18)</f>
        <v>0.19629048293515358</v>
      </c>
    </row>
    <row r="1088" spans="1:5" x14ac:dyDescent="0.15">
      <c r="A1088" s="7">
        <v>42215.25</v>
      </c>
      <c r="B1088" s="8">
        <v>7.5897999999999993E-2</v>
      </c>
      <c r="C1088" s="43"/>
      <c r="E1088" s="43"/>
    </row>
    <row r="1089" spans="1:7" x14ac:dyDescent="0.15">
      <c r="A1089" s="7">
        <v>42215.5</v>
      </c>
      <c r="B1089" s="8">
        <v>7.5897999999999993E-2</v>
      </c>
      <c r="C1089" s="43"/>
      <c r="E1089" s="43"/>
    </row>
    <row r="1090" spans="1:7" x14ac:dyDescent="0.15">
      <c r="A1090" s="7">
        <v>42215.75</v>
      </c>
      <c r="B1090" s="8">
        <v>6.8589999999999998E-2</v>
      </c>
      <c r="C1090" s="43"/>
      <c r="E1090" s="43"/>
    </row>
    <row r="1091" spans="1:7" x14ac:dyDescent="0.15">
      <c r="A1091" s="7">
        <v>42216</v>
      </c>
      <c r="B1091" s="8">
        <v>6.6777000000000003E-2</v>
      </c>
      <c r="C1091" s="43">
        <f t="shared" ref="C1091" si="539">AVERAGE(B1091:B1094)</f>
        <v>6.815425E-2</v>
      </c>
      <c r="E1091" s="43">
        <f t="shared" ref="E1091" si="540">C1091*((275.6-76.18)/76.18)</f>
        <v>0.17841061348122866</v>
      </c>
    </row>
    <row r="1092" spans="1:7" x14ac:dyDescent="0.15">
      <c r="A1092" s="7">
        <v>42216.25</v>
      </c>
      <c r="B1092" s="8">
        <v>6.6777000000000003E-2</v>
      </c>
      <c r="C1092" s="43"/>
      <c r="E1092" s="43"/>
    </row>
    <row r="1093" spans="1:7" x14ac:dyDescent="0.15">
      <c r="A1093" s="7">
        <v>42216.5</v>
      </c>
      <c r="B1093" s="8">
        <v>7.7725000000000002E-2</v>
      </c>
      <c r="C1093" s="43"/>
      <c r="E1093" s="43"/>
    </row>
    <row r="1094" spans="1:7" s="26" customFormat="1" ht="14.25" thickBot="1" x14ac:dyDescent="0.2">
      <c r="A1094" s="24">
        <v>42216.75</v>
      </c>
      <c r="B1094" s="25">
        <v>6.1337999999999997E-2</v>
      </c>
      <c r="C1094" s="43"/>
      <c r="E1094" s="43"/>
    </row>
    <row r="1095" spans="1:7" x14ac:dyDescent="0.15">
      <c r="A1095" s="22">
        <v>42217</v>
      </c>
      <c r="B1095" s="23">
        <v>7.2244000000000003E-2</v>
      </c>
      <c r="C1095" s="43">
        <f t="shared" ref="C1095" si="541">AVERAGE(B1095:B1098)</f>
        <v>7.0416999999999993E-2</v>
      </c>
      <c r="E1095" s="43">
        <f t="shared" ref="E1095" si="542">C1095*((275.6-76.18)/76.18)</f>
        <v>0.18433392150170647</v>
      </c>
      <c r="G1095" s="20">
        <f>AVERAGE(E1095:E1218)*1000</f>
        <v>284.07335004954308</v>
      </c>
    </row>
    <row r="1096" spans="1:7" x14ac:dyDescent="0.15">
      <c r="A1096" s="7">
        <v>42217.25</v>
      </c>
      <c r="B1096" s="8">
        <v>7.2244000000000003E-2</v>
      </c>
      <c r="C1096" s="43"/>
      <c r="E1096" s="43"/>
    </row>
    <row r="1097" spans="1:7" x14ac:dyDescent="0.15">
      <c r="A1097" s="7">
        <v>42217.5</v>
      </c>
      <c r="B1097" s="8">
        <v>6.8589999999999998E-2</v>
      </c>
      <c r="C1097" s="43"/>
      <c r="E1097" s="43"/>
    </row>
    <row r="1098" spans="1:7" x14ac:dyDescent="0.15">
      <c r="A1098" s="7">
        <v>42217.75</v>
      </c>
      <c r="B1098" s="8">
        <v>6.8589999999999998E-2</v>
      </c>
      <c r="C1098" s="43"/>
      <c r="E1098" s="43"/>
    </row>
    <row r="1099" spans="1:7" x14ac:dyDescent="0.15">
      <c r="A1099" s="7">
        <v>42218</v>
      </c>
      <c r="B1099" s="8">
        <v>7.5897999999999993E-2</v>
      </c>
      <c r="C1099" s="43">
        <f t="shared" ref="C1099" si="543">AVERAGE(B1099:B1102)</f>
        <v>0.11803275000000001</v>
      </c>
      <c r="E1099" s="43">
        <f t="shared" ref="E1099" si="544">C1099*((275.6-76.18)/76.18)</f>
        <v>0.3089799291808874</v>
      </c>
    </row>
    <row r="1100" spans="1:7" x14ac:dyDescent="0.15">
      <c r="A1100" s="7">
        <v>42218.25</v>
      </c>
      <c r="B1100" s="8">
        <v>8.5032999999999997E-2</v>
      </c>
      <c r="C1100" s="43"/>
      <c r="E1100" s="43"/>
    </row>
    <row r="1101" spans="1:7" x14ac:dyDescent="0.15">
      <c r="A1101" s="7">
        <v>42218.5</v>
      </c>
      <c r="B1101" s="8">
        <v>0.15984000000000001</v>
      </c>
      <c r="C1101" s="43"/>
      <c r="E1101" s="43"/>
    </row>
    <row r="1102" spans="1:7" x14ac:dyDescent="0.15">
      <c r="A1102" s="7">
        <v>42218.75</v>
      </c>
      <c r="B1102" s="8">
        <v>0.15135999999999999</v>
      </c>
      <c r="C1102" s="43"/>
      <c r="E1102" s="43"/>
    </row>
    <row r="1103" spans="1:7" x14ac:dyDescent="0.15">
      <c r="A1103" s="7">
        <v>42219</v>
      </c>
      <c r="B1103" s="8">
        <v>0.14712</v>
      </c>
      <c r="C1103" s="43">
        <f t="shared" ref="C1103" si="545">AVERAGE(B1103:B1106)</f>
        <v>0.31906000000000001</v>
      </c>
      <c r="E1103" s="43">
        <f t="shared" ref="E1103" si="546">C1103*((275.6-76.18)/76.18)</f>
        <v>0.83521849829351547</v>
      </c>
    </row>
    <row r="1104" spans="1:7" x14ac:dyDescent="0.15">
      <c r="A1104" s="7">
        <v>42219.25</v>
      </c>
      <c r="B1104" s="8">
        <v>0.14499999999999999</v>
      </c>
      <c r="C1104" s="43"/>
      <c r="E1104" s="43"/>
    </row>
    <row r="1105" spans="1:5" x14ac:dyDescent="0.15">
      <c r="A1105" s="7">
        <v>42219.5</v>
      </c>
      <c r="B1105" s="8">
        <v>0.87090000000000001</v>
      </c>
      <c r="C1105" s="43"/>
      <c r="E1105" s="43"/>
    </row>
    <row r="1106" spans="1:5" x14ac:dyDescent="0.15">
      <c r="A1106" s="7">
        <v>42219.75</v>
      </c>
      <c r="B1106" s="8">
        <v>0.11322</v>
      </c>
      <c r="C1106" s="43"/>
      <c r="E1106" s="43"/>
    </row>
    <row r="1107" spans="1:5" x14ac:dyDescent="0.15">
      <c r="A1107" s="7">
        <v>42220</v>
      </c>
      <c r="B1107" s="8">
        <v>0.11322</v>
      </c>
      <c r="C1107" s="43">
        <f t="shared" ref="C1107" si="547">AVERAGE(B1107:B1110)</f>
        <v>0.1108075</v>
      </c>
      <c r="E1107" s="43">
        <f t="shared" ref="E1107" si="548">C1107*((275.6-76.18)/76.18)</f>
        <v>0.29006604948805464</v>
      </c>
    </row>
    <row r="1108" spans="1:5" x14ac:dyDescent="0.15">
      <c r="A1108" s="7">
        <v>42220.25</v>
      </c>
      <c r="B1108" s="8">
        <v>0.11322</v>
      </c>
      <c r="C1108" s="43"/>
      <c r="E1108" s="43"/>
    </row>
    <row r="1109" spans="1:5" x14ac:dyDescent="0.15">
      <c r="A1109" s="7">
        <v>42220.5</v>
      </c>
      <c r="B1109" s="8">
        <v>0.10936</v>
      </c>
      <c r="C1109" s="43"/>
      <c r="E1109" s="43"/>
    </row>
    <row r="1110" spans="1:5" x14ac:dyDescent="0.15">
      <c r="A1110" s="7">
        <v>42220.75</v>
      </c>
      <c r="B1110" s="8">
        <v>0.10743</v>
      </c>
      <c r="C1110" s="43"/>
      <c r="E1110" s="43"/>
    </row>
    <row r="1111" spans="1:5" x14ac:dyDescent="0.15">
      <c r="A1111" s="7">
        <v>42221</v>
      </c>
      <c r="B1111" s="8">
        <v>0.10743</v>
      </c>
      <c r="C1111" s="43">
        <f t="shared" ref="C1111" si="549">AVERAGE(B1111:B1114)</f>
        <v>0.10839499999999999</v>
      </c>
      <c r="E1111" s="43">
        <f t="shared" ref="E1111" si="550">C1111*((275.6-76.18)/76.18)</f>
        <v>0.28375073378839588</v>
      </c>
    </row>
    <row r="1112" spans="1:5" x14ac:dyDescent="0.15">
      <c r="A1112" s="7">
        <v>42221.25</v>
      </c>
      <c r="B1112" s="8">
        <v>0.10936</v>
      </c>
      <c r="C1112" s="43"/>
      <c r="E1112" s="43"/>
    </row>
    <row r="1113" spans="1:5" x14ac:dyDescent="0.15">
      <c r="A1113" s="7">
        <v>42221.5</v>
      </c>
      <c r="B1113" s="8">
        <v>0.10743</v>
      </c>
      <c r="C1113" s="43"/>
      <c r="E1113" s="43"/>
    </row>
    <row r="1114" spans="1:5" x14ac:dyDescent="0.15">
      <c r="A1114" s="7">
        <v>42221.75</v>
      </c>
      <c r="B1114" s="8">
        <v>0.10936</v>
      </c>
      <c r="C1114" s="43"/>
      <c r="E1114" s="43"/>
    </row>
    <row r="1115" spans="1:5" x14ac:dyDescent="0.15">
      <c r="A1115" s="7">
        <v>42222</v>
      </c>
      <c r="B1115" s="8">
        <v>0.10743</v>
      </c>
      <c r="C1115" s="43">
        <f t="shared" ref="C1115" si="551">AVERAGE(B1115:B1118)</f>
        <v>0.1013555</v>
      </c>
      <c r="E1115" s="43">
        <f t="shared" ref="E1115" si="552">C1115*((275.6-76.18)/76.18)</f>
        <v>0.26532310068259385</v>
      </c>
    </row>
    <row r="1116" spans="1:5" x14ac:dyDescent="0.15">
      <c r="A1116" s="7">
        <v>42222.25</v>
      </c>
      <c r="B1116" s="8">
        <v>0.10936</v>
      </c>
      <c r="C1116" s="43"/>
      <c r="E1116" s="43"/>
    </row>
    <row r="1117" spans="1:5" x14ac:dyDescent="0.15">
      <c r="A1117" s="7">
        <v>42222.5</v>
      </c>
      <c r="B1117" s="8">
        <v>9.4315999999999997E-2</v>
      </c>
      <c r="C1117" s="43"/>
      <c r="E1117" s="43"/>
    </row>
    <row r="1118" spans="1:5" x14ac:dyDescent="0.15">
      <c r="A1118" s="7">
        <v>42222.75</v>
      </c>
      <c r="B1118" s="8">
        <v>9.4315999999999997E-2</v>
      </c>
      <c r="C1118" s="43"/>
      <c r="E1118" s="43"/>
    </row>
    <row r="1119" spans="1:5" x14ac:dyDescent="0.15">
      <c r="A1119" s="7">
        <v>42223</v>
      </c>
      <c r="B1119" s="8">
        <v>9.4315999999999997E-2</v>
      </c>
      <c r="C1119" s="43">
        <f t="shared" ref="C1119" si="553">AVERAGE(B1119:B1122)</f>
        <v>9.3849999999999989E-2</v>
      </c>
      <c r="E1119" s="43">
        <f t="shared" ref="E1119" si="554">C1119*((275.6-76.18)/76.18)</f>
        <v>0.24567559726962454</v>
      </c>
    </row>
    <row r="1120" spans="1:5" x14ac:dyDescent="0.15">
      <c r="A1120" s="7">
        <v>42223.25</v>
      </c>
      <c r="B1120" s="8">
        <v>9.6180000000000002E-2</v>
      </c>
      <c r="C1120" s="43"/>
      <c r="E1120" s="43"/>
    </row>
    <row r="1121" spans="1:5" x14ac:dyDescent="0.15">
      <c r="A1121" s="7">
        <v>42223.5</v>
      </c>
      <c r="B1121" s="8">
        <v>9.2452000000000006E-2</v>
      </c>
      <c r="C1121" s="43"/>
      <c r="E1121" s="43"/>
    </row>
    <row r="1122" spans="1:5" x14ac:dyDescent="0.15">
      <c r="A1122" s="7">
        <v>42223.75</v>
      </c>
      <c r="B1122" s="8">
        <v>9.2452000000000006E-2</v>
      </c>
      <c r="C1122" s="43"/>
      <c r="E1122" s="43"/>
    </row>
    <row r="1123" spans="1:5" x14ac:dyDescent="0.15">
      <c r="A1123" s="7">
        <v>42224</v>
      </c>
      <c r="B1123" s="8">
        <v>9.4315999999999997E-2</v>
      </c>
      <c r="C1123" s="43">
        <f t="shared" ref="C1123" si="555">AVERAGE(B1123:B1126)</f>
        <v>9.2452000000000006E-2</v>
      </c>
      <c r="E1123" s="43">
        <f t="shared" ref="E1123" si="556">C1123*((275.6-76.18)/76.18)</f>
        <v>0.24201598634812288</v>
      </c>
    </row>
    <row r="1124" spans="1:5" x14ac:dyDescent="0.15">
      <c r="A1124" s="7">
        <v>42224.25</v>
      </c>
      <c r="B1124" s="8">
        <v>9.4315999999999997E-2</v>
      </c>
      <c r="C1124" s="43"/>
      <c r="E1124" s="43"/>
    </row>
    <row r="1125" spans="1:5" x14ac:dyDescent="0.15">
      <c r="A1125" s="7">
        <v>42224.5</v>
      </c>
      <c r="B1125" s="8">
        <v>9.0588000000000002E-2</v>
      </c>
      <c r="C1125" s="43"/>
      <c r="E1125" s="43"/>
    </row>
    <row r="1126" spans="1:5" x14ac:dyDescent="0.15">
      <c r="A1126" s="7">
        <v>42224.75</v>
      </c>
      <c r="B1126" s="8">
        <v>9.0588000000000002E-2</v>
      </c>
      <c r="C1126" s="43"/>
      <c r="E1126" s="43"/>
    </row>
    <row r="1127" spans="1:5" x14ac:dyDescent="0.15">
      <c r="A1127" s="7">
        <v>42225</v>
      </c>
      <c r="B1127" s="8">
        <v>9.2452000000000006E-2</v>
      </c>
      <c r="C1127" s="43">
        <f t="shared" ref="C1127" si="557">AVERAGE(B1127:B1130)</f>
        <v>8.7362999999999996E-2</v>
      </c>
      <c r="E1127" s="43">
        <f t="shared" ref="E1127" si="558">C1127*((275.6-76.18)/76.18)</f>
        <v>0.22869426962457337</v>
      </c>
    </row>
    <row r="1128" spans="1:5" x14ac:dyDescent="0.15">
      <c r="A1128" s="7">
        <v>42225.25</v>
      </c>
      <c r="B1128" s="8">
        <v>9.0588000000000002E-2</v>
      </c>
      <c r="C1128" s="43"/>
      <c r="E1128" s="43"/>
    </row>
    <row r="1129" spans="1:5" x14ac:dyDescent="0.15">
      <c r="A1129" s="7">
        <v>42225.5</v>
      </c>
      <c r="B1129" s="8">
        <v>8.3206000000000002E-2</v>
      </c>
      <c r="C1129" s="43"/>
      <c r="E1129" s="43"/>
    </row>
    <row r="1130" spans="1:5" x14ac:dyDescent="0.15">
      <c r="A1130" s="7">
        <v>42225.75</v>
      </c>
      <c r="B1130" s="8">
        <v>8.3206000000000002E-2</v>
      </c>
      <c r="C1130" s="43"/>
      <c r="E1130" s="43"/>
    </row>
    <row r="1131" spans="1:5" x14ac:dyDescent="0.15">
      <c r="A1131" s="7">
        <v>42226</v>
      </c>
      <c r="B1131" s="8">
        <v>8.3206000000000002E-2</v>
      </c>
      <c r="C1131" s="43">
        <f t="shared" ref="C1131" si="559">AVERAGE(B1131:B1134)</f>
        <v>8.5032999999999997E-2</v>
      </c>
      <c r="E1131" s="43">
        <f t="shared" ref="E1131" si="560">C1131*((275.6-76.18)/76.18)</f>
        <v>0.22259491808873721</v>
      </c>
    </row>
    <row r="1132" spans="1:5" x14ac:dyDescent="0.15">
      <c r="A1132" s="7">
        <v>42226.25</v>
      </c>
      <c r="B1132" s="8">
        <v>8.6860000000000007E-2</v>
      </c>
      <c r="C1132" s="43"/>
      <c r="E1132" s="43"/>
    </row>
    <row r="1133" spans="1:5" x14ac:dyDescent="0.15">
      <c r="A1133" s="7">
        <v>42226.5</v>
      </c>
      <c r="B1133" s="8">
        <v>8.5032999999999997E-2</v>
      </c>
      <c r="C1133" s="43"/>
      <c r="E1133" s="43"/>
    </row>
    <row r="1134" spans="1:5" x14ac:dyDescent="0.15">
      <c r="A1134" s="7">
        <v>42226.75</v>
      </c>
      <c r="B1134" s="8">
        <v>8.5032999999999997E-2</v>
      </c>
      <c r="C1134" s="43"/>
      <c r="E1134" s="43"/>
    </row>
    <row r="1135" spans="1:5" x14ac:dyDescent="0.15">
      <c r="A1135" s="7">
        <v>42227</v>
      </c>
      <c r="B1135" s="8">
        <v>8.5032999999999997E-2</v>
      </c>
      <c r="C1135" s="43">
        <f t="shared" ref="C1135" si="561">AVERAGE(B1135:B1138)</f>
        <v>8.1835749999999999E-2</v>
      </c>
      <c r="E1135" s="43">
        <f t="shared" ref="E1135" si="562">C1135*((275.6-76.18)/76.18)</f>
        <v>0.21422532508532424</v>
      </c>
    </row>
    <row r="1136" spans="1:5" x14ac:dyDescent="0.15">
      <c r="A1136" s="7">
        <v>42227.25</v>
      </c>
      <c r="B1136" s="8">
        <v>8.3206000000000002E-2</v>
      </c>
      <c r="C1136" s="43"/>
      <c r="E1136" s="43"/>
    </row>
    <row r="1137" spans="1:5" x14ac:dyDescent="0.15">
      <c r="A1137" s="7">
        <v>42227.5</v>
      </c>
      <c r="B1137" s="8">
        <v>7.9551999999999998E-2</v>
      </c>
      <c r="C1137" s="43"/>
      <c r="E1137" s="43"/>
    </row>
    <row r="1138" spans="1:5" x14ac:dyDescent="0.15">
      <c r="A1138" s="7">
        <v>42227.75</v>
      </c>
      <c r="B1138" s="8">
        <v>7.9551999999999998E-2</v>
      </c>
      <c r="C1138" s="43"/>
      <c r="E1138" s="43"/>
    </row>
    <row r="1139" spans="1:5" x14ac:dyDescent="0.15">
      <c r="A1139" s="7">
        <v>42228</v>
      </c>
      <c r="B1139" s="8">
        <v>8.1379000000000007E-2</v>
      </c>
      <c r="C1139" s="43">
        <f t="shared" ref="C1139" si="563">AVERAGE(B1139:B1142)</f>
        <v>7.9095250000000006E-2</v>
      </c>
      <c r="E1139" s="43">
        <f t="shared" ref="E1139" si="564">C1139*((275.6-76.18)/76.18)</f>
        <v>0.20705138822525598</v>
      </c>
    </row>
    <row r="1140" spans="1:5" x14ac:dyDescent="0.15">
      <c r="A1140" s="7">
        <v>42228.25</v>
      </c>
      <c r="B1140" s="8">
        <v>8.1379000000000007E-2</v>
      </c>
      <c r="C1140" s="43"/>
      <c r="E1140" s="43"/>
    </row>
    <row r="1141" spans="1:5" x14ac:dyDescent="0.15">
      <c r="A1141" s="7">
        <v>42228.5</v>
      </c>
      <c r="B1141" s="8">
        <v>7.7725000000000002E-2</v>
      </c>
      <c r="C1141" s="43"/>
      <c r="E1141" s="43"/>
    </row>
    <row r="1142" spans="1:5" x14ac:dyDescent="0.15">
      <c r="A1142" s="7">
        <v>42228.75</v>
      </c>
      <c r="B1142" s="8">
        <v>7.5897999999999993E-2</v>
      </c>
      <c r="C1142" s="43"/>
      <c r="E1142" s="43"/>
    </row>
    <row r="1143" spans="1:5" x14ac:dyDescent="0.15">
      <c r="A1143" s="7">
        <v>42229</v>
      </c>
      <c r="B1143" s="8">
        <v>7.9551999999999998E-2</v>
      </c>
      <c r="C1143" s="43">
        <f t="shared" ref="C1143" si="565">AVERAGE(B1143:B1146)</f>
        <v>7.8181749999999994E-2</v>
      </c>
      <c r="E1143" s="43">
        <f t="shared" ref="E1143" si="566">C1143*((275.6-76.18)/76.18)</f>
        <v>0.20466007593856655</v>
      </c>
    </row>
    <row r="1144" spans="1:5" x14ac:dyDescent="0.15">
      <c r="A1144" s="7">
        <v>42229.25</v>
      </c>
      <c r="B1144" s="8">
        <v>7.9551999999999998E-2</v>
      </c>
      <c r="C1144" s="43"/>
      <c r="E1144" s="43"/>
    </row>
    <row r="1145" spans="1:5" x14ac:dyDescent="0.15">
      <c r="A1145" s="7">
        <v>42229.5</v>
      </c>
      <c r="B1145" s="8">
        <v>7.5897999999999993E-2</v>
      </c>
      <c r="C1145" s="43"/>
      <c r="E1145" s="43"/>
    </row>
    <row r="1146" spans="1:5" x14ac:dyDescent="0.15">
      <c r="A1146" s="7">
        <v>42229.75</v>
      </c>
      <c r="B1146" s="8">
        <v>7.7725000000000002E-2</v>
      </c>
      <c r="C1146" s="43"/>
      <c r="E1146" s="43"/>
    </row>
    <row r="1147" spans="1:5" x14ac:dyDescent="0.15">
      <c r="A1147" s="7">
        <v>42230</v>
      </c>
      <c r="B1147" s="8">
        <v>7.9551999999999998E-2</v>
      </c>
      <c r="C1147" s="43">
        <f t="shared" ref="C1147" si="567">AVERAGE(B1147:B1150)</f>
        <v>7.7724999999999989E-2</v>
      </c>
      <c r="E1147" s="43">
        <f t="shared" ref="E1147" si="568">C1147*((275.6-76.18)/76.18)</f>
        <v>0.20346441979522181</v>
      </c>
    </row>
    <row r="1148" spans="1:5" x14ac:dyDescent="0.15">
      <c r="A1148" s="7">
        <v>42230.25</v>
      </c>
      <c r="B1148" s="8">
        <v>7.9551999999999998E-2</v>
      </c>
      <c r="C1148" s="43"/>
      <c r="E1148" s="43"/>
    </row>
    <row r="1149" spans="1:5" x14ac:dyDescent="0.15">
      <c r="A1149" s="7">
        <v>42230.5</v>
      </c>
      <c r="B1149" s="8">
        <v>7.5897999999999993E-2</v>
      </c>
      <c r="C1149" s="43"/>
      <c r="E1149" s="43"/>
    </row>
    <row r="1150" spans="1:5" x14ac:dyDescent="0.15">
      <c r="A1150" s="7">
        <v>42230.75</v>
      </c>
      <c r="B1150" s="8">
        <v>7.5897999999999993E-2</v>
      </c>
      <c r="C1150" s="43"/>
      <c r="E1150" s="43"/>
    </row>
    <row r="1151" spans="1:5" x14ac:dyDescent="0.15">
      <c r="A1151" s="7">
        <v>42231</v>
      </c>
      <c r="B1151" s="8">
        <v>7.4070999999999998E-2</v>
      </c>
      <c r="C1151" s="43">
        <f t="shared" ref="C1151" si="569">AVERAGE(B1151:B1154)</f>
        <v>7.0873749999999999E-2</v>
      </c>
      <c r="E1151" s="43">
        <f t="shared" ref="E1151" si="570">C1151*((275.6-76.18)/76.18)</f>
        <v>0.18552957764505121</v>
      </c>
    </row>
    <row r="1152" spans="1:5" x14ac:dyDescent="0.15">
      <c r="A1152" s="7">
        <v>42231.25</v>
      </c>
      <c r="B1152" s="8">
        <v>7.2244000000000003E-2</v>
      </c>
      <c r="C1152" s="43"/>
      <c r="E1152" s="43"/>
    </row>
    <row r="1153" spans="1:5" x14ac:dyDescent="0.15">
      <c r="A1153" s="7">
        <v>42231.5</v>
      </c>
      <c r="B1153" s="8">
        <v>6.8589999999999998E-2</v>
      </c>
      <c r="C1153" s="43"/>
      <c r="E1153" s="43"/>
    </row>
    <row r="1154" spans="1:5" x14ac:dyDescent="0.15">
      <c r="A1154" s="7">
        <v>42231.75</v>
      </c>
      <c r="B1154" s="8">
        <v>6.8589999999999998E-2</v>
      </c>
      <c r="C1154" s="43"/>
      <c r="E1154" s="43"/>
    </row>
    <row r="1155" spans="1:5" x14ac:dyDescent="0.15">
      <c r="A1155" s="7">
        <v>42232</v>
      </c>
      <c r="B1155" s="8">
        <v>6.8589999999999998E-2</v>
      </c>
      <c r="C1155" s="43">
        <f t="shared" ref="C1155" si="571">AVERAGE(B1155:B1158)</f>
        <v>6.7683500000000008E-2</v>
      </c>
      <c r="E1155" s="43">
        <f t="shared" ref="E1155" si="572">C1155*((275.6-76.18)/76.18)</f>
        <v>0.17717830887372016</v>
      </c>
    </row>
    <row r="1156" spans="1:5" x14ac:dyDescent="0.15">
      <c r="A1156" s="7">
        <v>42232.25</v>
      </c>
      <c r="B1156" s="8">
        <v>6.8589999999999998E-2</v>
      </c>
      <c r="C1156" s="43"/>
      <c r="E1156" s="43"/>
    </row>
    <row r="1157" spans="1:5" x14ac:dyDescent="0.15">
      <c r="A1157" s="7">
        <v>42232.5</v>
      </c>
      <c r="B1157" s="8">
        <v>6.8589999999999998E-2</v>
      </c>
      <c r="C1157" s="43"/>
      <c r="E1157" s="43"/>
    </row>
    <row r="1158" spans="1:5" x14ac:dyDescent="0.15">
      <c r="A1158" s="7">
        <v>42232.75</v>
      </c>
      <c r="B1158" s="8">
        <v>6.4963999999999994E-2</v>
      </c>
      <c r="C1158" s="43"/>
      <c r="E1158" s="43"/>
    </row>
    <row r="1159" spans="1:5" x14ac:dyDescent="0.15">
      <c r="A1159" s="7">
        <v>42233</v>
      </c>
      <c r="B1159" s="8">
        <v>6.6777000000000003E-2</v>
      </c>
      <c r="C1159" s="43">
        <f t="shared" ref="C1159" si="573">AVERAGE(B1159:B1162)</f>
        <v>8.9561749999999996E-2</v>
      </c>
      <c r="E1159" s="43">
        <f t="shared" ref="E1159" si="574">C1159*((275.6-76.18)/76.18)</f>
        <v>0.23445004180887372</v>
      </c>
    </row>
    <row r="1160" spans="1:5" x14ac:dyDescent="0.15">
      <c r="A1160" s="7">
        <v>42233.25</v>
      </c>
      <c r="B1160" s="8">
        <v>6.4963999999999994E-2</v>
      </c>
      <c r="C1160" s="43"/>
      <c r="E1160" s="43"/>
    </row>
    <row r="1161" spans="1:5" x14ac:dyDescent="0.15">
      <c r="A1161" s="7">
        <v>42233.5</v>
      </c>
      <c r="B1161" s="8">
        <v>0.12286999999999999</v>
      </c>
      <c r="C1161" s="43"/>
      <c r="E1161" s="43"/>
    </row>
    <row r="1162" spans="1:5" x14ac:dyDescent="0.15">
      <c r="A1162" s="7">
        <v>42233.75</v>
      </c>
      <c r="B1162" s="8">
        <v>0.10363600000000001</v>
      </c>
      <c r="C1162" s="43"/>
      <c r="E1162" s="43"/>
    </row>
    <row r="1163" spans="1:5" x14ac:dyDescent="0.15">
      <c r="A1163" s="7">
        <v>42234</v>
      </c>
      <c r="B1163" s="8">
        <v>0.10363600000000001</v>
      </c>
      <c r="C1163" s="43">
        <f t="shared" ref="C1163" si="575">AVERAGE(B1163:B1166)</f>
        <v>0.29341149999999994</v>
      </c>
      <c r="E1163" s="43">
        <f t="shared" ref="E1163" si="576">C1163*((275.6-76.18)/76.18)</f>
        <v>0.76807720307167227</v>
      </c>
    </row>
    <row r="1164" spans="1:5" x14ac:dyDescent="0.15">
      <c r="A1164" s="7">
        <v>42234.25</v>
      </c>
      <c r="B1164" s="8">
        <v>9.6180000000000002E-2</v>
      </c>
      <c r="C1164" s="43"/>
      <c r="E1164" s="43"/>
    </row>
    <row r="1165" spans="1:5" x14ac:dyDescent="0.15">
      <c r="A1165" s="7">
        <v>42234.5</v>
      </c>
      <c r="B1165" s="8">
        <v>0.86639999999999995</v>
      </c>
      <c r="C1165" s="43"/>
      <c r="E1165" s="43"/>
    </row>
    <row r="1166" spans="1:5" x14ac:dyDescent="0.15">
      <c r="A1166" s="7">
        <v>42234.75</v>
      </c>
      <c r="B1166" s="8">
        <v>0.10743</v>
      </c>
      <c r="C1166" s="43"/>
      <c r="E1166" s="43"/>
    </row>
    <row r="1167" spans="1:5" x14ac:dyDescent="0.15">
      <c r="A1167" s="7">
        <v>42235</v>
      </c>
      <c r="B1167" s="8">
        <v>0.1055</v>
      </c>
      <c r="C1167" s="43">
        <f t="shared" ref="C1167" si="577">AVERAGE(B1167:B1170)</f>
        <v>0.10743</v>
      </c>
      <c r="E1167" s="43">
        <f t="shared" ref="E1167" si="578">C1167*((275.6-76.18)/76.18)</f>
        <v>0.28122460750853245</v>
      </c>
    </row>
    <row r="1168" spans="1:5" x14ac:dyDescent="0.15">
      <c r="A1168" s="7">
        <v>42235.25</v>
      </c>
      <c r="B1168" s="8">
        <v>0.10936</v>
      </c>
      <c r="C1168" s="43"/>
      <c r="E1168" s="43"/>
    </row>
    <row r="1169" spans="1:5" x14ac:dyDescent="0.15">
      <c r="A1169" s="7">
        <v>42235.5</v>
      </c>
      <c r="B1169" s="8">
        <v>0.10743</v>
      </c>
      <c r="C1169" s="43"/>
      <c r="E1169" s="43"/>
    </row>
    <row r="1170" spans="1:5" x14ac:dyDescent="0.15">
      <c r="A1170" s="7">
        <v>42235.75</v>
      </c>
      <c r="B1170" s="8">
        <v>0.10743</v>
      </c>
      <c r="C1170" s="43"/>
      <c r="E1170" s="43"/>
    </row>
    <row r="1171" spans="1:5" x14ac:dyDescent="0.15">
      <c r="A1171" s="7">
        <v>42236</v>
      </c>
      <c r="B1171" s="8">
        <v>0.1055</v>
      </c>
      <c r="C1171" s="43">
        <f t="shared" ref="C1171" si="579">AVERAGE(B1171:B1174)</f>
        <v>0.28232499999999999</v>
      </c>
      <c r="E1171" s="43">
        <f t="shared" ref="E1171" si="580">C1171*((275.6-76.18)/76.18)</f>
        <v>0.73905554607508528</v>
      </c>
    </row>
    <row r="1172" spans="1:5" x14ac:dyDescent="0.15">
      <c r="A1172" s="7">
        <v>42236.25</v>
      </c>
      <c r="B1172" s="8">
        <v>0.1055</v>
      </c>
      <c r="C1172" s="43"/>
      <c r="E1172" s="43"/>
    </row>
    <row r="1173" spans="1:5" x14ac:dyDescent="0.15">
      <c r="A1173" s="7">
        <v>42236.5</v>
      </c>
      <c r="B1173" s="8">
        <v>0.81279999999999997</v>
      </c>
      <c r="C1173" s="43"/>
      <c r="E1173" s="43"/>
    </row>
    <row r="1174" spans="1:5" x14ac:dyDescent="0.15">
      <c r="A1174" s="7">
        <v>42236.75</v>
      </c>
      <c r="B1174" s="8">
        <v>0.1055</v>
      </c>
      <c r="C1174" s="43"/>
      <c r="E1174" s="43"/>
    </row>
    <row r="1175" spans="1:5" x14ac:dyDescent="0.15">
      <c r="A1175" s="7">
        <v>42237</v>
      </c>
      <c r="B1175" s="8">
        <v>0.10363600000000001</v>
      </c>
      <c r="C1175" s="43">
        <f t="shared" ref="C1175" si="581">AVERAGE(B1175:B1178)</f>
        <v>0.10130600000000001</v>
      </c>
      <c r="E1175" s="43">
        <f t="shared" ref="E1175" si="582">C1175*((275.6-76.18)/76.18)</f>
        <v>0.26519352218430037</v>
      </c>
    </row>
    <row r="1176" spans="1:5" x14ac:dyDescent="0.15">
      <c r="A1176" s="7">
        <v>42237.25</v>
      </c>
      <c r="B1176" s="8">
        <v>0.101772</v>
      </c>
      <c r="C1176" s="43"/>
      <c r="E1176" s="43"/>
    </row>
    <row r="1177" spans="1:5" x14ac:dyDescent="0.15">
      <c r="A1177" s="7">
        <v>42237.5</v>
      </c>
      <c r="B1177" s="8">
        <v>9.9907999999999997E-2</v>
      </c>
      <c r="C1177" s="43"/>
      <c r="E1177" s="43"/>
    </row>
    <row r="1178" spans="1:5" x14ac:dyDescent="0.15">
      <c r="A1178" s="7">
        <v>42237.75</v>
      </c>
      <c r="B1178" s="8">
        <v>9.9907999999999997E-2</v>
      </c>
      <c r="C1178" s="43"/>
      <c r="E1178" s="43"/>
    </row>
    <row r="1179" spans="1:5" x14ac:dyDescent="0.15">
      <c r="A1179" s="7">
        <v>42238</v>
      </c>
      <c r="B1179" s="8">
        <v>0.101772</v>
      </c>
      <c r="C1179" s="43">
        <f t="shared" ref="C1179" si="583">AVERAGE(B1179:B1182)</f>
        <v>9.9442000000000003E-2</v>
      </c>
      <c r="E1179" s="43">
        <f t="shared" ref="E1179" si="584">C1179*((275.6-76.18)/76.18)</f>
        <v>0.26031404095563143</v>
      </c>
    </row>
    <row r="1180" spans="1:5" x14ac:dyDescent="0.15">
      <c r="A1180" s="7">
        <v>42238.25</v>
      </c>
      <c r="B1180" s="8">
        <v>0.101772</v>
      </c>
      <c r="C1180" s="43"/>
      <c r="E1180" s="43"/>
    </row>
    <row r="1181" spans="1:5" x14ac:dyDescent="0.15">
      <c r="A1181" s="7">
        <v>42238.5</v>
      </c>
      <c r="B1181" s="8">
        <v>9.6180000000000002E-2</v>
      </c>
      <c r="C1181" s="43"/>
      <c r="E1181" s="43"/>
    </row>
    <row r="1182" spans="1:5" x14ac:dyDescent="0.15">
      <c r="A1182" s="7">
        <v>42238.75</v>
      </c>
      <c r="B1182" s="8">
        <v>9.8044000000000006E-2</v>
      </c>
      <c r="C1182" s="43"/>
      <c r="E1182" s="43"/>
    </row>
    <row r="1183" spans="1:5" x14ac:dyDescent="0.15">
      <c r="A1183" s="7">
        <v>42239</v>
      </c>
      <c r="B1183" s="8">
        <v>9.8044000000000006E-2</v>
      </c>
      <c r="C1183" s="43">
        <f t="shared" ref="C1183" si="585">AVERAGE(B1183:B1186)</f>
        <v>9.6645999999999996E-2</v>
      </c>
      <c r="E1183" s="43">
        <f t="shared" ref="E1183" si="586">C1183*((275.6-76.18)/76.18)</f>
        <v>0.252994819112628</v>
      </c>
    </row>
    <row r="1184" spans="1:5" x14ac:dyDescent="0.15">
      <c r="A1184" s="7">
        <v>42239.25</v>
      </c>
      <c r="B1184" s="8">
        <v>9.8044000000000006E-2</v>
      </c>
      <c r="C1184" s="43"/>
      <c r="E1184" s="43"/>
    </row>
    <row r="1185" spans="1:5" x14ac:dyDescent="0.15">
      <c r="A1185" s="7">
        <v>42239.5</v>
      </c>
      <c r="B1185" s="8">
        <v>9.4315999999999997E-2</v>
      </c>
      <c r="C1185" s="43"/>
      <c r="E1185" s="43"/>
    </row>
    <row r="1186" spans="1:5" x14ac:dyDescent="0.15">
      <c r="A1186" s="7">
        <v>42239.75</v>
      </c>
      <c r="B1186" s="8">
        <v>9.6180000000000002E-2</v>
      </c>
      <c r="C1186" s="43"/>
      <c r="E1186" s="43"/>
    </row>
    <row r="1187" spans="1:5" x14ac:dyDescent="0.15">
      <c r="A1187" s="7">
        <v>42240</v>
      </c>
      <c r="B1187" s="8">
        <v>9.6180000000000002E-2</v>
      </c>
      <c r="C1187" s="43">
        <f t="shared" ref="C1187" si="587">AVERAGE(B1187:B1190)</f>
        <v>9.4782000000000005E-2</v>
      </c>
      <c r="E1187" s="43">
        <f t="shared" ref="E1187" si="588">C1187*((275.6-76.18)/76.18)</f>
        <v>0.24811533788395906</v>
      </c>
    </row>
    <row r="1188" spans="1:5" x14ac:dyDescent="0.15">
      <c r="A1188" s="7">
        <v>42240.25</v>
      </c>
      <c r="B1188" s="8">
        <v>9.6180000000000002E-2</v>
      </c>
      <c r="C1188" s="43"/>
      <c r="E1188" s="43"/>
    </row>
    <row r="1189" spans="1:5" x14ac:dyDescent="0.15">
      <c r="A1189" s="7">
        <v>42240.5</v>
      </c>
      <c r="B1189" s="8">
        <v>9.4315999999999997E-2</v>
      </c>
      <c r="C1189" s="43"/>
      <c r="E1189" s="43"/>
    </row>
    <row r="1190" spans="1:5" x14ac:dyDescent="0.15">
      <c r="A1190" s="7">
        <v>42240.75</v>
      </c>
      <c r="B1190" s="8">
        <v>9.2452000000000006E-2</v>
      </c>
      <c r="C1190" s="43"/>
      <c r="E1190" s="43"/>
    </row>
    <row r="1191" spans="1:5" x14ac:dyDescent="0.15">
      <c r="A1191" s="7">
        <v>42241</v>
      </c>
      <c r="B1191" s="8">
        <v>9.2452000000000006E-2</v>
      </c>
      <c r="C1191" s="43">
        <f t="shared" ref="C1191" si="589">AVERAGE(B1191:B1194)</f>
        <v>9.1986000000000012E-2</v>
      </c>
      <c r="E1191" s="43">
        <f t="shared" ref="E1191" si="590">C1191*((275.6-76.18)/76.18)</f>
        <v>0.24079611604095566</v>
      </c>
    </row>
    <row r="1192" spans="1:5" x14ac:dyDescent="0.15">
      <c r="A1192" s="7">
        <v>42241.25</v>
      </c>
      <c r="B1192" s="8">
        <v>9.4315999999999997E-2</v>
      </c>
      <c r="C1192" s="43"/>
      <c r="E1192" s="43"/>
    </row>
    <row r="1193" spans="1:5" x14ac:dyDescent="0.15">
      <c r="A1193" s="7">
        <v>42241.5</v>
      </c>
      <c r="B1193" s="8">
        <v>9.2452000000000006E-2</v>
      </c>
      <c r="C1193" s="43"/>
      <c r="E1193" s="43"/>
    </row>
    <row r="1194" spans="1:5" x14ac:dyDescent="0.15">
      <c r="A1194" s="7">
        <v>42241.75</v>
      </c>
      <c r="B1194" s="8">
        <v>8.8723999999999997E-2</v>
      </c>
      <c r="C1194" s="43"/>
      <c r="E1194" s="43"/>
    </row>
    <row r="1195" spans="1:5" x14ac:dyDescent="0.15">
      <c r="A1195" s="7">
        <v>42242</v>
      </c>
      <c r="B1195" s="8">
        <v>9.0588000000000002E-2</v>
      </c>
      <c r="C1195" s="43">
        <f t="shared" ref="C1195" si="591">AVERAGE(B1195:B1198)</f>
        <v>8.6431000000000008E-2</v>
      </c>
      <c r="E1195" s="43">
        <f t="shared" ref="E1195" si="592">C1195*((275.6-76.18)/76.18)</f>
        <v>0.22625452901023893</v>
      </c>
    </row>
    <row r="1196" spans="1:5" x14ac:dyDescent="0.15">
      <c r="A1196" s="7">
        <v>42242.25</v>
      </c>
      <c r="B1196" s="8">
        <v>8.8723999999999997E-2</v>
      </c>
      <c r="C1196" s="43"/>
      <c r="E1196" s="43"/>
    </row>
    <row r="1197" spans="1:5" x14ac:dyDescent="0.15">
      <c r="A1197" s="7">
        <v>42242.5</v>
      </c>
      <c r="B1197" s="8">
        <v>8.3206000000000002E-2</v>
      </c>
      <c r="C1197" s="43"/>
      <c r="E1197" s="43"/>
    </row>
    <row r="1198" spans="1:5" x14ac:dyDescent="0.15">
      <c r="A1198" s="7">
        <v>42242.75</v>
      </c>
      <c r="B1198" s="8">
        <v>8.3206000000000002E-2</v>
      </c>
      <c r="C1198" s="43"/>
      <c r="E1198" s="43"/>
    </row>
    <row r="1199" spans="1:5" x14ac:dyDescent="0.15">
      <c r="A1199" s="7">
        <v>42243</v>
      </c>
      <c r="B1199" s="8">
        <v>8.5032999999999997E-2</v>
      </c>
      <c r="C1199" s="43">
        <f t="shared" ref="C1199" si="593">AVERAGE(B1199:B1202)</f>
        <v>8.0008750000000003E-2</v>
      </c>
      <c r="E1199" s="43">
        <f t="shared" ref="E1199" si="594">C1199*((275.6-76.18)/76.18)</f>
        <v>0.20944270051194541</v>
      </c>
    </row>
    <row r="1200" spans="1:5" x14ac:dyDescent="0.15">
      <c r="A1200" s="7">
        <v>42243.25</v>
      </c>
      <c r="B1200" s="8">
        <v>8.5032999999999997E-2</v>
      </c>
      <c r="C1200" s="43"/>
      <c r="E1200" s="43"/>
    </row>
    <row r="1201" spans="1:5" x14ac:dyDescent="0.15">
      <c r="A1201" s="7">
        <v>42243.5</v>
      </c>
      <c r="B1201" s="8">
        <v>8.1379000000000007E-2</v>
      </c>
      <c r="C1201" s="43"/>
      <c r="E1201" s="43"/>
    </row>
    <row r="1202" spans="1:5" x14ac:dyDescent="0.15">
      <c r="A1202" s="7">
        <v>42243.75</v>
      </c>
      <c r="B1202" s="8">
        <v>6.8589999999999998E-2</v>
      </c>
      <c r="C1202" s="43"/>
      <c r="E1202" s="43"/>
    </row>
    <row r="1203" spans="1:5" x14ac:dyDescent="0.15">
      <c r="A1203" s="7">
        <v>42244</v>
      </c>
      <c r="B1203" s="8">
        <v>7.0416999999999993E-2</v>
      </c>
      <c r="C1203" s="43">
        <f t="shared" ref="C1203" si="595">AVERAGE(B1203:B1206)</f>
        <v>6.8140249999999999E-2</v>
      </c>
      <c r="E1203" s="43">
        <f t="shared" ref="E1203" si="596">C1203*((275.6-76.18)/76.18)</f>
        <v>0.17837396501706484</v>
      </c>
    </row>
    <row r="1204" spans="1:5" x14ac:dyDescent="0.15">
      <c r="A1204" s="7">
        <v>42244.25</v>
      </c>
      <c r="B1204" s="8">
        <v>6.8589999999999998E-2</v>
      </c>
      <c r="C1204" s="43"/>
      <c r="E1204" s="43"/>
    </row>
    <row r="1205" spans="1:5" x14ac:dyDescent="0.15">
      <c r="A1205" s="7">
        <v>42244.5</v>
      </c>
      <c r="B1205" s="8">
        <v>6.4963999999999994E-2</v>
      </c>
      <c r="C1205" s="43"/>
      <c r="E1205" s="43"/>
    </row>
    <row r="1206" spans="1:5" x14ac:dyDescent="0.15">
      <c r="A1206" s="7">
        <v>42244.75</v>
      </c>
      <c r="B1206" s="8">
        <v>6.8589999999999998E-2</v>
      </c>
      <c r="C1206" s="43"/>
      <c r="E1206" s="43"/>
    </row>
    <row r="1207" spans="1:5" x14ac:dyDescent="0.15">
      <c r="A1207" s="7">
        <v>42245</v>
      </c>
      <c r="B1207" s="8">
        <v>7.4070999999999998E-2</v>
      </c>
      <c r="C1207" s="43">
        <f t="shared" ref="C1207" si="597">AVERAGE(B1207:B1210)</f>
        <v>7.4527750000000004E-2</v>
      </c>
      <c r="E1207" s="43">
        <f t="shared" ref="E1207" si="598">C1207*((275.6-76.18)/76.18)</f>
        <v>0.1950948267918089</v>
      </c>
    </row>
    <row r="1208" spans="1:5" x14ac:dyDescent="0.15">
      <c r="A1208" s="7">
        <v>42245.25</v>
      </c>
      <c r="B1208" s="8">
        <v>7.5897999999999993E-2</v>
      </c>
      <c r="C1208" s="43"/>
      <c r="E1208" s="43"/>
    </row>
    <row r="1209" spans="1:5" x14ac:dyDescent="0.15">
      <c r="A1209" s="7">
        <v>42245.5</v>
      </c>
      <c r="B1209" s="8">
        <v>7.2244000000000003E-2</v>
      </c>
      <c r="C1209" s="43"/>
      <c r="E1209" s="43"/>
    </row>
    <row r="1210" spans="1:5" x14ac:dyDescent="0.15">
      <c r="A1210" s="7">
        <v>42245.75</v>
      </c>
      <c r="B1210" s="8">
        <v>7.5897999999999993E-2</v>
      </c>
      <c r="C1210" s="43"/>
      <c r="E1210" s="43"/>
    </row>
    <row r="1211" spans="1:5" x14ac:dyDescent="0.15">
      <c r="A1211" s="7">
        <v>42246</v>
      </c>
      <c r="B1211" s="8">
        <v>7.5897999999999993E-2</v>
      </c>
      <c r="C1211" s="43">
        <f t="shared" ref="C1211" si="599">AVERAGE(B1211:B1214)</f>
        <v>7.6811500000000005E-2</v>
      </c>
      <c r="E1211" s="43">
        <f t="shared" ref="E1211" si="600">C1211*((275.6-76.18)/76.18)</f>
        <v>0.20107310750853244</v>
      </c>
    </row>
    <row r="1212" spans="1:5" x14ac:dyDescent="0.15">
      <c r="A1212" s="7">
        <v>42246.25</v>
      </c>
      <c r="B1212" s="8">
        <v>7.7725000000000002E-2</v>
      </c>
      <c r="C1212" s="43"/>
      <c r="E1212" s="43"/>
    </row>
    <row r="1213" spans="1:5" x14ac:dyDescent="0.15">
      <c r="A1213" s="7">
        <v>42246.5</v>
      </c>
      <c r="B1213" s="8">
        <v>7.5897999999999993E-2</v>
      </c>
      <c r="C1213" s="43"/>
      <c r="E1213" s="43"/>
    </row>
    <row r="1214" spans="1:5" x14ac:dyDescent="0.15">
      <c r="A1214" s="7">
        <v>42246.75</v>
      </c>
      <c r="B1214" s="8">
        <v>7.7725000000000002E-2</v>
      </c>
      <c r="C1214" s="43"/>
      <c r="E1214" s="43"/>
    </row>
    <row r="1215" spans="1:5" x14ac:dyDescent="0.15">
      <c r="A1215" s="7">
        <v>42247</v>
      </c>
      <c r="B1215" s="8">
        <v>7.9551999999999998E-2</v>
      </c>
      <c r="C1215" s="43">
        <f t="shared" ref="C1215" si="601">AVERAGE(B1215:B1218)</f>
        <v>7.9095250000000006E-2</v>
      </c>
      <c r="E1215" s="43">
        <f t="shared" ref="E1215" si="602">C1215*((275.6-76.18)/76.18)</f>
        <v>0.20705138822525598</v>
      </c>
    </row>
    <row r="1216" spans="1:5" x14ac:dyDescent="0.15">
      <c r="A1216" s="7">
        <v>42247.25</v>
      </c>
      <c r="B1216" s="8">
        <v>7.9551999999999998E-2</v>
      </c>
      <c r="C1216" s="43"/>
      <c r="E1216" s="43"/>
    </row>
    <row r="1217" spans="1:7" x14ac:dyDescent="0.15">
      <c r="A1217" s="7">
        <v>42247.5</v>
      </c>
      <c r="B1217" s="8">
        <v>7.7725000000000002E-2</v>
      </c>
      <c r="C1217" s="43"/>
      <c r="E1217" s="43"/>
    </row>
    <row r="1218" spans="1:7" s="26" customFormat="1" ht="14.25" thickBot="1" x14ac:dyDescent="0.2">
      <c r="A1218" s="24">
        <v>42247.75</v>
      </c>
      <c r="B1218" s="25">
        <v>7.9551999999999998E-2</v>
      </c>
      <c r="C1218" s="43"/>
      <c r="E1218" s="43"/>
    </row>
    <row r="1219" spans="1:7" x14ac:dyDescent="0.15">
      <c r="A1219" s="22">
        <v>42248</v>
      </c>
      <c r="B1219" s="23">
        <v>8.1379000000000007E-2</v>
      </c>
      <c r="C1219" s="43">
        <f t="shared" ref="C1219" si="603">AVERAGE(B1219:B1222)</f>
        <v>7.9552000000000012E-2</v>
      </c>
      <c r="E1219" s="43">
        <f t="shared" ref="E1219" si="604">C1219*((275.6-76.18)/76.18)</f>
        <v>0.20824704436860073</v>
      </c>
      <c r="F1219" s="20">
        <f>SUM(E1219:E1338)*86400</f>
        <v>933872.02987576777</v>
      </c>
      <c r="G1219" s="20">
        <f>AVERAGE(E1219:E1338)*1000</f>
        <v>360.29013498293511</v>
      </c>
    </row>
    <row r="1220" spans="1:7" x14ac:dyDescent="0.15">
      <c r="A1220" s="7">
        <v>42248.25</v>
      </c>
      <c r="B1220" s="8">
        <v>8.1379000000000007E-2</v>
      </c>
      <c r="C1220" s="43"/>
      <c r="E1220" s="43"/>
    </row>
    <row r="1221" spans="1:7" x14ac:dyDescent="0.15">
      <c r="A1221" s="7">
        <v>42248.5</v>
      </c>
      <c r="B1221" s="8">
        <v>7.9551999999999998E-2</v>
      </c>
      <c r="C1221" s="43"/>
      <c r="E1221" s="43"/>
    </row>
    <row r="1222" spans="1:7" x14ac:dyDescent="0.15">
      <c r="A1222" s="7">
        <v>42248.75</v>
      </c>
      <c r="B1222" s="8">
        <v>7.5897999999999993E-2</v>
      </c>
      <c r="C1222" s="43"/>
      <c r="E1222" s="43"/>
    </row>
    <row r="1223" spans="1:7" x14ac:dyDescent="0.15">
      <c r="A1223" s="7">
        <v>42249</v>
      </c>
      <c r="B1223" s="8">
        <v>8.5032999999999997E-2</v>
      </c>
      <c r="C1223" s="43">
        <f t="shared" ref="C1223" si="605">AVERAGE(B1223:B1226)</f>
        <v>7.6811500000000005E-2</v>
      </c>
      <c r="E1223" s="43">
        <f t="shared" ref="E1223" si="606">C1223*((275.6-76.18)/76.18)</f>
        <v>0.20107310750853244</v>
      </c>
    </row>
    <row r="1224" spans="1:7" x14ac:dyDescent="0.15">
      <c r="A1224" s="7">
        <v>42249.25</v>
      </c>
      <c r="B1224" s="8">
        <v>7.7725000000000002E-2</v>
      </c>
      <c r="C1224" s="43"/>
      <c r="E1224" s="43"/>
    </row>
    <row r="1225" spans="1:7" x14ac:dyDescent="0.15">
      <c r="A1225" s="7">
        <v>42249.5</v>
      </c>
      <c r="B1225" s="8">
        <v>7.4070999999999998E-2</v>
      </c>
      <c r="C1225" s="43"/>
      <c r="E1225" s="43"/>
    </row>
    <row r="1226" spans="1:7" x14ac:dyDescent="0.15">
      <c r="A1226" s="7">
        <v>42249.75</v>
      </c>
      <c r="B1226" s="8">
        <v>7.0416999999999993E-2</v>
      </c>
      <c r="C1226" s="43"/>
      <c r="E1226" s="43"/>
    </row>
    <row r="1227" spans="1:7" x14ac:dyDescent="0.15">
      <c r="A1227" s="7">
        <v>42250</v>
      </c>
      <c r="B1227" s="8">
        <v>7.2244000000000003E-2</v>
      </c>
      <c r="C1227" s="43">
        <f t="shared" ref="C1227" si="607">AVERAGE(B1227:B1230)</f>
        <v>7.1330500000000005E-2</v>
      </c>
      <c r="E1227" s="43">
        <f t="shared" ref="E1227" si="608">C1227*((275.6-76.18)/76.18)</f>
        <v>0.18672523378839592</v>
      </c>
    </row>
    <row r="1228" spans="1:7" x14ac:dyDescent="0.15">
      <c r="A1228" s="7">
        <v>42250.25</v>
      </c>
      <c r="B1228" s="8">
        <v>7.2244000000000003E-2</v>
      </c>
      <c r="C1228" s="43"/>
      <c r="E1228" s="43"/>
    </row>
    <row r="1229" spans="1:7" x14ac:dyDescent="0.15">
      <c r="A1229" s="7">
        <v>42250.5</v>
      </c>
      <c r="B1229" s="8">
        <v>7.0416999999999993E-2</v>
      </c>
      <c r="C1229" s="43"/>
      <c r="E1229" s="43"/>
    </row>
    <row r="1230" spans="1:7" x14ac:dyDescent="0.15">
      <c r="A1230" s="7">
        <v>42250.75</v>
      </c>
      <c r="B1230" s="8">
        <v>7.0416999999999993E-2</v>
      </c>
      <c r="C1230" s="43"/>
      <c r="E1230" s="43"/>
    </row>
    <row r="1231" spans="1:7" x14ac:dyDescent="0.15">
      <c r="A1231" s="7">
        <v>42251</v>
      </c>
      <c r="B1231" s="8">
        <v>7.0416999999999993E-2</v>
      </c>
      <c r="C1231" s="43">
        <f t="shared" ref="C1231" si="609">AVERAGE(B1231:B1234)</f>
        <v>6.632724999999999E-2</v>
      </c>
      <c r="E1231" s="43">
        <f t="shared" ref="E1231" si="610">C1231*((275.6-76.18)/76.18)</f>
        <v>0.17362798890784981</v>
      </c>
    </row>
    <row r="1232" spans="1:7" x14ac:dyDescent="0.15">
      <c r="A1232" s="7">
        <v>42251.25</v>
      </c>
      <c r="B1232" s="8">
        <v>6.8589999999999998E-2</v>
      </c>
      <c r="C1232" s="43"/>
      <c r="E1232" s="43"/>
    </row>
    <row r="1233" spans="1:5" x14ac:dyDescent="0.15">
      <c r="A1233" s="7">
        <v>42251.5</v>
      </c>
      <c r="B1233" s="8">
        <v>6.4963999999999994E-2</v>
      </c>
      <c r="C1233" s="43"/>
      <c r="E1233" s="43"/>
    </row>
    <row r="1234" spans="1:5" x14ac:dyDescent="0.15">
      <c r="A1234" s="7">
        <v>42251.75</v>
      </c>
      <c r="B1234" s="8">
        <v>6.1337999999999997E-2</v>
      </c>
      <c r="C1234" s="43"/>
      <c r="E1234" s="43"/>
    </row>
    <row r="1235" spans="1:5" x14ac:dyDescent="0.15">
      <c r="A1235" s="7">
        <v>42252</v>
      </c>
      <c r="B1235" s="8">
        <v>6.1337999999999997E-2</v>
      </c>
      <c r="C1235" s="43">
        <f t="shared" ref="C1235" si="611">AVERAGE(B1235:B1238)</f>
        <v>6.4963999999999994E-2</v>
      </c>
      <c r="E1235" s="43">
        <f t="shared" ref="E1235" si="612">C1235*((275.6-76.18)/76.18)</f>
        <v>0.17005934470989761</v>
      </c>
    </row>
    <row r="1236" spans="1:5" x14ac:dyDescent="0.15">
      <c r="A1236" s="7">
        <v>42252.25</v>
      </c>
      <c r="B1236" s="8">
        <v>6.6777000000000003E-2</v>
      </c>
      <c r="C1236" s="43"/>
      <c r="E1236" s="43"/>
    </row>
    <row r="1237" spans="1:5" x14ac:dyDescent="0.15">
      <c r="A1237" s="7">
        <v>42252.5</v>
      </c>
      <c r="B1237" s="8">
        <v>6.6777000000000003E-2</v>
      </c>
      <c r="C1237" s="43"/>
      <c r="E1237" s="43"/>
    </row>
    <row r="1238" spans="1:5" x14ac:dyDescent="0.15">
      <c r="A1238" s="7">
        <v>42252.75</v>
      </c>
      <c r="B1238" s="8">
        <v>6.4963999999999994E-2</v>
      </c>
      <c r="C1238" s="43"/>
      <c r="E1238" s="43"/>
    </row>
    <row r="1239" spans="1:5" x14ac:dyDescent="0.15">
      <c r="A1239" s="7">
        <v>42253</v>
      </c>
      <c r="B1239" s="8">
        <v>6.3150999999999999E-2</v>
      </c>
      <c r="C1239" s="43">
        <f t="shared" ref="C1239" si="613">AVERAGE(B1239:B1242)</f>
        <v>9.406550000000001E-2</v>
      </c>
      <c r="E1239" s="43">
        <f t="shared" ref="E1239" si="614">C1239*((275.6-76.18)/76.18)</f>
        <v>0.24623972184300344</v>
      </c>
    </row>
    <row r="1240" spans="1:5" x14ac:dyDescent="0.15">
      <c r="A1240" s="7">
        <v>42253.25</v>
      </c>
      <c r="B1240" s="8">
        <v>6.3150999999999999E-2</v>
      </c>
      <c r="C1240" s="43"/>
      <c r="E1240" s="43"/>
    </row>
    <row r="1241" spans="1:5" x14ac:dyDescent="0.15">
      <c r="A1241" s="7">
        <v>42253.5</v>
      </c>
      <c r="B1241" s="8">
        <v>0.13288</v>
      </c>
      <c r="C1241" s="43"/>
      <c r="E1241" s="43"/>
    </row>
    <row r="1242" spans="1:5" x14ac:dyDescent="0.15">
      <c r="A1242" s="7">
        <v>42253.75</v>
      </c>
      <c r="B1242" s="8">
        <v>0.11708</v>
      </c>
      <c r="C1242" s="43"/>
      <c r="E1242" s="43"/>
    </row>
    <row r="1243" spans="1:5" x14ac:dyDescent="0.15">
      <c r="A1243" s="7">
        <v>42254</v>
      </c>
      <c r="B1243" s="8">
        <v>0.11129</v>
      </c>
      <c r="C1243" s="43">
        <f t="shared" ref="C1243" si="615">AVERAGE(B1243:B1246)</f>
        <v>0.10463399999999999</v>
      </c>
      <c r="E1243" s="43">
        <f t="shared" ref="E1243" si="616">C1243*((275.6-76.18)/76.18)</f>
        <v>0.27390538566552902</v>
      </c>
    </row>
    <row r="1244" spans="1:5" x14ac:dyDescent="0.15">
      <c r="A1244" s="7">
        <v>42254.25</v>
      </c>
      <c r="B1244" s="8">
        <v>0.10743</v>
      </c>
      <c r="C1244" s="43"/>
      <c r="E1244" s="43"/>
    </row>
    <row r="1245" spans="1:5" x14ac:dyDescent="0.15">
      <c r="A1245" s="7">
        <v>42254.5</v>
      </c>
      <c r="B1245" s="8">
        <v>0.10363600000000001</v>
      </c>
      <c r="C1245" s="43"/>
      <c r="E1245" s="43"/>
    </row>
    <row r="1246" spans="1:5" x14ac:dyDescent="0.15">
      <c r="A1246" s="7">
        <v>42254.75</v>
      </c>
      <c r="B1246" s="8">
        <v>9.6180000000000002E-2</v>
      </c>
      <c r="C1246" s="43"/>
      <c r="E1246" s="43"/>
    </row>
    <row r="1247" spans="1:5" x14ac:dyDescent="0.15">
      <c r="A1247" s="7">
        <v>42255</v>
      </c>
      <c r="B1247" s="8">
        <v>9.6180000000000002E-2</v>
      </c>
      <c r="C1247" s="43">
        <f t="shared" ref="C1247" si="617">AVERAGE(B1247:B1250)</f>
        <v>9.1985999999999998E-2</v>
      </c>
      <c r="E1247" s="43">
        <f t="shared" ref="E1247" si="618">C1247*((275.6-76.18)/76.18)</f>
        <v>0.24079611604095563</v>
      </c>
    </row>
    <row r="1248" spans="1:5" x14ac:dyDescent="0.15">
      <c r="A1248" s="7">
        <v>42255.25</v>
      </c>
      <c r="B1248" s="8">
        <v>9.4315999999999997E-2</v>
      </c>
      <c r="C1248" s="43"/>
      <c r="E1248" s="43"/>
    </row>
    <row r="1249" spans="1:5" x14ac:dyDescent="0.15">
      <c r="A1249" s="7">
        <v>42255.5</v>
      </c>
      <c r="B1249" s="8">
        <v>9.0588000000000002E-2</v>
      </c>
      <c r="C1249" s="43"/>
      <c r="E1249" s="43"/>
    </row>
    <row r="1250" spans="1:5" x14ac:dyDescent="0.15">
      <c r="A1250" s="7">
        <v>42255.75</v>
      </c>
      <c r="B1250" s="8">
        <v>8.6860000000000007E-2</v>
      </c>
      <c r="C1250" s="43"/>
      <c r="E1250" s="43"/>
    </row>
    <row r="1251" spans="1:5" x14ac:dyDescent="0.15">
      <c r="A1251" s="7">
        <v>42256</v>
      </c>
      <c r="B1251" s="8">
        <v>8.8723999999999997E-2</v>
      </c>
      <c r="C1251" s="43">
        <f t="shared" ref="C1251" si="619">AVERAGE(B1251:B1254)</f>
        <v>8.2783999999999996E-2</v>
      </c>
      <c r="E1251" s="43">
        <f t="shared" ref="E1251" si="620">C1251*((275.6-76.18)/76.18)</f>
        <v>0.21670760409556314</v>
      </c>
    </row>
    <row r="1252" spans="1:5" x14ac:dyDescent="0.15">
      <c r="A1252" s="7">
        <v>42256.25</v>
      </c>
      <c r="B1252" s="8">
        <v>8.6860000000000007E-2</v>
      </c>
      <c r="C1252" s="43"/>
      <c r="E1252" s="43"/>
    </row>
    <row r="1253" spans="1:5" x14ac:dyDescent="0.15">
      <c r="A1253" s="7">
        <v>42256.5</v>
      </c>
      <c r="B1253" s="8">
        <v>9.0588000000000002E-2</v>
      </c>
      <c r="C1253" s="43"/>
      <c r="E1253" s="43"/>
    </row>
    <row r="1254" spans="1:5" x14ac:dyDescent="0.15">
      <c r="A1254" s="7">
        <v>42256.75</v>
      </c>
      <c r="B1254" s="8">
        <v>6.4963999999999994E-2</v>
      </c>
      <c r="C1254" s="43"/>
      <c r="E1254" s="43"/>
    </row>
    <row r="1255" spans="1:5" x14ac:dyDescent="0.15">
      <c r="A1255" s="7">
        <v>42257</v>
      </c>
      <c r="B1255" s="8">
        <v>6.3150999999999999E-2</v>
      </c>
      <c r="C1255" s="43">
        <f t="shared" ref="C1255" si="621">AVERAGE(B1255:B1258)</f>
        <v>6.1791249999999999E-2</v>
      </c>
      <c r="E1255" s="43">
        <f t="shared" ref="E1255" si="622">C1255*((275.6-76.18)/76.18)</f>
        <v>0.16175388651877134</v>
      </c>
    </row>
    <row r="1256" spans="1:5" x14ac:dyDescent="0.15">
      <c r="A1256" s="7">
        <v>42257.25</v>
      </c>
      <c r="B1256" s="8">
        <v>6.1337999999999997E-2</v>
      </c>
      <c r="C1256" s="43"/>
      <c r="E1256" s="43"/>
    </row>
    <row r="1257" spans="1:5" x14ac:dyDescent="0.15">
      <c r="A1257" s="7">
        <v>42257.5</v>
      </c>
      <c r="B1257" s="8">
        <v>6.1337999999999997E-2</v>
      </c>
      <c r="C1257" s="43"/>
      <c r="E1257" s="43"/>
    </row>
    <row r="1258" spans="1:5" x14ac:dyDescent="0.15">
      <c r="A1258" s="7">
        <v>42257.75</v>
      </c>
      <c r="B1258" s="8">
        <v>6.1337999999999997E-2</v>
      </c>
      <c r="C1258" s="43"/>
      <c r="E1258" s="43"/>
    </row>
    <row r="1259" spans="1:5" x14ac:dyDescent="0.15">
      <c r="A1259" s="7">
        <v>42258</v>
      </c>
      <c r="B1259" s="8">
        <v>5.9525000000000002E-2</v>
      </c>
      <c r="C1259" s="43">
        <f t="shared" ref="C1259" si="623">AVERAGE(B1259:B1262)</f>
        <v>5.8618500000000004E-2</v>
      </c>
      <c r="E1259" s="43">
        <f t="shared" ref="E1259" si="624">C1259*((275.6-76.18)/76.18)</f>
        <v>0.15344842832764508</v>
      </c>
    </row>
    <row r="1260" spans="1:5" x14ac:dyDescent="0.15">
      <c r="A1260" s="7">
        <v>42258.25</v>
      </c>
      <c r="B1260" s="8">
        <v>5.9525000000000002E-2</v>
      </c>
      <c r="C1260" s="43"/>
      <c r="E1260" s="43"/>
    </row>
    <row r="1261" spans="1:5" x14ac:dyDescent="0.15">
      <c r="A1261" s="7">
        <v>42258.5</v>
      </c>
      <c r="B1261" s="8">
        <v>5.7711999999999999E-2</v>
      </c>
      <c r="C1261" s="43"/>
      <c r="E1261" s="43"/>
    </row>
    <row r="1262" spans="1:5" x14ac:dyDescent="0.15">
      <c r="A1262" s="7">
        <v>42258.75</v>
      </c>
      <c r="B1262" s="8">
        <v>5.7711999999999999E-2</v>
      </c>
      <c r="C1262" s="43"/>
      <c r="E1262" s="43"/>
    </row>
    <row r="1263" spans="1:5" x14ac:dyDescent="0.15">
      <c r="A1263" s="7">
        <v>42259</v>
      </c>
      <c r="B1263" s="8">
        <v>5.7711999999999999E-2</v>
      </c>
      <c r="C1263" s="43">
        <f t="shared" ref="C1263" si="625">AVERAGE(B1263:B1266)</f>
        <v>6.9545499999999996E-2</v>
      </c>
      <c r="E1263" s="43">
        <f t="shared" ref="E1263" si="626">C1263*((275.6-76.18)/76.18)</f>
        <v>0.18205255460750852</v>
      </c>
    </row>
    <row r="1264" spans="1:5" x14ac:dyDescent="0.15">
      <c r="A1264" s="7">
        <v>42259.25</v>
      </c>
      <c r="B1264" s="8">
        <v>5.7711999999999999E-2</v>
      </c>
      <c r="C1264" s="43"/>
      <c r="E1264" s="43"/>
    </row>
    <row r="1265" spans="1:5" x14ac:dyDescent="0.15">
      <c r="A1265" s="7">
        <v>42259.5</v>
      </c>
      <c r="B1265" s="8">
        <v>8.3206000000000002E-2</v>
      </c>
      <c r="C1265" s="43"/>
      <c r="E1265" s="43"/>
    </row>
    <row r="1266" spans="1:5" x14ac:dyDescent="0.15">
      <c r="A1266" s="7">
        <v>42259.75</v>
      </c>
      <c r="B1266" s="8">
        <v>7.9551999999999998E-2</v>
      </c>
      <c r="C1266" s="43"/>
      <c r="E1266" s="43"/>
    </row>
    <row r="1267" spans="1:5" x14ac:dyDescent="0.15">
      <c r="A1267" s="7">
        <v>42260</v>
      </c>
      <c r="B1267" s="8">
        <v>8.1379000000000007E-2</v>
      </c>
      <c r="C1267" s="43">
        <f t="shared" ref="C1267" si="627">AVERAGE(B1267:B1270)</f>
        <v>8.0465500000000009E-2</v>
      </c>
      <c r="E1267" s="43">
        <f t="shared" ref="E1267" si="628">C1267*((275.6-76.18)/76.18)</f>
        <v>0.21063835665529013</v>
      </c>
    </row>
    <row r="1268" spans="1:5" x14ac:dyDescent="0.15">
      <c r="A1268" s="7">
        <v>42260.25</v>
      </c>
      <c r="B1268" s="8">
        <v>8.1379000000000007E-2</v>
      </c>
      <c r="C1268" s="43"/>
      <c r="E1268" s="43"/>
    </row>
    <row r="1269" spans="1:5" x14ac:dyDescent="0.15">
      <c r="A1269" s="7">
        <v>42260.5</v>
      </c>
      <c r="B1269" s="8">
        <v>7.9551999999999998E-2</v>
      </c>
      <c r="C1269" s="43"/>
      <c r="E1269" s="43"/>
    </row>
    <row r="1270" spans="1:5" x14ac:dyDescent="0.15">
      <c r="A1270" s="7">
        <v>42260.75</v>
      </c>
      <c r="B1270" s="8">
        <v>7.9551999999999998E-2</v>
      </c>
      <c r="C1270" s="43"/>
      <c r="E1270" s="43"/>
    </row>
    <row r="1271" spans="1:5" x14ac:dyDescent="0.15">
      <c r="A1271" s="7">
        <v>42261</v>
      </c>
      <c r="B1271" s="8">
        <v>7.9551999999999998E-2</v>
      </c>
      <c r="C1271" s="43">
        <f t="shared" ref="C1271" si="629">AVERAGE(B1271:B1274)</f>
        <v>8.0465499999999995E-2</v>
      </c>
      <c r="E1271" s="43">
        <f t="shared" ref="E1271" si="630">C1271*((275.6-76.18)/76.18)</f>
        <v>0.2106383566552901</v>
      </c>
    </row>
    <row r="1272" spans="1:5" x14ac:dyDescent="0.15">
      <c r="A1272" s="7">
        <v>42261.25</v>
      </c>
      <c r="B1272" s="8">
        <v>8.1379000000000007E-2</v>
      </c>
      <c r="C1272" s="43"/>
      <c r="E1272" s="43"/>
    </row>
    <row r="1273" spans="1:5" x14ac:dyDescent="0.15">
      <c r="A1273" s="7">
        <v>42261.5</v>
      </c>
      <c r="B1273" s="8">
        <v>7.9551999999999998E-2</v>
      </c>
      <c r="C1273" s="43"/>
      <c r="E1273" s="43"/>
    </row>
    <row r="1274" spans="1:5" x14ac:dyDescent="0.15">
      <c r="A1274" s="7">
        <v>42261.75</v>
      </c>
      <c r="B1274" s="8">
        <v>8.1379000000000007E-2</v>
      </c>
      <c r="C1274" s="43"/>
      <c r="E1274" s="43"/>
    </row>
    <row r="1275" spans="1:5" x14ac:dyDescent="0.15">
      <c r="A1275" s="7">
        <v>42262</v>
      </c>
      <c r="B1275" s="8">
        <v>7.9551999999999998E-2</v>
      </c>
      <c r="C1275" s="43">
        <f t="shared" ref="C1275" si="631">AVERAGE(B1275:B1278)</f>
        <v>7.8181749999999994E-2</v>
      </c>
      <c r="E1275" s="43">
        <f t="shared" ref="E1275" si="632">C1275*((275.6-76.18)/76.18)</f>
        <v>0.20466007593856655</v>
      </c>
    </row>
    <row r="1276" spans="1:5" x14ac:dyDescent="0.15">
      <c r="A1276" s="7">
        <v>42262.25</v>
      </c>
      <c r="B1276" s="8">
        <v>7.9551999999999998E-2</v>
      </c>
      <c r="C1276" s="43"/>
      <c r="E1276" s="43"/>
    </row>
    <row r="1277" spans="1:5" x14ac:dyDescent="0.15">
      <c r="A1277" s="7">
        <v>42262.5</v>
      </c>
      <c r="B1277" s="8">
        <v>7.7725000000000002E-2</v>
      </c>
      <c r="C1277" s="43"/>
      <c r="E1277" s="43"/>
    </row>
    <row r="1278" spans="1:5" x14ac:dyDescent="0.15">
      <c r="A1278" s="7">
        <v>42262.75</v>
      </c>
      <c r="B1278" s="8">
        <v>7.5897999999999993E-2</v>
      </c>
      <c r="C1278" s="43"/>
      <c r="E1278" s="43"/>
    </row>
    <row r="1279" spans="1:5" x14ac:dyDescent="0.15">
      <c r="A1279" s="7">
        <v>42263</v>
      </c>
      <c r="B1279" s="8">
        <v>7.7725000000000002E-2</v>
      </c>
      <c r="C1279" s="43">
        <f t="shared" ref="C1279" si="633">AVERAGE(B1279:B1282)</f>
        <v>7.9552000000000012E-2</v>
      </c>
      <c r="E1279" s="43">
        <f t="shared" ref="E1279" si="634">C1279*((275.6-76.18)/76.18)</f>
        <v>0.20824704436860073</v>
      </c>
    </row>
    <row r="1280" spans="1:5" x14ac:dyDescent="0.15">
      <c r="A1280" s="7">
        <v>42263.25</v>
      </c>
      <c r="B1280" s="8">
        <v>8.1379000000000007E-2</v>
      </c>
      <c r="C1280" s="43"/>
      <c r="E1280" s="43"/>
    </row>
    <row r="1281" spans="1:5" x14ac:dyDescent="0.15">
      <c r="A1281" s="7">
        <v>42263.5</v>
      </c>
      <c r="B1281" s="8">
        <v>7.9551999999999998E-2</v>
      </c>
      <c r="C1281" s="43"/>
      <c r="E1281" s="43"/>
    </row>
    <row r="1282" spans="1:5" x14ac:dyDescent="0.15">
      <c r="A1282" s="7">
        <v>42263.75</v>
      </c>
      <c r="B1282" s="8">
        <v>7.9551999999999998E-2</v>
      </c>
      <c r="C1282" s="43"/>
      <c r="E1282" s="43"/>
    </row>
    <row r="1283" spans="1:5" x14ac:dyDescent="0.15">
      <c r="A1283" s="7">
        <v>42264</v>
      </c>
      <c r="B1283" s="8">
        <v>7.7725000000000002E-2</v>
      </c>
      <c r="C1283" s="43">
        <f t="shared" ref="C1283" si="635">AVERAGE(B1283:B1286)</f>
        <v>7.7724999999999989E-2</v>
      </c>
      <c r="E1283" s="43">
        <f t="shared" ref="E1283" si="636">C1283*((275.6-76.18)/76.18)</f>
        <v>0.20346441979522181</v>
      </c>
    </row>
    <row r="1284" spans="1:5" x14ac:dyDescent="0.15">
      <c r="A1284" s="7">
        <v>42264.25</v>
      </c>
      <c r="B1284" s="8">
        <v>7.7725000000000002E-2</v>
      </c>
      <c r="C1284" s="43"/>
      <c r="E1284" s="43"/>
    </row>
    <row r="1285" spans="1:5" x14ac:dyDescent="0.15">
      <c r="A1285" s="7">
        <v>42264.5</v>
      </c>
      <c r="B1285" s="8">
        <v>7.9551999999999998E-2</v>
      </c>
      <c r="C1285" s="43"/>
      <c r="E1285" s="43"/>
    </row>
    <row r="1286" spans="1:5" x14ac:dyDescent="0.15">
      <c r="A1286" s="7">
        <v>42264.75</v>
      </c>
      <c r="B1286" s="8">
        <v>7.5897999999999993E-2</v>
      </c>
      <c r="C1286" s="43"/>
      <c r="E1286" s="43"/>
    </row>
    <row r="1287" spans="1:5" x14ac:dyDescent="0.15">
      <c r="A1287" s="7">
        <v>42265</v>
      </c>
      <c r="B1287" s="8">
        <v>7.5897999999999993E-2</v>
      </c>
      <c r="C1287" s="43">
        <f t="shared" ref="C1287" si="637">AVERAGE(B1287:B1290)</f>
        <v>7.3614249999999992E-2</v>
      </c>
      <c r="E1287" s="43">
        <f t="shared" ref="E1287" si="638">C1287*((275.6-76.18)/76.18)</f>
        <v>0.19270351450511944</v>
      </c>
    </row>
    <row r="1288" spans="1:5" x14ac:dyDescent="0.15">
      <c r="A1288" s="7">
        <v>42265.25</v>
      </c>
      <c r="B1288" s="8">
        <v>7.4070999999999998E-2</v>
      </c>
      <c r="C1288" s="43"/>
      <c r="E1288" s="43"/>
    </row>
    <row r="1289" spans="1:5" x14ac:dyDescent="0.15">
      <c r="A1289" s="7">
        <v>42265.5</v>
      </c>
      <c r="B1289" s="8">
        <v>7.2244000000000003E-2</v>
      </c>
      <c r="C1289" s="43"/>
      <c r="E1289" s="43"/>
    </row>
    <row r="1290" spans="1:5" x14ac:dyDescent="0.15">
      <c r="A1290" s="7">
        <v>42265.75</v>
      </c>
      <c r="B1290" s="8">
        <v>7.2244000000000003E-2</v>
      </c>
      <c r="C1290" s="43"/>
      <c r="E1290" s="43"/>
    </row>
    <row r="1291" spans="1:5" x14ac:dyDescent="0.15">
      <c r="A1291" s="7">
        <v>42266</v>
      </c>
      <c r="B1291" s="8">
        <v>8.1379000000000007E-2</v>
      </c>
      <c r="C1291" s="43">
        <f t="shared" ref="C1291" si="639">AVERAGE(B1291:B1294)</f>
        <v>8.2292500000000005E-2</v>
      </c>
      <c r="E1291" s="43">
        <f t="shared" ref="E1291" si="640">C1291*((275.6-76.18)/76.18)</f>
        <v>0.21542098122866896</v>
      </c>
    </row>
    <row r="1292" spans="1:5" x14ac:dyDescent="0.15">
      <c r="A1292" s="7">
        <v>42266.25</v>
      </c>
      <c r="B1292" s="8">
        <v>8.3206000000000002E-2</v>
      </c>
      <c r="C1292" s="43"/>
      <c r="E1292" s="43"/>
    </row>
    <row r="1293" spans="1:5" x14ac:dyDescent="0.15">
      <c r="A1293" s="7">
        <v>42266.5</v>
      </c>
      <c r="B1293" s="8">
        <v>8.1379000000000007E-2</v>
      </c>
      <c r="C1293" s="43"/>
      <c r="E1293" s="43"/>
    </row>
    <row r="1294" spans="1:5" x14ac:dyDescent="0.15">
      <c r="A1294" s="7">
        <v>42266.75</v>
      </c>
      <c r="B1294" s="8">
        <v>8.3206000000000002E-2</v>
      </c>
      <c r="C1294" s="43"/>
      <c r="E1294" s="43"/>
    </row>
    <row r="1295" spans="1:5" x14ac:dyDescent="0.15">
      <c r="A1295" s="7">
        <v>42267</v>
      </c>
      <c r="B1295" s="8">
        <v>8.3206000000000002E-2</v>
      </c>
      <c r="C1295" s="43">
        <f t="shared" ref="C1295" si="641">AVERAGE(B1295:B1298)</f>
        <v>8.6431000000000008E-2</v>
      </c>
      <c r="E1295" s="43">
        <f t="shared" ref="E1295" si="642">C1295*((275.6-76.18)/76.18)</f>
        <v>0.22625452901023893</v>
      </c>
    </row>
    <row r="1296" spans="1:5" x14ac:dyDescent="0.15">
      <c r="A1296" s="7">
        <v>42267.25</v>
      </c>
      <c r="B1296" s="8">
        <v>8.3206000000000002E-2</v>
      </c>
      <c r="C1296" s="43"/>
      <c r="E1296" s="43"/>
    </row>
    <row r="1297" spans="1:5" x14ac:dyDescent="0.15">
      <c r="A1297" s="7">
        <v>42267.5</v>
      </c>
      <c r="B1297" s="8">
        <v>9.0588000000000002E-2</v>
      </c>
      <c r="C1297" s="43"/>
      <c r="E1297" s="43"/>
    </row>
    <row r="1298" spans="1:5" x14ac:dyDescent="0.15">
      <c r="A1298" s="7">
        <v>42267.75</v>
      </c>
      <c r="B1298" s="8">
        <v>8.8723999999999997E-2</v>
      </c>
      <c r="C1298" s="43"/>
      <c r="E1298" s="43"/>
    </row>
    <row r="1299" spans="1:5" x14ac:dyDescent="0.15">
      <c r="A1299" s="7">
        <v>42268</v>
      </c>
      <c r="B1299" s="8">
        <v>9.2452000000000006E-2</v>
      </c>
      <c r="C1299" s="43">
        <f t="shared" ref="C1299" si="643">AVERAGE(B1299:B1302)</f>
        <v>9.3850000000000003E-2</v>
      </c>
      <c r="E1299" s="43">
        <f t="shared" ref="E1299" si="644">C1299*((275.6-76.18)/76.18)</f>
        <v>0.2456755972696246</v>
      </c>
    </row>
    <row r="1300" spans="1:5" x14ac:dyDescent="0.15">
      <c r="A1300" s="7">
        <v>42268.25</v>
      </c>
      <c r="B1300" s="8">
        <v>9.4315999999999997E-2</v>
      </c>
      <c r="C1300" s="43"/>
      <c r="E1300" s="43"/>
    </row>
    <row r="1301" spans="1:5" x14ac:dyDescent="0.15">
      <c r="A1301" s="7">
        <v>42268.5</v>
      </c>
      <c r="B1301" s="8">
        <v>9.4315999999999997E-2</v>
      </c>
      <c r="C1301" s="43"/>
      <c r="E1301" s="43"/>
    </row>
    <row r="1302" spans="1:5" x14ac:dyDescent="0.15">
      <c r="A1302" s="7">
        <v>42268.75</v>
      </c>
      <c r="B1302" s="8">
        <v>9.4315999999999997E-2</v>
      </c>
      <c r="C1302" s="43"/>
      <c r="E1302" s="43"/>
    </row>
    <row r="1303" spans="1:5" x14ac:dyDescent="0.15">
      <c r="A1303" s="7">
        <v>42269</v>
      </c>
      <c r="B1303" s="8">
        <v>9.6180000000000002E-2</v>
      </c>
      <c r="C1303" s="43">
        <f t="shared" ref="C1303" si="645">AVERAGE(B1303:B1306)</f>
        <v>9.5247999999999999E-2</v>
      </c>
      <c r="E1303" s="43">
        <f t="shared" ref="E1303" si="646">C1303*((275.6-76.18)/76.18)</f>
        <v>0.24933520819112628</v>
      </c>
    </row>
    <row r="1304" spans="1:5" x14ac:dyDescent="0.15">
      <c r="A1304" s="7">
        <v>42269.25</v>
      </c>
      <c r="B1304" s="8">
        <v>9.4315999999999997E-2</v>
      </c>
      <c r="C1304" s="43"/>
      <c r="E1304" s="43"/>
    </row>
    <row r="1305" spans="1:5" x14ac:dyDescent="0.15">
      <c r="A1305" s="7">
        <v>42269.5</v>
      </c>
      <c r="B1305" s="8">
        <v>9.2452000000000006E-2</v>
      </c>
      <c r="C1305" s="43"/>
      <c r="E1305" s="43"/>
    </row>
    <row r="1306" spans="1:5" x14ac:dyDescent="0.15">
      <c r="A1306" s="7">
        <v>42269.75</v>
      </c>
      <c r="B1306" s="8">
        <v>9.8044000000000006E-2</v>
      </c>
      <c r="C1306" s="43"/>
      <c r="E1306" s="43"/>
    </row>
    <row r="1307" spans="1:5" x14ac:dyDescent="0.15">
      <c r="A1307" s="7">
        <v>42270</v>
      </c>
      <c r="B1307" s="8">
        <v>9.8044000000000006E-2</v>
      </c>
      <c r="C1307" s="43">
        <f t="shared" ref="C1307" si="647">AVERAGE(B1307:B1310)</f>
        <v>9.9442000000000003E-2</v>
      </c>
      <c r="E1307" s="43">
        <f t="shared" ref="E1307" si="648">C1307*((275.6-76.18)/76.18)</f>
        <v>0.26031404095563143</v>
      </c>
    </row>
    <row r="1308" spans="1:5" x14ac:dyDescent="0.15">
      <c r="A1308" s="7">
        <v>42270.25</v>
      </c>
      <c r="B1308" s="8">
        <v>9.9907999999999997E-2</v>
      </c>
      <c r="C1308" s="43"/>
      <c r="E1308" s="43"/>
    </row>
    <row r="1309" spans="1:5" x14ac:dyDescent="0.15">
      <c r="A1309" s="7">
        <v>42270.5</v>
      </c>
      <c r="B1309" s="8">
        <v>9.9907999999999997E-2</v>
      </c>
      <c r="C1309" s="43"/>
      <c r="E1309" s="43"/>
    </row>
    <row r="1310" spans="1:5" x14ac:dyDescent="0.15">
      <c r="A1310" s="7">
        <v>42270.75</v>
      </c>
      <c r="B1310" s="8">
        <v>9.9907999999999997E-2</v>
      </c>
      <c r="C1310" s="43"/>
      <c r="E1310" s="43"/>
    </row>
    <row r="1311" spans="1:5" x14ac:dyDescent="0.15">
      <c r="A1311" s="7">
        <v>42271</v>
      </c>
      <c r="B1311" s="8">
        <v>0.101772</v>
      </c>
      <c r="C1311" s="43">
        <f t="shared" ref="C1311" si="649">AVERAGE(B1311:B1314)</f>
        <v>0.328183</v>
      </c>
      <c r="E1311" s="43">
        <f t="shared" ref="E1311" si="650">C1311*((275.6-76.18)/76.18)</f>
        <v>0.85910020819112631</v>
      </c>
    </row>
    <row r="1312" spans="1:5" x14ac:dyDescent="0.15">
      <c r="A1312" s="7">
        <v>42271.25</v>
      </c>
      <c r="B1312" s="8">
        <v>0.11322</v>
      </c>
      <c r="C1312" s="43"/>
      <c r="E1312" s="43"/>
    </row>
    <row r="1313" spans="1:5" x14ac:dyDescent="0.15">
      <c r="A1313" s="7">
        <v>42271.5</v>
      </c>
      <c r="B1313" s="8">
        <v>0.96889999999999998</v>
      </c>
      <c r="C1313" s="43"/>
      <c r="E1313" s="43"/>
    </row>
    <row r="1314" spans="1:5" x14ac:dyDescent="0.15">
      <c r="A1314" s="7">
        <v>42271.75</v>
      </c>
      <c r="B1314" s="8">
        <v>0.12884000000000001</v>
      </c>
      <c r="C1314" s="43"/>
      <c r="E1314" s="43"/>
    </row>
    <row r="1315" spans="1:5" x14ac:dyDescent="0.15">
      <c r="A1315" s="7">
        <v>42272</v>
      </c>
      <c r="B1315" s="8">
        <v>0.12884000000000001</v>
      </c>
      <c r="C1315" s="43">
        <f t="shared" ref="C1315" si="651">AVERAGE(B1315:B1318)</f>
        <v>0.12884000000000001</v>
      </c>
      <c r="E1315" s="43">
        <f t="shared" ref="E1315" si="652">C1315*((275.6-76.18)/76.18)</f>
        <v>0.33727058020477818</v>
      </c>
    </row>
    <row r="1316" spans="1:5" x14ac:dyDescent="0.15">
      <c r="A1316" s="7">
        <v>42272.25</v>
      </c>
      <c r="B1316" s="8">
        <v>0.12681999999999999</v>
      </c>
      <c r="C1316" s="43"/>
      <c r="E1316" s="43"/>
    </row>
    <row r="1317" spans="1:5" x14ac:dyDescent="0.15">
      <c r="A1317" s="7">
        <v>42272.5</v>
      </c>
      <c r="B1317" s="8">
        <v>0.12681999999999999</v>
      </c>
      <c r="C1317" s="43"/>
      <c r="E1317" s="43"/>
    </row>
    <row r="1318" spans="1:5" x14ac:dyDescent="0.15">
      <c r="A1318" s="7">
        <v>42272.75</v>
      </c>
      <c r="B1318" s="8">
        <v>0.13288</v>
      </c>
      <c r="C1318" s="43"/>
      <c r="E1318" s="43"/>
    </row>
    <row r="1319" spans="1:5" x14ac:dyDescent="0.15">
      <c r="A1319" s="7">
        <v>42273</v>
      </c>
      <c r="B1319" s="8">
        <v>9.9907999999999997E-2</v>
      </c>
      <c r="C1319" s="43">
        <f t="shared" ref="C1319" si="653">AVERAGE(B1319:B1322)</f>
        <v>0.11200649999999999</v>
      </c>
      <c r="E1319" s="43">
        <f t="shared" ref="E1319" si="654">C1319*((275.6-76.18)/76.18)</f>
        <v>0.29320472866894198</v>
      </c>
    </row>
    <row r="1320" spans="1:5" x14ac:dyDescent="0.15">
      <c r="A1320" s="7">
        <v>42273.25</v>
      </c>
      <c r="B1320" s="8">
        <v>9.9907999999999997E-2</v>
      </c>
      <c r="C1320" s="43"/>
      <c r="E1320" s="43"/>
    </row>
    <row r="1321" spans="1:5" x14ac:dyDescent="0.15">
      <c r="A1321" s="7">
        <v>42273.5</v>
      </c>
      <c r="B1321" s="8">
        <v>0.13691999999999999</v>
      </c>
      <c r="C1321" s="43"/>
      <c r="E1321" s="43"/>
    </row>
    <row r="1322" spans="1:5" x14ac:dyDescent="0.15">
      <c r="A1322" s="7">
        <v>42273.75</v>
      </c>
      <c r="B1322" s="8">
        <v>0.11129</v>
      </c>
      <c r="C1322" s="43"/>
      <c r="E1322" s="43"/>
    </row>
    <row r="1323" spans="1:5" x14ac:dyDescent="0.15">
      <c r="A1323" s="7">
        <v>42274</v>
      </c>
      <c r="B1323" s="8">
        <v>0.11129</v>
      </c>
      <c r="C1323" s="43">
        <f t="shared" ref="C1323" si="655">AVERAGE(B1323:B1326)</f>
        <v>0.31601500000000005</v>
      </c>
      <c r="E1323" s="43">
        <f t="shared" ref="E1323" si="656">C1323*((275.6-76.18)/76.18)</f>
        <v>0.82724745733788407</v>
      </c>
    </row>
    <row r="1324" spans="1:5" x14ac:dyDescent="0.15">
      <c r="A1324" s="7">
        <v>42274.25</v>
      </c>
      <c r="B1324" s="8">
        <v>0.10936</v>
      </c>
      <c r="C1324" s="43"/>
      <c r="E1324" s="43"/>
    </row>
    <row r="1325" spans="1:5" x14ac:dyDescent="0.15">
      <c r="A1325" s="7">
        <v>42274.5</v>
      </c>
      <c r="B1325" s="8">
        <v>0.92632999999999999</v>
      </c>
      <c r="C1325" s="43"/>
      <c r="E1325" s="43"/>
    </row>
    <row r="1326" spans="1:5" x14ac:dyDescent="0.15">
      <c r="A1326" s="7">
        <v>42274.75</v>
      </c>
      <c r="B1326" s="8">
        <v>0.11708</v>
      </c>
      <c r="C1326" s="43"/>
      <c r="E1326" s="43"/>
    </row>
    <row r="1327" spans="1:5" x14ac:dyDescent="0.15">
      <c r="A1327" s="7">
        <v>42275</v>
      </c>
      <c r="B1327" s="8">
        <v>0.11708</v>
      </c>
      <c r="C1327" s="43">
        <f t="shared" ref="C1327" si="657">AVERAGE(B1327:B1330)</f>
        <v>0.11659750000000001</v>
      </c>
      <c r="E1327" s="43">
        <f t="shared" ref="E1327" si="658">C1327*((275.6-76.18)/76.18)</f>
        <v>0.30522280716723554</v>
      </c>
    </row>
    <row r="1328" spans="1:5" x14ac:dyDescent="0.15">
      <c r="A1328" s="7">
        <v>42275.25</v>
      </c>
      <c r="B1328" s="8">
        <v>0.11515</v>
      </c>
      <c r="C1328" s="43"/>
      <c r="E1328" s="43"/>
    </row>
    <row r="1329" spans="1:7" x14ac:dyDescent="0.15">
      <c r="A1329" s="7">
        <v>42275.5</v>
      </c>
      <c r="B1329" s="8">
        <v>0.11708</v>
      </c>
      <c r="C1329" s="43"/>
      <c r="E1329" s="43"/>
    </row>
    <row r="1330" spans="1:7" x14ac:dyDescent="0.15">
      <c r="A1330" s="7">
        <v>42275.75</v>
      </c>
      <c r="B1330" s="8">
        <v>0.11708</v>
      </c>
      <c r="C1330" s="43"/>
      <c r="E1330" s="43"/>
    </row>
    <row r="1331" spans="1:7" x14ac:dyDescent="0.15">
      <c r="A1331" s="7">
        <v>42276</v>
      </c>
      <c r="B1331" s="8">
        <v>0.11708</v>
      </c>
      <c r="C1331" s="43">
        <f t="shared" ref="C1331" si="659">AVERAGE(B1331:B1334)</f>
        <v>0.33123749999999996</v>
      </c>
      <c r="E1331" s="43">
        <f t="shared" ref="E1331" si="660">C1331*((275.6-76.18)/76.18)</f>
        <v>0.86709611774744022</v>
      </c>
    </row>
    <row r="1332" spans="1:7" x14ac:dyDescent="0.15">
      <c r="A1332" s="7">
        <v>42276.25</v>
      </c>
      <c r="B1332" s="8">
        <v>0.11708</v>
      </c>
      <c r="C1332" s="43"/>
      <c r="E1332" s="43"/>
    </row>
    <row r="1333" spans="1:7" x14ac:dyDescent="0.15">
      <c r="A1333" s="7">
        <v>42276.5</v>
      </c>
      <c r="B1333" s="8">
        <v>0.11708</v>
      </c>
      <c r="C1333" s="43"/>
      <c r="E1333" s="43"/>
    </row>
    <row r="1334" spans="1:7" x14ac:dyDescent="0.15">
      <c r="A1334" s="7">
        <v>42276.75</v>
      </c>
      <c r="B1334" s="8">
        <v>0.97370999999999996</v>
      </c>
      <c r="C1334" s="43"/>
      <c r="E1334" s="43"/>
    </row>
    <row r="1335" spans="1:7" x14ac:dyDescent="0.15">
      <c r="A1335" s="7">
        <v>42277</v>
      </c>
      <c r="B1335" s="8">
        <v>0.94052000000000002</v>
      </c>
      <c r="C1335" s="43">
        <f t="shared" ref="C1335" si="661">AVERAGE(B1335:B1338)</f>
        <v>0.94645250000000003</v>
      </c>
      <c r="E1335" s="43">
        <f t="shared" ref="E1335" si="662">C1335*((275.6-76.18)/76.18)</f>
        <v>2.4775736092150171</v>
      </c>
    </row>
    <row r="1336" spans="1:7" x14ac:dyDescent="0.15">
      <c r="A1336" s="7">
        <v>42277.25</v>
      </c>
      <c r="B1336" s="8">
        <v>0.92632999999999999</v>
      </c>
      <c r="C1336" s="43"/>
      <c r="E1336" s="43"/>
    </row>
    <row r="1337" spans="1:7" x14ac:dyDescent="0.15">
      <c r="A1337" s="7">
        <v>42277.5</v>
      </c>
      <c r="B1337" s="8">
        <v>0.97370999999999996</v>
      </c>
      <c r="C1337" s="43"/>
      <c r="E1337" s="43"/>
    </row>
    <row r="1338" spans="1:7" s="26" customFormat="1" ht="14.25" thickBot="1" x14ac:dyDescent="0.2">
      <c r="A1338" s="24">
        <v>42277.75</v>
      </c>
      <c r="B1338" s="25">
        <v>0.94525000000000003</v>
      </c>
      <c r="C1338" s="43"/>
      <c r="E1338" s="43"/>
    </row>
    <row r="1339" spans="1:7" x14ac:dyDescent="0.15">
      <c r="A1339" s="22">
        <v>42278</v>
      </c>
      <c r="B1339" s="23">
        <v>0.94052000000000002</v>
      </c>
      <c r="C1339" s="43">
        <f t="shared" ref="C1339" si="663">AVERAGE(B1339:B1342)</f>
        <v>0.52542250000000001</v>
      </c>
      <c r="E1339" s="43">
        <f t="shared" ref="E1339" si="664">C1339*((275.6-76.18)/76.18)</f>
        <v>1.3754234044368601</v>
      </c>
      <c r="F1339">
        <f>SUM(E1339:E1462)*86400</f>
        <v>2610809.8943836181</v>
      </c>
      <c r="G1339">
        <f>AVERAGE(E1339:E1462)*1000</f>
        <v>974.76474551359695</v>
      </c>
    </row>
    <row r="1340" spans="1:7" x14ac:dyDescent="0.15">
      <c r="A1340" s="7">
        <v>42278.25</v>
      </c>
      <c r="B1340" s="8">
        <v>0.94052000000000002</v>
      </c>
      <c r="C1340" s="43"/>
      <c r="E1340" s="43"/>
    </row>
    <row r="1341" spans="1:7" x14ac:dyDescent="0.15">
      <c r="A1341" s="7">
        <v>42278.5</v>
      </c>
      <c r="B1341" s="8">
        <v>0.11129</v>
      </c>
      <c r="C1341" s="43"/>
      <c r="E1341" s="43"/>
    </row>
    <row r="1342" spans="1:7" x14ac:dyDescent="0.15">
      <c r="A1342" s="7">
        <v>42278.75</v>
      </c>
      <c r="B1342" s="8">
        <v>0.10936</v>
      </c>
      <c r="C1342" s="43"/>
      <c r="E1342" s="43"/>
    </row>
    <row r="1343" spans="1:7" x14ac:dyDescent="0.15">
      <c r="A1343" s="7">
        <v>42279</v>
      </c>
      <c r="B1343" s="8">
        <v>0.11322</v>
      </c>
      <c r="C1343" s="43">
        <f t="shared" ref="C1343" si="665">AVERAGE(B1343:B1346)</f>
        <v>0.75630249999999999</v>
      </c>
      <c r="E1343" s="43">
        <f t="shared" ref="E1343" si="666">C1343*((275.6-76.18)/76.18)</f>
        <v>1.979808933447099</v>
      </c>
    </row>
    <row r="1344" spans="1:7" x14ac:dyDescent="0.15">
      <c r="A1344" s="7">
        <v>42279.25</v>
      </c>
      <c r="B1344" s="8">
        <v>1.00257</v>
      </c>
      <c r="C1344" s="43"/>
      <c r="E1344" s="43"/>
    </row>
    <row r="1345" spans="1:5" x14ac:dyDescent="0.15">
      <c r="A1345" s="7">
        <v>42279.5</v>
      </c>
      <c r="B1345" s="8">
        <v>0.95943999999999996</v>
      </c>
      <c r="C1345" s="43"/>
      <c r="E1345" s="43"/>
    </row>
    <row r="1346" spans="1:5" x14ac:dyDescent="0.15">
      <c r="A1346" s="7">
        <v>42279.75</v>
      </c>
      <c r="B1346" s="8">
        <v>0.94998000000000005</v>
      </c>
      <c r="C1346" s="43"/>
      <c r="E1346" s="43"/>
    </row>
    <row r="1347" spans="1:5" x14ac:dyDescent="0.15">
      <c r="A1347" s="7">
        <v>42280</v>
      </c>
      <c r="B1347" s="8">
        <v>0.94998000000000005</v>
      </c>
      <c r="C1347" s="43">
        <f t="shared" ref="C1347" si="667">AVERAGE(B1347:B1350)</f>
        <v>0.61278250000000001</v>
      </c>
      <c r="E1347" s="43">
        <f t="shared" ref="E1347" si="668">C1347*((275.6-76.18)/76.18)</f>
        <v>1.6041098208191127</v>
      </c>
    </row>
    <row r="1348" spans="1:5" x14ac:dyDescent="0.15">
      <c r="A1348" s="7">
        <v>42280.25</v>
      </c>
      <c r="B1348" s="8">
        <v>0.94998000000000005</v>
      </c>
      <c r="C1348" s="43"/>
      <c r="E1348" s="43"/>
    </row>
    <row r="1349" spans="1:5" x14ac:dyDescent="0.15">
      <c r="A1349" s="7">
        <v>42280.5</v>
      </c>
      <c r="B1349" s="8">
        <v>0.42830000000000001</v>
      </c>
      <c r="C1349" s="43"/>
      <c r="E1349" s="43"/>
    </row>
    <row r="1350" spans="1:5" x14ac:dyDescent="0.15">
      <c r="A1350" s="7">
        <v>42280.75</v>
      </c>
      <c r="B1350" s="8">
        <v>0.12286999999999999</v>
      </c>
      <c r="C1350" s="43"/>
      <c r="E1350" s="43"/>
    </row>
    <row r="1351" spans="1:5" x14ac:dyDescent="0.15">
      <c r="A1351" s="7">
        <v>42281</v>
      </c>
      <c r="B1351" s="8">
        <v>0.98814000000000002</v>
      </c>
      <c r="C1351" s="43">
        <f t="shared" ref="C1351" si="669">AVERAGE(B1351:B1354)</f>
        <v>0.74803999999999993</v>
      </c>
      <c r="E1351" s="43">
        <f t="shared" ref="E1351" si="670">C1351*((275.6-76.18)/76.18)</f>
        <v>1.9581797952218429</v>
      </c>
    </row>
    <row r="1352" spans="1:5" x14ac:dyDescent="0.15">
      <c r="A1352" s="7">
        <v>42281.25</v>
      </c>
      <c r="B1352" s="8">
        <v>0.96416999999999997</v>
      </c>
      <c r="C1352" s="43"/>
      <c r="E1352" s="43"/>
    </row>
    <row r="1353" spans="1:5" x14ac:dyDescent="0.15">
      <c r="A1353" s="7">
        <v>42281.5</v>
      </c>
      <c r="B1353" s="8">
        <v>0.91698000000000002</v>
      </c>
      <c r="C1353" s="43"/>
      <c r="E1353" s="43"/>
    </row>
    <row r="1354" spans="1:5" x14ac:dyDescent="0.15">
      <c r="A1354" s="7">
        <v>42281.75</v>
      </c>
      <c r="B1354" s="8">
        <v>0.12286999999999999</v>
      </c>
      <c r="C1354" s="43"/>
      <c r="E1354" s="43"/>
    </row>
    <row r="1355" spans="1:5" x14ac:dyDescent="0.15">
      <c r="A1355" s="7">
        <v>42282</v>
      </c>
      <c r="B1355" s="8">
        <v>0.13288</v>
      </c>
      <c r="C1355" s="43">
        <f t="shared" ref="C1355" si="671">AVERAGE(B1355:B1358)</f>
        <v>0.51833549999999995</v>
      </c>
      <c r="E1355" s="43">
        <f t="shared" ref="E1355" si="672">C1355*((275.6-76.18)/76.18)</f>
        <v>1.3568714283276451</v>
      </c>
    </row>
    <row r="1356" spans="1:5" x14ac:dyDescent="0.15">
      <c r="A1356" s="7">
        <v>42282.25</v>
      </c>
      <c r="B1356" s="8">
        <v>0.91235999999999995</v>
      </c>
      <c r="C1356" s="43"/>
      <c r="E1356" s="43"/>
    </row>
    <row r="1357" spans="1:5" x14ac:dyDescent="0.15">
      <c r="A1357" s="7">
        <v>42282.5</v>
      </c>
      <c r="B1357" s="8">
        <v>0.101772</v>
      </c>
      <c r="C1357" s="43"/>
      <c r="E1357" s="43"/>
    </row>
    <row r="1358" spans="1:5" x14ac:dyDescent="0.15">
      <c r="A1358" s="7">
        <v>42282.75</v>
      </c>
      <c r="B1358" s="8">
        <v>0.92632999999999999</v>
      </c>
      <c r="C1358" s="43"/>
      <c r="E1358" s="43"/>
    </row>
    <row r="1359" spans="1:5" x14ac:dyDescent="0.15">
      <c r="A1359" s="7">
        <v>42283</v>
      </c>
      <c r="B1359" s="8">
        <v>0.91235999999999995</v>
      </c>
      <c r="C1359" s="43">
        <f t="shared" ref="C1359" si="673">AVERAGE(B1359:B1362)</f>
        <v>0.71794999999999998</v>
      </c>
      <c r="E1359" s="43">
        <f t="shared" ref="E1359" si="674">C1359*((275.6-76.18)/76.18)</f>
        <v>1.8794117747440273</v>
      </c>
    </row>
    <row r="1360" spans="1:5" x14ac:dyDescent="0.15">
      <c r="A1360" s="7">
        <v>42283.25</v>
      </c>
      <c r="B1360" s="8">
        <v>0.91235999999999995</v>
      </c>
      <c r="C1360" s="43"/>
      <c r="E1360" s="43"/>
    </row>
    <row r="1361" spans="1:5" x14ac:dyDescent="0.15">
      <c r="A1361" s="7">
        <v>42283.5</v>
      </c>
      <c r="B1361" s="8">
        <v>0.11129</v>
      </c>
      <c r="C1361" s="43"/>
      <c r="E1361" s="43"/>
    </row>
    <row r="1362" spans="1:5" x14ac:dyDescent="0.15">
      <c r="A1362" s="7">
        <v>42283.75</v>
      </c>
      <c r="B1362" s="8">
        <v>0.93579000000000001</v>
      </c>
      <c r="C1362" s="43"/>
      <c r="E1362" s="43"/>
    </row>
    <row r="1363" spans="1:5" x14ac:dyDescent="0.15">
      <c r="A1363" s="7">
        <v>42284</v>
      </c>
      <c r="B1363" s="8">
        <v>0.93106</v>
      </c>
      <c r="C1363" s="43">
        <f t="shared" ref="C1363" si="675">AVERAGE(B1363:B1366)</f>
        <v>0.53978750000000009</v>
      </c>
      <c r="E1363" s="43">
        <f t="shared" ref="E1363" si="676">C1363*((275.6-76.18)/76.18)</f>
        <v>1.4130273464163825</v>
      </c>
    </row>
    <row r="1364" spans="1:5" x14ac:dyDescent="0.15">
      <c r="A1364" s="7">
        <v>42284.25</v>
      </c>
      <c r="B1364" s="8">
        <v>0.12286999999999999</v>
      </c>
      <c r="C1364" s="43"/>
      <c r="E1364" s="43"/>
    </row>
    <row r="1365" spans="1:5" x14ac:dyDescent="0.15">
      <c r="A1365" s="7">
        <v>42284.5</v>
      </c>
      <c r="B1365" s="8">
        <v>0.11708</v>
      </c>
      <c r="C1365" s="43"/>
      <c r="E1365" s="43"/>
    </row>
    <row r="1366" spans="1:5" x14ac:dyDescent="0.15">
      <c r="A1366" s="7">
        <v>42284.75</v>
      </c>
      <c r="B1366" s="8">
        <v>0.98814000000000002</v>
      </c>
      <c r="C1366" s="43"/>
      <c r="E1366" s="43"/>
    </row>
    <row r="1367" spans="1:5" x14ac:dyDescent="0.15">
      <c r="A1367" s="7">
        <v>42285</v>
      </c>
      <c r="B1367" s="8">
        <v>0.95470999999999995</v>
      </c>
      <c r="C1367" s="43">
        <f t="shared" ref="C1367" si="677">AVERAGE(B1367:B1370)</f>
        <v>0.33190750000000002</v>
      </c>
      <c r="E1367" s="43">
        <f t="shared" ref="E1367" si="678">C1367*((275.6-76.18)/76.18)</f>
        <v>0.86885000853242333</v>
      </c>
    </row>
    <row r="1368" spans="1:5" x14ac:dyDescent="0.15">
      <c r="A1368" s="7">
        <v>42285.25</v>
      </c>
      <c r="B1368" s="8">
        <v>0.13288</v>
      </c>
      <c r="C1368" s="43"/>
      <c r="E1368" s="43"/>
    </row>
    <row r="1369" spans="1:5" x14ac:dyDescent="0.15">
      <c r="A1369" s="7">
        <v>42285.5</v>
      </c>
      <c r="B1369" s="8">
        <v>0.11322</v>
      </c>
      <c r="C1369" s="43"/>
      <c r="E1369" s="43"/>
    </row>
    <row r="1370" spans="1:5" x14ac:dyDescent="0.15">
      <c r="A1370" s="7">
        <v>42285.75</v>
      </c>
      <c r="B1370" s="8">
        <v>0.12681999999999999</v>
      </c>
      <c r="C1370" s="43"/>
      <c r="E1370" s="43"/>
    </row>
    <row r="1371" spans="1:5" x14ac:dyDescent="0.15">
      <c r="A1371" s="7">
        <v>42286</v>
      </c>
      <c r="B1371" s="8">
        <v>0.91698000000000002</v>
      </c>
      <c r="C1371" s="43">
        <f t="shared" ref="C1371" si="679">AVERAGE(B1371:B1374)</f>
        <v>0.50412000000000001</v>
      </c>
      <c r="E1371" s="43">
        <f t="shared" ref="E1371" si="680">C1371*((275.6-76.18)/76.18)</f>
        <v>1.3196588395904438</v>
      </c>
    </row>
    <row r="1372" spans="1:5" x14ac:dyDescent="0.15">
      <c r="A1372" s="7">
        <v>42286.25</v>
      </c>
      <c r="B1372" s="8">
        <v>0.88463999999999998</v>
      </c>
      <c r="C1372" s="43"/>
      <c r="E1372" s="43"/>
    </row>
    <row r="1373" spans="1:5" x14ac:dyDescent="0.15">
      <c r="A1373" s="7">
        <v>42286.5</v>
      </c>
      <c r="B1373" s="8">
        <v>0.10743</v>
      </c>
      <c r="C1373" s="43"/>
      <c r="E1373" s="43"/>
    </row>
    <row r="1374" spans="1:5" x14ac:dyDescent="0.15">
      <c r="A1374" s="7">
        <v>42286.75</v>
      </c>
      <c r="B1374" s="8">
        <v>0.10743</v>
      </c>
      <c r="C1374" s="43"/>
      <c r="E1374" s="43"/>
    </row>
    <row r="1375" spans="1:5" x14ac:dyDescent="0.15">
      <c r="A1375" s="7">
        <v>42287</v>
      </c>
      <c r="B1375" s="8">
        <v>0.10743</v>
      </c>
      <c r="C1375" s="43">
        <f t="shared" ref="C1375" si="681">AVERAGE(B1375:B1378)</f>
        <v>0.10936</v>
      </c>
      <c r="E1375" s="43">
        <f t="shared" ref="E1375" si="682">C1375*((275.6-76.18)/76.18)</f>
        <v>0.28627686006825936</v>
      </c>
    </row>
    <row r="1376" spans="1:5" x14ac:dyDescent="0.15">
      <c r="A1376" s="7">
        <v>42287.25</v>
      </c>
      <c r="B1376" s="8">
        <v>0.11129</v>
      </c>
      <c r="C1376" s="43"/>
      <c r="E1376" s="43"/>
    </row>
    <row r="1377" spans="1:5" x14ac:dyDescent="0.15">
      <c r="A1377" s="7">
        <v>42287.5</v>
      </c>
      <c r="B1377" s="8">
        <v>0.10743</v>
      </c>
      <c r="C1377" s="43"/>
      <c r="E1377" s="43"/>
    </row>
    <row r="1378" spans="1:5" x14ac:dyDescent="0.15">
      <c r="A1378" s="7">
        <v>42287.75</v>
      </c>
      <c r="B1378" s="8">
        <v>0.11129</v>
      </c>
      <c r="C1378" s="43"/>
      <c r="E1378" s="43"/>
    </row>
    <row r="1379" spans="1:5" x14ac:dyDescent="0.15">
      <c r="A1379" s="7">
        <v>42288</v>
      </c>
      <c r="B1379" s="8">
        <v>0.11322</v>
      </c>
      <c r="C1379" s="43">
        <f t="shared" ref="C1379" si="683">AVERAGE(B1379:B1382)</f>
        <v>0.25359750000000003</v>
      </c>
      <c r="E1379" s="43">
        <f t="shared" ref="E1379" si="684">C1379*((275.6-76.18)/76.18)</f>
        <v>0.66385420648464177</v>
      </c>
    </row>
    <row r="1380" spans="1:5" x14ac:dyDescent="0.15">
      <c r="A1380" s="7">
        <v>42288.25</v>
      </c>
      <c r="B1380" s="8">
        <v>0.11708</v>
      </c>
      <c r="C1380" s="43"/>
      <c r="E1380" s="43"/>
    </row>
    <row r="1381" spans="1:5" x14ac:dyDescent="0.15">
      <c r="A1381" s="7">
        <v>42288.5</v>
      </c>
      <c r="B1381" s="8">
        <v>0.67279999999999995</v>
      </c>
      <c r="C1381" s="43"/>
      <c r="E1381" s="43"/>
    </row>
    <row r="1382" spans="1:5" x14ac:dyDescent="0.15">
      <c r="A1382" s="7">
        <v>42288.75</v>
      </c>
      <c r="B1382" s="8">
        <v>0.11129</v>
      </c>
      <c r="C1382" s="43"/>
      <c r="E1382" s="43"/>
    </row>
    <row r="1383" spans="1:5" x14ac:dyDescent="0.15">
      <c r="A1383" s="7">
        <v>42289</v>
      </c>
      <c r="B1383" s="8">
        <v>0.10936</v>
      </c>
      <c r="C1383" s="43">
        <f t="shared" ref="C1383" si="685">AVERAGE(B1383:B1386)</f>
        <v>0.11707999999999999</v>
      </c>
      <c r="E1383" s="43">
        <f t="shared" ref="E1383" si="686">C1383*((275.6-76.18)/76.18)</f>
        <v>0.30648587030716723</v>
      </c>
    </row>
    <row r="1384" spans="1:5" x14ac:dyDescent="0.15">
      <c r="A1384" s="7">
        <v>42289.25</v>
      </c>
      <c r="B1384" s="8">
        <v>0.11322</v>
      </c>
      <c r="C1384" s="43"/>
      <c r="E1384" s="43"/>
    </row>
    <row r="1385" spans="1:5" x14ac:dyDescent="0.15">
      <c r="A1385" s="7">
        <v>42289.5</v>
      </c>
      <c r="B1385" s="8">
        <v>0.12286999999999999</v>
      </c>
      <c r="C1385" s="43"/>
      <c r="E1385" s="43"/>
    </row>
    <row r="1386" spans="1:5" x14ac:dyDescent="0.15">
      <c r="A1386" s="7">
        <v>42289.75</v>
      </c>
      <c r="B1386" s="8">
        <v>0.12286999999999999</v>
      </c>
      <c r="C1386" s="43"/>
      <c r="E1386" s="43"/>
    </row>
    <row r="1387" spans="1:5" x14ac:dyDescent="0.15">
      <c r="A1387" s="7">
        <v>42290</v>
      </c>
      <c r="B1387" s="8">
        <v>0.12094000000000001</v>
      </c>
      <c r="C1387" s="43">
        <f t="shared" ref="C1387" si="687">AVERAGE(B1387:B1390)</f>
        <v>0.12647250000000002</v>
      </c>
      <c r="E1387" s="43">
        <f t="shared" ref="E1387" si="688">C1387*((275.6-76.18)/76.18)</f>
        <v>0.33107306313993179</v>
      </c>
    </row>
    <row r="1388" spans="1:5" x14ac:dyDescent="0.15">
      <c r="A1388" s="7">
        <v>42290.25</v>
      </c>
      <c r="B1388" s="8">
        <v>0.12094000000000001</v>
      </c>
      <c r="C1388" s="43"/>
      <c r="E1388" s="43"/>
    </row>
    <row r="1389" spans="1:5" x14ac:dyDescent="0.15">
      <c r="A1389" s="7">
        <v>42290.5</v>
      </c>
      <c r="B1389" s="8">
        <v>0.11901</v>
      </c>
      <c r="C1389" s="43"/>
      <c r="E1389" s="43"/>
    </row>
    <row r="1390" spans="1:5" x14ac:dyDescent="0.15">
      <c r="A1390" s="7">
        <v>42290.75</v>
      </c>
      <c r="B1390" s="8">
        <v>0.14499999999999999</v>
      </c>
      <c r="C1390" s="43"/>
      <c r="E1390" s="43"/>
    </row>
    <row r="1391" spans="1:5" x14ac:dyDescent="0.15">
      <c r="A1391" s="7">
        <v>42291</v>
      </c>
      <c r="B1391" s="8">
        <v>0.14924000000000001</v>
      </c>
      <c r="C1391" s="43">
        <f t="shared" ref="C1391" si="689">AVERAGE(B1391:B1394)</f>
        <v>0.15665999999999999</v>
      </c>
      <c r="E1391" s="43">
        <f t="shared" ref="E1391" si="690">C1391*((275.6-76.18)/76.18)</f>
        <v>0.41009631399317403</v>
      </c>
    </row>
    <row r="1392" spans="1:5" x14ac:dyDescent="0.15">
      <c r="A1392" s="7">
        <v>42291.25</v>
      </c>
      <c r="B1392" s="8">
        <v>0.15984000000000001</v>
      </c>
      <c r="C1392" s="43"/>
      <c r="E1392" s="43"/>
    </row>
    <row r="1393" spans="1:5" x14ac:dyDescent="0.15">
      <c r="A1393" s="7">
        <v>42291.5</v>
      </c>
      <c r="B1393" s="8">
        <v>0.15984000000000001</v>
      </c>
      <c r="C1393" s="43"/>
      <c r="E1393" s="43"/>
    </row>
    <row r="1394" spans="1:5" x14ac:dyDescent="0.15">
      <c r="A1394" s="7">
        <v>42291.75</v>
      </c>
      <c r="B1394" s="8">
        <v>0.15772</v>
      </c>
      <c r="C1394" s="43"/>
      <c r="E1394" s="43"/>
    </row>
    <row r="1395" spans="1:5" x14ac:dyDescent="0.15">
      <c r="A1395" s="7">
        <v>42292</v>
      </c>
      <c r="B1395" s="8">
        <v>0.16847000000000001</v>
      </c>
      <c r="C1395" s="43">
        <f t="shared" ref="C1395" si="691">AVERAGE(B1395:B1398)</f>
        <v>0.16241</v>
      </c>
      <c r="E1395" s="43">
        <f t="shared" ref="E1395" si="692">C1395*((275.6-76.18)/76.18)</f>
        <v>0.42514836177474402</v>
      </c>
    </row>
    <row r="1396" spans="1:5" x14ac:dyDescent="0.15">
      <c r="A1396" s="7">
        <v>42292.25</v>
      </c>
      <c r="B1396" s="8">
        <v>0.17982000000000001</v>
      </c>
      <c r="C1396" s="43"/>
      <c r="E1396" s="43"/>
    </row>
    <row r="1397" spans="1:5" x14ac:dyDescent="0.15">
      <c r="A1397" s="7">
        <v>42292.5</v>
      </c>
      <c r="B1397" s="8">
        <v>0.16847000000000001</v>
      </c>
      <c r="C1397" s="43"/>
      <c r="E1397" s="43"/>
    </row>
    <row r="1398" spans="1:5" x14ac:dyDescent="0.15">
      <c r="A1398" s="7">
        <v>42292.75</v>
      </c>
      <c r="B1398" s="8">
        <v>0.13288</v>
      </c>
      <c r="C1398" s="43"/>
      <c r="E1398" s="43"/>
    </row>
    <row r="1399" spans="1:5" x14ac:dyDescent="0.15">
      <c r="A1399" s="7">
        <v>42293</v>
      </c>
      <c r="B1399" s="8">
        <v>0.14499999999999999</v>
      </c>
      <c r="C1399" s="43">
        <f t="shared" ref="C1399" si="693">AVERAGE(B1399:B1402)</f>
        <v>0.15974750000000001</v>
      </c>
      <c r="E1399" s="43">
        <f t="shared" ref="E1399" si="694">C1399*((275.6-76.18)/76.18)</f>
        <v>0.41817860921501709</v>
      </c>
    </row>
    <row r="1400" spans="1:5" x14ac:dyDescent="0.15">
      <c r="A1400" s="7">
        <v>42293.25</v>
      </c>
      <c r="B1400" s="8">
        <v>0.14712</v>
      </c>
      <c r="C1400" s="43"/>
      <c r="E1400" s="43"/>
    </row>
    <row r="1401" spans="1:5" x14ac:dyDescent="0.15">
      <c r="A1401" s="7">
        <v>42293.5</v>
      </c>
      <c r="B1401" s="8">
        <v>0.14096</v>
      </c>
      <c r="C1401" s="43"/>
      <c r="E1401" s="43"/>
    </row>
    <row r="1402" spans="1:5" x14ac:dyDescent="0.15">
      <c r="A1402" s="7">
        <v>42293.75</v>
      </c>
      <c r="B1402" s="8">
        <v>0.20591000000000001</v>
      </c>
      <c r="C1402" s="43"/>
      <c r="E1402" s="43"/>
    </row>
    <row r="1403" spans="1:5" x14ac:dyDescent="0.15">
      <c r="A1403" s="7">
        <v>42294</v>
      </c>
      <c r="B1403" s="8">
        <v>0.24223</v>
      </c>
      <c r="C1403" s="43">
        <f t="shared" ref="C1403" si="695">AVERAGE(B1403:B1406)</f>
        <v>0.23658000000000001</v>
      </c>
      <c r="E1403" s="43">
        <f t="shared" ref="E1403" si="696">C1403*((275.6-76.18)/76.18)</f>
        <v>0.61930668941979528</v>
      </c>
    </row>
    <row r="1404" spans="1:5" x14ac:dyDescent="0.15">
      <c r="A1404" s="7">
        <v>42294.25</v>
      </c>
      <c r="B1404" s="8">
        <v>0.25638</v>
      </c>
      <c r="C1404" s="43"/>
      <c r="E1404" s="43"/>
    </row>
    <row r="1405" spans="1:5" x14ac:dyDescent="0.15">
      <c r="A1405" s="7">
        <v>42294.5</v>
      </c>
      <c r="B1405" s="8">
        <v>0.25638</v>
      </c>
      <c r="C1405" s="43"/>
      <c r="E1405" s="43"/>
    </row>
    <row r="1406" spans="1:5" x14ac:dyDescent="0.15">
      <c r="A1406" s="7">
        <v>42294.75</v>
      </c>
      <c r="B1406" s="8">
        <v>0.19133</v>
      </c>
      <c r="C1406" s="43"/>
      <c r="E1406" s="43"/>
    </row>
    <row r="1407" spans="1:5" x14ac:dyDescent="0.15">
      <c r="A1407" s="7">
        <v>42295</v>
      </c>
      <c r="B1407" s="8">
        <v>0.2263</v>
      </c>
      <c r="C1407" s="43">
        <f t="shared" ref="C1407" si="697">AVERAGE(B1407:B1410)</f>
        <v>0.33726</v>
      </c>
      <c r="E1407" s="43">
        <f t="shared" ref="E1407" si="698">C1407*((275.6-76.18)/76.18)</f>
        <v>0.8828615017064847</v>
      </c>
    </row>
    <row r="1408" spans="1:5" x14ac:dyDescent="0.15">
      <c r="A1408" s="7">
        <v>42295.25</v>
      </c>
      <c r="B1408" s="8">
        <v>0.23416000000000001</v>
      </c>
      <c r="C1408" s="43"/>
      <c r="E1408" s="43"/>
    </row>
    <row r="1409" spans="1:5" x14ac:dyDescent="0.15">
      <c r="A1409" s="7">
        <v>42295.5</v>
      </c>
      <c r="B1409" s="8">
        <v>0.68510000000000004</v>
      </c>
      <c r="C1409" s="43"/>
      <c r="E1409" s="43"/>
    </row>
    <row r="1410" spans="1:5" x14ac:dyDescent="0.15">
      <c r="A1410" s="7">
        <v>42295.75</v>
      </c>
      <c r="B1410" s="8">
        <v>0.20347999999999999</v>
      </c>
      <c r="C1410" s="43"/>
      <c r="E1410" s="43"/>
    </row>
    <row r="1411" spans="1:5" x14ac:dyDescent="0.15">
      <c r="A1411" s="7">
        <v>42296</v>
      </c>
      <c r="B1411" s="8">
        <v>0.21844</v>
      </c>
      <c r="C1411" s="43">
        <f t="shared" ref="C1411" si="699">AVERAGE(B1411:B1414)</f>
        <v>0.22105999999999998</v>
      </c>
      <c r="E1411" s="43">
        <f t="shared" ref="E1411" si="700">C1411*((275.6-76.18)/76.18)</f>
        <v>0.57867924914675761</v>
      </c>
    </row>
    <row r="1412" spans="1:5" x14ac:dyDescent="0.15">
      <c r="A1412" s="7">
        <v>42296.25</v>
      </c>
      <c r="B1412" s="8">
        <v>0.21844</v>
      </c>
      <c r="C1412" s="43"/>
      <c r="E1412" s="43"/>
    </row>
    <row r="1413" spans="1:5" x14ac:dyDescent="0.15">
      <c r="A1413" s="7">
        <v>42296.5</v>
      </c>
      <c r="B1413" s="8">
        <v>0.22106000000000001</v>
      </c>
      <c r="C1413" s="43"/>
      <c r="E1413" s="43"/>
    </row>
    <row r="1414" spans="1:5" x14ac:dyDescent="0.15">
      <c r="A1414" s="7">
        <v>42296.75</v>
      </c>
      <c r="B1414" s="8">
        <v>0.2263</v>
      </c>
      <c r="C1414" s="43"/>
      <c r="E1414" s="43"/>
    </row>
    <row r="1415" spans="1:5" x14ac:dyDescent="0.15">
      <c r="A1415" s="7">
        <v>42297</v>
      </c>
      <c r="B1415" s="8">
        <v>0.23154</v>
      </c>
      <c r="C1415" s="43">
        <f t="shared" ref="C1415" si="701">AVERAGE(B1415:B1418)</f>
        <v>0.25720999999999999</v>
      </c>
      <c r="E1415" s="43">
        <f t="shared" ref="E1415" si="702">C1415*((275.6-76.18)/76.18)</f>
        <v>0.67331081911262802</v>
      </c>
    </row>
    <row r="1416" spans="1:5" x14ac:dyDescent="0.15">
      <c r="A1416" s="7">
        <v>42297.25</v>
      </c>
      <c r="B1416" s="8">
        <v>0.23416000000000001</v>
      </c>
      <c r="C1416" s="43"/>
      <c r="E1416" s="43"/>
    </row>
    <row r="1417" spans="1:5" x14ac:dyDescent="0.15">
      <c r="A1417" s="7">
        <v>42297.5</v>
      </c>
      <c r="B1417" s="8">
        <v>0.33160000000000001</v>
      </c>
      <c r="C1417" s="43"/>
      <c r="E1417" s="43"/>
    </row>
    <row r="1418" spans="1:5" x14ac:dyDescent="0.15">
      <c r="A1418" s="7">
        <v>42297.75</v>
      </c>
      <c r="B1418" s="8">
        <v>0.23154</v>
      </c>
      <c r="C1418" s="43"/>
      <c r="E1418" s="43"/>
    </row>
    <row r="1419" spans="1:5" x14ac:dyDescent="0.15">
      <c r="A1419" s="7">
        <v>42298</v>
      </c>
      <c r="B1419" s="8">
        <v>0.23677999999999999</v>
      </c>
      <c r="C1419" s="43">
        <f t="shared" ref="C1419" si="703">AVERAGE(B1419:B1422)</f>
        <v>0.24304249999999999</v>
      </c>
      <c r="E1419" s="43">
        <f t="shared" ref="E1419" si="704">C1419*((275.6-76.18)/76.18)</f>
        <v>0.63622388225255977</v>
      </c>
    </row>
    <row r="1420" spans="1:5" x14ac:dyDescent="0.15">
      <c r="A1420" s="7">
        <v>42298.25</v>
      </c>
      <c r="B1420" s="8">
        <v>0.23677999999999999</v>
      </c>
      <c r="C1420" s="43"/>
      <c r="E1420" s="43"/>
    </row>
    <row r="1421" spans="1:5" x14ac:dyDescent="0.15">
      <c r="A1421" s="7">
        <v>42298.5</v>
      </c>
      <c r="B1421" s="8">
        <v>0.24506</v>
      </c>
      <c r="C1421" s="43"/>
      <c r="E1421" s="43"/>
    </row>
    <row r="1422" spans="1:5" x14ac:dyDescent="0.15">
      <c r="A1422" s="7">
        <v>42298.75</v>
      </c>
      <c r="B1422" s="8">
        <v>0.25355</v>
      </c>
      <c r="C1422" s="43"/>
      <c r="E1422" s="43"/>
    </row>
    <row r="1423" spans="1:5" x14ac:dyDescent="0.15">
      <c r="A1423" s="7">
        <v>42299</v>
      </c>
      <c r="B1423" s="8">
        <v>0.25355</v>
      </c>
      <c r="C1423" s="43">
        <f t="shared" ref="C1423" si="705">AVERAGE(B1423:B1426)</f>
        <v>0.28189249999999999</v>
      </c>
      <c r="E1423" s="43">
        <f t="shared" ref="E1423" si="706">C1423*((275.6-76.18)/76.18)</f>
        <v>0.73792337030716726</v>
      </c>
    </row>
    <row r="1424" spans="1:5" x14ac:dyDescent="0.15">
      <c r="A1424" s="7">
        <v>42299.25</v>
      </c>
      <c r="B1424" s="8">
        <v>0.25638</v>
      </c>
      <c r="C1424" s="43"/>
      <c r="E1424" s="43"/>
    </row>
    <row r="1425" spans="1:5" x14ac:dyDescent="0.15">
      <c r="A1425" s="7">
        <v>42299.5</v>
      </c>
      <c r="B1425" s="8">
        <v>0.25355</v>
      </c>
      <c r="C1425" s="43"/>
      <c r="E1425" s="43"/>
    </row>
    <row r="1426" spans="1:5" x14ac:dyDescent="0.15">
      <c r="A1426" s="7">
        <v>42299.75</v>
      </c>
      <c r="B1426" s="8">
        <v>0.36409000000000002</v>
      </c>
      <c r="C1426" s="43"/>
      <c r="E1426" s="43"/>
    </row>
    <row r="1427" spans="1:5" x14ac:dyDescent="0.15">
      <c r="A1427" s="7">
        <v>42300</v>
      </c>
      <c r="B1427" s="8">
        <v>0.36409000000000002</v>
      </c>
      <c r="C1427" s="43">
        <f t="shared" ref="C1427" si="707">AVERAGE(B1427:B1430)</f>
        <v>0.36597500000000005</v>
      </c>
      <c r="E1427" s="43">
        <f t="shared" ref="E1427" si="708">C1427*((275.6-76.18)/76.18)</f>
        <v>0.95803011945392513</v>
      </c>
    </row>
    <row r="1428" spans="1:5" x14ac:dyDescent="0.15">
      <c r="A1428" s="7">
        <v>42300.25</v>
      </c>
      <c r="B1428" s="8">
        <v>0.36409000000000002</v>
      </c>
      <c r="C1428" s="43"/>
      <c r="E1428" s="43"/>
    </row>
    <row r="1429" spans="1:5" x14ac:dyDescent="0.15">
      <c r="A1429" s="7">
        <v>42300.5</v>
      </c>
      <c r="B1429" s="8">
        <v>0.37163000000000002</v>
      </c>
      <c r="C1429" s="43"/>
      <c r="E1429" s="43"/>
    </row>
    <row r="1430" spans="1:5" x14ac:dyDescent="0.15">
      <c r="A1430" s="7">
        <v>42300.75</v>
      </c>
      <c r="B1430" s="8">
        <v>0.36409000000000002</v>
      </c>
      <c r="C1430" s="43"/>
      <c r="E1430" s="43"/>
    </row>
    <row r="1431" spans="1:5" x14ac:dyDescent="0.15">
      <c r="A1431" s="7">
        <v>42301</v>
      </c>
      <c r="B1431" s="8">
        <v>0.37163000000000002</v>
      </c>
      <c r="C1431" s="43">
        <f t="shared" ref="C1431" si="709">AVERAGE(B1431:B1434)</f>
        <v>0.37359500000000001</v>
      </c>
      <c r="E1431" s="43">
        <f t="shared" ref="E1431" si="710">C1431*((275.6-76.18)/76.18)</f>
        <v>0.97797735494880556</v>
      </c>
    </row>
    <row r="1432" spans="1:5" x14ac:dyDescent="0.15">
      <c r="A1432" s="7">
        <v>42301.25</v>
      </c>
      <c r="B1432" s="8">
        <v>0.37163000000000002</v>
      </c>
      <c r="C1432" s="43"/>
      <c r="E1432" s="43"/>
    </row>
    <row r="1433" spans="1:5" x14ac:dyDescent="0.15">
      <c r="A1433" s="7">
        <v>42301.5</v>
      </c>
      <c r="B1433" s="8">
        <v>0.37163000000000002</v>
      </c>
      <c r="C1433" s="43"/>
      <c r="E1433" s="43"/>
    </row>
    <row r="1434" spans="1:5" x14ac:dyDescent="0.15">
      <c r="A1434" s="7">
        <v>42301.75</v>
      </c>
      <c r="B1434" s="8">
        <v>0.37948999999999999</v>
      </c>
      <c r="C1434" s="43"/>
      <c r="E1434" s="43"/>
    </row>
    <row r="1435" spans="1:5" x14ac:dyDescent="0.15">
      <c r="A1435" s="7">
        <v>42302</v>
      </c>
      <c r="B1435" s="8">
        <v>0.37948999999999999</v>
      </c>
      <c r="C1435" s="43">
        <f t="shared" ref="C1435" si="711">AVERAGE(B1435:B1438)</f>
        <v>0.37948999999999999</v>
      </c>
      <c r="E1435" s="43">
        <f t="shared" ref="E1435" si="712">C1435*((275.6-76.18)/76.18)</f>
        <v>0.99340897610921508</v>
      </c>
    </row>
    <row r="1436" spans="1:5" x14ac:dyDescent="0.15">
      <c r="A1436" s="7">
        <v>42302.25</v>
      </c>
      <c r="B1436" s="8">
        <v>0.37948999999999999</v>
      </c>
      <c r="C1436" s="43"/>
      <c r="E1436" s="43"/>
    </row>
    <row r="1437" spans="1:5" x14ac:dyDescent="0.15">
      <c r="A1437" s="7">
        <v>42302.5</v>
      </c>
      <c r="B1437" s="8">
        <v>0.37556</v>
      </c>
      <c r="C1437" s="43"/>
      <c r="E1437" s="43"/>
    </row>
    <row r="1438" spans="1:5" x14ac:dyDescent="0.15">
      <c r="A1438" s="7">
        <v>42302.75</v>
      </c>
      <c r="B1438" s="8">
        <v>0.38341999999999998</v>
      </c>
      <c r="C1438" s="43"/>
      <c r="E1438" s="43"/>
    </row>
    <row r="1439" spans="1:5" x14ac:dyDescent="0.15">
      <c r="A1439" s="7">
        <v>42303</v>
      </c>
      <c r="B1439" s="8">
        <v>0.38341999999999998</v>
      </c>
      <c r="C1439" s="43">
        <f t="shared" ref="C1439" si="713">AVERAGE(B1439:B1442)</f>
        <v>0.38636749999999997</v>
      </c>
      <c r="E1439" s="43">
        <f t="shared" ref="E1439" si="714">C1439*((275.6-76.18)/76.18)</f>
        <v>1.0114125341296929</v>
      </c>
    </row>
    <row r="1440" spans="1:5" x14ac:dyDescent="0.15">
      <c r="A1440" s="7">
        <v>42303.25</v>
      </c>
      <c r="B1440" s="8">
        <v>0.38735000000000003</v>
      </c>
      <c r="C1440" s="43"/>
      <c r="E1440" s="43"/>
    </row>
    <row r="1441" spans="1:5" x14ac:dyDescent="0.15">
      <c r="A1441" s="7">
        <v>42303.5</v>
      </c>
      <c r="B1441" s="8">
        <v>0.37948999999999999</v>
      </c>
      <c r="C1441" s="43"/>
      <c r="E1441" s="43"/>
    </row>
    <row r="1442" spans="1:5" x14ac:dyDescent="0.15">
      <c r="A1442" s="7">
        <v>42303.75</v>
      </c>
      <c r="B1442" s="8">
        <v>0.39521000000000001</v>
      </c>
      <c r="C1442" s="43"/>
      <c r="E1442" s="43"/>
    </row>
    <row r="1443" spans="1:5" x14ac:dyDescent="0.15">
      <c r="A1443" s="7">
        <v>42304</v>
      </c>
      <c r="B1443" s="8">
        <v>0.38735000000000003</v>
      </c>
      <c r="C1443" s="43">
        <f t="shared" ref="C1443" si="715">AVERAGE(B1443:B1446)</f>
        <v>0.39562249999999999</v>
      </c>
      <c r="E1443" s="43">
        <f t="shared" ref="E1443" si="716">C1443*((275.6-76.18)/76.18)</f>
        <v>1.0356397866894198</v>
      </c>
    </row>
    <row r="1444" spans="1:5" x14ac:dyDescent="0.15">
      <c r="A1444" s="7">
        <v>42304.25</v>
      </c>
      <c r="B1444" s="8">
        <v>0.38341999999999998</v>
      </c>
      <c r="C1444" s="43"/>
      <c r="E1444" s="43"/>
    </row>
    <row r="1445" spans="1:5" x14ac:dyDescent="0.15">
      <c r="A1445" s="7">
        <v>42304.5</v>
      </c>
      <c r="B1445" s="8">
        <v>0.38341999999999998</v>
      </c>
      <c r="C1445" s="43"/>
      <c r="E1445" s="43"/>
    </row>
    <row r="1446" spans="1:5" x14ac:dyDescent="0.15">
      <c r="A1446" s="7">
        <v>42304.75</v>
      </c>
      <c r="B1446" s="8">
        <v>0.42830000000000001</v>
      </c>
      <c r="C1446" s="43"/>
      <c r="E1446" s="43"/>
    </row>
    <row r="1447" spans="1:5" x14ac:dyDescent="0.15">
      <c r="A1447" s="7">
        <v>42305</v>
      </c>
      <c r="B1447" s="8">
        <v>0.42830000000000001</v>
      </c>
      <c r="C1447" s="43">
        <f t="shared" ref="C1447" si="717">AVERAGE(B1447:B1450)</f>
        <v>0.43149500000000002</v>
      </c>
      <c r="E1447" s="43">
        <f t="shared" ref="E1447" si="718">C1447*((275.6-76.18)/76.18)</f>
        <v>1.1295449317406143</v>
      </c>
    </row>
    <row r="1448" spans="1:5" x14ac:dyDescent="0.15">
      <c r="A1448" s="7">
        <v>42305.25</v>
      </c>
      <c r="B1448" s="8">
        <v>0.42830000000000001</v>
      </c>
      <c r="C1448" s="43"/>
      <c r="E1448" s="43"/>
    </row>
    <row r="1449" spans="1:5" x14ac:dyDescent="0.15">
      <c r="A1449" s="7">
        <v>42305.5</v>
      </c>
      <c r="B1449" s="8">
        <v>0.43256</v>
      </c>
      <c r="C1449" s="43"/>
      <c r="E1449" s="43"/>
    </row>
    <row r="1450" spans="1:5" x14ac:dyDescent="0.15">
      <c r="A1450" s="7">
        <v>42305.75</v>
      </c>
      <c r="B1450" s="8">
        <v>0.43681999999999999</v>
      </c>
      <c r="C1450" s="43"/>
      <c r="E1450" s="43"/>
    </row>
    <row r="1451" spans="1:5" x14ac:dyDescent="0.15">
      <c r="A1451" s="7">
        <v>42306</v>
      </c>
      <c r="B1451" s="8">
        <v>0.43681999999999999</v>
      </c>
      <c r="C1451" s="43">
        <f t="shared" ref="C1451" si="719">AVERAGE(B1451:B1454)</f>
        <v>0.429365</v>
      </c>
      <c r="E1451" s="43">
        <f t="shared" ref="E1451" si="720">C1451*((275.6-76.18)/76.18)</f>
        <v>1.1239691296928327</v>
      </c>
    </row>
    <row r="1452" spans="1:5" x14ac:dyDescent="0.15">
      <c r="A1452" s="7">
        <v>42306.25</v>
      </c>
      <c r="B1452" s="8">
        <v>0.43256</v>
      </c>
      <c r="C1452" s="43"/>
      <c r="E1452" s="43"/>
    </row>
    <row r="1453" spans="1:5" x14ac:dyDescent="0.15">
      <c r="A1453" s="7">
        <v>42306.5</v>
      </c>
      <c r="B1453" s="8">
        <v>0.43256</v>
      </c>
      <c r="C1453" s="43"/>
      <c r="E1453" s="43"/>
    </row>
    <row r="1454" spans="1:5" x14ac:dyDescent="0.15">
      <c r="A1454" s="7">
        <v>42306.75</v>
      </c>
      <c r="B1454" s="8">
        <v>0.41552</v>
      </c>
      <c r="C1454" s="43"/>
      <c r="E1454" s="43"/>
    </row>
    <row r="1455" spans="1:5" x14ac:dyDescent="0.15">
      <c r="A1455" s="7">
        <v>42307</v>
      </c>
      <c r="B1455" s="8">
        <v>0.41977999999999999</v>
      </c>
      <c r="C1455" s="43">
        <f t="shared" ref="C1455" si="721">AVERAGE(B1455:B1458)</f>
        <v>0.418715</v>
      </c>
      <c r="E1455" s="43">
        <f t="shared" ref="E1455" si="722">C1455*((275.6-76.18)/76.18)</f>
        <v>1.096090119453925</v>
      </c>
    </row>
    <row r="1456" spans="1:5" x14ac:dyDescent="0.15">
      <c r="A1456" s="7">
        <v>42307.25</v>
      </c>
      <c r="B1456" s="8">
        <v>0.41552</v>
      </c>
      <c r="C1456" s="43"/>
      <c r="E1456" s="43"/>
    </row>
    <row r="1457" spans="1:5" x14ac:dyDescent="0.15">
      <c r="A1457" s="7">
        <v>42307.5</v>
      </c>
      <c r="B1457" s="8">
        <v>0.41977999999999999</v>
      </c>
      <c r="C1457" s="43"/>
      <c r="E1457" s="43"/>
    </row>
    <row r="1458" spans="1:5" x14ac:dyDescent="0.15">
      <c r="A1458" s="7">
        <v>42307.75</v>
      </c>
      <c r="B1458" s="8">
        <v>0.41977999999999999</v>
      </c>
      <c r="C1458" s="43"/>
      <c r="E1458" s="43"/>
    </row>
    <row r="1459" spans="1:5" x14ac:dyDescent="0.15">
      <c r="A1459" s="7">
        <v>42308</v>
      </c>
      <c r="B1459" s="8">
        <v>0.41977999999999999</v>
      </c>
      <c r="C1459" s="43">
        <f t="shared" ref="C1459" si="723">AVERAGE(B1459:B1462)</f>
        <v>0.44575500000000001</v>
      </c>
      <c r="E1459" s="43">
        <f t="shared" ref="E1459" si="724">C1459*((275.6-76.18)/76.18)</f>
        <v>1.1668740102389079</v>
      </c>
    </row>
    <row r="1460" spans="1:5" x14ac:dyDescent="0.15">
      <c r="A1460" s="7">
        <v>42308.25</v>
      </c>
      <c r="B1460" s="8">
        <v>0.42403999999999997</v>
      </c>
      <c r="C1460" s="43"/>
      <c r="E1460" s="43"/>
    </row>
    <row r="1461" spans="1:5" x14ac:dyDescent="0.15">
      <c r="A1461" s="7">
        <v>42308.5</v>
      </c>
      <c r="B1461" s="8">
        <v>0.42830000000000001</v>
      </c>
      <c r="C1461" s="43"/>
      <c r="E1461" s="43"/>
    </row>
    <row r="1462" spans="1:5" s="26" customFormat="1" ht="14.25" thickBot="1" x14ac:dyDescent="0.2">
      <c r="A1462" s="24">
        <v>42308.75</v>
      </c>
      <c r="B1462" s="25">
        <v>0.51090000000000002</v>
      </c>
      <c r="C1462" s="43"/>
      <c r="E1462" s="43"/>
    </row>
    <row r="1463" spans="1:5" x14ac:dyDescent="0.15">
      <c r="E1463">
        <f>COUNT(E3:E1462)</f>
        <v>365</v>
      </c>
    </row>
  </sheetData>
  <mergeCells count="731">
    <mergeCell ref="E1439:E1442"/>
    <mergeCell ref="E1443:E1446"/>
    <mergeCell ref="E1447:E1450"/>
    <mergeCell ref="E1451:E1454"/>
    <mergeCell ref="E1455:E1458"/>
    <mergeCell ref="E1459:E1462"/>
    <mergeCell ref="E1415:E1418"/>
    <mergeCell ref="E1419:E1422"/>
    <mergeCell ref="E1423:E1426"/>
    <mergeCell ref="E1427:E1430"/>
    <mergeCell ref="E1431:E1434"/>
    <mergeCell ref="E1435:E1438"/>
    <mergeCell ref="E1391:E1394"/>
    <mergeCell ref="E1395:E1398"/>
    <mergeCell ref="E1399:E1402"/>
    <mergeCell ref="E1403:E1406"/>
    <mergeCell ref="E1407:E1410"/>
    <mergeCell ref="E1411:E1414"/>
    <mergeCell ref="E1367:E1370"/>
    <mergeCell ref="E1371:E1374"/>
    <mergeCell ref="E1375:E1378"/>
    <mergeCell ref="E1379:E1382"/>
    <mergeCell ref="E1383:E1386"/>
    <mergeCell ref="E1387:E1390"/>
    <mergeCell ref="E1343:E1346"/>
    <mergeCell ref="E1347:E1350"/>
    <mergeCell ref="E1351:E1354"/>
    <mergeCell ref="E1355:E1358"/>
    <mergeCell ref="E1359:E1362"/>
    <mergeCell ref="E1363:E1366"/>
    <mergeCell ref="E1319:E1322"/>
    <mergeCell ref="E1323:E1326"/>
    <mergeCell ref="E1327:E1330"/>
    <mergeCell ref="E1331:E1334"/>
    <mergeCell ref="E1335:E1338"/>
    <mergeCell ref="E1339:E1342"/>
    <mergeCell ref="E1295:E1298"/>
    <mergeCell ref="E1299:E1302"/>
    <mergeCell ref="E1303:E1306"/>
    <mergeCell ref="E1307:E1310"/>
    <mergeCell ref="E1311:E1314"/>
    <mergeCell ref="E1315:E1318"/>
    <mergeCell ref="E1271:E1274"/>
    <mergeCell ref="E1275:E1278"/>
    <mergeCell ref="E1279:E1282"/>
    <mergeCell ref="E1283:E1286"/>
    <mergeCell ref="E1287:E1290"/>
    <mergeCell ref="E1291:E1294"/>
    <mergeCell ref="E1247:E1250"/>
    <mergeCell ref="E1251:E1254"/>
    <mergeCell ref="E1255:E1258"/>
    <mergeCell ref="E1259:E1262"/>
    <mergeCell ref="E1263:E1266"/>
    <mergeCell ref="E1267:E1270"/>
    <mergeCell ref="E1223:E1226"/>
    <mergeCell ref="E1227:E1230"/>
    <mergeCell ref="E1231:E1234"/>
    <mergeCell ref="E1235:E1238"/>
    <mergeCell ref="E1239:E1242"/>
    <mergeCell ref="E1243:E1246"/>
    <mergeCell ref="E1199:E1202"/>
    <mergeCell ref="E1203:E1206"/>
    <mergeCell ref="E1207:E1210"/>
    <mergeCell ref="E1211:E1214"/>
    <mergeCell ref="E1215:E1218"/>
    <mergeCell ref="E1219:E1222"/>
    <mergeCell ref="E1175:E1178"/>
    <mergeCell ref="E1179:E1182"/>
    <mergeCell ref="E1183:E1186"/>
    <mergeCell ref="E1187:E1190"/>
    <mergeCell ref="E1191:E1194"/>
    <mergeCell ref="E1195:E1198"/>
    <mergeCell ref="E1151:E1154"/>
    <mergeCell ref="E1155:E1158"/>
    <mergeCell ref="E1159:E1162"/>
    <mergeCell ref="E1163:E1166"/>
    <mergeCell ref="E1167:E1170"/>
    <mergeCell ref="E1171:E1174"/>
    <mergeCell ref="E1127:E1130"/>
    <mergeCell ref="E1131:E1134"/>
    <mergeCell ref="E1135:E1138"/>
    <mergeCell ref="E1139:E1142"/>
    <mergeCell ref="E1143:E1146"/>
    <mergeCell ref="E1147:E1150"/>
    <mergeCell ref="E1103:E1106"/>
    <mergeCell ref="E1107:E1110"/>
    <mergeCell ref="E1111:E1114"/>
    <mergeCell ref="E1115:E1118"/>
    <mergeCell ref="E1119:E1122"/>
    <mergeCell ref="E1123:E1126"/>
    <mergeCell ref="E1079:E1082"/>
    <mergeCell ref="E1083:E1086"/>
    <mergeCell ref="E1087:E1090"/>
    <mergeCell ref="E1091:E1094"/>
    <mergeCell ref="E1095:E1098"/>
    <mergeCell ref="E1099:E1102"/>
    <mergeCell ref="E1055:E1058"/>
    <mergeCell ref="E1059:E1062"/>
    <mergeCell ref="E1063:E1066"/>
    <mergeCell ref="E1067:E1070"/>
    <mergeCell ref="E1071:E1074"/>
    <mergeCell ref="E1075:E1078"/>
    <mergeCell ref="E1031:E1034"/>
    <mergeCell ref="E1035:E1038"/>
    <mergeCell ref="E1039:E1042"/>
    <mergeCell ref="E1043:E1046"/>
    <mergeCell ref="E1047:E1050"/>
    <mergeCell ref="E1051:E1054"/>
    <mergeCell ref="E1007:E1010"/>
    <mergeCell ref="E1011:E1014"/>
    <mergeCell ref="E1015:E1018"/>
    <mergeCell ref="E1019:E1022"/>
    <mergeCell ref="E1023:E1026"/>
    <mergeCell ref="E1027:E1030"/>
    <mergeCell ref="E983:E986"/>
    <mergeCell ref="E987:E990"/>
    <mergeCell ref="E991:E994"/>
    <mergeCell ref="E995:E998"/>
    <mergeCell ref="E999:E1002"/>
    <mergeCell ref="E1003:E1006"/>
    <mergeCell ref="E959:E962"/>
    <mergeCell ref="E963:E966"/>
    <mergeCell ref="E967:E970"/>
    <mergeCell ref="E971:E974"/>
    <mergeCell ref="E975:E978"/>
    <mergeCell ref="E979:E982"/>
    <mergeCell ref="E935:E938"/>
    <mergeCell ref="E939:E942"/>
    <mergeCell ref="E943:E946"/>
    <mergeCell ref="E947:E950"/>
    <mergeCell ref="E951:E954"/>
    <mergeCell ref="E955:E958"/>
    <mergeCell ref="E911:E914"/>
    <mergeCell ref="E915:E918"/>
    <mergeCell ref="E919:E922"/>
    <mergeCell ref="E923:E926"/>
    <mergeCell ref="E927:E930"/>
    <mergeCell ref="E931:E934"/>
    <mergeCell ref="E887:E890"/>
    <mergeCell ref="E891:E894"/>
    <mergeCell ref="E895:E898"/>
    <mergeCell ref="E899:E902"/>
    <mergeCell ref="E903:E906"/>
    <mergeCell ref="E907:E910"/>
    <mergeCell ref="E863:E866"/>
    <mergeCell ref="E867:E870"/>
    <mergeCell ref="E871:E874"/>
    <mergeCell ref="E875:E878"/>
    <mergeCell ref="E879:E882"/>
    <mergeCell ref="E883:E886"/>
    <mergeCell ref="E839:E842"/>
    <mergeCell ref="E843:E846"/>
    <mergeCell ref="E847:E850"/>
    <mergeCell ref="E851:E854"/>
    <mergeCell ref="E855:E858"/>
    <mergeCell ref="E859:E862"/>
    <mergeCell ref="E815:E818"/>
    <mergeCell ref="E819:E822"/>
    <mergeCell ref="E823:E826"/>
    <mergeCell ref="E827:E830"/>
    <mergeCell ref="E831:E834"/>
    <mergeCell ref="E835:E838"/>
    <mergeCell ref="E791:E794"/>
    <mergeCell ref="E795:E798"/>
    <mergeCell ref="E799:E802"/>
    <mergeCell ref="E803:E806"/>
    <mergeCell ref="E807:E810"/>
    <mergeCell ref="E811:E814"/>
    <mergeCell ref="E767:E770"/>
    <mergeCell ref="E771:E774"/>
    <mergeCell ref="E775:E778"/>
    <mergeCell ref="E779:E782"/>
    <mergeCell ref="E783:E786"/>
    <mergeCell ref="E787:E790"/>
    <mergeCell ref="E743:E746"/>
    <mergeCell ref="E747:E750"/>
    <mergeCell ref="E751:E754"/>
    <mergeCell ref="E755:E758"/>
    <mergeCell ref="E759:E762"/>
    <mergeCell ref="E763:E766"/>
    <mergeCell ref="E719:E722"/>
    <mergeCell ref="E723:E726"/>
    <mergeCell ref="E727:E730"/>
    <mergeCell ref="E731:E734"/>
    <mergeCell ref="E735:E738"/>
    <mergeCell ref="E739:E742"/>
    <mergeCell ref="E695:E698"/>
    <mergeCell ref="E699:E702"/>
    <mergeCell ref="E703:E706"/>
    <mergeCell ref="E707:E710"/>
    <mergeCell ref="E711:E714"/>
    <mergeCell ref="E715:E718"/>
    <mergeCell ref="E671:E674"/>
    <mergeCell ref="E675:E678"/>
    <mergeCell ref="E679:E682"/>
    <mergeCell ref="E683:E686"/>
    <mergeCell ref="E687:E690"/>
    <mergeCell ref="E691:E694"/>
    <mergeCell ref="E647:E650"/>
    <mergeCell ref="E651:E654"/>
    <mergeCell ref="E655:E658"/>
    <mergeCell ref="E659:E662"/>
    <mergeCell ref="E663:E666"/>
    <mergeCell ref="E667:E670"/>
    <mergeCell ref="E623:E626"/>
    <mergeCell ref="E627:E630"/>
    <mergeCell ref="E631:E634"/>
    <mergeCell ref="E635:E638"/>
    <mergeCell ref="E639:E642"/>
    <mergeCell ref="E643:E646"/>
    <mergeCell ref="E599:E602"/>
    <mergeCell ref="E603:E606"/>
    <mergeCell ref="E607:E610"/>
    <mergeCell ref="E611:E614"/>
    <mergeCell ref="E615:E618"/>
    <mergeCell ref="E619:E622"/>
    <mergeCell ref="E575:E578"/>
    <mergeCell ref="E579:E582"/>
    <mergeCell ref="E583:E586"/>
    <mergeCell ref="E587:E590"/>
    <mergeCell ref="E591:E594"/>
    <mergeCell ref="E595:E598"/>
    <mergeCell ref="E551:E554"/>
    <mergeCell ref="E555:E558"/>
    <mergeCell ref="E559:E562"/>
    <mergeCell ref="E563:E566"/>
    <mergeCell ref="E567:E570"/>
    <mergeCell ref="E571:E574"/>
    <mergeCell ref="E527:E530"/>
    <mergeCell ref="E531:E534"/>
    <mergeCell ref="E535:E538"/>
    <mergeCell ref="E539:E542"/>
    <mergeCell ref="E543:E546"/>
    <mergeCell ref="E547:E550"/>
    <mergeCell ref="E503:E506"/>
    <mergeCell ref="E507:E510"/>
    <mergeCell ref="E511:E514"/>
    <mergeCell ref="E515:E518"/>
    <mergeCell ref="E519:E522"/>
    <mergeCell ref="E523:E526"/>
    <mergeCell ref="E479:E482"/>
    <mergeCell ref="E483:E486"/>
    <mergeCell ref="E487:E490"/>
    <mergeCell ref="E491:E494"/>
    <mergeCell ref="E495:E498"/>
    <mergeCell ref="E499:E502"/>
    <mergeCell ref="E455:E458"/>
    <mergeCell ref="E459:E462"/>
    <mergeCell ref="E463:E466"/>
    <mergeCell ref="E467:E470"/>
    <mergeCell ref="E471:E474"/>
    <mergeCell ref="E475:E478"/>
    <mergeCell ref="E431:E434"/>
    <mergeCell ref="E435:E438"/>
    <mergeCell ref="E439:E442"/>
    <mergeCell ref="E443:E446"/>
    <mergeCell ref="E447:E450"/>
    <mergeCell ref="E451:E454"/>
    <mergeCell ref="E407:E410"/>
    <mergeCell ref="E411:E414"/>
    <mergeCell ref="E415:E418"/>
    <mergeCell ref="E419:E422"/>
    <mergeCell ref="E423:E426"/>
    <mergeCell ref="E427:E430"/>
    <mergeCell ref="E383:E386"/>
    <mergeCell ref="E387:E390"/>
    <mergeCell ref="E391:E394"/>
    <mergeCell ref="E395:E398"/>
    <mergeCell ref="E399:E402"/>
    <mergeCell ref="E403:E406"/>
    <mergeCell ref="E359:E362"/>
    <mergeCell ref="E363:E366"/>
    <mergeCell ref="E367:E370"/>
    <mergeCell ref="E371:E374"/>
    <mergeCell ref="E375:E378"/>
    <mergeCell ref="E379:E382"/>
    <mergeCell ref="E335:E338"/>
    <mergeCell ref="E339:E342"/>
    <mergeCell ref="E343:E346"/>
    <mergeCell ref="E347:E350"/>
    <mergeCell ref="E351:E354"/>
    <mergeCell ref="E355:E358"/>
    <mergeCell ref="E311:E314"/>
    <mergeCell ref="E315:E318"/>
    <mergeCell ref="E319:E322"/>
    <mergeCell ref="E323:E326"/>
    <mergeCell ref="E327:E330"/>
    <mergeCell ref="E331:E334"/>
    <mergeCell ref="E287:E290"/>
    <mergeCell ref="E291:E294"/>
    <mergeCell ref="E295:E298"/>
    <mergeCell ref="E299:E302"/>
    <mergeCell ref="E303:E306"/>
    <mergeCell ref="E307:E310"/>
    <mergeCell ref="E263:E266"/>
    <mergeCell ref="E267:E270"/>
    <mergeCell ref="E271:E274"/>
    <mergeCell ref="E275:E278"/>
    <mergeCell ref="E279:E282"/>
    <mergeCell ref="E283:E286"/>
    <mergeCell ref="E239:E242"/>
    <mergeCell ref="E243:E246"/>
    <mergeCell ref="E247:E250"/>
    <mergeCell ref="E251:E254"/>
    <mergeCell ref="E255:E258"/>
    <mergeCell ref="E259:E262"/>
    <mergeCell ref="E215:E218"/>
    <mergeCell ref="E219:E222"/>
    <mergeCell ref="E223:E226"/>
    <mergeCell ref="E227:E230"/>
    <mergeCell ref="E231:E234"/>
    <mergeCell ref="E235:E238"/>
    <mergeCell ref="E191:E194"/>
    <mergeCell ref="E195:E198"/>
    <mergeCell ref="E199:E202"/>
    <mergeCell ref="E203:E206"/>
    <mergeCell ref="E207:E210"/>
    <mergeCell ref="E211:E214"/>
    <mergeCell ref="E167:E170"/>
    <mergeCell ref="E171:E174"/>
    <mergeCell ref="E175:E178"/>
    <mergeCell ref="E179:E182"/>
    <mergeCell ref="E183:E186"/>
    <mergeCell ref="E187:E190"/>
    <mergeCell ref="E143:E146"/>
    <mergeCell ref="E147:E150"/>
    <mergeCell ref="E151:E154"/>
    <mergeCell ref="E155:E158"/>
    <mergeCell ref="E159:E162"/>
    <mergeCell ref="E163:E166"/>
    <mergeCell ref="E119:E122"/>
    <mergeCell ref="E123:E126"/>
    <mergeCell ref="E127:E130"/>
    <mergeCell ref="E131:E134"/>
    <mergeCell ref="E135:E138"/>
    <mergeCell ref="E139:E142"/>
    <mergeCell ref="E95:E98"/>
    <mergeCell ref="E99:E102"/>
    <mergeCell ref="E103:E106"/>
    <mergeCell ref="E107:E110"/>
    <mergeCell ref="E111:E114"/>
    <mergeCell ref="E115:E118"/>
    <mergeCell ref="E71:E74"/>
    <mergeCell ref="E75:E78"/>
    <mergeCell ref="E79:E82"/>
    <mergeCell ref="E83:E86"/>
    <mergeCell ref="E87:E90"/>
    <mergeCell ref="E91:E94"/>
    <mergeCell ref="E47:E50"/>
    <mergeCell ref="E51:E54"/>
    <mergeCell ref="E55:E58"/>
    <mergeCell ref="E59:E62"/>
    <mergeCell ref="E63:E66"/>
    <mergeCell ref="E67:E70"/>
    <mergeCell ref="E27:E30"/>
    <mergeCell ref="E31:E34"/>
    <mergeCell ref="E35:E38"/>
    <mergeCell ref="E39:E42"/>
    <mergeCell ref="E43:E46"/>
    <mergeCell ref="E3:E6"/>
    <mergeCell ref="E7:E10"/>
    <mergeCell ref="E11:E14"/>
    <mergeCell ref="E15:E18"/>
    <mergeCell ref="E19:E22"/>
    <mergeCell ref="E23:E26"/>
    <mergeCell ref="C1443:C1446"/>
    <mergeCell ref="C1447:C1450"/>
    <mergeCell ref="C1451:C1454"/>
    <mergeCell ref="C1359:C1362"/>
    <mergeCell ref="C1363:C1366"/>
    <mergeCell ref="C1367:C1370"/>
    <mergeCell ref="C1323:C1326"/>
    <mergeCell ref="C1327:C1330"/>
    <mergeCell ref="C1331:C1334"/>
    <mergeCell ref="C1335:C1338"/>
    <mergeCell ref="C1339:C1342"/>
    <mergeCell ref="C1343:C1346"/>
    <mergeCell ref="C1299:C1302"/>
    <mergeCell ref="C1303:C1306"/>
    <mergeCell ref="C1307:C1310"/>
    <mergeCell ref="C1311:C1314"/>
    <mergeCell ref="C1315:C1318"/>
    <mergeCell ref="C1319:C1322"/>
    <mergeCell ref="C1455:C1458"/>
    <mergeCell ref="C1459:C1462"/>
    <mergeCell ref="A1:D1"/>
    <mergeCell ref="C1419:C1422"/>
    <mergeCell ref="C1423:C1426"/>
    <mergeCell ref="C1427:C1430"/>
    <mergeCell ref="C1431:C1434"/>
    <mergeCell ref="C1435:C1438"/>
    <mergeCell ref="C1439:C1442"/>
    <mergeCell ref="C1395:C1398"/>
    <mergeCell ref="C1399:C1402"/>
    <mergeCell ref="C1403:C1406"/>
    <mergeCell ref="C1407:C1410"/>
    <mergeCell ref="C1411:C1414"/>
    <mergeCell ref="C1415:C1418"/>
    <mergeCell ref="C1371:C1374"/>
    <mergeCell ref="C1375:C1378"/>
    <mergeCell ref="C1379:C1382"/>
    <mergeCell ref="C1383:C1386"/>
    <mergeCell ref="C1387:C1390"/>
    <mergeCell ref="C1391:C1394"/>
    <mergeCell ref="C1347:C1350"/>
    <mergeCell ref="C1351:C1354"/>
    <mergeCell ref="C1355:C1358"/>
    <mergeCell ref="C1275:C1278"/>
    <mergeCell ref="C1279:C1282"/>
    <mergeCell ref="C1283:C1286"/>
    <mergeCell ref="C1287:C1290"/>
    <mergeCell ref="C1291:C1294"/>
    <mergeCell ref="C1295:C1298"/>
    <mergeCell ref="C1251:C1254"/>
    <mergeCell ref="C1255:C1258"/>
    <mergeCell ref="C1259:C1262"/>
    <mergeCell ref="C1263:C1266"/>
    <mergeCell ref="C1267:C1270"/>
    <mergeCell ref="C1271:C1274"/>
    <mergeCell ref="C1227:C1230"/>
    <mergeCell ref="C1231:C1234"/>
    <mergeCell ref="C1235:C1238"/>
    <mergeCell ref="C1239:C1242"/>
    <mergeCell ref="C1243:C1246"/>
    <mergeCell ref="C1247:C1250"/>
    <mergeCell ref="C1203:C1206"/>
    <mergeCell ref="C1207:C1210"/>
    <mergeCell ref="C1211:C1214"/>
    <mergeCell ref="C1215:C1218"/>
    <mergeCell ref="C1219:C1222"/>
    <mergeCell ref="C1223:C1226"/>
    <mergeCell ref="C1179:C1182"/>
    <mergeCell ref="C1183:C1186"/>
    <mergeCell ref="C1187:C1190"/>
    <mergeCell ref="C1191:C1194"/>
    <mergeCell ref="C1195:C1198"/>
    <mergeCell ref="C1199:C1202"/>
    <mergeCell ref="C1155:C1158"/>
    <mergeCell ref="C1159:C1162"/>
    <mergeCell ref="C1163:C1166"/>
    <mergeCell ref="C1167:C1170"/>
    <mergeCell ref="C1171:C1174"/>
    <mergeCell ref="C1175:C1178"/>
    <mergeCell ref="C1131:C1134"/>
    <mergeCell ref="C1135:C1138"/>
    <mergeCell ref="C1139:C1142"/>
    <mergeCell ref="C1143:C1146"/>
    <mergeCell ref="C1147:C1150"/>
    <mergeCell ref="C1151:C1154"/>
    <mergeCell ref="C1107:C1110"/>
    <mergeCell ref="C1111:C1114"/>
    <mergeCell ref="C1115:C1118"/>
    <mergeCell ref="C1119:C1122"/>
    <mergeCell ref="C1123:C1126"/>
    <mergeCell ref="C1127:C1130"/>
    <mergeCell ref="C1083:C1086"/>
    <mergeCell ref="C1087:C1090"/>
    <mergeCell ref="C1091:C1094"/>
    <mergeCell ref="C1095:C1098"/>
    <mergeCell ref="C1099:C1102"/>
    <mergeCell ref="C1103:C1106"/>
    <mergeCell ref="C1059:C1062"/>
    <mergeCell ref="C1063:C1066"/>
    <mergeCell ref="C1067:C1070"/>
    <mergeCell ref="C1071:C1074"/>
    <mergeCell ref="C1075:C1078"/>
    <mergeCell ref="C1079:C1082"/>
    <mergeCell ref="C1035:C1038"/>
    <mergeCell ref="C1039:C1042"/>
    <mergeCell ref="C1043:C1046"/>
    <mergeCell ref="C1047:C1050"/>
    <mergeCell ref="C1051:C1054"/>
    <mergeCell ref="C1055:C1058"/>
    <mergeCell ref="C1011:C1014"/>
    <mergeCell ref="C1015:C1018"/>
    <mergeCell ref="C1019:C1022"/>
    <mergeCell ref="C1023:C1026"/>
    <mergeCell ref="C1027:C1030"/>
    <mergeCell ref="C1031:C1034"/>
    <mergeCell ref="C987:C990"/>
    <mergeCell ref="C991:C994"/>
    <mergeCell ref="C995:C998"/>
    <mergeCell ref="C999:C1002"/>
    <mergeCell ref="C1003:C1006"/>
    <mergeCell ref="C1007:C1010"/>
    <mergeCell ref="C963:C966"/>
    <mergeCell ref="C967:C970"/>
    <mergeCell ref="C971:C974"/>
    <mergeCell ref="C975:C978"/>
    <mergeCell ref="C979:C982"/>
    <mergeCell ref="C983:C986"/>
    <mergeCell ref="C939:C942"/>
    <mergeCell ref="C943:C946"/>
    <mergeCell ref="C947:C950"/>
    <mergeCell ref="C951:C954"/>
    <mergeCell ref="C955:C958"/>
    <mergeCell ref="C959:C962"/>
    <mergeCell ref="C915:C918"/>
    <mergeCell ref="C919:C922"/>
    <mergeCell ref="C923:C926"/>
    <mergeCell ref="C927:C930"/>
    <mergeCell ref="C931:C934"/>
    <mergeCell ref="C935:C938"/>
    <mergeCell ref="C891:C894"/>
    <mergeCell ref="C895:C898"/>
    <mergeCell ref="C899:C902"/>
    <mergeCell ref="C903:C906"/>
    <mergeCell ref="C907:C910"/>
    <mergeCell ref="C911:C914"/>
    <mergeCell ref="C867:C870"/>
    <mergeCell ref="C871:C874"/>
    <mergeCell ref="C875:C878"/>
    <mergeCell ref="C879:C882"/>
    <mergeCell ref="C883:C886"/>
    <mergeCell ref="C887:C890"/>
    <mergeCell ref="C843:C846"/>
    <mergeCell ref="C847:C850"/>
    <mergeCell ref="C851:C854"/>
    <mergeCell ref="C855:C858"/>
    <mergeCell ref="C859:C862"/>
    <mergeCell ref="C863:C866"/>
    <mergeCell ref="C819:C822"/>
    <mergeCell ref="C823:C826"/>
    <mergeCell ref="C827:C830"/>
    <mergeCell ref="C831:C834"/>
    <mergeCell ref="C835:C838"/>
    <mergeCell ref="C839:C842"/>
    <mergeCell ref="C795:C798"/>
    <mergeCell ref="C799:C802"/>
    <mergeCell ref="C803:C806"/>
    <mergeCell ref="C807:C810"/>
    <mergeCell ref="C811:C814"/>
    <mergeCell ref="C815:C818"/>
    <mergeCell ref="C771:C774"/>
    <mergeCell ref="C775:C778"/>
    <mergeCell ref="C779:C782"/>
    <mergeCell ref="C783:C786"/>
    <mergeCell ref="C787:C790"/>
    <mergeCell ref="C791:C794"/>
    <mergeCell ref="C747:C750"/>
    <mergeCell ref="C751:C754"/>
    <mergeCell ref="C755:C758"/>
    <mergeCell ref="C759:C762"/>
    <mergeCell ref="C763:C766"/>
    <mergeCell ref="C767:C770"/>
    <mergeCell ref="C723:C726"/>
    <mergeCell ref="C727:C730"/>
    <mergeCell ref="C731:C734"/>
    <mergeCell ref="C735:C738"/>
    <mergeCell ref="C739:C742"/>
    <mergeCell ref="C743:C746"/>
    <mergeCell ref="C699:C702"/>
    <mergeCell ref="C703:C706"/>
    <mergeCell ref="C707:C710"/>
    <mergeCell ref="C711:C714"/>
    <mergeCell ref="C715:C718"/>
    <mergeCell ref="C719:C722"/>
    <mergeCell ref="C675:C678"/>
    <mergeCell ref="C679:C682"/>
    <mergeCell ref="C683:C686"/>
    <mergeCell ref="C687:C690"/>
    <mergeCell ref="C691:C694"/>
    <mergeCell ref="C695:C698"/>
    <mergeCell ref="C651:C654"/>
    <mergeCell ref="C655:C658"/>
    <mergeCell ref="C659:C662"/>
    <mergeCell ref="C663:C666"/>
    <mergeCell ref="C667:C670"/>
    <mergeCell ref="C671:C674"/>
    <mergeCell ref="C627:C630"/>
    <mergeCell ref="C631:C634"/>
    <mergeCell ref="C635:C638"/>
    <mergeCell ref="C639:C642"/>
    <mergeCell ref="C643:C646"/>
    <mergeCell ref="C647:C650"/>
    <mergeCell ref="C603:C606"/>
    <mergeCell ref="C607:C610"/>
    <mergeCell ref="C611:C614"/>
    <mergeCell ref="C615:C618"/>
    <mergeCell ref="C619:C622"/>
    <mergeCell ref="C623:C626"/>
    <mergeCell ref="C579:C582"/>
    <mergeCell ref="C583:C586"/>
    <mergeCell ref="C587:C590"/>
    <mergeCell ref="C591:C594"/>
    <mergeCell ref="C595:C598"/>
    <mergeCell ref="C599:C602"/>
    <mergeCell ref="C555:C558"/>
    <mergeCell ref="C559:C562"/>
    <mergeCell ref="C563:C566"/>
    <mergeCell ref="C567:C570"/>
    <mergeCell ref="C571:C574"/>
    <mergeCell ref="C575:C578"/>
    <mergeCell ref="C531:C534"/>
    <mergeCell ref="C535:C538"/>
    <mergeCell ref="C539:C542"/>
    <mergeCell ref="C543:C546"/>
    <mergeCell ref="C547:C550"/>
    <mergeCell ref="C551:C554"/>
    <mergeCell ref="C507:C510"/>
    <mergeCell ref="C511:C514"/>
    <mergeCell ref="C515:C518"/>
    <mergeCell ref="C519:C522"/>
    <mergeCell ref="C523:C526"/>
    <mergeCell ref="C527:C530"/>
    <mergeCell ref="C483:C486"/>
    <mergeCell ref="C487:C490"/>
    <mergeCell ref="C491:C494"/>
    <mergeCell ref="C495:C498"/>
    <mergeCell ref="C499:C502"/>
    <mergeCell ref="C503:C506"/>
    <mergeCell ref="C459:C462"/>
    <mergeCell ref="C463:C466"/>
    <mergeCell ref="C467:C470"/>
    <mergeCell ref="C471:C474"/>
    <mergeCell ref="C475:C478"/>
    <mergeCell ref="C479:C482"/>
    <mergeCell ref="C435:C438"/>
    <mergeCell ref="C439:C442"/>
    <mergeCell ref="C443:C446"/>
    <mergeCell ref="C447:C450"/>
    <mergeCell ref="C451:C454"/>
    <mergeCell ref="C455:C458"/>
    <mergeCell ref="C411:C414"/>
    <mergeCell ref="C415:C418"/>
    <mergeCell ref="C419:C422"/>
    <mergeCell ref="C423:C426"/>
    <mergeCell ref="C427:C430"/>
    <mergeCell ref="C431:C434"/>
    <mergeCell ref="C387:C390"/>
    <mergeCell ref="C391:C394"/>
    <mergeCell ref="C395:C398"/>
    <mergeCell ref="C399:C402"/>
    <mergeCell ref="C403:C406"/>
    <mergeCell ref="C407:C410"/>
    <mergeCell ref="C363:C366"/>
    <mergeCell ref="C367:C370"/>
    <mergeCell ref="C371:C374"/>
    <mergeCell ref="C375:C378"/>
    <mergeCell ref="C379:C382"/>
    <mergeCell ref="C383:C386"/>
    <mergeCell ref="C339:C342"/>
    <mergeCell ref="C343:C346"/>
    <mergeCell ref="C347:C350"/>
    <mergeCell ref="C351:C354"/>
    <mergeCell ref="C355:C358"/>
    <mergeCell ref="C359:C362"/>
    <mergeCell ref="C315:C318"/>
    <mergeCell ref="C319:C322"/>
    <mergeCell ref="C323:C326"/>
    <mergeCell ref="C327:C330"/>
    <mergeCell ref="C331:C334"/>
    <mergeCell ref="C335:C338"/>
    <mergeCell ref="C291:C294"/>
    <mergeCell ref="C295:C298"/>
    <mergeCell ref="C299:C302"/>
    <mergeCell ref="C303:C306"/>
    <mergeCell ref="C307:C310"/>
    <mergeCell ref="C311:C314"/>
    <mergeCell ref="C267:C270"/>
    <mergeCell ref="C271:C274"/>
    <mergeCell ref="C275:C278"/>
    <mergeCell ref="C279:C282"/>
    <mergeCell ref="C283:C286"/>
    <mergeCell ref="C287:C290"/>
    <mergeCell ref="C243:C246"/>
    <mergeCell ref="C247:C250"/>
    <mergeCell ref="C251:C254"/>
    <mergeCell ref="C255:C258"/>
    <mergeCell ref="C259:C262"/>
    <mergeCell ref="C263:C266"/>
    <mergeCell ref="C219:C222"/>
    <mergeCell ref="C223:C226"/>
    <mergeCell ref="C227:C230"/>
    <mergeCell ref="C231:C234"/>
    <mergeCell ref="C235:C238"/>
    <mergeCell ref="C239:C242"/>
    <mergeCell ref="C195:C198"/>
    <mergeCell ref="C199:C202"/>
    <mergeCell ref="C203:C206"/>
    <mergeCell ref="C207:C210"/>
    <mergeCell ref="C211:C214"/>
    <mergeCell ref="C215:C218"/>
    <mergeCell ref="C171:C174"/>
    <mergeCell ref="C175:C178"/>
    <mergeCell ref="C179:C182"/>
    <mergeCell ref="C183:C186"/>
    <mergeCell ref="C187:C190"/>
    <mergeCell ref="C191:C194"/>
    <mergeCell ref="C147:C150"/>
    <mergeCell ref="C151:C154"/>
    <mergeCell ref="C155:C158"/>
    <mergeCell ref="C159:C162"/>
    <mergeCell ref="C163:C166"/>
    <mergeCell ref="C167:C170"/>
    <mergeCell ref="C123:C126"/>
    <mergeCell ref="C127:C130"/>
    <mergeCell ref="C131:C134"/>
    <mergeCell ref="C135:C138"/>
    <mergeCell ref="C139:C142"/>
    <mergeCell ref="C143:C146"/>
    <mergeCell ref="C99:C102"/>
    <mergeCell ref="C103:C106"/>
    <mergeCell ref="C107:C110"/>
    <mergeCell ref="C111:C114"/>
    <mergeCell ref="C115:C118"/>
    <mergeCell ref="C119:C122"/>
    <mergeCell ref="C75:C78"/>
    <mergeCell ref="C79:C82"/>
    <mergeCell ref="C83:C86"/>
    <mergeCell ref="C87:C90"/>
    <mergeCell ref="C91:C94"/>
    <mergeCell ref="C95:C98"/>
    <mergeCell ref="C51:C54"/>
    <mergeCell ref="C55:C58"/>
    <mergeCell ref="C59:C62"/>
    <mergeCell ref="C63:C66"/>
    <mergeCell ref="C67:C70"/>
    <mergeCell ref="C71:C74"/>
    <mergeCell ref="C27:C30"/>
    <mergeCell ref="C31:C34"/>
    <mergeCell ref="C35:C38"/>
    <mergeCell ref="C39:C42"/>
    <mergeCell ref="C43:C46"/>
    <mergeCell ref="C47:C50"/>
    <mergeCell ref="C3:C6"/>
    <mergeCell ref="C7:C10"/>
    <mergeCell ref="C11:C14"/>
    <mergeCell ref="C15:C18"/>
    <mergeCell ref="C19:C22"/>
    <mergeCell ref="C23:C26"/>
  </mergeCell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6" sqref="M26"/>
    </sheetView>
  </sheetViews>
  <sheetFormatPr defaultRowHeight="13.5" x14ac:dyDescent="0.15"/>
  <sheetData/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7" sqref="T7"/>
    </sheetView>
  </sheetViews>
  <sheetFormatPr defaultRowHeight="13.5" x14ac:dyDescent="0.15"/>
  <cols>
    <col min="1" max="16384" width="9" style="38"/>
  </cols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4"/>
  <sheetViews>
    <sheetView topLeftCell="A13" zoomScale="90" zoomScaleNormal="90" workbookViewId="0">
      <selection activeCell="E17" sqref="E17:P17"/>
    </sheetView>
  </sheetViews>
  <sheetFormatPr defaultRowHeight="13.5" x14ac:dyDescent="0.15"/>
  <cols>
    <col min="6" max="6" width="9.875" bestFit="1" customWidth="1"/>
    <col min="21" max="21" width="10.875" bestFit="1" customWidth="1"/>
  </cols>
  <sheetData>
    <row r="1" spans="2:21" x14ac:dyDescent="0.15">
      <c r="B1" t="s">
        <v>31</v>
      </c>
      <c r="F1" s="15">
        <v>3935000</v>
      </c>
    </row>
    <row r="2" spans="2:21" x14ac:dyDescent="0.15">
      <c r="B2" t="s">
        <v>30</v>
      </c>
      <c r="F2">
        <v>768</v>
      </c>
    </row>
    <row r="3" spans="2:21" x14ac:dyDescent="0.15">
      <c r="B3" s="45" t="s">
        <v>17</v>
      </c>
      <c r="C3" s="45"/>
      <c r="D3" s="45"/>
      <c r="E3" t="s">
        <v>18</v>
      </c>
      <c r="F3" t="s">
        <v>19</v>
      </c>
      <c r="G3" t="s">
        <v>20</v>
      </c>
      <c r="H3" t="s">
        <v>21</v>
      </c>
      <c r="I3" t="s">
        <v>22</v>
      </c>
      <c r="J3" t="s">
        <v>23</v>
      </c>
      <c r="K3" t="s">
        <v>24</v>
      </c>
      <c r="L3" t="s">
        <v>25</v>
      </c>
      <c r="M3" t="s">
        <v>26</v>
      </c>
      <c r="N3" t="s">
        <v>27</v>
      </c>
      <c r="O3" t="s">
        <v>28</v>
      </c>
      <c r="P3" t="s">
        <v>29</v>
      </c>
    </row>
    <row r="4" spans="2:21" x14ac:dyDescent="0.15">
      <c r="B4" s="45" t="s">
        <v>14</v>
      </c>
      <c r="C4" s="45"/>
      <c r="D4" s="45"/>
      <c r="E4">
        <v>2</v>
      </c>
      <c r="F4">
        <v>2</v>
      </c>
      <c r="G4">
        <v>4</v>
      </c>
      <c r="H4">
        <v>6</v>
      </c>
      <c r="I4">
        <v>11</v>
      </c>
      <c r="J4">
        <v>14.5</v>
      </c>
      <c r="K4">
        <v>18</v>
      </c>
      <c r="L4">
        <v>17</v>
      </c>
      <c r="M4">
        <v>11.5</v>
      </c>
      <c r="N4">
        <v>7</v>
      </c>
      <c r="O4">
        <v>4</v>
      </c>
      <c r="P4">
        <v>3</v>
      </c>
    </row>
    <row r="5" spans="2:21" x14ac:dyDescent="0.15">
      <c r="B5" t="s">
        <v>15</v>
      </c>
      <c r="E5" s="18">
        <f>$F$2*E4*0.01</f>
        <v>15.36</v>
      </c>
      <c r="F5" s="18">
        <f t="shared" ref="F5:P5" si="0">$F$2*F4*0.01</f>
        <v>15.36</v>
      </c>
      <c r="G5" s="18">
        <f t="shared" si="0"/>
        <v>30.72</v>
      </c>
      <c r="H5" s="18">
        <f t="shared" si="0"/>
        <v>46.08</v>
      </c>
      <c r="I5" s="28">
        <f t="shared" si="0"/>
        <v>84.48</v>
      </c>
      <c r="J5" s="28">
        <f t="shared" si="0"/>
        <v>111.36</v>
      </c>
      <c r="K5" s="28">
        <f t="shared" si="0"/>
        <v>138.24</v>
      </c>
      <c r="L5" s="28">
        <f>$F$2*L4*0.01</f>
        <v>130.56</v>
      </c>
      <c r="M5" s="28">
        <f t="shared" si="0"/>
        <v>88.320000000000007</v>
      </c>
      <c r="N5" s="18">
        <f>$F$2*N4*0.01</f>
        <v>53.76</v>
      </c>
      <c r="O5" s="18">
        <f t="shared" si="0"/>
        <v>30.72</v>
      </c>
      <c r="P5" s="18">
        <f t="shared" si="0"/>
        <v>23.04</v>
      </c>
      <c r="R5" s="18">
        <f>SUM(I5:M5)</f>
        <v>552.96</v>
      </c>
    </row>
    <row r="6" spans="2:21" x14ac:dyDescent="0.15">
      <c r="B6" t="s">
        <v>16</v>
      </c>
      <c r="E6" s="18">
        <f>E5*$F$1*0.001</f>
        <v>60441.599999999999</v>
      </c>
      <c r="F6" s="18">
        <f t="shared" ref="F6:P6" si="1">F5*$F$1*0.001</f>
        <v>60441.599999999999</v>
      </c>
      <c r="G6" s="18">
        <f t="shared" si="1"/>
        <v>120883.2</v>
      </c>
      <c r="H6" s="18">
        <f t="shared" si="1"/>
        <v>181324.80000000002</v>
      </c>
      <c r="I6" s="18">
        <f t="shared" si="1"/>
        <v>332428.79999999999</v>
      </c>
      <c r="J6" s="18">
        <f t="shared" si="1"/>
        <v>438201.60000000003</v>
      </c>
      <c r="K6" s="18">
        <f t="shared" si="1"/>
        <v>543974.40000000002</v>
      </c>
      <c r="L6" s="18">
        <f t="shared" si="1"/>
        <v>513753.60000000003</v>
      </c>
      <c r="M6" s="18">
        <f t="shared" si="1"/>
        <v>347539.20000000001</v>
      </c>
      <c r="N6" s="18">
        <f>N5*$F$1*0.001</f>
        <v>211545.60000000001</v>
      </c>
      <c r="O6" s="18">
        <f t="shared" si="1"/>
        <v>120883.2</v>
      </c>
      <c r="P6" s="18">
        <f t="shared" si="1"/>
        <v>90662.400000000009</v>
      </c>
      <c r="R6" s="18">
        <f>R5/5</f>
        <v>110.59200000000001</v>
      </c>
    </row>
    <row r="8" spans="2:21" x14ac:dyDescent="0.15">
      <c r="I8">
        <f>$F$13/I5</f>
        <v>1.3090909090909091</v>
      </c>
      <c r="J8" s="21">
        <f t="shared" ref="J8:M8" si="2">$F$13/J5</f>
        <v>0.99310344827586217</v>
      </c>
      <c r="K8" s="21">
        <f t="shared" si="2"/>
        <v>0.8</v>
      </c>
      <c r="L8" s="21">
        <f t="shared" si="2"/>
        <v>0.84705882352941186</v>
      </c>
      <c r="M8" s="21">
        <f t="shared" si="2"/>
        <v>1.2521739130434784</v>
      </c>
      <c r="P8" s="18">
        <f>SUM(E6:P6)</f>
        <v>3022080.0000000005</v>
      </c>
    </row>
    <row r="10" spans="2:21" ht="14.25" x14ac:dyDescent="0.15">
      <c r="B10" s="19" t="s">
        <v>32</v>
      </c>
    </row>
    <row r="11" spans="2:21" x14ac:dyDescent="0.15">
      <c r="B11" t="s">
        <v>31</v>
      </c>
      <c r="F11" s="15">
        <v>3935000</v>
      </c>
    </row>
    <row r="12" spans="2:21" x14ac:dyDescent="0.15">
      <c r="B12" t="s">
        <v>35</v>
      </c>
      <c r="F12" s="18">
        <f>SUM(E17:P17)</f>
        <v>831.35753165716631</v>
      </c>
      <c r="H12">
        <v>64</v>
      </c>
      <c r="I12" s="28">
        <v>96</v>
      </c>
      <c r="J12" s="28">
        <v>135.24</v>
      </c>
      <c r="K12" s="28">
        <v>193.2</v>
      </c>
      <c r="L12" s="28">
        <v>159.19999999999999</v>
      </c>
      <c r="M12" s="28">
        <v>108</v>
      </c>
      <c r="N12" s="28">
        <v>75</v>
      </c>
      <c r="O12" s="28">
        <v>45</v>
      </c>
      <c r="R12" t="s">
        <v>36</v>
      </c>
      <c r="U12" s="15">
        <f>Hydrologie!$F$3*86400*365</f>
        <v>21662683.479669634</v>
      </c>
    </row>
    <row r="13" spans="2:21" x14ac:dyDescent="0.15">
      <c r="B13" t="s">
        <v>34</v>
      </c>
      <c r="F13" s="18">
        <f>AVERAGE(I5:M5)</f>
        <v>110.59200000000001</v>
      </c>
      <c r="O13" s="18">
        <f>SUM(E5:H5)+SUM(N5:P5)+F14*5</f>
        <v>2075.04</v>
      </c>
      <c r="R13" t="s">
        <v>37</v>
      </c>
      <c r="U13" s="15">
        <f>135*86.4*365</f>
        <v>4257360</v>
      </c>
    </row>
    <row r="14" spans="2:21" x14ac:dyDescent="0.15">
      <c r="B14" t="s">
        <v>33</v>
      </c>
      <c r="F14">
        <v>372</v>
      </c>
      <c r="R14" t="s">
        <v>38</v>
      </c>
      <c r="U14" s="15">
        <f>P20*1.03</f>
        <v>3369533.6436830778</v>
      </c>
    </row>
    <row r="15" spans="2:21" x14ac:dyDescent="0.15">
      <c r="B15" s="45" t="s">
        <v>17</v>
      </c>
      <c r="C15" s="45"/>
      <c r="D15" s="45"/>
      <c r="E15" t="s">
        <v>18</v>
      </c>
      <c r="F15" t="s">
        <v>19</v>
      </c>
      <c r="G15" t="s">
        <v>20</v>
      </c>
      <c r="H15" t="s">
        <v>21</v>
      </c>
      <c r="I15" t="s">
        <v>22</v>
      </c>
      <c r="J15" t="s">
        <v>23</v>
      </c>
      <c r="K15" t="s">
        <v>24</v>
      </c>
      <c r="L15" t="s">
        <v>25</v>
      </c>
      <c r="M15" t="s">
        <v>26</v>
      </c>
      <c r="N15" t="s">
        <v>27</v>
      </c>
      <c r="O15" t="s">
        <v>28</v>
      </c>
      <c r="P15" t="s">
        <v>29</v>
      </c>
      <c r="R15" t="s">
        <v>13</v>
      </c>
      <c r="U15" s="15">
        <v>5627000</v>
      </c>
    </row>
    <row r="16" spans="2:21" x14ac:dyDescent="0.15">
      <c r="B16" s="45" t="s">
        <v>14</v>
      </c>
      <c r="C16" s="45"/>
      <c r="D16" s="45"/>
      <c r="E16">
        <v>2</v>
      </c>
      <c r="F16">
        <v>2</v>
      </c>
      <c r="G16">
        <v>4</v>
      </c>
      <c r="H16">
        <v>6</v>
      </c>
      <c r="I16">
        <v>11</v>
      </c>
      <c r="J16">
        <v>14.5</v>
      </c>
      <c r="K16">
        <v>18</v>
      </c>
      <c r="L16">
        <v>17</v>
      </c>
      <c r="M16">
        <v>11.5</v>
      </c>
      <c r="N16">
        <v>7</v>
      </c>
      <c r="O16">
        <v>4</v>
      </c>
      <c r="P16">
        <v>3</v>
      </c>
      <c r="R16" t="s">
        <v>39</v>
      </c>
      <c r="U16" s="15">
        <f>U12-U13-U14-U15</f>
        <v>8408789.8359865565</v>
      </c>
    </row>
    <row r="17" spans="2:17" x14ac:dyDescent="0.15">
      <c r="B17" t="s">
        <v>15</v>
      </c>
      <c r="E17" s="18">
        <v>0</v>
      </c>
      <c r="F17" s="18">
        <v>0</v>
      </c>
      <c r="G17" s="18">
        <v>0</v>
      </c>
      <c r="H17" s="18">
        <v>72.899999999999991</v>
      </c>
      <c r="I17" s="18">
        <v>110.00571428571428</v>
      </c>
      <c r="J17" s="18">
        <v>124.52238805970151</v>
      </c>
      <c r="K17" s="18">
        <v>176.36785714285716</v>
      </c>
      <c r="L17" s="18">
        <v>160.18448275862067</v>
      </c>
      <c r="M17" s="18">
        <v>88.559999999999988</v>
      </c>
      <c r="N17" s="18">
        <v>61.514457831325295</v>
      </c>
      <c r="O17" s="18">
        <v>37.30263157894737</v>
      </c>
      <c r="P17" s="18">
        <v>0</v>
      </c>
      <c r="Q17" s="18"/>
    </row>
    <row r="18" spans="2:17" x14ac:dyDescent="0.15">
      <c r="B18" t="s">
        <v>16</v>
      </c>
      <c r="E18" s="18">
        <f>E17*$F$1*0.001</f>
        <v>0</v>
      </c>
      <c r="F18" s="18">
        <f>F17*$F$1*0.001</f>
        <v>0</v>
      </c>
      <c r="G18" s="18">
        <f t="shared" ref="G18" si="3">G17*$F$1*0.001</f>
        <v>0</v>
      </c>
      <c r="H18" s="18">
        <f>H17*$F$1*0.001</f>
        <v>286861.49999999994</v>
      </c>
      <c r="I18" s="18">
        <f t="shared" ref="I18" si="4">I17*$F$1*0.001</f>
        <v>432872.48571428569</v>
      </c>
      <c r="J18" s="18">
        <f t="shared" ref="J18" si="5">J17*$F$1*0.001</f>
        <v>489995.5970149255</v>
      </c>
      <c r="K18" s="18">
        <f t="shared" ref="K18" si="6">K17*$F$1*0.001</f>
        <v>694007.51785714296</v>
      </c>
      <c r="L18" s="18">
        <f>L17*$F$1*0.001</f>
        <v>630325.93965517241</v>
      </c>
      <c r="M18" s="18">
        <f t="shared" ref="M18" si="7">M17*$F$1*0.001</f>
        <v>348483.6</v>
      </c>
      <c r="N18" s="18">
        <f t="shared" ref="N18" si="8">N17*$F$1*0.001</f>
        <v>242059.39156626505</v>
      </c>
      <c r="O18" s="18">
        <f t="shared" ref="O18" si="9">O17*$F$1*0.001</f>
        <v>146785.85526315789</v>
      </c>
      <c r="P18" s="18">
        <f t="shared" ref="P18" si="10">P17*$F$1*0.001</f>
        <v>0</v>
      </c>
      <c r="Q18" s="18"/>
    </row>
    <row r="20" spans="2:17" x14ac:dyDescent="0.15">
      <c r="P20" s="18">
        <f>SUM(E18:P18)</f>
        <v>3271391.8870709492</v>
      </c>
    </row>
    <row r="21" spans="2:17" x14ac:dyDescent="0.15">
      <c r="E21" s="27" t="s">
        <v>18</v>
      </c>
      <c r="F21" s="27" t="s">
        <v>19</v>
      </c>
      <c r="G21" s="27" t="s">
        <v>20</v>
      </c>
      <c r="H21" s="27" t="s">
        <v>21</v>
      </c>
      <c r="I21" s="27" t="s">
        <v>22</v>
      </c>
      <c r="J21" s="27" t="s">
        <v>23</v>
      </c>
      <c r="K21" s="27" t="s">
        <v>24</v>
      </c>
      <c r="L21" s="27" t="s">
        <v>25</v>
      </c>
      <c r="M21" s="27" t="s">
        <v>26</v>
      </c>
      <c r="N21" s="27" t="s">
        <v>27</v>
      </c>
      <c r="O21" s="27" t="s">
        <v>28</v>
      </c>
      <c r="P21" s="27" t="s">
        <v>29</v>
      </c>
    </row>
    <row r="22" spans="2:17" x14ac:dyDescent="0.15">
      <c r="D22" t="s">
        <v>48</v>
      </c>
      <c r="E22">
        <v>2.5</v>
      </c>
      <c r="F22">
        <v>1</v>
      </c>
      <c r="G22">
        <v>5</v>
      </c>
      <c r="H22">
        <v>11.7</v>
      </c>
      <c r="I22">
        <v>18.399999999999999</v>
      </c>
      <c r="J22">
        <v>20.6</v>
      </c>
      <c r="K22">
        <v>23.6</v>
      </c>
      <c r="L22">
        <v>22.2</v>
      </c>
      <c r="M22">
        <v>16.399999999999999</v>
      </c>
      <c r="N22">
        <v>12.2</v>
      </c>
      <c r="O22">
        <v>7</v>
      </c>
      <c r="P22">
        <v>5</v>
      </c>
    </row>
    <row r="23" spans="2:17" x14ac:dyDescent="0.15">
      <c r="D23" t="s">
        <v>47</v>
      </c>
      <c r="E23">
        <v>80</v>
      </c>
      <c r="F23">
        <v>78</v>
      </c>
      <c r="G23">
        <v>70</v>
      </c>
      <c r="H23">
        <v>65</v>
      </c>
      <c r="I23">
        <v>70</v>
      </c>
      <c r="J23">
        <v>67</v>
      </c>
      <c r="K23">
        <v>56</v>
      </c>
      <c r="L23">
        <v>58</v>
      </c>
      <c r="M23">
        <v>75</v>
      </c>
      <c r="N23">
        <v>83</v>
      </c>
      <c r="O23">
        <v>76</v>
      </c>
      <c r="P23">
        <v>82</v>
      </c>
    </row>
    <row r="24" spans="2:17" x14ac:dyDescent="0.15">
      <c r="D24" t="s">
        <v>46</v>
      </c>
      <c r="E24">
        <f>IF(5&lt;E22,(13.5*E22/E23*100),0)</f>
        <v>0</v>
      </c>
      <c r="F24" s="27">
        <f t="shared" ref="F24:P24" si="11">IF(5&lt;F22,(13.5*F22/F23*100),0)</f>
        <v>0</v>
      </c>
      <c r="G24" s="27">
        <f t="shared" si="11"/>
        <v>0</v>
      </c>
      <c r="H24" s="27">
        <f t="shared" si="11"/>
        <v>242.99999999999997</v>
      </c>
      <c r="I24" s="27">
        <f t="shared" si="11"/>
        <v>354.85714285714278</v>
      </c>
      <c r="J24" s="27">
        <f t="shared" si="11"/>
        <v>415.07462686567169</v>
      </c>
      <c r="K24" s="27">
        <f t="shared" si="11"/>
        <v>568.92857142857144</v>
      </c>
      <c r="L24" s="27">
        <f t="shared" si="11"/>
        <v>516.72413793103442</v>
      </c>
      <c r="M24" s="27">
        <f>IF(5&lt;M22,(13.5*M22/M23*100),0)</f>
        <v>295.19999999999993</v>
      </c>
      <c r="N24" s="27">
        <f t="shared" si="11"/>
        <v>198.43373493975903</v>
      </c>
      <c r="O24" s="27">
        <f t="shared" si="11"/>
        <v>124.3421052631579</v>
      </c>
      <c r="P24" s="27">
        <f t="shared" si="11"/>
        <v>0</v>
      </c>
    </row>
  </sheetData>
  <mergeCells count="4">
    <mergeCell ref="B3:D3"/>
    <mergeCell ref="B4:D4"/>
    <mergeCell ref="B15:D15"/>
    <mergeCell ref="B16:D16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A20" sqref="A20:B20"/>
    </sheetView>
  </sheetViews>
  <sheetFormatPr defaultRowHeight="13.5" x14ac:dyDescent="0.15"/>
  <sheetData>
    <row r="1" spans="1:6" ht="14.25" thickBot="1" x14ac:dyDescent="0.2">
      <c r="A1" s="46" t="s">
        <v>49</v>
      </c>
      <c r="B1" s="46"/>
      <c r="C1" s="47" t="s">
        <v>50</v>
      </c>
      <c r="D1" s="47"/>
      <c r="E1" s="47" t="s">
        <v>51</v>
      </c>
      <c r="F1" s="47"/>
    </row>
    <row r="2" spans="1:6" ht="14.25" thickTop="1" x14ac:dyDescent="0.15">
      <c r="A2" s="48">
        <v>376.15</v>
      </c>
      <c r="B2" s="48"/>
      <c r="C2" s="48">
        <v>0</v>
      </c>
      <c r="D2" s="48"/>
      <c r="E2" s="48">
        <v>0</v>
      </c>
      <c r="F2" s="49"/>
    </row>
    <row r="3" spans="1:6" x14ac:dyDescent="0.15">
      <c r="A3" s="50">
        <v>376.45</v>
      </c>
      <c r="B3" s="50"/>
      <c r="C3" s="50">
        <v>214.64</v>
      </c>
      <c r="D3" s="50"/>
      <c r="E3" s="50">
        <v>5.93</v>
      </c>
      <c r="F3" s="53"/>
    </row>
    <row r="4" spans="1:6" x14ac:dyDescent="0.15">
      <c r="A4" s="50">
        <v>376.75</v>
      </c>
      <c r="B4" s="50"/>
      <c r="C4" s="50">
        <v>429.27</v>
      </c>
      <c r="D4" s="50"/>
      <c r="E4" s="51">
        <v>24.32</v>
      </c>
      <c r="F4" s="52"/>
    </row>
    <row r="5" spans="1:6" x14ac:dyDescent="0.15">
      <c r="A5" s="50">
        <v>377.05</v>
      </c>
      <c r="B5" s="50"/>
      <c r="C5" s="50">
        <v>643.91</v>
      </c>
      <c r="D5" s="50"/>
      <c r="E5" s="51">
        <v>56.5</v>
      </c>
      <c r="F5" s="52"/>
    </row>
    <row r="6" spans="1:6" x14ac:dyDescent="0.15">
      <c r="A6" s="50">
        <v>377.35</v>
      </c>
      <c r="B6" s="50"/>
      <c r="C6" s="50">
        <v>858.55</v>
      </c>
      <c r="D6" s="50"/>
      <c r="E6" s="51">
        <v>104.03</v>
      </c>
      <c r="F6" s="52"/>
    </row>
    <row r="7" spans="1:6" x14ac:dyDescent="0.15">
      <c r="A7" s="50">
        <v>377.65</v>
      </c>
      <c r="B7" s="50"/>
      <c r="C7" s="50">
        <v>1073.18</v>
      </c>
      <c r="D7" s="50"/>
      <c r="E7" s="51">
        <v>168.73</v>
      </c>
      <c r="F7" s="52"/>
    </row>
    <row r="8" spans="1:6" x14ac:dyDescent="0.15">
      <c r="A8" s="50">
        <v>377.95</v>
      </c>
      <c r="B8" s="50"/>
      <c r="C8" s="50">
        <v>1287.82</v>
      </c>
      <c r="D8" s="50"/>
      <c r="E8" s="51">
        <v>252.78</v>
      </c>
      <c r="F8" s="52"/>
    </row>
    <row r="9" spans="1:6" x14ac:dyDescent="0.15">
      <c r="A9" s="50">
        <v>378.25</v>
      </c>
      <c r="B9" s="50"/>
      <c r="C9" s="50">
        <v>1502.45</v>
      </c>
      <c r="D9" s="50"/>
      <c r="E9" s="51">
        <v>358.79</v>
      </c>
      <c r="F9" s="52"/>
    </row>
    <row r="10" spans="1:6" x14ac:dyDescent="0.15">
      <c r="A10" s="50">
        <v>378.55</v>
      </c>
      <c r="B10" s="50"/>
      <c r="C10" s="50">
        <v>1717.09</v>
      </c>
      <c r="D10" s="50"/>
      <c r="E10" s="51">
        <v>489.96</v>
      </c>
      <c r="F10" s="52"/>
    </row>
    <row r="11" spans="1:6" x14ac:dyDescent="0.15">
      <c r="A11" s="50">
        <v>378.85</v>
      </c>
      <c r="B11" s="50"/>
      <c r="C11" s="50">
        <v>1931.73</v>
      </c>
      <c r="D11" s="50"/>
      <c r="E11" s="51">
        <v>650.22</v>
      </c>
      <c r="F11" s="52"/>
    </row>
    <row r="12" spans="1:6" x14ac:dyDescent="0.15">
      <c r="A12" s="50">
        <v>379.15</v>
      </c>
      <c r="B12" s="50"/>
      <c r="C12" s="50">
        <v>2146.36</v>
      </c>
      <c r="D12" s="50"/>
      <c r="E12" s="51">
        <v>844.53</v>
      </c>
      <c r="F12" s="52"/>
    </row>
    <row r="13" spans="1:6" x14ac:dyDescent="0.15">
      <c r="A13" s="50">
        <v>379.45</v>
      </c>
      <c r="B13" s="50"/>
      <c r="C13" s="51">
        <v>2361</v>
      </c>
      <c r="D13" s="51"/>
      <c r="E13" s="51">
        <v>1079.19</v>
      </c>
      <c r="F13" s="52"/>
    </row>
    <row r="14" spans="1:6" x14ac:dyDescent="0.15">
      <c r="A14" s="50">
        <v>379.75</v>
      </c>
      <c r="B14" s="50"/>
      <c r="C14" s="50">
        <v>2575.64</v>
      </c>
      <c r="D14" s="50"/>
      <c r="E14" s="51">
        <v>1362.5</v>
      </c>
      <c r="F14" s="52"/>
    </row>
    <row r="15" spans="1:6" x14ac:dyDescent="0.15">
      <c r="A15" s="50">
        <v>380.05</v>
      </c>
      <c r="B15" s="50"/>
      <c r="C15" s="50">
        <v>2790.27</v>
      </c>
      <c r="D15" s="50"/>
      <c r="E15" s="51">
        <v>1705.56</v>
      </c>
      <c r="F15" s="52"/>
    </row>
    <row r="16" spans="1:6" x14ac:dyDescent="0.15">
      <c r="A16" s="50">
        <v>380.35</v>
      </c>
      <c r="B16" s="50"/>
      <c r="C16" s="50">
        <v>3004.91</v>
      </c>
      <c r="D16" s="50"/>
      <c r="E16" s="51">
        <v>2123.81</v>
      </c>
      <c r="F16" s="52"/>
    </row>
    <row r="17" spans="1:6" x14ac:dyDescent="0.15">
      <c r="A17" s="50">
        <v>380.65</v>
      </c>
      <c r="B17" s="50"/>
      <c r="C17" s="50">
        <v>3219.55</v>
      </c>
      <c r="D17" s="50"/>
      <c r="E17" s="51">
        <v>2639.59</v>
      </c>
      <c r="F17" s="52"/>
    </row>
    <row r="18" spans="1:6" x14ac:dyDescent="0.15">
      <c r="A18" s="50">
        <v>380.95</v>
      </c>
      <c r="B18" s="50"/>
      <c r="C18" s="50">
        <v>343.18</v>
      </c>
      <c r="D18" s="50"/>
      <c r="E18" s="51">
        <v>3287.04</v>
      </c>
      <c r="F18" s="52"/>
    </row>
    <row r="19" spans="1:6" x14ac:dyDescent="0.15">
      <c r="A19" s="50">
        <v>381.25</v>
      </c>
      <c r="B19" s="50"/>
      <c r="C19" s="50">
        <v>3648.82</v>
      </c>
      <c r="D19" s="50"/>
      <c r="E19" s="51">
        <v>4122.1899999999996</v>
      </c>
      <c r="F19" s="52"/>
    </row>
    <row r="20" spans="1:6" x14ac:dyDescent="0.15">
      <c r="A20" s="50">
        <v>381.55</v>
      </c>
      <c r="B20" s="50"/>
      <c r="C20" s="50">
        <v>3863.45</v>
      </c>
      <c r="D20" s="50"/>
      <c r="E20" s="51">
        <v>5319.9</v>
      </c>
      <c r="F20" s="52"/>
    </row>
    <row r="21" spans="1:6" ht="14.25" thickBot="1" x14ac:dyDescent="0.2">
      <c r="A21" s="54">
        <v>381.65</v>
      </c>
      <c r="B21" s="54"/>
      <c r="C21" s="55">
        <v>3935</v>
      </c>
      <c r="D21" s="55"/>
      <c r="E21" s="55">
        <v>5627</v>
      </c>
      <c r="F21" s="56"/>
    </row>
    <row r="22" spans="1:6" x14ac:dyDescent="0.15">
      <c r="A22" s="57">
        <v>381.95</v>
      </c>
      <c r="B22" s="57"/>
      <c r="C22" s="57">
        <v>4177.43</v>
      </c>
      <c r="D22" s="57"/>
      <c r="E22" s="58">
        <v>6843.87</v>
      </c>
      <c r="F22" s="59"/>
    </row>
    <row r="23" spans="1:6" x14ac:dyDescent="0.15">
      <c r="A23" s="50">
        <v>382.25</v>
      </c>
      <c r="B23" s="50"/>
      <c r="C23" s="50">
        <v>4419.87</v>
      </c>
      <c r="D23" s="50"/>
      <c r="E23" s="51">
        <v>8133.46</v>
      </c>
      <c r="F23" s="52"/>
    </row>
    <row r="24" spans="1:6" x14ac:dyDescent="0.15">
      <c r="A24" s="50">
        <v>382.55</v>
      </c>
      <c r="B24" s="50"/>
      <c r="C24" s="50">
        <v>4662.3</v>
      </c>
      <c r="D24" s="50"/>
      <c r="E24" s="51">
        <v>9495.7900000000009</v>
      </c>
      <c r="F24" s="52"/>
    </row>
    <row r="25" spans="1:6" x14ac:dyDescent="0.15">
      <c r="A25" s="50">
        <v>382.85</v>
      </c>
      <c r="B25" s="50"/>
      <c r="C25" s="50">
        <v>4904.74</v>
      </c>
      <c r="D25" s="50"/>
      <c r="E25" s="51">
        <v>10930.84</v>
      </c>
      <c r="F25" s="52"/>
    </row>
    <row r="26" spans="1:6" x14ac:dyDescent="0.15">
      <c r="A26" s="50">
        <v>383.15</v>
      </c>
      <c r="B26" s="50"/>
      <c r="C26" s="50">
        <v>5147.17</v>
      </c>
      <c r="D26" s="50"/>
      <c r="E26" s="51">
        <v>12438.63</v>
      </c>
      <c r="F26" s="52"/>
    </row>
    <row r="27" spans="1:6" x14ac:dyDescent="0.15">
      <c r="A27" s="50">
        <v>383.45</v>
      </c>
      <c r="B27" s="50"/>
      <c r="C27" s="50">
        <v>5389.61</v>
      </c>
      <c r="D27" s="50"/>
      <c r="E27" s="51">
        <v>14019.15</v>
      </c>
      <c r="F27" s="52"/>
    </row>
    <row r="28" spans="1:6" x14ac:dyDescent="0.15">
      <c r="A28" s="50">
        <v>383.75</v>
      </c>
      <c r="B28" s="50"/>
      <c r="C28" s="50">
        <v>5632.04</v>
      </c>
      <c r="D28" s="50"/>
      <c r="E28" s="51">
        <v>15672.4</v>
      </c>
      <c r="F28" s="52"/>
    </row>
    <row r="29" spans="1:6" x14ac:dyDescent="0.15">
      <c r="A29" s="50">
        <v>384.05</v>
      </c>
      <c r="B29" s="50"/>
      <c r="C29" s="50">
        <v>5874.48</v>
      </c>
      <c r="D29" s="50"/>
      <c r="E29" s="51">
        <v>17398.37</v>
      </c>
      <c r="F29" s="52"/>
    </row>
    <row r="30" spans="1:6" x14ac:dyDescent="0.15">
      <c r="A30" s="60">
        <v>384.1</v>
      </c>
      <c r="B30" s="60"/>
      <c r="C30" s="61">
        <v>5914.88</v>
      </c>
      <c r="D30" s="61"/>
      <c r="E30" s="62">
        <v>17693.11</v>
      </c>
      <c r="F30" s="63"/>
    </row>
    <row r="31" spans="1:6" x14ac:dyDescent="0.15">
      <c r="A31" s="50">
        <v>384.35</v>
      </c>
      <c r="B31" s="50"/>
      <c r="C31" s="50">
        <v>6116.91</v>
      </c>
      <c r="D31" s="50"/>
      <c r="E31" s="68">
        <v>19197.080000000002</v>
      </c>
      <c r="F31" s="69"/>
    </row>
    <row r="32" spans="1:6" x14ac:dyDescent="0.15">
      <c r="A32" s="51">
        <v>384.65</v>
      </c>
      <c r="B32" s="51"/>
      <c r="C32" s="50">
        <v>6359.35</v>
      </c>
      <c r="D32" s="50"/>
      <c r="E32" s="68">
        <v>21068.52</v>
      </c>
      <c r="F32" s="69"/>
    </row>
    <row r="33" spans="1:6" x14ac:dyDescent="0.15">
      <c r="A33" s="50">
        <v>384.95</v>
      </c>
      <c r="B33" s="50"/>
      <c r="C33" s="50">
        <v>6601.78</v>
      </c>
      <c r="D33" s="50"/>
      <c r="E33" s="51">
        <v>23012.69</v>
      </c>
      <c r="F33" s="52"/>
    </row>
    <row r="34" spans="1:6" ht="14.25" thickBot="1" x14ac:dyDescent="0.2">
      <c r="A34" s="64">
        <v>385.1</v>
      </c>
      <c r="B34" s="65"/>
      <c r="C34" s="64">
        <v>6723</v>
      </c>
      <c r="D34" s="65"/>
      <c r="E34" s="66">
        <v>24012.05</v>
      </c>
      <c r="F34" s="67"/>
    </row>
  </sheetData>
  <mergeCells count="102">
    <mergeCell ref="A33:B33"/>
    <mergeCell ref="C33:D33"/>
    <mergeCell ref="E33:F33"/>
    <mergeCell ref="A34:B34"/>
    <mergeCell ref="C34:D34"/>
    <mergeCell ref="E34:F34"/>
    <mergeCell ref="A31:B31"/>
    <mergeCell ref="C31:D31"/>
    <mergeCell ref="E31:F31"/>
    <mergeCell ref="A32:B32"/>
    <mergeCell ref="C32:D32"/>
    <mergeCell ref="E32:F32"/>
    <mergeCell ref="A29:B29"/>
    <mergeCell ref="C29:D29"/>
    <mergeCell ref="E29:F29"/>
    <mergeCell ref="A30:B30"/>
    <mergeCell ref="C30:D30"/>
    <mergeCell ref="E30:F30"/>
    <mergeCell ref="A27:B27"/>
    <mergeCell ref="C27:D27"/>
    <mergeCell ref="E27:F27"/>
    <mergeCell ref="A28:B28"/>
    <mergeCell ref="C28:D28"/>
    <mergeCell ref="E28:F28"/>
    <mergeCell ref="A25:B25"/>
    <mergeCell ref="C25:D25"/>
    <mergeCell ref="E25:F25"/>
    <mergeCell ref="A26:B26"/>
    <mergeCell ref="C26:D26"/>
    <mergeCell ref="E26:F26"/>
    <mergeCell ref="A23:B23"/>
    <mergeCell ref="C23:D23"/>
    <mergeCell ref="E23:F23"/>
    <mergeCell ref="A24:B24"/>
    <mergeCell ref="C24:D24"/>
    <mergeCell ref="E24:F24"/>
    <mergeCell ref="A21:B21"/>
    <mergeCell ref="C21:D21"/>
    <mergeCell ref="E21:F21"/>
    <mergeCell ref="A22:B22"/>
    <mergeCell ref="C22:D22"/>
    <mergeCell ref="E22:F22"/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A9:B9"/>
    <mergeCell ref="C9:D9"/>
    <mergeCell ref="E9:F9"/>
    <mergeCell ref="A10:B10"/>
    <mergeCell ref="C10:D10"/>
    <mergeCell ref="E10:F10"/>
    <mergeCell ref="A7:B7"/>
    <mergeCell ref="C7:D7"/>
    <mergeCell ref="E7:F7"/>
    <mergeCell ref="A8:B8"/>
    <mergeCell ref="C8:D8"/>
    <mergeCell ref="E8:F8"/>
    <mergeCell ref="A6:B6"/>
    <mergeCell ref="C6:D6"/>
    <mergeCell ref="E6:F6"/>
    <mergeCell ref="A3:B3"/>
    <mergeCell ref="C3:D3"/>
    <mergeCell ref="E3:F3"/>
    <mergeCell ref="A4:B4"/>
    <mergeCell ref="C4:D4"/>
    <mergeCell ref="E4:F4"/>
    <mergeCell ref="A1:B1"/>
    <mergeCell ref="C1:D1"/>
    <mergeCell ref="E1:F1"/>
    <mergeCell ref="A2:B2"/>
    <mergeCell ref="C2:D2"/>
    <mergeCell ref="E2:F2"/>
    <mergeCell ref="A5:B5"/>
    <mergeCell ref="C5:D5"/>
    <mergeCell ref="E5:F5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208"/>
  <sheetViews>
    <sheetView topLeftCell="D1" zoomScale="70" zoomScaleNormal="70" workbookViewId="0">
      <selection activeCell="Y2" sqref="Y2"/>
    </sheetView>
  </sheetViews>
  <sheetFormatPr defaultRowHeight="13.5" x14ac:dyDescent="0.15"/>
  <cols>
    <col min="1" max="1" width="17.75" style="30" customWidth="1"/>
    <col min="2" max="2" width="9" style="30"/>
    <col min="3" max="3" width="14" style="30" bestFit="1" customWidth="1"/>
    <col min="4" max="4" width="9.875" style="30" bestFit="1" customWidth="1"/>
    <col min="5" max="5" width="10.375" style="30" customWidth="1"/>
    <col min="6" max="6" width="9.875" style="30" bestFit="1" customWidth="1"/>
    <col min="7" max="8" width="14" style="30" bestFit="1" customWidth="1"/>
    <col min="9" max="9" width="9" style="30" customWidth="1"/>
    <col min="10" max="10" width="9" style="30"/>
    <col min="11" max="11" width="9.875" style="30" bestFit="1" customWidth="1"/>
    <col min="12" max="12" width="10.875" style="30" bestFit="1" customWidth="1"/>
    <col min="13" max="13" width="9" style="30"/>
    <col min="14" max="14" width="10.875" style="30" bestFit="1" customWidth="1"/>
    <col min="15" max="15" width="9" style="30"/>
    <col min="16" max="16" width="10.875" style="30" bestFit="1" customWidth="1"/>
    <col min="17" max="19" width="9.875" style="30" bestFit="1" customWidth="1"/>
    <col min="20" max="23" width="9" style="30"/>
    <col min="24" max="25" width="9.875" style="30" bestFit="1" customWidth="1"/>
    <col min="26" max="26" width="9.875" style="38" customWidth="1"/>
    <col min="27" max="27" width="9" style="30"/>
    <col min="28" max="28" width="10.875" style="30" bestFit="1" customWidth="1"/>
    <col min="29" max="29" width="10.875" style="38" customWidth="1"/>
    <col min="30" max="31" width="9" style="30"/>
    <col min="32" max="32" width="9.875" style="30" bestFit="1" customWidth="1"/>
    <col min="33" max="34" width="9" style="30"/>
    <col min="35" max="36" width="9.875" style="30" bestFit="1" customWidth="1"/>
    <col min="37" max="38" width="9.875" style="38" customWidth="1"/>
    <col min="39" max="39" width="9" style="30"/>
    <col min="40" max="40" width="10.875" style="38" bestFit="1" customWidth="1"/>
    <col min="41" max="42" width="9" style="38"/>
    <col min="43" max="43" width="9.875" style="38" bestFit="1" customWidth="1"/>
    <col min="44" max="45" width="9" style="38"/>
    <col min="46" max="47" width="9.875" style="38" bestFit="1" customWidth="1"/>
    <col min="48" max="48" width="13" bestFit="1" customWidth="1"/>
  </cols>
  <sheetData>
    <row r="1" spans="1:48" s="21" customFormat="1" ht="14.25" thickBot="1" x14ac:dyDescent="0.2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8"/>
      <c r="AA1" s="30"/>
      <c r="AB1" s="30"/>
      <c r="AC1" s="38"/>
      <c r="AD1" s="30"/>
      <c r="AE1" s="30"/>
      <c r="AF1" s="30"/>
      <c r="AG1" s="30"/>
      <c r="AH1" s="30"/>
      <c r="AI1" s="30"/>
      <c r="AJ1" s="30"/>
      <c r="AK1" s="11"/>
      <c r="AL1" s="11"/>
      <c r="AM1" s="30"/>
      <c r="AN1" s="38"/>
      <c r="AO1" s="38"/>
      <c r="AP1" s="38"/>
      <c r="AQ1" s="38"/>
      <c r="AR1" s="38"/>
      <c r="AS1" s="38"/>
      <c r="AT1" s="38"/>
      <c r="AU1" s="38"/>
    </row>
    <row r="2" spans="1:48" ht="18" thickBot="1" x14ac:dyDescent="0.25">
      <c r="A2" s="70" t="s">
        <v>45</v>
      </c>
      <c r="B2" s="70"/>
      <c r="C2" s="70"/>
      <c r="D2" s="70"/>
      <c r="E2" s="70"/>
      <c r="F2" s="70"/>
      <c r="G2" s="70"/>
      <c r="H2" s="70"/>
      <c r="I2" s="70"/>
      <c r="J2" s="71"/>
      <c r="K2" s="17" t="s">
        <v>13</v>
      </c>
      <c r="L2" s="29">
        <v>5627000</v>
      </c>
      <c r="N2" s="70" t="s">
        <v>54</v>
      </c>
      <c r="O2" s="70"/>
      <c r="P2" s="70"/>
      <c r="Q2" s="70"/>
      <c r="R2" s="70"/>
      <c r="S2" s="70"/>
      <c r="T2" s="70"/>
      <c r="U2" s="70"/>
      <c r="V2" s="70"/>
      <c r="W2" s="71"/>
      <c r="X2" s="17" t="s">
        <v>13</v>
      </c>
      <c r="Y2" s="29">
        <v>6518000</v>
      </c>
      <c r="Z2" s="39"/>
      <c r="AB2" s="70" t="s">
        <v>55</v>
      </c>
      <c r="AC2" s="70"/>
      <c r="AD2" s="70"/>
      <c r="AE2" s="70"/>
      <c r="AF2" s="70"/>
      <c r="AG2" s="70"/>
      <c r="AH2" s="71"/>
      <c r="AI2" s="17" t="s">
        <v>13</v>
      </c>
      <c r="AJ2" s="29">
        <v>1661721.43</v>
      </c>
      <c r="AK2" s="11"/>
      <c r="AL2" s="11"/>
      <c r="AN2" s="70" t="s">
        <v>56</v>
      </c>
      <c r="AO2" s="70"/>
      <c r="AP2" s="70"/>
      <c r="AQ2" s="70"/>
      <c r="AR2" s="70"/>
      <c r="AS2" s="71"/>
      <c r="AT2" s="17" t="s">
        <v>13</v>
      </c>
      <c r="AU2" s="29">
        <v>2945693.45</v>
      </c>
    </row>
    <row r="3" spans="1:48" s="11" customFormat="1" ht="40.5" x14ac:dyDescent="0.15">
      <c r="A3" s="3" t="s">
        <v>0</v>
      </c>
      <c r="B3" s="72" t="s">
        <v>8</v>
      </c>
      <c r="C3" s="73"/>
      <c r="D3" s="3" t="s">
        <v>5</v>
      </c>
      <c r="E3" s="3" t="s">
        <v>10</v>
      </c>
      <c r="F3" s="3" t="s">
        <v>52</v>
      </c>
      <c r="G3" s="3" t="s">
        <v>40</v>
      </c>
      <c r="H3" s="3" t="s">
        <v>41</v>
      </c>
      <c r="I3" s="3" t="s">
        <v>42</v>
      </c>
      <c r="J3" s="3" t="s">
        <v>43</v>
      </c>
      <c r="K3" s="3" t="s">
        <v>13</v>
      </c>
      <c r="L3" s="3" t="s">
        <v>44</v>
      </c>
      <c r="N3" s="3" t="s">
        <v>0</v>
      </c>
      <c r="O3" s="72" t="s">
        <v>8</v>
      </c>
      <c r="P3" s="73"/>
      <c r="Q3" s="3" t="s">
        <v>5</v>
      </c>
      <c r="R3" s="3" t="s">
        <v>10</v>
      </c>
      <c r="S3" s="3" t="s">
        <v>11</v>
      </c>
      <c r="T3" s="3" t="s">
        <v>53</v>
      </c>
      <c r="U3" s="3" t="s">
        <v>41</v>
      </c>
      <c r="V3" s="3" t="s">
        <v>42</v>
      </c>
      <c r="W3" s="3" t="s">
        <v>43</v>
      </c>
      <c r="X3" s="3" t="s">
        <v>13</v>
      </c>
      <c r="Y3" s="3" t="s">
        <v>44</v>
      </c>
      <c r="Z3" s="5" t="s">
        <v>58</v>
      </c>
      <c r="AB3" s="3" t="s">
        <v>0</v>
      </c>
      <c r="AC3" s="3" t="s">
        <v>8</v>
      </c>
      <c r="AD3" s="3" t="s">
        <v>5</v>
      </c>
      <c r="AE3" s="3" t="s">
        <v>10</v>
      </c>
      <c r="AF3" s="3" t="s">
        <v>11</v>
      </c>
      <c r="AG3" s="3" t="s">
        <v>42</v>
      </c>
      <c r="AH3" s="3" t="s">
        <v>43</v>
      </c>
      <c r="AI3" s="3" t="s">
        <v>13</v>
      </c>
      <c r="AJ3" s="3" t="s">
        <v>44</v>
      </c>
      <c r="AK3" s="3" t="s">
        <v>57</v>
      </c>
      <c r="AN3" s="3" t="s">
        <v>0</v>
      </c>
      <c r="AO3" s="3" t="s">
        <v>5</v>
      </c>
      <c r="AP3" s="3" t="s">
        <v>10</v>
      </c>
      <c r="AQ3" s="3" t="s">
        <v>11</v>
      </c>
      <c r="AR3" s="3" t="s">
        <v>42</v>
      </c>
      <c r="AS3" s="3" t="s">
        <v>43</v>
      </c>
      <c r="AT3" s="3" t="s">
        <v>13</v>
      </c>
      <c r="AU3" s="3" t="s">
        <v>44</v>
      </c>
    </row>
    <row r="4" spans="1:48" x14ac:dyDescent="0.15">
      <c r="A4" s="5"/>
      <c r="B4" s="30" t="s">
        <v>6</v>
      </c>
      <c r="C4" s="30" t="s">
        <v>7</v>
      </c>
      <c r="D4" s="30" t="s">
        <v>9</v>
      </c>
      <c r="E4" s="30" t="s">
        <v>9</v>
      </c>
      <c r="F4" s="30" t="s">
        <v>9</v>
      </c>
      <c r="G4" s="30" t="s">
        <v>9</v>
      </c>
      <c r="H4" s="30" t="s">
        <v>9</v>
      </c>
      <c r="I4" s="30" t="s">
        <v>9</v>
      </c>
      <c r="J4" s="30" t="s">
        <v>9</v>
      </c>
      <c r="K4" s="30" t="s">
        <v>12</v>
      </c>
      <c r="L4" s="30" t="s">
        <v>12</v>
      </c>
      <c r="N4" s="5"/>
      <c r="O4" s="30" t="s">
        <v>6</v>
      </c>
      <c r="P4" s="30" t="s">
        <v>7</v>
      </c>
      <c r="Q4" s="30" t="s">
        <v>9</v>
      </c>
      <c r="R4" s="30" t="s">
        <v>9</v>
      </c>
      <c r="S4" s="30" t="s">
        <v>9</v>
      </c>
      <c r="T4" s="30" t="s">
        <v>9</v>
      </c>
      <c r="U4" s="30" t="s">
        <v>9</v>
      </c>
      <c r="V4" s="30" t="s">
        <v>9</v>
      </c>
      <c r="W4" s="30" t="s">
        <v>9</v>
      </c>
      <c r="X4" s="30" t="s">
        <v>12</v>
      </c>
      <c r="Y4" s="30" t="s">
        <v>12</v>
      </c>
      <c r="AB4" s="5"/>
      <c r="AC4" s="5"/>
      <c r="AD4" s="30" t="s">
        <v>9</v>
      </c>
      <c r="AE4" s="30" t="s">
        <v>9</v>
      </c>
      <c r="AF4" s="30" t="s">
        <v>9</v>
      </c>
      <c r="AG4" s="30" t="s">
        <v>9</v>
      </c>
      <c r="AH4" s="30" t="s">
        <v>9</v>
      </c>
      <c r="AI4" s="30" t="s">
        <v>12</v>
      </c>
      <c r="AJ4" s="30" t="s">
        <v>12</v>
      </c>
      <c r="AK4" s="38" t="s">
        <v>12</v>
      </c>
      <c r="AL4" s="11"/>
      <c r="AN4" s="5"/>
      <c r="AO4" s="38" t="s">
        <v>9</v>
      </c>
      <c r="AP4" s="38" t="s">
        <v>9</v>
      </c>
      <c r="AQ4" s="38" t="s">
        <v>9</v>
      </c>
      <c r="AR4" s="38" t="s">
        <v>9</v>
      </c>
      <c r="AS4" s="38" t="s">
        <v>9</v>
      </c>
      <c r="AT4" s="38" t="s">
        <v>12</v>
      </c>
      <c r="AU4" s="38" t="s">
        <v>12</v>
      </c>
    </row>
    <row r="5" spans="1:48" x14ac:dyDescent="0.15">
      <c r="A5" s="2">
        <v>41943.999999956548</v>
      </c>
      <c r="B5" s="30">
        <v>1.631105341</v>
      </c>
      <c r="C5" s="12">
        <f>B5*86400</f>
        <v>140927.50146240002</v>
      </c>
      <c r="D5" s="12">
        <f>Výpar!$O$18/30</f>
        <v>4892.8618421052633</v>
      </c>
      <c r="E5" s="12">
        <f>D5*1.03</f>
        <v>5039.6476973684212</v>
      </c>
      <c r="F5" s="13">
        <f t="shared" ref="F5:F69" si="0">0.135*86400</f>
        <v>11664</v>
      </c>
      <c r="G5" s="13">
        <f>0.083*86400</f>
        <v>7171.2000000000007</v>
      </c>
      <c r="H5" s="14">
        <f>0.083*86400</f>
        <v>7171.2000000000007</v>
      </c>
      <c r="I5" s="15">
        <f t="shared" ref="I5:I68" si="1">SUM(F5:H5)</f>
        <v>26006.400000000001</v>
      </c>
      <c r="J5" s="15">
        <f t="shared" ref="J5:J68" si="2">C5-(E5+I5)</f>
        <v>109881.45376503159</v>
      </c>
      <c r="K5" s="15">
        <f>L2*2/3</f>
        <v>3751333.3333333335</v>
      </c>
      <c r="L5" s="15">
        <f>IF((IF($L$2&lt;=K5,J5,J5+K5-$L$2))&lt;0,0,IF($L$2&lt;=K5,J5,J5+K5-$L$2))</f>
        <v>0</v>
      </c>
      <c r="N5" s="2">
        <v>41943.999999956548</v>
      </c>
      <c r="O5" s="30">
        <f t="shared" ref="O5:O68" si="3">B5*90.96/275.6</f>
        <v>0.5383357830818577</v>
      </c>
      <c r="P5" s="12">
        <f>O5*86400</f>
        <v>46512.211658272507</v>
      </c>
      <c r="Q5" s="12">
        <f>$D5*1124000/3935000</f>
        <v>1397.6052631578948</v>
      </c>
      <c r="R5" s="12">
        <f>Q5*1.03</f>
        <v>1439.5334210526316</v>
      </c>
      <c r="S5" s="13">
        <f>0.083*86400</f>
        <v>7171.2000000000007</v>
      </c>
      <c r="T5" s="13">
        <v>0</v>
      </c>
      <c r="U5" s="14">
        <v>0</v>
      </c>
      <c r="V5" s="15">
        <f>SUM(S5:U5)</f>
        <v>7171.2000000000007</v>
      </c>
      <c r="W5" s="15">
        <f>P5-(R5+V5)</f>
        <v>37901.478237219875</v>
      </c>
      <c r="X5" s="15">
        <f>Y2</f>
        <v>6518000</v>
      </c>
      <c r="Y5" s="15">
        <f>IF((IF($L$2&lt;=X5,W5,W5+X5-$L$2))&lt;0,0,IF($L$2&lt;=X5,W5,W5+X5-$L$2))</f>
        <v>37901.478237219875</v>
      </c>
      <c r="Z5" s="15">
        <f>$Y$2</f>
        <v>6518000</v>
      </c>
      <c r="AB5" s="2">
        <v>41943.999999956548</v>
      </c>
      <c r="AC5" s="12">
        <f t="shared" ref="AC5:AC68" si="4">P5*30.06/90.96</f>
        <v>15371.120079679768</v>
      </c>
      <c r="AD5" s="12">
        <f>$D5*440751.35/3935000</f>
        <v>548.03950756578945</v>
      </c>
      <c r="AE5" s="12">
        <f>AD5*1.03</f>
        <v>564.48069279276319</v>
      </c>
      <c r="AF5" s="13">
        <f>0.048*86400</f>
        <v>4147.2</v>
      </c>
      <c r="AG5" s="15">
        <f t="shared" ref="AG5:AG68" si="5">SUM(AF5:AF5)</f>
        <v>4147.2</v>
      </c>
      <c r="AH5" s="15">
        <f>AC5-(AE5+AG5)</f>
        <v>10659.439386887005</v>
      </c>
      <c r="AI5" s="15">
        <f>$AJ$2</f>
        <v>1661721.43</v>
      </c>
      <c r="AJ5" s="15">
        <f>IF((IF($L$2&lt;=AI5,AH5,AH5+AI5-$L$2))&lt;0,0,IF($L$2&lt;=AI5,AH5,AH5+AI5-$L$2))</f>
        <v>0</v>
      </c>
      <c r="AK5" s="40">
        <f>X5</f>
        <v>6518000</v>
      </c>
      <c r="AL5" s="11"/>
      <c r="AN5" s="2">
        <v>41943.999999956548</v>
      </c>
      <c r="AO5" s="12">
        <f>$D5*440751.35/3935000</f>
        <v>548.03950756578945</v>
      </c>
      <c r="AP5" s="12">
        <f>AO5*1.03</f>
        <v>564.48069279276319</v>
      </c>
      <c r="AQ5" s="13">
        <f>0.048*86400</f>
        <v>4147.2</v>
      </c>
      <c r="AR5" s="15">
        <f t="shared" ref="AR5:AR68" si="6">SUM(AQ5:AQ5)</f>
        <v>4147.2</v>
      </c>
      <c r="AS5" s="15">
        <f>AC5-(AP5+AR5)</f>
        <v>10659.439386887005</v>
      </c>
      <c r="AT5" s="15">
        <f>$AU$2</f>
        <v>2945693.45</v>
      </c>
      <c r="AU5" s="15">
        <f>IF((IF($L$2&lt;=AT5,AS5,AS5+AT5-$L$2))&lt;0,0,IF($L$2&lt;=AT5,AS5,AS5+AT5-$L$2))</f>
        <v>0</v>
      </c>
      <c r="AV5" s="15">
        <f t="shared" ref="AV5:AV68" si="7">X5</f>
        <v>6518000</v>
      </c>
    </row>
    <row r="6" spans="1:48" x14ac:dyDescent="0.15">
      <c r="A6" s="2">
        <v>41944.99999995649</v>
      </c>
      <c r="B6" s="30">
        <v>1.3338339420000001</v>
      </c>
      <c r="C6" s="12">
        <f t="shared" ref="C6:C69" si="8">B6*86400</f>
        <v>115243.25258880001</v>
      </c>
      <c r="D6" s="12">
        <f>Výpar!$O$18/30</f>
        <v>4892.8618421052633</v>
      </c>
      <c r="E6" s="12">
        <f t="shared" ref="E6:E69" si="9">D6*1.03</f>
        <v>5039.6476973684212</v>
      </c>
      <c r="F6" s="13">
        <f t="shared" si="0"/>
        <v>11664</v>
      </c>
      <c r="G6" s="13">
        <f t="shared" ref="G6:H69" si="10">0.083*86400</f>
        <v>7171.2000000000007</v>
      </c>
      <c r="H6" s="14">
        <f t="shared" si="10"/>
        <v>7171.2000000000007</v>
      </c>
      <c r="I6" s="15">
        <f t="shared" si="1"/>
        <v>26006.400000000001</v>
      </c>
      <c r="J6" s="15">
        <f>C6-(E6+I6)</f>
        <v>84197.204891431582</v>
      </c>
      <c r="K6" s="15">
        <f t="shared" ref="K6:K69" si="11">IF(IF(J6+K5&gt;$L$2,$L$2,J6+K5)&lt;0,0,IF(J6+K5&gt;$L$2,$L$2,J6+K5))</f>
        <v>3835530.5382247651</v>
      </c>
      <c r="L6" s="15">
        <f t="shared" ref="L6:L69" si="12">IF((IF($L$2&lt;=K6,J6,J6+K6-$L$2)+L5)&lt;0,0,IF($L$2&lt;=K6,J6,J6+K6-$L$2)+L5)</f>
        <v>0</v>
      </c>
      <c r="N6" s="2">
        <v>41944</v>
      </c>
      <c r="O6" s="37">
        <f t="shared" si="3"/>
        <v>0.44022327780957904</v>
      </c>
      <c r="P6" s="12">
        <f t="shared" ref="P6:P69" si="13">O6*86400</f>
        <v>38035.291202747627</v>
      </c>
      <c r="Q6" s="12">
        <f t="shared" ref="Q6:Q69" si="14">D6*1124000/3935000</f>
        <v>1397.6052631578948</v>
      </c>
      <c r="R6" s="12">
        <f t="shared" ref="R6:R69" si="15">Q6*1.03</f>
        <v>1439.5334210526316</v>
      </c>
      <c r="S6" s="13">
        <f t="shared" ref="S6:S69" si="16">0.083*86400</f>
        <v>7171.2000000000007</v>
      </c>
      <c r="T6" s="13">
        <v>0</v>
      </c>
      <c r="U6" s="14">
        <v>0</v>
      </c>
      <c r="V6" s="15">
        <f t="shared" ref="V6" si="17">SUM(S6:U6)</f>
        <v>7171.2000000000007</v>
      </c>
      <c r="W6" s="15">
        <f t="shared" ref="W6:W69" si="18">P6-(R6+V6)</f>
        <v>29424.557781694995</v>
      </c>
      <c r="X6" s="15">
        <f t="shared" ref="X6:X9" si="19">IF(IF(W6+X5&gt;$Y$2,$Y$2,W6+X5)&lt;0,0,IF(W6+X5&gt;$Y$2,$Y$2,W6+X5))</f>
        <v>6518000</v>
      </c>
      <c r="Y6" s="15">
        <f>IF((IF($Y$2&lt;=X6,W6,W6+X6-$Y$2)+Y5)&lt;0,0,IF($Y$2&lt;=X6,W6,W6+X6-$Y$2)+Y5)</f>
        <v>67326.036018914863</v>
      </c>
      <c r="Z6" s="15">
        <f t="shared" ref="Z6:Z69" si="20">$Y$2</f>
        <v>6518000</v>
      </c>
      <c r="AB6" s="2">
        <v>41944</v>
      </c>
      <c r="AC6" s="12">
        <f t="shared" si="4"/>
        <v>12569.7103513038</v>
      </c>
      <c r="AD6" s="12">
        <f t="shared" ref="AD6:AD69" si="21">$D6*440751.35/3935000</f>
        <v>548.03950756578945</v>
      </c>
      <c r="AE6" s="12">
        <f t="shared" ref="AE6:AE7" si="22">AD6*1.03</f>
        <v>564.48069279276319</v>
      </c>
      <c r="AF6" s="13">
        <f t="shared" ref="AF6:AF69" si="23">0.048*86400</f>
        <v>4147.2</v>
      </c>
      <c r="AG6" s="15">
        <f t="shared" si="5"/>
        <v>4147.2</v>
      </c>
      <c r="AH6" s="15">
        <f t="shared" ref="AH6:AH69" si="24">AC6-(AE6+AG6)</f>
        <v>7858.0296585110373</v>
      </c>
      <c r="AI6" s="15">
        <f>IF(IF(AH6+AI5&gt;$AJ$2,$AJ$2,AH6+AI5)&lt;0,0,IF(AH6+AI5&gt;$AJ$2,$AJ$2,AH6+AI5))</f>
        <v>1661721.43</v>
      </c>
      <c r="AJ6" s="15">
        <f>IF((IF($AJ$2&lt;=AI6,AH6,AH6+AI6-$AJ$2)+AJ5)&lt;0,0,IF($AJ$2&lt;=AI6,AH6,AH6+AI6-$AJ$2)+AJ5)</f>
        <v>7858.0296585110373</v>
      </c>
      <c r="AK6" s="40">
        <f t="shared" ref="AK6:AK69" si="25">X6</f>
        <v>6518000</v>
      </c>
      <c r="AL6" s="11"/>
      <c r="AN6" s="2">
        <v>41944</v>
      </c>
      <c r="AO6" s="12">
        <f t="shared" ref="AO6:AO69" si="26">$D6*440751.35/3935000</f>
        <v>548.03950756578945</v>
      </c>
      <c r="AP6" s="12">
        <f t="shared" ref="AP6:AP7" si="27">AO6*1.03</f>
        <v>564.48069279276319</v>
      </c>
      <c r="AQ6" s="13">
        <f t="shared" ref="AQ6:AQ69" si="28">0.048*86400</f>
        <v>4147.2</v>
      </c>
      <c r="AR6" s="15">
        <f t="shared" si="6"/>
        <v>4147.2</v>
      </c>
      <c r="AS6" s="15">
        <f t="shared" ref="AS6:AS69" si="29">AC6-(AP6+AR6)</f>
        <v>7858.0296585110373</v>
      </c>
      <c r="AT6" s="15">
        <f>IF(IF(AS6+AT5&gt;$AU$2,$AU$2,AS6+AT5)&lt;0,0,IF(AS6+AT5&gt;$AU$2,$AU$2,AS6+AT5))</f>
        <v>2945693.45</v>
      </c>
      <c r="AU6" s="15">
        <f>IF((IF($AJ$2&lt;=AT6,AS6,AS6+AT6-$AJ$2)+AU5)&lt;0,0,IF($AJ$2&lt;=AT6,AS6,AS6+AT6-$AJ$2)+AU5)</f>
        <v>7858.0296585110373</v>
      </c>
      <c r="AV6" s="15">
        <f t="shared" si="7"/>
        <v>6518000</v>
      </c>
    </row>
    <row r="7" spans="1:48" x14ac:dyDescent="0.15">
      <c r="A7" s="2">
        <v>41945.999999956432</v>
      </c>
      <c r="B7" s="30">
        <v>0.88522401900000003</v>
      </c>
      <c r="C7" s="12">
        <f t="shared" si="8"/>
        <v>76483.355241600002</v>
      </c>
      <c r="D7" s="12">
        <f>Výpar!$O$18/30</f>
        <v>4892.8618421052633</v>
      </c>
      <c r="E7" s="12">
        <f t="shared" si="9"/>
        <v>5039.6476973684212</v>
      </c>
      <c r="F7" s="13">
        <f t="shared" si="0"/>
        <v>11664</v>
      </c>
      <c r="G7" s="13">
        <f t="shared" si="10"/>
        <v>7171.2000000000007</v>
      </c>
      <c r="H7" s="14">
        <f t="shared" si="10"/>
        <v>7171.2000000000007</v>
      </c>
      <c r="I7" s="15">
        <f t="shared" si="1"/>
        <v>26006.400000000001</v>
      </c>
      <c r="J7" s="15">
        <f>C7-(E7+I7)</f>
        <v>45437.307544231575</v>
      </c>
      <c r="K7" s="15">
        <f t="shared" si="11"/>
        <v>3880967.8457689965</v>
      </c>
      <c r="L7" s="15">
        <f t="shared" si="12"/>
        <v>0</v>
      </c>
      <c r="N7" s="2">
        <v>41945.999999956432</v>
      </c>
      <c r="O7" s="37">
        <f t="shared" si="3"/>
        <v>0.29216247013149488</v>
      </c>
      <c r="P7" s="12">
        <f t="shared" si="13"/>
        <v>25242.837419361156</v>
      </c>
      <c r="Q7" s="12">
        <f t="shared" si="14"/>
        <v>1397.6052631578948</v>
      </c>
      <c r="R7" s="12">
        <f t="shared" si="15"/>
        <v>1439.5334210526316</v>
      </c>
      <c r="S7" s="13">
        <f t="shared" si="16"/>
        <v>7171.2000000000007</v>
      </c>
      <c r="T7" s="13">
        <v>0</v>
      </c>
      <c r="U7" s="14">
        <v>0</v>
      </c>
      <c r="V7" s="15">
        <f>SUM(S7:U7)</f>
        <v>7171.2000000000007</v>
      </c>
      <c r="W7" s="15">
        <f t="shared" si="18"/>
        <v>16632.103998308525</v>
      </c>
      <c r="X7" s="15">
        <f t="shared" si="19"/>
        <v>6518000</v>
      </c>
      <c r="Y7" s="15">
        <f t="shared" ref="Y7:Y70" si="30">IF((IF($Y$2&lt;=X7,W7,W7+X7-$Y$2)+Y6)&lt;0,0,IF($Y$2&lt;=X7,W7,W7+X7-$Y$2)+Y6)</f>
        <v>83958.140017223384</v>
      </c>
      <c r="Z7" s="15">
        <f t="shared" si="20"/>
        <v>6518000</v>
      </c>
      <c r="AB7" s="2">
        <v>41945.999999956432</v>
      </c>
      <c r="AC7" s="12">
        <f t="shared" si="4"/>
        <v>8342.1250310685609</v>
      </c>
      <c r="AD7" s="12">
        <f t="shared" si="21"/>
        <v>548.03950756578945</v>
      </c>
      <c r="AE7" s="12">
        <f t="shared" si="22"/>
        <v>564.48069279276319</v>
      </c>
      <c r="AF7" s="13">
        <f t="shared" si="23"/>
        <v>4147.2</v>
      </c>
      <c r="AG7" s="15">
        <f t="shared" si="5"/>
        <v>4147.2</v>
      </c>
      <c r="AH7" s="15">
        <f t="shared" si="24"/>
        <v>3630.4443382757981</v>
      </c>
      <c r="AI7" s="15">
        <f t="shared" ref="AI7:AI70" si="31">IF(IF(AH7+AI6&gt;$AJ$2,$AJ$2,AH7+AI6)&lt;0,0,IF(AH7+AI6&gt;$AJ$2,$AJ$2,AH7+AI6))</f>
        <v>1661721.43</v>
      </c>
      <c r="AJ7" s="15">
        <f>IF((IF($AJ$2&lt;=AI7,AH7,AH7+AI7-$AJ$2)+AJ6)&lt;0,0,IF($AJ$2&lt;=AI7,AH7,AH7+AI7-$AJ$2)+AJ6)</f>
        <v>11488.473996786835</v>
      </c>
      <c r="AK7" s="40">
        <f t="shared" si="25"/>
        <v>6518000</v>
      </c>
      <c r="AL7" s="15"/>
      <c r="AN7" s="2">
        <v>41945.999999956432</v>
      </c>
      <c r="AO7" s="12">
        <f t="shared" si="26"/>
        <v>548.03950756578945</v>
      </c>
      <c r="AP7" s="12">
        <f t="shared" si="27"/>
        <v>564.48069279276319</v>
      </c>
      <c r="AQ7" s="13">
        <f t="shared" si="28"/>
        <v>4147.2</v>
      </c>
      <c r="AR7" s="15">
        <f t="shared" si="6"/>
        <v>4147.2</v>
      </c>
      <c r="AS7" s="15">
        <f t="shared" si="29"/>
        <v>3630.4443382757981</v>
      </c>
      <c r="AT7" s="15">
        <f t="shared" ref="AT7:AT70" si="32">IF(IF(AS7+AT6&gt;$AU$2,$AU$2,AS7+AT6)&lt;0,0,IF(AS7+AT6&gt;$AU$2,$AU$2,AS7+AT6))</f>
        <v>2945693.45</v>
      </c>
      <c r="AU7" s="15">
        <f>IF((IF($AJ$2&lt;=AT7,AS7,AS7+AT7-$AJ$2)+AU6)&lt;0,0,IF($AJ$2&lt;=AT7,AS7,AS7+AT7-$AJ$2)+AU6)</f>
        <v>11488.473996786835</v>
      </c>
      <c r="AV7" s="15">
        <f t="shared" si="7"/>
        <v>6518000</v>
      </c>
    </row>
    <row r="8" spans="1:48" x14ac:dyDescent="0.15">
      <c r="A8" s="2">
        <v>41946.999999956373</v>
      </c>
      <c r="B8" s="30">
        <v>1.3695858279999999</v>
      </c>
      <c r="C8" s="12">
        <f t="shared" si="8"/>
        <v>118332.2155392</v>
      </c>
      <c r="D8" s="12">
        <f>Výpar!$O$18/30</f>
        <v>4892.8618421052633</v>
      </c>
      <c r="E8" s="12">
        <f t="shared" si="9"/>
        <v>5039.6476973684212</v>
      </c>
      <c r="F8" s="13">
        <f t="shared" si="0"/>
        <v>11664</v>
      </c>
      <c r="G8" s="13">
        <f t="shared" si="10"/>
        <v>7171.2000000000007</v>
      </c>
      <c r="H8" s="14">
        <f t="shared" si="10"/>
        <v>7171.2000000000007</v>
      </c>
      <c r="I8" s="15">
        <f t="shared" si="1"/>
        <v>26006.400000000001</v>
      </c>
      <c r="J8" s="15">
        <f t="shared" si="2"/>
        <v>87286.167841831571</v>
      </c>
      <c r="K8" s="15">
        <f t="shared" si="11"/>
        <v>3968254.0136108282</v>
      </c>
      <c r="L8" s="15">
        <f t="shared" si="12"/>
        <v>0</v>
      </c>
      <c r="N8" s="2">
        <v>41946.999999956373</v>
      </c>
      <c r="O8" s="37">
        <f t="shared" si="3"/>
        <v>0.45202295687547162</v>
      </c>
      <c r="P8" s="12">
        <f t="shared" si="13"/>
        <v>39054.783474040749</v>
      </c>
      <c r="Q8" s="12">
        <f t="shared" si="14"/>
        <v>1397.6052631578948</v>
      </c>
      <c r="R8" s="12">
        <f>Q8*1.03</f>
        <v>1439.5334210526316</v>
      </c>
      <c r="S8" s="13">
        <f t="shared" si="16"/>
        <v>7171.2000000000007</v>
      </c>
      <c r="T8" s="13">
        <v>0</v>
      </c>
      <c r="U8" s="14">
        <v>0</v>
      </c>
      <c r="V8" s="15">
        <f t="shared" ref="V8:V71" si="33">SUM(S8:U8)</f>
        <v>7171.2000000000007</v>
      </c>
      <c r="W8" s="15">
        <f t="shared" si="18"/>
        <v>30444.050052988117</v>
      </c>
      <c r="X8" s="15">
        <f t="shared" si="19"/>
        <v>6518000</v>
      </c>
      <c r="Y8" s="15">
        <f t="shared" si="30"/>
        <v>114402.19007021151</v>
      </c>
      <c r="Z8" s="15">
        <f t="shared" si="20"/>
        <v>6518000</v>
      </c>
      <c r="AB8" s="2">
        <v>41946.999999956373</v>
      </c>
      <c r="AC8" s="12">
        <f t="shared" si="4"/>
        <v>12906.626992410564</v>
      </c>
      <c r="AD8" s="12">
        <f t="shared" si="21"/>
        <v>548.03950756578945</v>
      </c>
      <c r="AE8" s="12">
        <f>AD8*1.03</f>
        <v>564.48069279276319</v>
      </c>
      <c r="AF8" s="13">
        <f t="shared" si="23"/>
        <v>4147.2</v>
      </c>
      <c r="AG8" s="15">
        <f t="shared" si="5"/>
        <v>4147.2</v>
      </c>
      <c r="AH8" s="15">
        <f t="shared" si="24"/>
        <v>8194.9462996178008</v>
      </c>
      <c r="AI8" s="15">
        <f t="shared" si="31"/>
        <v>1661721.43</v>
      </c>
      <c r="AJ8" s="15">
        <f t="shared" ref="AJ8:AJ71" si="34">IF((IF($AJ$2&lt;=AI8,AH8,AH8+AI8-$AJ$2)+AJ7)&lt;0,0,IF($AJ$2&lt;=AI8,AH8,AH8+AI8-$AJ$2)+AJ7)</f>
        <v>19683.420296404634</v>
      </c>
      <c r="AK8" s="40">
        <f t="shared" si="25"/>
        <v>6518000</v>
      </c>
      <c r="AL8" s="15"/>
      <c r="AN8" s="2">
        <v>41946.999999956373</v>
      </c>
      <c r="AO8" s="12">
        <f t="shared" si="26"/>
        <v>548.03950756578945</v>
      </c>
      <c r="AP8" s="12">
        <f>AO8*1.03</f>
        <v>564.48069279276319</v>
      </c>
      <c r="AQ8" s="13">
        <f t="shared" si="28"/>
        <v>4147.2</v>
      </c>
      <c r="AR8" s="15">
        <f t="shared" si="6"/>
        <v>4147.2</v>
      </c>
      <c r="AS8" s="15">
        <f t="shared" si="29"/>
        <v>8194.9462996178008</v>
      </c>
      <c r="AT8" s="15">
        <f t="shared" si="32"/>
        <v>2945693.45</v>
      </c>
      <c r="AU8" s="15">
        <f t="shared" ref="AU8:AU71" si="35">IF((IF($AJ$2&lt;=AT8,AS8,AS8+AT8-$AJ$2)+AU7)&lt;0,0,IF($AJ$2&lt;=AT8,AS8,AS8+AT8-$AJ$2)+AU7)</f>
        <v>19683.420296404634</v>
      </c>
      <c r="AV8" s="15">
        <f t="shared" si="7"/>
        <v>6518000</v>
      </c>
    </row>
    <row r="9" spans="1:48" x14ac:dyDescent="0.15">
      <c r="A9" s="2">
        <v>41947.999999956315</v>
      </c>
      <c r="B9" s="30">
        <v>0.669848848</v>
      </c>
      <c r="C9" s="12">
        <f t="shared" si="8"/>
        <v>57874.940467200002</v>
      </c>
      <c r="D9" s="12">
        <f>Výpar!$O$18/30</f>
        <v>4892.8618421052633</v>
      </c>
      <c r="E9" s="12">
        <f t="shared" si="9"/>
        <v>5039.6476973684212</v>
      </c>
      <c r="F9" s="13">
        <f t="shared" si="0"/>
        <v>11664</v>
      </c>
      <c r="G9" s="13">
        <f t="shared" si="10"/>
        <v>7171.2000000000007</v>
      </c>
      <c r="H9" s="14">
        <f t="shared" si="10"/>
        <v>7171.2000000000007</v>
      </c>
      <c r="I9" s="15">
        <f t="shared" si="1"/>
        <v>26006.400000000001</v>
      </c>
      <c r="J9" s="15">
        <f t="shared" si="2"/>
        <v>26828.892769831578</v>
      </c>
      <c r="K9" s="15">
        <f t="shared" si="11"/>
        <v>3995082.9063806599</v>
      </c>
      <c r="L9" s="15">
        <f t="shared" si="12"/>
        <v>0</v>
      </c>
      <c r="N9" s="2">
        <v>41947.999999956315</v>
      </c>
      <c r="O9" s="37">
        <f t="shared" si="3"/>
        <v>0.22107928597271403</v>
      </c>
      <c r="P9" s="12">
        <f t="shared" si="13"/>
        <v>19101.250308042494</v>
      </c>
      <c r="Q9" s="12">
        <f t="shared" si="14"/>
        <v>1397.6052631578948</v>
      </c>
      <c r="R9" s="12">
        <f t="shared" si="15"/>
        <v>1439.5334210526316</v>
      </c>
      <c r="S9" s="13">
        <f t="shared" si="16"/>
        <v>7171.2000000000007</v>
      </c>
      <c r="T9" s="13">
        <v>0</v>
      </c>
      <c r="U9" s="14">
        <v>0</v>
      </c>
      <c r="V9" s="15">
        <f t="shared" si="33"/>
        <v>7171.2000000000007</v>
      </c>
      <c r="W9" s="15">
        <f t="shared" si="18"/>
        <v>10490.516886989863</v>
      </c>
      <c r="X9" s="15">
        <f t="shared" si="19"/>
        <v>6518000</v>
      </c>
      <c r="Y9" s="15">
        <f t="shared" si="30"/>
        <v>124892.70695720137</v>
      </c>
      <c r="Z9" s="15">
        <f t="shared" si="20"/>
        <v>6518000</v>
      </c>
      <c r="AB9" s="2">
        <v>41947.999999956315</v>
      </c>
      <c r="AC9" s="12">
        <f t="shared" si="4"/>
        <v>6312.4844355734094</v>
      </c>
      <c r="AD9" s="12">
        <f t="shared" si="21"/>
        <v>548.03950756578945</v>
      </c>
      <c r="AE9" s="12">
        <f t="shared" ref="AE9:AE72" si="36">AD9*1.03</f>
        <v>564.48069279276319</v>
      </c>
      <c r="AF9" s="13">
        <f t="shared" si="23"/>
        <v>4147.2</v>
      </c>
      <c r="AG9" s="15">
        <f t="shared" si="5"/>
        <v>4147.2</v>
      </c>
      <c r="AH9" s="15">
        <f t="shared" si="24"/>
        <v>1600.8037427806466</v>
      </c>
      <c r="AI9" s="15">
        <f t="shared" si="31"/>
        <v>1661721.43</v>
      </c>
      <c r="AJ9" s="15">
        <f t="shared" si="34"/>
        <v>21284.224039185283</v>
      </c>
      <c r="AK9" s="40">
        <f t="shared" si="25"/>
        <v>6518000</v>
      </c>
      <c r="AL9" s="15"/>
      <c r="AN9" s="2">
        <v>41947.999999956315</v>
      </c>
      <c r="AO9" s="12">
        <f t="shared" si="26"/>
        <v>548.03950756578945</v>
      </c>
      <c r="AP9" s="12">
        <f t="shared" ref="AP9:AP72" si="37">AO9*1.03</f>
        <v>564.48069279276319</v>
      </c>
      <c r="AQ9" s="13">
        <f t="shared" si="28"/>
        <v>4147.2</v>
      </c>
      <c r="AR9" s="15">
        <f t="shared" si="6"/>
        <v>4147.2</v>
      </c>
      <c r="AS9" s="15">
        <f t="shared" si="29"/>
        <v>1600.8037427806466</v>
      </c>
      <c r="AT9" s="15">
        <f t="shared" si="32"/>
        <v>2945693.45</v>
      </c>
      <c r="AU9" s="15">
        <f t="shared" si="35"/>
        <v>21284.224039185283</v>
      </c>
      <c r="AV9" s="15">
        <f t="shared" si="7"/>
        <v>6518000</v>
      </c>
    </row>
    <row r="10" spans="1:48" x14ac:dyDescent="0.15">
      <c r="A10" s="2">
        <v>41948.999999956257</v>
      </c>
      <c r="B10" s="30">
        <v>0.67096270000000002</v>
      </c>
      <c r="C10" s="12">
        <f t="shared" si="8"/>
        <v>57971.177280000004</v>
      </c>
      <c r="D10" s="12">
        <f>Výpar!$O$18/30</f>
        <v>4892.8618421052633</v>
      </c>
      <c r="E10" s="12">
        <f t="shared" si="9"/>
        <v>5039.6476973684212</v>
      </c>
      <c r="F10" s="13">
        <f t="shared" si="0"/>
        <v>11664</v>
      </c>
      <c r="G10" s="13">
        <f t="shared" si="10"/>
        <v>7171.2000000000007</v>
      </c>
      <c r="H10" s="14">
        <f t="shared" si="10"/>
        <v>7171.2000000000007</v>
      </c>
      <c r="I10" s="15">
        <f t="shared" si="1"/>
        <v>26006.400000000001</v>
      </c>
      <c r="J10" s="15">
        <f t="shared" si="2"/>
        <v>26925.12958263158</v>
      </c>
      <c r="K10" s="15">
        <f t="shared" si="11"/>
        <v>4022008.0359632913</v>
      </c>
      <c r="L10" s="15">
        <f t="shared" si="12"/>
        <v>0</v>
      </c>
      <c r="N10" s="2">
        <v>41948.999999956257</v>
      </c>
      <c r="O10" s="37">
        <f t="shared" si="3"/>
        <v>0.22144690563134975</v>
      </c>
      <c r="P10" s="12">
        <f t="shared" si="13"/>
        <v>19133.012646548617</v>
      </c>
      <c r="Q10" s="12">
        <f t="shared" si="14"/>
        <v>1397.6052631578948</v>
      </c>
      <c r="R10" s="12">
        <f t="shared" si="15"/>
        <v>1439.5334210526316</v>
      </c>
      <c r="S10" s="13">
        <f t="shared" si="16"/>
        <v>7171.2000000000007</v>
      </c>
      <c r="T10" s="13">
        <v>0</v>
      </c>
      <c r="U10" s="14">
        <v>0</v>
      </c>
      <c r="V10" s="15">
        <f t="shared" si="33"/>
        <v>7171.2000000000007</v>
      </c>
      <c r="W10" s="15">
        <f t="shared" si="18"/>
        <v>10522.279225495986</v>
      </c>
      <c r="X10" s="15">
        <f t="shared" ref="X10:X70" si="38">IF(IF(W10+X9&gt;$Y$2,$Y$2,W10+X9)&lt;0,0,IF(W10+X9&gt;$Y$2,$Y$2,W10+X9))</f>
        <v>6518000</v>
      </c>
      <c r="Y10" s="15">
        <f t="shared" si="30"/>
        <v>135414.98618269735</v>
      </c>
      <c r="Z10" s="15">
        <f t="shared" si="20"/>
        <v>6518000</v>
      </c>
      <c r="AB10" s="2">
        <v>41948.999999956257</v>
      </c>
      <c r="AC10" s="12">
        <f t="shared" si="4"/>
        <v>6322.9810922960805</v>
      </c>
      <c r="AD10" s="12">
        <f t="shared" si="21"/>
        <v>548.03950756578945</v>
      </c>
      <c r="AE10" s="12">
        <f t="shared" si="36"/>
        <v>564.48069279276319</v>
      </c>
      <c r="AF10" s="13">
        <f t="shared" si="23"/>
        <v>4147.2</v>
      </c>
      <c r="AG10" s="15">
        <f t="shared" si="5"/>
        <v>4147.2</v>
      </c>
      <c r="AH10" s="15">
        <f t="shared" si="24"/>
        <v>1611.3003995033177</v>
      </c>
      <c r="AI10" s="15">
        <f t="shared" si="31"/>
        <v>1661721.43</v>
      </c>
      <c r="AJ10" s="15">
        <f t="shared" si="34"/>
        <v>22895.524438688601</v>
      </c>
      <c r="AK10" s="40">
        <f t="shared" si="25"/>
        <v>6518000</v>
      </c>
      <c r="AL10" s="15"/>
      <c r="AN10" s="2">
        <v>41948.999999956257</v>
      </c>
      <c r="AO10" s="12">
        <f t="shared" si="26"/>
        <v>548.03950756578945</v>
      </c>
      <c r="AP10" s="12">
        <f t="shared" si="37"/>
        <v>564.48069279276319</v>
      </c>
      <c r="AQ10" s="13">
        <f t="shared" si="28"/>
        <v>4147.2</v>
      </c>
      <c r="AR10" s="15">
        <f t="shared" si="6"/>
        <v>4147.2</v>
      </c>
      <c r="AS10" s="15">
        <f t="shared" si="29"/>
        <v>1611.3003995033177</v>
      </c>
      <c r="AT10" s="15">
        <f t="shared" si="32"/>
        <v>2945693.45</v>
      </c>
      <c r="AU10" s="15">
        <f t="shared" si="35"/>
        <v>22895.524438688601</v>
      </c>
      <c r="AV10" s="15">
        <f t="shared" si="7"/>
        <v>6518000</v>
      </c>
    </row>
    <row r="11" spans="1:48" x14ac:dyDescent="0.15">
      <c r="A11" s="2">
        <v>41949.999999956199</v>
      </c>
      <c r="B11" s="30">
        <v>1.011674309</v>
      </c>
      <c r="C11" s="12">
        <f t="shared" si="8"/>
        <v>87408.660297599999</v>
      </c>
      <c r="D11" s="12">
        <f>Výpar!$O$18/30</f>
        <v>4892.8618421052633</v>
      </c>
      <c r="E11" s="12">
        <f t="shared" si="9"/>
        <v>5039.6476973684212</v>
      </c>
      <c r="F11" s="13">
        <f t="shared" si="0"/>
        <v>11664</v>
      </c>
      <c r="G11" s="13">
        <f t="shared" si="10"/>
        <v>7171.2000000000007</v>
      </c>
      <c r="H11" s="14">
        <f t="shared" si="10"/>
        <v>7171.2000000000007</v>
      </c>
      <c r="I11" s="15">
        <f t="shared" si="1"/>
        <v>26006.400000000001</v>
      </c>
      <c r="J11" s="15">
        <f t="shared" si="2"/>
        <v>56362.612600231572</v>
      </c>
      <c r="K11" s="15">
        <f t="shared" si="11"/>
        <v>4078370.6485635228</v>
      </c>
      <c r="L11" s="15">
        <f t="shared" si="12"/>
        <v>0</v>
      </c>
      <c r="N11" s="2">
        <v>41949.999999956199</v>
      </c>
      <c r="O11" s="37">
        <f t="shared" si="3"/>
        <v>0.3338965716496371</v>
      </c>
      <c r="P11" s="12">
        <f t="shared" si="13"/>
        <v>28848.663790528644</v>
      </c>
      <c r="Q11" s="12">
        <f t="shared" si="14"/>
        <v>1397.6052631578948</v>
      </c>
      <c r="R11" s="12">
        <f t="shared" si="15"/>
        <v>1439.5334210526316</v>
      </c>
      <c r="S11" s="13">
        <f t="shared" si="16"/>
        <v>7171.2000000000007</v>
      </c>
      <c r="T11" s="13">
        <v>0</v>
      </c>
      <c r="U11" s="14">
        <v>0</v>
      </c>
      <c r="V11" s="15">
        <f t="shared" si="33"/>
        <v>7171.2000000000007</v>
      </c>
      <c r="W11" s="15">
        <f t="shared" si="18"/>
        <v>20237.930369476013</v>
      </c>
      <c r="X11" s="15">
        <f t="shared" si="38"/>
        <v>6518000</v>
      </c>
      <c r="Y11" s="15">
        <f t="shared" si="30"/>
        <v>155652.91655217335</v>
      </c>
      <c r="Z11" s="15">
        <f t="shared" si="20"/>
        <v>6518000</v>
      </c>
      <c r="AB11" s="2">
        <v>41949.999999956199</v>
      </c>
      <c r="AC11" s="12">
        <f t="shared" si="4"/>
        <v>9533.7602632287926</v>
      </c>
      <c r="AD11" s="12">
        <f t="shared" si="21"/>
        <v>548.03950756578945</v>
      </c>
      <c r="AE11" s="12">
        <f t="shared" si="36"/>
        <v>564.48069279276319</v>
      </c>
      <c r="AF11" s="13">
        <f t="shared" si="23"/>
        <v>4147.2</v>
      </c>
      <c r="AG11" s="15">
        <f t="shared" si="5"/>
        <v>4147.2</v>
      </c>
      <c r="AH11" s="15">
        <f t="shared" si="24"/>
        <v>4822.0795704360298</v>
      </c>
      <c r="AI11" s="15">
        <f t="shared" si="31"/>
        <v>1661721.43</v>
      </c>
      <c r="AJ11" s="15">
        <f t="shared" si="34"/>
        <v>27717.604009124632</v>
      </c>
      <c r="AK11" s="40">
        <f t="shared" si="25"/>
        <v>6518000</v>
      </c>
      <c r="AL11" s="15"/>
      <c r="AN11" s="2">
        <v>41949.999999956199</v>
      </c>
      <c r="AO11" s="12">
        <f t="shared" si="26"/>
        <v>548.03950756578945</v>
      </c>
      <c r="AP11" s="12">
        <f t="shared" si="37"/>
        <v>564.48069279276319</v>
      </c>
      <c r="AQ11" s="13">
        <f t="shared" si="28"/>
        <v>4147.2</v>
      </c>
      <c r="AR11" s="15">
        <f t="shared" si="6"/>
        <v>4147.2</v>
      </c>
      <c r="AS11" s="15">
        <f t="shared" si="29"/>
        <v>4822.0795704360298</v>
      </c>
      <c r="AT11" s="15">
        <f t="shared" si="32"/>
        <v>2945693.45</v>
      </c>
      <c r="AU11" s="15">
        <f t="shared" si="35"/>
        <v>27717.604009124632</v>
      </c>
      <c r="AV11" s="15">
        <f t="shared" si="7"/>
        <v>6518000</v>
      </c>
    </row>
    <row r="12" spans="1:48" x14ac:dyDescent="0.15">
      <c r="A12" s="2">
        <v>41950.999999956141</v>
      </c>
      <c r="B12" s="30">
        <v>0.90325768100000003</v>
      </c>
      <c r="C12" s="12">
        <f t="shared" si="8"/>
        <v>78041.463638400004</v>
      </c>
      <c r="D12" s="12">
        <f>Výpar!$O$18/30</f>
        <v>4892.8618421052633</v>
      </c>
      <c r="E12" s="12">
        <f t="shared" si="9"/>
        <v>5039.6476973684212</v>
      </c>
      <c r="F12" s="13">
        <f t="shared" si="0"/>
        <v>11664</v>
      </c>
      <c r="G12" s="13">
        <f t="shared" si="10"/>
        <v>7171.2000000000007</v>
      </c>
      <c r="H12" s="14">
        <f t="shared" si="10"/>
        <v>7171.2000000000007</v>
      </c>
      <c r="I12" s="15">
        <f t="shared" si="1"/>
        <v>26006.400000000001</v>
      </c>
      <c r="J12" s="15">
        <f t="shared" si="2"/>
        <v>46995.415941031577</v>
      </c>
      <c r="K12" s="15">
        <f t="shared" si="11"/>
        <v>4125366.0645045545</v>
      </c>
      <c r="L12" s="15">
        <f t="shared" si="12"/>
        <v>0</v>
      </c>
      <c r="N12" s="2">
        <v>41950.999999956141</v>
      </c>
      <c r="O12" s="37">
        <f t="shared" si="3"/>
        <v>0.29811436380174161</v>
      </c>
      <c r="P12" s="12">
        <f t="shared" si="13"/>
        <v>25757.081032470476</v>
      </c>
      <c r="Q12" s="12">
        <f t="shared" si="14"/>
        <v>1397.6052631578948</v>
      </c>
      <c r="R12" s="12">
        <f t="shared" si="15"/>
        <v>1439.5334210526316</v>
      </c>
      <c r="S12" s="13">
        <f t="shared" si="16"/>
        <v>7171.2000000000007</v>
      </c>
      <c r="T12" s="13">
        <v>0</v>
      </c>
      <c r="U12" s="14">
        <v>0</v>
      </c>
      <c r="V12" s="15">
        <f t="shared" si="33"/>
        <v>7171.2000000000007</v>
      </c>
      <c r="W12" s="15">
        <f t="shared" si="18"/>
        <v>17146.347611417845</v>
      </c>
      <c r="X12" s="15">
        <f t="shared" si="38"/>
        <v>6518000</v>
      </c>
      <c r="Y12" s="15">
        <f t="shared" si="30"/>
        <v>172799.2641635912</v>
      </c>
      <c r="Z12" s="15">
        <f t="shared" si="20"/>
        <v>6518000</v>
      </c>
      <c r="AB12" s="2">
        <v>41950.999999956141</v>
      </c>
      <c r="AC12" s="12">
        <f t="shared" si="4"/>
        <v>8512.0696551897818</v>
      </c>
      <c r="AD12" s="12">
        <f t="shared" si="21"/>
        <v>548.03950756578945</v>
      </c>
      <c r="AE12" s="12">
        <f t="shared" si="36"/>
        <v>564.48069279276319</v>
      </c>
      <c r="AF12" s="13">
        <f t="shared" si="23"/>
        <v>4147.2</v>
      </c>
      <c r="AG12" s="15">
        <f t="shared" si="5"/>
        <v>4147.2</v>
      </c>
      <c r="AH12" s="15">
        <f t="shared" si="24"/>
        <v>3800.388962397019</v>
      </c>
      <c r="AI12" s="15">
        <f t="shared" si="31"/>
        <v>1661721.43</v>
      </c>
      <c r="AJ12" s="15">
        <f t="shared" si="34"/>
        <v>31517.992971521649</v>
      </c>
      <c r="AK12" s="40">
        <f t="shared" si="25"/>
        <v>6518000</v>
      </c>
      <c r="AL12" s="15"/>
      <c r="AN12" s="2">
        <v>41950.999999956141</v>
      </c>
      <c r="AO12" s="12">
        <f t="shared" si="26"/>
        <v>548.03950756578945</v>
      </c>
      <c r="AP12" s="12">
        <f t="shared" si="37"/>
        <v>564.48069279276319</v>
      </c>
      <c r="AQ12" s="13">
        <f t="shared" si="28"/>
        <v>4147.2</v>
      </c>
      <c r="AR12" s="15">
        <f t="shared" si="6"/>
        <v>4147.2</v>
      </c>
      <c r="AS12" s="15">
        <f t="shared" si="29"/>
        <v>3800.388962397019</v>
      </c>
      <c r="AT12" s="15">
        <f t="shared" si="32"/>
        <v>2945693.45</v>
      </c>
      <c r="AU12" s="15">
        <f t="shared" si="35"/>
        <v>31517.992971521649</v>
      </c>
      <c r="AV12" s="15">
        <f t="shared" si="7"/>
        <v>6518000</v>
      </c>
    </row>
    <row r="13" spans="1:48" x14ac:dyDescent="0.15">
      <c r="A13" s="2">
        <v>41951.999999956082</v>
      </c>
      <c r="B13" s="30">
        <v>0.213029669</v>
      </c>
      <c r="C13" s="12">
        <f t="shared" si="8"/>
        <v>18405.763401600001</v>
      </c>
      <c r="D13" s="12">
        <f>Výpar!$O$18/30</f>
        <v>4892.8618421052633</v>
      </c>
      <c r="E13" s="12">
        <f t="shared" si="9"/>
        <v>5039.6476973684212</v>
      </c>
      <c r="F13" s="13">
        <f t="shared" si="0"/>
        <v>11664</v>
      </c>
      <c r="G13" s="13">
        <f t="shared" si="10"/>
        <v>7171.2000000000007</v>
      </c>
      <c r="H13" s="14">
        <f t="shared" si="10"/>
        <v>7171.2000000000007</v>
      </c>
      <c r="I13" s="15">
        <f t="shared" si="1"/>
        <v>26006.400000000001</v>
      </c>
      <c r="J13" s="15">
        <f t="shared" si="2"/>
        <v>-12640.284295768422</v>
      </c>
      <c r="K13" s="15">
        <f t="shared" si="11"/>
        <v>4112725.780208786</v>
      </c>
      <c r="L13" s="15">
        <f t="shared" si="12"/>
        <v>0</v>
      </c>
      <c r="N13" s="2">
        <v>41951.999999956082</v>
      </c>
      <c r="O13" s="37">
        <f t="shared" si="3"/>
        <v>7.030906637242379E-2</v>
      </c>
      <c r="P13" s="12">
        <f t="shared" si="13"/>
        <v>6074.7033345774153</v>
      </c>
      <c r="Q13" s="12">
        <f t="shared" si="14"/>
        <v>1397.6052631578948</v>
      </c>
      <c r="R13" s="12">
        <f t="shared" si="15"/>
        <v>1439.5334210526316</v>
      </c>
      <c r="S13" s="13">
        <f t="shared" si="16"/>
        <v>7171.2000000000007</v>
      </c>
      <c r="T13" s="13">
        <v>0</v>
      </c>
      <c r="U13" s="14">
        <v>0</v>
      </c>
      <c r="V13" s="15">
        <f t="shared" si="33"/>
        <v>7171.2000000000007</v>
      </c>
      <c r="W13" s="15">
        <f t="shared" si="18"/>
        <v>-2536.0300864752162</v>
      </c>
      <c r="X13" s="15">
        <f t="shared" si="38"/>
        <v>6515463.9699135246</v>
      </c>
      <c r="Y13" s="15">
        <f t="shared" si="30"/>
        <v>167727.20399064035</v>
      </c>
      <c r="Z13" s="15">
        <f t="shared" si="20"/>
        <v>6518000</v>
      </c>
      <c r="AB13" s="2">
        <v>41951.999999956082</v>
      </c>
      <c r="AC13" s="12">
        <f t="shared" si="4"/>
        <v>2007.5371837884466</v>
      </c>
      <c r="AD13" s="12">
        <f t="shared" si="21"/>
        <v>548.03950756578945</v>
      </c>
      <c r="AE13" s="12">
        <f t="shared" si="36"/>
        <v>564.48069279276319</v>
      </c>
      <c r="AF13" s="13">
        <f t="shared" si="23"/>
        <v>4147.2</v>
      </c>
      <c r="AG13" s="15">
        <f t="shared" si="5"/>
        <v>4147.2</v>
      </c>
      <c r="AH13" s="15">
        <f t="shared" si="24"/>
        <v>-2704.143509004316</v>
      </c>
      <c r="AI13" s="15">
        <f t="shared" si="31"/>
        <v>1659017.2864909957</v>
      </c>
      <c r="AJ13" s="15">
        <f t="shared" si="34"/>
        <v>26109.705953513119</v>
      </c>
      <c r="AK13" s="40">
        <f t="shared" si="25"/>
        <v>6515463.9699135246</v>
      </c>
      <c r="AL13" s="15"/>
      <c r="AN13" s="2">
        <v>41951.999999956082</v>
      </c>
      <c r="AO13" s="12">
        <f t="shared" si="26"/>
        <v>548.03950756578945</v>
      </c>
      <c r="AP13" s="12">
        <f t="shared" si="37"/>
        <v>564.48069279276319</v>
      </c>
      <c r="AQ13" s="13">
        <f t="shared" si="28"/>
        <v>4147.2</v>
      </c>
      <c r="AR13" s="15">
        <f t="shared" si="6"/>
        <v>4147.2</v>
      </c>
      <c r="AS13" s="15">
        <f t="shared" si="29"/>
        <v>-2704.143509004316</v>
      </c>
      <c r="AT13" s="15">
        <f t="shared" si="32"/>
        <v>2942989.3064909959</v>
      </c>
      <c r="AU13" s="15">
        <f t="shared" si="35"/>
        <v>28813.849462517333</v>
      </c>
      <c r="AV13" s="15">
        <f t="shared" si="7"/>
        <v>6515463.9699135246</v>
      </c>
    </row>
    <row r="14" spans="1:48" x14ac:dyDescent="0.15">
      <c r="A14" s="2">
        <v>41952.999999956024</v>
      </c>
      <c r="B14" s="30">
        <v>0.444925444</v>
      </c>
      <c r="C14" s="12">
        <f t="shared" si="8"/>
        <v>38441.5583616</v>
      </c>
      <c r="D14" s="12">
        <f>Výpar!$O$18/30</f>
        <v>4892.8618421052633</v>
      </c>
      <c r="E14" s="12">
        <f t="shared" si="9"/>
        <v>5039.6476973684212</v>
      </c>
      <c r="F14" s="13">
        <f t="shared" si="0"/>
        <v>11664</v>
      </c>
      <c r="G14" s="13">
        <f t="shared" si="10"/>
        <v>7171.2000000000007</v>
      </c>
      <c r="H14" s="14">
        <f t="shared" si="10"/>
        <v>7171.2000000000007</v>
      </c>
      <c r="I14" s="15">
        <f t="shared" si="1"/>
        <v>26006.400000000001</v>
      </c>
      <c r="J14" s="15">
        <f t="shared" si="2"/>
        <v>7395.5106642315768</v>
      </c>
      <c r="K14" s="15">
        <f t="shared" si="11"/>
        <v>4120121.2908730176</v>
      </c>
      <c r="L14" s="15">
        <f t="shared" si="12"/>
        <v>0</v>
      </c>
      <c r="N14" s="2">
        <v>41952.999999956024</v>
      </c>
      <c r="O14" s="37">
        <f t="shared" si="3"/>
        <v>0.14684476918084177</v>
      </c>
      <c r="P14" s="12">
        <f t="shared" si="13"/>
        <v>12687.388057224729</v>
      </c>
      <c r="Q14" s="12">
        <f t="shared" si="14"/>
        <v>1397.6052631578948</v>
      </c>
      <c r="R14" s="12">
        <f t="shared" si="15"/>
        <v>1439.5334210526316</v>
      </c>
      <c r="S14" s="13">
        <f t="shared" si="16"/>
        <v>7171.2000000000007</v>
      </c>
      <c r="T14" s="13">
        <v>0</v>
      </c>
      <c r="U14" s="14">
        <v>0</v>
      </c>
      <c r="V14" s="15">
        <f t="shared" si="33"/>
        <v>7171.2000000000007</v>
      </c>
      <c r="W14" s="15">
        <f t="shared" si="18"/>
        <v>4076.6546361720975</v>
      </c>
      <c r="X14" s="15">
        <f t="shared" si="38"/>
        <v>6518000</v>
      </c>
      <c r="Y14" s="15">
        <f t="shared" si="30"/>
        <v>171803.85862681246</v>
      </c>
      <c r="Z14" s="15">
        <f t="shared" si="20"/>
        <v>6518000</v>
      </c>
      <c r="AB14" s="2">
        <v>41952.999999956024</v>
      </c>
      <c r="AC14" s="12">
        <f t="shared" si="4"/>
        <v>4192.8637313123936</v>
      </c>
      <c r="AD14" s="12">
        <f t="shared" si="21"/>
        <v>548.03950756578945</v>
      </c>
      <c r="AE14" s="12">
        <f t="shared" si="36"/>
        <v>564.48069279276319</v>
      </c>
      <c r="AF14" s="13">
        <f t="shared" si="23"/>
        <v>4147.2</v>
      </c>
      <c r="AG14" s="15">
        <f t="shared" si="5"/>
        <v>4147.2</v>
      </c>
      <c r="AH14" s="15">
        <f t="shared" si="24"/>
        <v>-518.81696148036917</v>
      </c>
      <c r="AI14" s="15">
        <f t="shared" si="31"/>
        <v>1658498.4695295154</v>
      </c>
      <c r="AJ14" s="15">
        <f t="shared" si="34"/>
        <v>22367.928521548245</v>
      </c>
      <c r="AK14" s="40">
        <f t="shared" si="25"/>
        <v>6518000</v>
      </c>
      <c r="AL14" s="15"/>
      <c r="AN14" s="2">
        <v>41952.999999956024</v>
      </c>
      <c r="AO14" s="12">
        <f t="shared" si="26"/>
        <v>548.03950756578945</v>
      </c>
      <c r="AP14" s="12">
        <f t="shared" si="37"/>
        <v>564.48069279276319</v>
      </c>
      <c r="AQ14" s="13">
        <f t="shared" si="28"/>
        <v>4147.2</v>
      </c>
      <c r="AR14" s="15">
        <f t="shared" si="6"/>
        <v>4147.2</v>
      </c>
      <c r="AS14" s="15">
        <f t="shared" si="29"/>
        <v>-518.81696148036917</v>
      </c>
      <c r="AT14" s="15">
        <f t="shared" si="32"/>
        <v>2942470.4895295156</v>
      </c>
      <c r="AU14" s="15">
        <f t="shared" si="35"/>
        <v>28295.032501036963</v>
      </c>
      <c r="AV14" s="15">
        <f t="shared" si="7"/>
        <v>6518000</v>
      </c>
    </row>
    <row r="15" spans="1:48" x14ac:dyDescent="0.15">
      <c r="A15" s="2">
        <v>41953.999999955966</v>
      </c>
      <c r="B15" s="30">
        <v>0.80702535799999997</v>
      </c>
      <c r="C15" s="12">
        <f t="shared" si="8"/>
        <v>69726.990931199995</v>
      </c>
      <c r="D15" s="12">
        <f>Výpar!$O$18/30</f>
        <v>4892.8618421052633</v>
      </c>
      <c r="E15" s="12">
        <f t="shared" si="9"/>
        <v>5039.6476973684212</v>
      </c>
      <c r="F15" s="13">
        <f t="shared" si="0"/>
        <v>11664</v>
      </c>
      <c r="G15" s="13">
        <f t="shared" si="10"/>
        <v>7171.2000000000007</v>
      </c>
      <c r="H15" s="14">
        <f t="shared" si="10"/>
        <v>7171.2000000000007</v>
      </c>
      <c r="I15" s="15">
        <f t="shared" si="1"/>
        <v>26006.400000000001</v>
      </c>
      <c r="J15" s="15">
        <f t="shared" si="2"/>
        <v>38680.943233831567</v>
      </c>
      <c r="K15" s="15">
        <f t="shared" si="11"/>
        <v>4158802.2341068494</v>
      </c>
      <c r="L15" s="15">
        <f t="shared" si="12"/>
        <v>0</v>
      </c>
      <c r="N15" s="2">
        <v>41953.999999955966</v>
      </c>
      <c r="O15" s="37">
        <f t="shared" si="3"/>
        <v>0.2663535071251088</v>
      </c>
      <c r="P15" s="12">
        <f t="shared" si="13"/>
        <v>23012.943015609402</v>
      </c>
      <c r="Q15" s="12">
        <f t="shared" si="14"/>
        <v>1397.6052631578948</v>
      </c>
      <c r="R15" s="12">
        <f t="shared" si="15"/>
        <v>1439.5334210526316</v>
      </c>
      <c r="S15" s="13">
        <f t="shared" si="16"/>
        <v>7171.2000000000007</v>
      </c>
      <c r="T15" s="13">
        <v>0</v>
      </c>
      <c r="U15" s="14">
        <v>0</v>
      </c>
      <c r="V15" s="15">
        <f t="shared" si="33"/>
        <v>7171.2000000000007</v>
      </c>
      <c r="W15" s="15">
        <f t="shared" si="18"/>
        <v>14402.209594556771</v>
      </c>
      <c r="X15" s="15">
        <f t="shared" si="38"/>
        <v>6518000</v>
      </c>
      <c r="Y15" s="15">
        <f t="shared" si="30"/>
        <v>186206.06822136923</v>
      </c>
      <c r="Z15" s="15">
        <f t="shared" si="20"/>
        <v>6518000</v>
      </c>
      <c r="AB15" s="2">
        <v>41953.999999955966</v>
      </c>
      <c r="AC15" s="12">
        <f t="shared" si="4"/>
        <v>7605.2008250793606</v>
      </c>
      <c r="AD15" s="12">
        <f t="shared" si="21"/>
        <v>548.03950756578945</v>
      </c>
      <c r="AE15" s="12">
        <f t="shared" si="36"/>
        <v>564.48069279276319</v>
      </c>
      <c r="AF15" s="13">
        <f t="shared" si="23"/>
        <v>4147.2</v>
      </c>
      <c r="AG15" s="15">
        <f t="shared" si="5"/>
        <v>4147.2</v>
      </c>
      <c r="AH15" s="15">
        <f t="shared" si="24"/>
        <v>2893.5201322865978</v>
      </c>
      <c r="AI15" s="15">
        <f t="shared" si="31"/>
        <v>1661391.9896618021</v>
      </c>
      <c r="AJ15" s="15">
        <f t="shared" si="34"/>
        <v>24932.008315637089</v>
      </c>
      <c r="AK15" s="40">
        <f t="shared" si="25"/>
        <v>6518000</v>
      </c>
      <c r="AL15" s="15"/>
      <c r="AN15" s="2">
        <v>41953.999999955966</v>
      </c>
      <c r="AO15" s="12">
        <f t="shared" si="26"/>
        <v>548.03950756578945</v>
      </c>
      <c r="AP15" s="12">
        <f t="shared" si="37"/>
        <v>564.48069279276319</v>
      </c>
      <c r="AQ15" s="13">
        <f t="shared" si="28"/>
        <v>4147.2</v>
      </c>
      <c r="AR15" s="15">
        <f t="shared" si="6"/>
        <v>4147.2</v>
      </c>
      <c r="AS15" s="15">
        <f t="shared" si="29"/>
        <v>2893.5201322865978</v>
      </c>
      <c r="AT15" s="15">
        <f t="shared" si="32"/>
        <v>2945364.0096618021</v>
      </c>
      <c r="AU15" s="15">
        <f t="shared" si="35"/>
        <v>31188.552633323561</v>
      </c>
      <c r="AV15" s="15">
        <f t="shared" si="7"/>
        <v>6518000</v>
      </c>
    </row>
    <row r="16" spans="1:48" x14ac:dyDescent="0.15">
      <c r="A16" s="2">
        <v>41954.999999955908</v>
      </c>
      <c r="B16" s="30">
        <v>0.51406277099999997</v>
      </c>
      <c r="C16" s="12">
        <f t="shared" si="8"/>
        <v>44415.023414399999</v>
      </c>
      <c r="D16" s="12">
        <f>Výpar!$O$18/30</f>
        <v>4892.8618421052633</v>
      </c>
      <c r="E16" s="12">
        <f t="shared" si="9"/>
        <v>5039.6476973684212</v>
      </c>
      <c r="F16" s="13">
        <f t="shared" si="0"/>
        <v>11664</v>
      </c>
      <c r="G16" s="13">
        <f t="shared" si="10"/>
        <v>7171.2000000000007</v>
      </c>
      <c r="H16" s="14">
        <f t="shared" si="10"/>
        <v>7171.2000000000007</v>
      </c>
      <c r="I16" s="15">
        <f t="shared" si="1"/>
        <v>26006.400000000001</v>
      </c>
      <c r="J16" s="15">
        <f t="shared" si="2"/>
        <v>13368.975717031575</v>
      </c>
      <c r="K16" s="15">
        <f t="shared" si="11"/>
        <v>4172171.2098238808</v>
      </c>
      <c r="L16" s="15">
        <f t="shared" si="12"/>
        <v>0</v>
      </c>
      <c r="N16" s="2">
        <v>41954.999999955908</v>
      </c>
      <c r="O16" s="37">
        <f t="shared" si="3"/>
        <v>0.16966309742438315</v>
      </c>
      <c r="P16" s="12">
        <f t="shared" si="13"/>
        <v>14658.891617466705</v>
      </c>
      <c r="Q16" s="12">
        <f t="shared" si="14"/>
        <v>1397.6052631578948</v>
      </c>
      <c r="R16" s="12">
        <f t="shared" si="15"/>
        <v>1439.5334210526316</v>
      </c>
      <c r="S16" s="13">
        <f t="shared" si="16"/>
        <v>7171.2000000000007</v>
      </c>
      <c r="T16" s="13">
        <v>0</v>
      </c>
      <c r="U16" s="14">
        <v>0</v>
      </c>
      <c r="V16" s="15">
        <f t="shared" si="33"/>
        <v>7171.2000000000007</v>
      </c>
      <c r="W16" s="15">
        <f t="shared" si="18"/>
        <v>6048.1581964140732</v>
      </c>
      <c r="X16" s="15">
        <f t="shared" si="38"/>
        <v>6518000</v>
      </c>
      <c r="Y16" s="15">
        <f t="shared" si="30"/>
        <v>192254.2264177833</v>
      </c>
      <c r="Z16" s="15">
        <f t="shared" si="20"/>
        <v>6518000</v>
      </c>
      <c r="AB16" s="2">
        <v>41954.999999955908</v>
      </c>
      <c r="AC16" s="12">
        <f t="shared" si="4"/>
        <v>4844.3962403369524</v>
      </c>
      <c r="AD16" s="12">
        <f t="shared" si="21"/>
        <v>548.03950756578945</v>
      </c>
      <c r="AE16" s="12">
        <f t="shared" si="36"/>
        <v>564.48069279276319</v>
      </c>
      <c r="AF16" s="13">
        <f t="shared" si="23"/>
        <v>4147.2</v>
      </c>
      <c r="AG16" s="15">
        <f t="shared" si="5"/>
        <v>4147.2</v>
      </c>
      <c r="AH16" s="15">
        <f t="shared" si="24"/>
        <v>132.71554754418958</v>
      </c>
      <c r="AI16" s="15">
        <f t="shared" si="31"/>
        <v>1661524.7052093463</v>
      </c>
      <c r="AJ16" s="15">
        <f t="shared" si="34"/>
        <v>24867.999072527593</v>
      </c>
      <c r="AK16" s="40">
        <f t="shared" si="25"/>
        <v>6518000</v>
      </c>
      <c r="AL16" s="15"/>
      <c r="AN16" s="2">
        <v>41954.999999955908</v>
      </c>
      <c r="AO16" s="12">
        <f t="shared" si="26"/>
        <v>548.03950756578945</v>
      </c>
      <c r="AP16" s="12">
        <f t="shared" si="37"/>
        <v>564.48069279276319</v>
      </c>
      <c r="AQ16" s="13">
        <f t="shared" si="28"/>
        <v>4147.2</v>
      </c>
      <c r="AR16" s="15">
        <f t="shared" si="6"/>
        <v>4147.2</v>
      </c>
      <c r="AS16" s="15">
        <f t="shared" si="29"/>
        <v>132.71554754418958</v>
      </c>
      <c r="AT16" s="15">
        <f t="shared" si="32"/>
        <v>2945496.7252093465</v>
      </c>
      <c r="AU16" s="15">
        <f t="shared" si="35"/>
        <v>31321.268180867752</v>
      </c>
      <c r="AV16" s="15">
        <f t="shared" si="7"/>
        <v>6518000</v>
      </c>
    </row>
    <row r="17" spans="1:48" x14ac:dyDescent="0.15">
      <c r="A17" s="2">
        <v>41955.999999955849</v>
      </c>
      <c r="B17" s="30">
        <v>1.2283845309999999</v>
      </c>
      <c r="C17" s="12">
        <f t="shared" si="8"/>
        <v>106132.42347839999</v>
      </c>
      <c r="D17" s="12">
        <f>Výpar!$O$18/30</f>
        <v>4892.8618421052633</v>
      </c>
      <c r="E17" s="12">
        <f t="shared" si="9"/>
        <v>5039.6476973684212</v>
      </c>
      <c r="F17" s="13">
        <f t="shared" si="0"/>
        <v>11664</v>
      </c>
      <c r="G17" s="13">
        <f t="shared" si="10"/>
        <v>7171.2000000000007</v>
      </c>
      <c r="H17" s="14">
        <f t="shared" si="10"/>
        <v>7171.2000000000007</v>
      </c>
      <c r="I17" s="15">
        <f t="shared" si="1"/>
        <v>26006.400000000001</v>
      </c>
      <c r="J17" s="15">
        <f t="shared" si="2"/>
        <v>75086.375781031558</v>
      </c>
      <c r="K17" s="15">
        <f t="shared" si="11"/>
        <v>4247257.5856049126</v>
      </c>
      <c r="L17" s="15">
        <f t="shared" si="12"/>
        <v>0</v>
      </c>
      <c r="N17" s="2">
        <v>41955.999999955849</v>
      </c>
      <c r="O17" s="37">
        <f t="shared" si="3"/>
        <v>0.40542038076835984</v>
      </c>
      <c r="P17" s="12">
        <f t="shared" si="13"/>
        <v>35028.320898386293</v>
      </c>
      <c r="Q17" s="12">
        <f t="shared" si="14"/>
        <v>1397.6052631578948</v>
      </c>
      <c r="R17" s="12">
        <f t="shared" si="15"/>
        <v>1439.5334210526316</v>
      </c>
      <c r="S17" s="13">
        <f t="shared" si="16"/>
        <v>7171.2000000000007</v>
      </c>
      <c r="T17" s="13">
        <v>0</v>
      </c>
      <c r="U17" s="14">
        <v>0</v>
      </c>
      <c r="V17" s="15">
        <f t="shared" si="33"/>
        <v>7171.2000000000007</v>
      </c>
      <c r="W17" s="15">
        <f t="shared" si="18"/>
        <v>26417.587477333662</v>
      </c>
      <c r="X17" s="15">
        <f t="shared" si="38"/>
        <v>6518000</v>
      </c>
      <c r="Y17" s="15">
        <f t="shared" si="30"/>
        <v>218671.81389511697</v>
      </c>
      <c r="Z17" s="15">
        <f t="shared" si="20"/>
        <v>6518000</v>
      </c>
      <c r="AB17" s="2">
        <v>41955.999999955849</v>
      </c>
      <c r="AC17" s="12">
        <f t="shared" si="4"/>
        <v>11575.982038318954</v>
      </c>
      <c r="AD17" s="12">
        <f t="shared" si="21"/>
        <v>548.03950756578945</v>
      </c>
      <c r="AE17" s="12">
        <f t="shared" si="36"/>
        <v>564.48069279276319</v>
      </c>
      <c r="AF17" s="13">
        <f t="shared" si="23"/>
        <v>4147.2</v>
      </c>
      <c r="AG17" s="15">
        <f t="shared" si="5"/>
        <v>4147.2</v>
      </c>
      <c r="AH17" s="15">
        <f t="shared" si="24"/>
        <v>6864.3013455261917</v>
      </c>
      <c r="AI17" s="15">
        <f t="shared" si="31"/>
        <v>1661721.43</v>
      </c>
      <c r="AJ17" s="15">
        <f t="shared" si="34"/>
        <v>31732.300418053783</v>
      </c>
      <c r="AK17" s="40">
        <f t="shared" si="25"/>
        <v>6518000</v>
      </c>
      <c r="AL17" s="15"/>
      <c r="AN17" s="2">
        <v>41955.999999955849</v>
      </c>
      <c r="AO17" s="12">
        <f t="shared" si="26"/>
        <v>548.03950756578945</v>
      </c>
      <c r="AP17" s="12">
        <f t="shared" si="37"/>
        <v>564.48069279276319</v>
      </c>
      <c r="AQ17" s="13">
        <f t="shared" si="28"/>
        <v>4147.2</v>
      </c>
      <c r="AR17" s="15">
        <f t="shared" si="6"/>
        <v>4147.2</v>
      </c>
      <c r="AS17" s="15">
        <f t="shared" si="29"/>
        <v>6864.3013455261917</v>
      </c>
      <c r="AT17" s="15">
        <f t="shared" si="32"/>
        <v>2945693.45</v>
      </c>
      <c r="AU17" s="15">
        <f t="shared" si="35"/>
        <v>38185.569526393941</v>
      </c>
      <c r="AV17" s="15">
        <f t="shared" si="7"/>
        <v>6518000</v>
      </c>
    </row>
    <row r="18" spans="1:48" x14ac:dyDescent="0.15">
      <c r="A18" s="2">
        <v>41956.999999955791</v>
      </c>
      <c r="B18" s="30">
        <v>1.3852006910000001</v>
      </c>
      <c r="C18" s="12">
        <f t="shared" si="8"/>
        <v>119681.33970240002</v>
      </c>
      <c r="D18" s="12">
        <f>Výpar!$O$18/30</f>
        <v>4892.8618421052633</v>
      </c>
      <c r="E18" s="12">
        <f t="shared" si="9"/>
        <v>5039.6476973684212</v>
      </c>
      <c r="F18" s="13">
        <f t="shared" si="0"/>
        <v>11664</v>
      </c>
      <c r="G18" s="13">
        <f t="shared" si="10"/>
        <v>7171.2000000000007</v>
      </c>
      <c r="H18" s="14">
        <f t="shared" si="10"/>
        <v>7171.2000000000007</v>
      </c>
      <c r="I18" s="15">
        <f t="shared" si="1"/>
        <v>26006.400000000001</v>
      </c>
      <c r="J18" s="15">
        <f t="shared" si="2"/>
        <v>88635.292005031588</v>
      </c>
      <c r="K18" s="15">
        <f t="shared" si="11"/>
        <v>4335892.877609944</v>
      </c>
      <c r="L18" s="15">
        <f t="shared" si="12"/>
        <v>0</v>
      </c>
      <c r="N18" s="2">
        <v>41956.999999955791</v>
      </c>
      <c r="O18" s="37">
        <f t="shared" si="3"/>
        <v>0.45717654155790999</v>
      </c>
      <c r="P18" s="12">
        <f t="shared" si="13"/>
        <v>39500.053190603423</v>
      </c>
      <c r="Q18" s="12">
        <f t="shared" si="14"/>
        <v>1397.6052631578948</v>
      </c>
      <c r="R18" s="12">
        <f t="shared" si="15"/>
        <v>1439.5334210526316</v>
      </c>
      <c r="S18" s="13">
        <f t="shared" si="16"/>
        <v>7171.2000000000007</v>
      </c>
      <c r="T18" s="13">
        <v>0</v>
      </c>
      <c r="U18" s="14">
        <v>0</v>
      </c>
      <c r="V18" s="15">
        <f t="shared" si="33"/>
        <v>7171.2000000000007</v>
      </c>
      <c r="W18" s="15">
        <f t="shared" si="18"/>
        <v>30889.319769550792</v>
      </c>
      <c r="X18" s="15">
        <f t="shared" si="38"/>
        <v>6518000</v>
      </c>
      <c r="Y18" s="15">
        <f t="shared" si="30"/>
        <v>249561.13366466775</v>
      </c>
      <c r="Z18" s="15">
        <f t="shared" si="20"/>
        <v>6518000</v>
      </c>
      <c r="AB18" s="2">
        <v>41956.999999955791</v>
      </c>
      <c r="AC18" s="12">
        <f t="shared" si="4"/>
        <v>13053.777472620262</v>
      </c>
      <c r="AD18" s="12">
        <f t="shared" si="21"/>
        <v>548.03950756578945</v>
      </c>
      <c r="AE18" s="12">
        <f t="shared" si="36"/>
        <v>564.48069279276319</v>
      </c>
      <c r="AF18" s="13">
        <f t="shared" si="23"/>
        <v>4147.2</v>
      </c>
      <c r="AG18" s="15">
        <f t="shared" si="5"/>
        <v>4147.2</v>
      </c>
      <c r="AH18" s="15">
        <f t="shared" si="24"/>
        <v>8342.0967798274996</v>
      </c>
      <c r="AI18" s="15">
        <f t="shared" si="31"/>
        <v>1661721.43</v>
      </c>
      <c r="AJ18" s="15">
        <f t="shared" si="34"/>
        <v>40074.397197881284</v>
      </c>
      <c r="AK18" s="40">
        <f t="shared" si="25"/>
        <v>6518000</v>
      </c>
      <c r="AL18" s="15"/>
      <c r="AN18" s="2">
        <v>41956.999999955791</v>
      </c>
      <c r="AO18" s="12">
        <f t="shared" si="26"/>
        <v>548.03950756578945</v>
      </c>
      <c r="AP18" s="12">
        <f t="shared" si="37"/>
        <v>564.48069279276319</v>
      </c>
      <c r="AQ18" s="13">
        <f t="shared" si="28"/>
        <v>4147.2</v>
      </c>
      <c r="AR18" s="15">
        <f t="shared" si="6"/>
        <v>4147.2</v>
      </c>
      <c r="AS18" s="15">
        <f t="shared" si="29"/>
        <v>8342.0967798274996</v>
      </c>
      <c r="AT18" s="15">
        <f t="shared" si="32"/>
        <v>2945693.45</v>
      </c>
      <c r="AU18" s="15">
        <f t="shared" si="35"/>
        <v>46527.666306221443</v>
      </c>
      <c r="AV18" s="15">
        <f t="shared" si="7"/>
        <v>6518000</v>
      </c>
    </row>
    <row r="19" spans="1:48" x14ac:dyDescent="0.15">
      <c r="A19" s="2">
        <v>41957.999999955733</v>
      </c>
      <c r="B19" s="30">
        <v>1.7868940360000001</v>
      </c>
      <c r="C19" s="12">
        <f t="shared" si="8"/>
        <v>154387.6447104</v>
      </c>
      <c r="D19" s="12">
        <f>Výpar!$O$18/30</f>
        <v>4892.8618421052633</v>
      </c>
      <c r="E19" s="12">
        <f t="shared" si="9"/>
        <v>5039.6476973684212</v>
      </c>
      <c r="F19" s="13">
        <f t="shared" si="0"/>
        <v>11664</v>
      </c>
      <c r="G19" s="13">
        <f t="shared" si="10"/>
        <v>7171.2000000000007</v>
      </c>
      <c r="H19" s="14">
        <f t="shared" si="10"/>
        <v>7171.2000000000007</v>
      </c>
      <c r="I19" s="15">
        <f t="shared" si="1"/>
        <v>26006.400000000001</v>
      </c>
      <c r="J19" s="15">
        <f t="shared" si="2"/>
        <v>123341.59701303157</v>
      </c>
      <c r="K19" s="15">
        <f t="shared" si="11"/>
        <v>4459234.4746229751</v>
      </c>
      <c r="L19" s="15">
        <f t="shared" si="12"/>
        <v>0</v>
      </c>
      <c r="N19" s="2">
        <v>41957.999999955733</v>
      </c>
      <c r="O19" s="37">
        <f t="shared" si="3"/>
        <v>0.58975283568417991</v>
      </c>
      <c r="P19" s="12">
        <f t="shared" si="13"/>
        <v>50954.645003113146</v>
      </c>
      <c r="Q19" s="12">
        <f t="shared" si="14"/>
        <v>1397.6052631578948</v>
      </c>
      <c r="R19" s="12">
        <f t="shared" si="15"/>
        <v>1439.5334210526316</v>
      </c>
      <c r="S19" s="13">
        <f t="shared" si="16"/>
        <v>7171.2000000000007</v>
      </c>
      <c r="T19" s="13">
        <v>0</v>
      </c>
      <c r="U19" s="14">
        <v>0</v>
      </c>
      <c r="V19" s="15">
        <f t="shared" si="33"/>
        <v>7171.2000000000007</v>
      </c>
      <c r="W19" s="15">
        <f t="shared" si="18"/>
        <v>42343.911582060515</v>
      </c>
      <c r="X19" s="15">
        <f t="shared" si="38"/>
        <v>6518000</v>
      </c>
      <c r="Y19" s="15">
        <f t="shared" si="30"/>
        <v>291905.04524672829</v>
      </c>
      <c r="Z19" s="15">
        <f t="shared" si="20"/>
        <v>6518000</v>
      </c>
      <c r="AB19" s="2">
        <v>41957</v>
      </c>
      <c r="AC19" s="12">
        <f t="shared" si="4"/>
        <v>16839.232946279477</v>
      </c>
      <c r="AD19" s="12">
        <f t="shared" si="21"/>
        <v>548.03950756578945</v>
      </c>
      <c r="AE19" s="12">
        <f t="shared" si="36"/>
        <v>564.48069279276319</v>
      </c>
      <c r="AF19" s="13">
        <f t="shared" si="23"/>
        <v>4147.2</v>
      </c>
      <c r="AG19" s="15">
        <f t="shared" si="5"/>
        <v>4147.2</v>
      </c>
      <c r="AH19" s="15">
        <f t="shared" si="24"/>
        <v>12127.552253486714</v>
      </c>
      <c r="AI19" s="15">
        <f t="shared" si="31"/>
        <v>1661721.43</v>
      </c>
      <c r="AJ19" s="15">
        <f t="shared" si="34"/>
        <v>52201.949451367997</v>
      </c>
      <c r="AK19" s="40">
        <f t="shared" si="25"/>
        <v>6518000</v>
      </c>
      <c r="AL19" s="15"/>
      <c r="AN19" s="2">
        <v>41957</v>
      </c>
      <c r="AO19" s="12">
        <f t="shared" si="26"/>
        <v>548.03950756578945</v>
      </c>
      <c r="AP19" s="12">
        <f t="shared" si="37"/>
        <v>564.48069279276319</v>
      </c>
      <c r="AQ19" s="13">
        <f t="shared" si="28"/>
        <v>4147.2</v>
      </c>
      <c r="AR19" s="15">
        <f t="shared" si="6"/>
        <v>4147.2</v>
      </c>
      <c r="AS19" s="15">
        <f t="shared" si="29"/>
        <v>12127.552253486714</v>
      </c>
      <c r="AT19" s="15">
        <f t="shared" si="32"/>
        <v>2945693.45</v>
      </c>
      <c r="AU19" s="15">
        <f t="shared" si="35"/>
        <v>58655.218559708155</v>
      </c>
      <c r="AV19" s="15">
        <f t="shared" si="7"/>
        <v>6518000</v>
      </c>
    </row>
    <row r="20" spans="1:48" x14ac:dyDescent="0.15">
      <c r="A20" s="2">
        <v>41958.999999955675</v>
      </c>
      <c r="B20" s="30">
        <v>1.4722931480000001</v>
      </c>
      <c r="C20" s="12">
        <f t="shared" si="8"/>
        <v>127206.12798720002</v>
      </c>
      <c r="D20" s="12">
        <f>Výpar!$O$18/30</f>
        <v>4892.8618421052633</v>
      </c>
      <c r="E20" s="12">
        <f t="shared" si="9"/>
        <v>5039.6476973684212</v>
      </c>
      <c r="F20" s="13">
        <f t="shared" si="0"/>
        <v>11664</v>
      </c>
      <c r="G20" s="13">
        <f t="shared" si="10"/>
        <v>7171.2000000000007</v>
      </c>
      <c r="H20" s="14">
        <f t="shared" si="10"/>
        <v>7171.2000000000007</v>
      </c>
      <c r="I20" s="15">
        <f t="shared" si="1"/>
        <v>26006.400000000001</v>
      </c>
      <c r="J20" s="15">
        <f t="shared" si="2"/>
        <v>96160.080289831589</v>
      </c>
      <c r="K20" s="15">
        <f t="shared" si="11"/>
        <v>4555394.5549128065</v>
      </c>
      <c r="L20" s="15">
        <f t="shared" si="12"/>
        <v>0</v>
      </c>
      <c r="N20" s="2">
        <v>41958.999999955675</v>
      </c>
      <c r="O20" s="37">
        <f t="shared" si="3"/>
        <v>0.48592084449230766</v>
      </c>
      <c r="P20" s="12">
        <f t="shared" si="13"/>
        <v>41983.56096413538</v>
      </c>
      <c r="Q20" s="12">
        <f t="shared" si="14"/>
        <v>1397.6052631578948</v>
      </c>
      <c r="R20" s="12">
        <f t="shared" si="15"/>
        <v>1439.5334210526316</v>
      </c>
      <c r="S20" s="13">
        <f t="shared" si="16"/>
        <v>7171.2000000000007</v>
      </c>
      <c r="T20" s="13">
        <v>0</v>
      </c>
      <c r="U20" s="14">
        <v>0</v>
      </c>
      <c r="V20" s="15">
        <f t="shared" si="33"/>
        <v>7171.2000000000007</v>
      </c>
      <c r="W20" s="15">
        <f t="shared" si="18"/>
        <v>33372.827543082749</v>
      </c>
      <c r="X20" s="15">
        <f t="shared" si="38"/>
        <v>6518000</v>
      </c>
      <c r="Y20" s="15">
        <f t="shared" si="30"/>
        <v>325277.87278981105</v>
      </c>
      <c r="Z20" s="15">
        <f t="shared" si="20"/>
        <v>6518000</v>
      </c>
      <c r="AB20" s="2">
        <v>41958.999999955675</v>
      </c>
      <c r="AC20" s="12">
        <f t="shared" si="4"/>
        <v>13874.51454025846</v>
      </c>
      <c r="AD20" s="12">
        <f t="shared" si="21"/>
        <v>548.03950756578945</v>
      </c>
      <c r="AE20" s="12">
        <f t="shared" si="36"/>
        <v>564.48069279276319</v>
      </c>
      <c r="AF20" s="13">
        <f t="shared" si="23"/>
        <v>4147.2</v>
      </c>
      <c r="AG20" s="15">
        <f t="shared" si="5"/>
        <v>4147.2</v>
      </c>
      <c r="AH20" s="15">
        <f t="shared" si="24"/>
        <v>9162.8338474656975</v>
      </c>
      <c r="AI20" s="15">
        <f t="shared" si="31"/>
        <v>1661721.43</v>
      </c>
      <c r="AJ20" s="15">
        <f t="shared" si="34"/>
        <v>61364.783298833696</v>
      </c>
      <c r="AK20" s="40">
        <f t="shared" si="25"/>
        <v>6518000</v>
      </c>
      <c r="AL20" s="15"/>
      <c r="AN20" s="2">
        <v>41958.999999955675</v>
      </c>
      <c r="AO20" s="12">
        <f t="shared" si="26"/>
        <v>548.03950756578945</v>
      </c>
      <c r="AP20" s="12">
        <f t="shared" si="37"/>
        <v>564.48069279276319</v>
      </c>
      <c r="AQ20" s="13">
        <f t="shared" si="28"/>
        <v>4147.2</v>
      </c>
      <c r="AR20" s="15">
        <f t="shared" si="6"/>
        <v>4147.2</v>
      </c>
      <c r="AS20" s="15">
        <f t="shared" si="29"/>
        <v>9162.8338474656975</v>
      </c>
      <c r="AT20" s="15">
        <f t="shared" si="32"/>
        <v>2945693.45</v>
      </c>
      <c r="AU20" s="15">
        <f t="shared" si="35"/>
        <v>67818.052407173847</v>
      </c>
      <c r="AV20" s="15">
        <f t="shared" si="7"/>
        <v>6518000</v>
      </c>
    </row>
    <row r="21" spans="1:48" x14ac:dyDescent="0.15">
      <c r="A21" s="2">
        <v>41959.999999955617</v>
      </c>
      <c r="B21" s="30">
        <v>1.0267433720000001</v>
      </c>
      <c r="C21" s="12">
        <f t="shared" si="8"/>
        <v>88710.627340800012</v>
      </c>
      <c r="D21" s="12">
        <f>Výpar!$O$18/30</f>
        <v>4892.8618421052633</v>
      </c>
      <c r="E21" s="12">
        <f t="shared" si="9"/>
        <v>5039.6476973684212</v>
      </c>
      <c r="F21" s="13">
        <f t="shared" si="0"/>
        <v>11664</v>
      </c>
      <c r="G21" s="13">
        <f t="shared" si="10"/>
        <v>7171.2000000000007</v>
      </c>
      <c r="H21" s="14">
        <f t="shared" si="10"/>
        <v>7171.2000000000007</v>
      </c>
      <c r="I21" s="15">
        <f t="shared" si="1"/>
        <v>26006.400000000001</v>
      </c>
      <c r="J21" s="15">
        <f t="shared" si="2"/>
        <v>57664.579643431585</v>
      </c>
      <c r="K21" s="15">
        <f t="shared" si="11"/>
        <v>4613059.1345562376</v>
      </c>
      <c r="L21" s="15">
        <f t="shared" si="12"/>
        <v>0</v>
      </c>
      <c r="N21" s="2">
        <v>41959.999999955617</v>
      </c>
      <c r="O21" s="37">
        <f t="shared" si="3"/>
        <v>0.33887001856719878</v>
      </c>
      <c r="P21" s="12">
        <f t="shared" si="13"/>
        <v>29278.369604205975</v>
      </c>
      <c r="Q21" s="12">
        <f t="shared" si="14"/>
        <v>1397.6052631578948</v>
      </c>
      <c r="R21" s="12">
        <f t="shared" si="15"/>
        <v>1439.5334210526316</v>
      </c>
      <c r="S21" s="13">
        <f t="shared" si="16"/>
        <v>7171.2000000000007</v>
      </c>
      <c r="T21" s="13">
        <v>0</v>
      </c>
      <c r="U21" s="14">
        <v>0</v>
      </c>
      <c r="V21" s="15">
        <f t="shared" si="33"/>
        <v>7171.2000000000007</v>
      </c>
      <c r="W21" s="15">
        <f t="shared" si="18"/>
        <v>20667.636183153343</v>
      </c>
      <c r="X21" s="15">
        <f t="shared" si="38"/>
        <v>6518000</v>
      </c>
      <c r="Y21" s="15">
        <f t="shared" si="30"/>
        <v>345945.50897296437</v>
      </c>
      <c r="Z21" s="15">
        <f t="shared" si="20"/>
        <v>6518000</v>
      </c>
      <c r="AB21" s="2">
        <v>41959.999999955617</v>
      </c>
      <c r="AC21" s="12">
        <f t="shared" si="4"/>
        <v>9675.7672636590996</v>
      </c>
      <c r="AD21" s="12">
        <f t="shared" si="21"/>
        <v>548.03950756578945</v>
      </c>
      <c r="AE21" s="12">
        <f t="shared" si="36"/>
        <v>564.48069279276319</v>
      </c>
      <c r="AF21" s="13">
        <f t="shared" si="23"/>
        <v>4147.2</v>
      </c>
      <c r="AG21" s="15">
        <f t="shared" si="5"/>
        <v>4147.2</v>
      </c>
      <c r="AH21" s="15">
        <f t="shared" si="24"/>
        <v>4964.0865708663368</v>
      </c>
      <c r="AI21" s="15">
        <f t="shared" si="31"/>
        <v>1661721.43</v>
      </c>
      <c r="AJ21" s="15">
        <f t="shared" si="34"/>
        <v>66328.869869700036</v>
      </c>
      <c r="AK21" s="40">
        <f t="shared" si="25"/>
        <v>6518000</v>
      </c>
      <c r="AL21" s="15"/>
      <c r="AN21" s="2">
        <v>41959.999999955617</v>
      </c>
      <c r="AO21" s="12">
        <f t="shared" si="26"/>
        <v>548.03950756578945</v>
      </c>
      <c r="AP21" s="12">
        <f t="shared" si="37"/>
        <v>564.48069279276319</v>
      </c>
      <c r="AQ21" s="13">
        <f t="shared" si="28"/>
        <v>4147.2</v>
      </c>
      <c r="AR21" s="15">
        <f t="shared" si="6"/>
        <v>4147.2</v>
      </c>
      <c r="AS21" s="15">
        <f t="shared" si="29"/>
        <v>4964.0865708663368</v>
      </c>
      <c r="AT21" s="15">
        <f t="shared" si="32"/>
        <v>2945693.45</v>
      </c>
      <c r="AU21" s="15">
        <f t="shared" si="35"/>
        <v>72782.138978040181</v>
      </c>
      <c r="AV21" s="15">
        <f t="shared" si="7"/>
        <v>6518000</v>
      </c>
    </row>
    <row r="22" spans="1:48" x14ac:dyDescent="0.15">
      <c r="A22" s="2">
        <v>41960.999999955558</v>
      </c>
      <c r="B22" s="30">
        <v>2.6997418340000001</v>
      </c>
      <c r="C22" s="12">
        <f t="shared" si="8"/>
        <v>233257.69445760001</v>
      </c>
      <c r="D22" s="12">
        <f>Výpar!$O$18/30</f>
        <v>4892.8618421052633</v>
      </c>
      <c r="E22" s="12">
        <f t="shared" si="9"/>
        <v>5039.6476973684212</v>
      </c>
      <c r="F22" s="13">
        <f t="shared" si="0"/>
        <v>11664</v>
      </c>
      <c r="G22" s="13">
        <f t="shared" si="10"/>
        <v>7171.2000000000007</v>
      </c>
      <c r="H22" s="14">
        <f t="shared" si="10"/>
        <v>7171.2000000000007</v>
      </c>
      <c r="I22" s="15">
        <f t="shared" si="1"/>
        <v>26006.400000000001</v>
      </c>
      <c r="J22" s="15">
        <f t="shared" si="2"/>
        <v>202211.64676023158</v>
      </c>
      <c r="K22" s="15">
        <f t="shared" si="11"/>
        <v>4815270.7813164694</v>
      </c>
      <c r="L22" s="15">
        <f t="shared" si="12"/>
        <v>0</v>
      </c>
      <c r="N22" s="2">
        <v>41960.999999955558</v>
      </c>
      <c r="O22" s="37">
        <f t="shared" si="3"/>
        <v>0.89103235566269945</v>
      </c>
      <c r="P22" s="12">
        <f t="shared" si="13"/>
        <v>76985.195529257238</v>
      </c>
      <c r="Q22" s="12">
        <f t="shared" si="14"/>
        <v>1397.6052631578948</v>
      </c>
      <c r="R22" s="12">
        <f t="shared" si="15"/>
        <v>1439.5334210526316</v>
      </c>
      <c r="S22" s="13">
        <f t="shared" si="16"/>
        <v>7171.2000000000007</v>
      </c>
      <c r="T22" s="13">
        <v>0</v>
      </c>
      <c r="U22" s="14">
        <v>0</v>
      </c>
      <c r="V22" s="15">
        <f t="shared" si="33"/>
        <v>7171.2000000000007</v>
      </c>
      <c r="W22" s="15">
        <f t="shared" si="18"/>
        <v>68374.462108204607</v>
      </c>
      <c r="X22" s="15">
        <f t="shared" si="38"/>
        <v>6518000</v>
      </c>
      <c r="Y22" s="15">
        <f t="shared" si="30"/>
        <v>414319.97108116897</v>
      </c>
      <c r="Z22" s="15">
        <f t="shared" si="20"/>
        <v>6518000</v>
      </c>
      <c r="AB22" s="2">
        <v>41960.999999955558</v>
      </c>
      <c r="AC22" s="12">
        <f t="shared" si="4"/>
        <v>25441.677414352162</v>
      </c>
      <c r="AD22" s="12">
        <f t="shared" si="21"/>
        <v>548.03950756578945</v>
      </c>
      <c r="AE22" s="12">
        <f t="shared" si="36"/>
        <v>564.48069279276319</v>
      </c>
      <c r="AF22" s="13">
        <f t="shared" si="23"/>
        <v>4147.2</v>
      </c>
      <c r="AG22" s="15">
        <f t="shared" si="5"/>
        <v>4147.2</v>
      </c>
      <c r="AH22" s="15">
        <f t="shared" si="24"/>
        <v>20729.996721559401</v>
      </c>
      <c r="AI22" s="15">
        <f t="shared" si="31"/>
        <v>1661721.43</v>
      </c>
      <c r="AJ22" s="15">
        <f t="shared" si="34"/>
        <v>87058.86659125943</v>
      </c>
      <c r="AK22" s="40">
        <f t="shared" si="25"/>
        <v>6518000</v>
      </c>
      <c r="AL22" s="15"/>
      <c r="AN22" s="2">
        <v>41960.999999955558</v>
      </c>
      <c r="AO22" s="12">
        <f t="shared" si="26"/>
        <v>548.03950756578945</v>
      </c>
      <c r="AP22" s="12">
        <f t="shared" si="37"/>
        <v>564.48069279276319</v>
      </c>
      <c r="AQ22" s="13">
        <f t="shared" si="28"/>
        <v>4147.2</v>
      </c>
      <c r="AR22" s="15">
        <f t="shared" si="6"/>
        <v>4147.2</v>
      </c>
      <c r="AS22" s="15">
        <f t="shared" si="29"/>
        <v>20729.996721559401</v>
      </c>
      <c r="AT22" s="15">
        <f t="shared" si="32"/>
        <v>2945693.45</v>
      </c>
      <c r="AU22" s="15">
        <f t="shared" si="35"/>
        <v>93512.135699599574</v>
      </c>
      <c r="AV22" s="15">
        <f t="shared" si="7"/>
        <v>6518000</v>
      </c>
    </row>
    <row r="23" spans="1:48" x14ac:dyDescent="0.15">
      <c r="A23" s="2">
        <v>41961.9999999555</v>
      </c>
      <c r="B23" s="30">
        <v>2.224993703</v>
      </c>
      <c r="C23" s="12">
        <f t="shared" si="8"/>
        <v>192239.45593920001</v>
      </c>
      <c r="D23" s="12">
        <f>Výpar!$O$18/30</f>
        <v>4892.8618421052633</v>
      </c>
      <c r="E23" s="12">
        <f t="shared" si="9"/>
        <v>5039.6476973684212</v>
      </c>
      <c r="F23" s="13">
        <f t="shared" si="0"/>
        <v>11664</v>
      </c>
      <c r="G23" s="13">
        <f t="shared" si="10"/>
        <v>7171.2000000000007</v>
      </c>
      <c r="H23" s="14">
        <f t="shared" si="10"/>
        <v>7171.2000000000007</v>
      </c>
      <c r="I23" s="15">
        <f t="shared" si="1"/>
        <v>26006.400000000001</v>
      </c>
      <c r="J23" s="15">
        <f t="shared" si="2"/>
        <v>161193.40824183158</v>
      </c>
      <c r="K23" s="15">
        <f t="shared" si="11"/>
        <v>4976464.1895583011</v>
      </c>
      <c r="L23" s="15">
        <f t="shared" si="12"/>
        <v>0</v>
      </c>
      <c r="N23" s="2">
        <v>41961.9999999555</v>
      </c>
      <c r="O23" s="37">
        <f t="shared" si="3"/>
        <v>0.73434480125137869</v>
      </c>
      <c r="P23" s="12">
        <f t="shared" si="13"/>
        <v>63447.390828119118</v>
      </c>
      <c r="Q23" s="12">
        <f t="shared" si="14"/>
        <v>1397.6052631578948</v>
      </c>
      <c r="R23" s="12">
        <f t="shared" si="15"/>
        <v>1439.5334210526316</v>
      </c>
      <c r="S23" s="13">
        <f t="shared" si="16"/>
        <v>7171.2000000000007</v>
      </c>
      <c r="T23" s="13">
        <v>0</v>
      </c>
      <c r="U23" s="14">
        <v>0</v>
      </c>
      <c r="V23" s="15">
        <f t="shared" si="33"/>
        <v>7171.2000000000007</v>
      </c>
      <c r="W23" s="15">
        <f t="shared" si="18"/>
        <v>54836.657407066486</v>
      </c>
      <c r="X23" s="15">
        <f t="shared" si="38"/>
        <v>6518000</v>
      </c>
      <c r="Y23" s="15">
        <f t="shared" si="30"/>
        <v>469156.62848823547</v>
      </c>
      <c r="Z23" s="15">
        <f t="shared" si="20"/>
        <v>6518000</v>
      </c>
      <c r="AB23" s="2">
        <v>41961.9999999555</v>
      </c>
      <c r="AC23" s="12">
        <f t="shared" si="4"/>
        <v>20967.772298738575</v>
      </c>
      <c r="AD23" s="12">
        <f t="shared" si="21"/>
        <v>548.03950756578945</v>
      </c>
      <c r="AE23" s="12">
        <f t="shared" si="36"/>
        <v>564.48069279276319</v>
      </c>
      <c r="AF23" s="13">
        <f t="shared" si="23"/>
        <v>4147.2</v>
      </c>
      <c r="AG23" s="15">
        <f t="shared" si="5"/>
        <v>4147.2</v>
      </c>
      <c r="AH23" s="15">
        <f t="shared" si="24"/>
        <v>16256.091605945812</v>
      </c>
      <c r="AI23" s="15">
        <f t="shared" si="31"/>
        <v>1661721.43</v>
      </c>
      <c r="AJ23" s="15">
        <f t="shared" si="34"/>
        <v>103314.95819720524</v>
      </c>
      <c r="AK23" s="40">
        <f t="shared" si="25"/>
        <v>6518000</v>
      </c>
      <c r="AL23" s="15"/>
      <c r="AN23" s="2">
        <v>41961.9999999555</v>
      </c>
      <c r="AO23" s="12">
        <f t="shared" si="26"/>
        <v>548.03950756578945</v>
      </c>
      <c r="AP23" s="12">
        <f t="shared" si="37"/>
        <v>564.48069279276319</v>
      </c>
      <c r="AQ23" s="13">
        <f t="shared" si="28"/>
        <v>4147.2</v>
      </c>
      <c r="AR23" s="15">
        <f t="shared" si="6"/>
        <v>4147.2</v>
      </c>
      <c r="AS23" s="15">
        <f t="shared" si="29"/>
        <v>16256.091605945812</v>
      </c>
      <c r="AT23" s="15">
        <f t="shared" si="32"/>
        <v>2945693.45</v>
      </c>
      <c r="AU23" s="15">
        <f t="shared" si="35"/>
        <v>109768.22730554538</v>
      </c>
      <c r="AV23" s="15">
        <f t="shared" si="7"/>
        <v>6518000</v>
      </c>
    </row>
    <row r="24" spans="1:48" x14ac:dyDescent="0.15">
      <c r="A24" s="2">
        <v>41962.999999955442</v>
      </c>
      <c r="B24" s="30">
        <v>1.4448657</v>
      </c>
      <c r="C24" s="12">
        <f t="shared" si="8"/>
        <v>124836.39648</v>
      </c>
      <c r="D24" s="12">
        <f>Výpar!$O$18/30</f>
        <v>4892.8618421052633</v>
      </c>
      <c r="E24" s="12">
        <f t="shared" si="9"/>
        <v>5039.6476973684212</v>
      </c>
      <c r="F24" s="13">
        <f t="shared" si="0"/>
        <v>11664</v>
      </c>
      <c r="G24" s="13">
        <f t="shared" si="10"/>
        <v>7171.2000000000007</v>
      </c>
      <c r="H24" s="14">
        <f t="shared" si="10"/>
        <v>7171.2000000000007</v>
      </c>
      <c r="I24" s="15">
        <f t="shared" si="1"/>
        <v>26006.400000000001</v>
      </c>
      <c r="J24" s="15">
        <f t="shared" si="2"/>
        <v>93790.348782631569</v>
      </c>
      <c r="K24" s="15">
        <f t="shared" si="11"/>
        <v>5070254.5383409327</v>
      </c>
      <c r="L24" s="15">
        <f t="shared" si="12"/>
        <v>0</v>
      </c>
      <c r="N24" s="2">
        <v>41962.999999955442</v>
      </c>
      <c r="O24" s="37">
        <f t="shared" si="3"/>
        <v>0.47686859242380258</v>
      </c>
      <c r="P24" s="12">
        <f t="shared" si="13"/>
        <v>41201.446385416544</v>
      </c>
      <c r="Q24" s="12">
        <f t="shared" si="14"/>
        <v>1397.6052631578948</v>
      </c>
      <c r="R24" s="12">
        <f t="shared" si="15"/>
        <v>1439.5334210526316</v>
      </c>
      <c r="S24" s="13">
        <f t="shared" si="16"/>
        <v>7171.2000000000007</v>
      </c>
      <c r="T24" s="13">
        <v>0</v>
      </c>
      <c r="U24" s="14">
        <v>0</v>
      </c>
      <c r="V24" s="15">
        <f t="shared" si="33"/>
        <v>7171.2000000000007</v>
      </c>
      <c r="W24" s="15">
        <f t="shared" si="18"/>
        <v>32590.712964363913</v>
      </c>
      <c r="X24" s="15">
        <f t="shared" si="38"/>
        <v>6518000</v>
      </c>
      <c r="Y24" s="15">
        <f t="shared" si="30"/>
        <v>501747.34145259939</v>
      </c>
      <c r="Z24" s="15">
        <f t="shared" si="20"/>
        <v>6518000</v>
      </c>
      <c r="AB24" s="2">
        <v>41962.999999955442</v>
      </c>
      <c r="AC24" s="12">
        <f t="shared" si="4"/>
        <v>13616.045276447026</v>
      </c>
      <c r="AD24" s="12">
        <f t="shared" si="21"/>
        <v>548.03950756578945</v>
      </c>
      <c r="AE24" s="12">
        <f t="shared" si="36"/>
        <v>564.48069279276319</v>
      </c>
      <c r="AF24" s="13">
        <f t="shared" si="23"/>
        <v>4147.2</v>
      </c>
      <c r="AG24" s="15">
        <f t="shared" si="5"/>
        <v>4147.2</v>
      </c>
      <c r="AH24" s="15">
        <f t="shared" si="24"/>
        <v>8904.3645836542637</v>
      </c>
      <c r="AI24" s="15">
        <f t="shared" si="31"/>
        <v>1661721.43</v>
      </c>
      <c r="AJ24" s="15">
        <f t="shared" si="34"/>
        <v>112219.32278085951</v>
      </c>
      <c r="AK24" s="40">
        <f t="shared" si="25"/>
        <v>6518000</v>
      </c>
      <c r="AL24" s="15"/>
      <c r="AN24" s="2">
        <v>41962.999999955442</v>
      </c>
      <c r="AO24" s="12">
        <f t="shared" si="26"/>
        <v>548.03950756578945</v>
      </c>
      <c r="AP24" s="12">
        <f t="shared" si="37"/>
        <v>564.48069279276319</v>
      </c>
      <c r="AQ24" s="13">
        <f t="shared" si="28"/>
        <v>4147.2</v>
      </c>
      <c r="AR24" s="15">
        <f t="shared" si="6"/>
        <v>4147.2</v>
      </c>
      <c r="AS24" s="15">
        <f t="shared" si="29"/>
        <v>8904.3645836542637</v>
      </c>
      <c r="AT24" s="15">
        <f t="shared" si="32"/>
        <v>2945693.45</v>
      </c>
      <c r="AU24" s="15">
        <f t="shared" si="35"/>
        <v>118672.59188919966</v>
      </c>
      <c r="AV24" s="15">
        <f t="shared" si="7"/>
        <v>6518000</v>
      </c>
    </row>
    <row r="25" spans="1:48" x14ac:dyDescent="0.15">
      <c r="A25" s="2">
        <v>41963.999999955384</v>
      </c>
      <c r="B25" s="30">
        <v>0.80030298300000002</v>
      </c>
      <c r="C25" s="12">
        <f t="shared" si="8"/>
        <v>69146.177731200005</v>
      </c>
      <c r="D25" s="12">
        <f>Výpar!$O$18/30</f>
        <v>4892.8618421052633</v>
      </c>
      <c r="E25" s="12">
        <f t="shared" si="9"/>
        <v>5039.6476973684212</v>
      </c>
      <c r="F25" s="13">
        <f t="shared" si="0"/>
        <v>11664</v>
      </c>
      <c r="G25" s="13">
        <f t="shared" si="10"/>
        <v>7171.2000000000007</v>
      </c>
      <c r="H25" s="14">
        <f t="shared" si="10"/>
        <v>7171.2000000000007</v>
      </c>
      <c r="I25" s="15">
        <f t="shared" si="1"/>
        <v>26006.400000000001</v>
      </c>
      <c r="J25" s="15">
        <f t="shared" si="2"/>
        <v>38100.130033831578</v>
      </c>
      <c r="K25" s="15">
        <f t="shared" si="11"/>
        <v>5108354.6683747638</v>
      </c>
      <c r="L25" s="15">
        <f t="shared" si="12"/>
        <v>0</v>
      </c>
      <c r="N25" s="2">
        <v>41963.999999955384</v>
      </c>
      <c r="O25" s="37">
        <f t="shared" si="3"/>
        <v>0.26413483067373006</v>
      </c>
      <c r="P25" s="12">
        <f t="shared" si="13"/>
        <v>22821.249370210277</v>
      </c>
      <c r="Q25" s="12">
        <f t="shared" si="14"/>
        <v>1397.6052631578948</v>
      </c>
      <c r="R25" s="12">
        <f t="shared" si="15"/>
        <v>1439.5334210526316</v>
      </c>
      <c r="S25" s="13">
        <f t="shared" si="16"/>
        <v>7171.2000000000007</v>
      </c>
      <c r="T25" s="13">
        <v>0</v>
      </c>
      <c r="U25" s="14">
        <v>0</v>
      </c>
      <c r="V25" s="15">
        <f t="shared" si="33"/>
        <v>7171.2000000000007</v>
      </c>
      <c r="W25" s="15">
        <f t="shared" si="18"/>
        <v>14210.515949157645</v>
      </c>
      <c r="X25" s="15">
        <f t="shared" si="38"/>
        <v>6518000</v>
      </c>
      <c r="Y25" s="15">
        <f t="shared" si="30"/>
        <v>515957.85740175704</v>
      </c>
      <c r="Z25" s="15">
        <f t="shared" si="20"/>
        <v>6518000</v>
      </c>
      <c r="AB25" s="2">
        <v>41963.999999955384</v>
      </c>
      <c r="AC25" s="12">
        <f t="shared" si="4"/>
        <v>7541.8508802607839</v>
      </c>
      <c r="AD25" s="12">
        <f t="shared" si="21"/>
        <v>548.03950756578945</v>
      </c>
      <c r="AE25" s="12">
        <f t="shared" si="36"/>
        <v>564.48069279276319</v>
      </c>
      <c r="AF25" s="13">
        <f t="shared" si="23"/>
        <v>4147.2</v>
      </c>
      <c r="AG25" s="15">
        <f t="shared" si="5"/>
        <v>4147.2</v>
      </c>
      <c r="AH25" s="15">
        <f t="shared" si="24"/>
        <v>2830.1701874680211</v>
      </c>
      <c r="AI25" s="15">
        <f t="shared" si="31"/>
        <v>1661721.43</v>
      </c>
      <c r="AJ25" s="15">
        <f t="shared" si="34"/>
        <v>115049.49296832753</v>
      </c>
      <c r="AK25" s="40">
        <f t="shared" si="25"/>
        <v>6518000</v>
      </c>
      <c r="AL25" s="15"/>
      <c r="AN25" s="2">
        <v>41963.999999955384</v>
      </c>
      <c r="AO25" s="12">
        <f t="shared" si="26"/>
        <v>548.03950756578945</v>
      </c>
      <c r="AP25" s="12">
        <f t="shared" si="37"/>
        <v>564.48069279276319</v>
      </c>
      <c r="AQ25" s="13">
        <f t="shared" si="28"/>
        <v>4147.2</v>
      </c>
      <c r="AR25" s="15">
        <f t="shared" si="6"/>
        <v>4147.2</v>
      </c>
      <c r="AS25" s="15">
        <f t="shared" si="29"/>
        <v>2830.1701874680211</v>
      </c>
      <c r="AT25" s="15">
        <f t="shared" si="32"/>
        <v>2945693.45</v>
      </c>
      <c r="AU25" s="15">
        <f t="shared" si="35"/>
        <v>121502.76207666767</v>
      </c>
      <c r="AV25" s="15">
        <f t="shared" si="7"/>
        <v>6518000</v>
      </c>
    </row>
    <row r="26" spans="1:48" x14ac:dyDescent="0.15">
      <c r="A26" s="2">
        <v>41964.999999955326</v>
      </c>
      <c r="B26" s="30">
        <v>0.77401556299999996</v>
      </c>
      <c r="C26" s="12">
        <f t="shared" si="8"/>
        <v>66874.944643199997</v>
      </c>
      <c r="D26" s="12">
        <f>Výpar!$O$18/30</f>
        <v>4892.8618421052633</v>
      </c>
      <c r="E26" s="12">
        <f t="shared" si="9"/>
        <v>5039.6476973684212</v>
      </c>
      <c r="F26" s="13">
        <f t="shared" si="0"/>
        <v>11664</v>
      </c>
      <c r="G26" s="13">
        <f t="shared" si="10"/>
        <v>7171.2000000000007</v>
      </c>
      <c r="H26" s="14">
        <f t="shared" si="10"/>
        <v>7171.2000000000007</v>
      </c>
      <c r="I26" s="15">
        <f t="shared" si="1"/>
        <v>26006.400000000001</v>
      </c>
      <c r="J26" s="15">
        <f t="shared" si="2"/>
        <v>35828.89694583157</v>
      </c>
      <c r="K26" s="15">
        <f t="shared" si="11"/>
        <v>5144183.5653205952</v>
      </c>
      <c r="L26" s="15">
        <f t="shared" si="12"/>
        <v>0</v>
      </c>
      <c r="N26" s="2">
        <v>41964.999999955326</v>
      </c>
      <c r="O26" s="37">
        <f t="shared" si="3"/>
        <v>0.25545883748359932</v>
      </c>
      <c r="P26" s="12">
        <f t="shared" si="13"/>
        <v>22071.643558582982</v>
      </c>
      <c r="Q26" s="12">
        <f t="shared" si="14"/>
        <v>1397.6052631578948</v>
      </c>
      <c r="R26" s="12">
        <f t="shared" si="15"/>
        <v>1439.5334210526316</v>
      </c>
      <c r="S26" s="13">
        <f t="shared" si="16"/>
        <v>7171.2000000000007</v>
      </c>
      <c r="T26" s="13">
        <v>0</v>
      </c>
      <c r="U26" s="14">
        <v>0</v>
      </c>
      <c r="V26" s="15">
        <f t="shared" si="33"/>
        <v>7171.2000000000007</v>
      </c>
      <c r="W26" s="15">
        <f t="shared" si="18"/>
        <v>13460.910137530351</v>
      </c>
      <c r="X26" s="15">
        <f t="shared" si="38"/>
        <v>6518000</v>
      </c>
      <c r="Y26" s="15">
        <f t="shared" si="30"/>
        <v>529418.76753928734</v>
      </c>
      <c r="Z26" s="15">
        <f t="shared" si="20"/>
        <v>6518000</v>
      </c>
      <c r="AB26" s="2">
        <v>41964.999999955326</v>
      </c>
      <c r="AC26" s="12">
        <f t="shared" si="4"/>
        <v>7294.1249491095477</v>
      </c>
      <c r="AD26" s="12">
        <f t="shared" si="21"/>
        <v>548.03950756578945</v>
      </c>
      <c r="AE26" s="12">
        <f t="shared" si="36"/>
        <v>564.48069279276319</v>
      </c>
      <c r="AF26" s="13">
        <f t="shared" si="23"/>
        <v>4147.2</v>
      </c>
      <c r="AG26" s="15">
        <f t="shared" si="5"/>
        <v>4147.2</v>
      </c>
      <c r="AH26" s="15">
        <f t="shared" si="24"/>
        <v>2582.444256316785</v>
      </c>
      <c r="AI26" s="15">
        <f t="shared" si="31"/>
        <v>1661721.43</v>
      </c>
      <c r="AJ26" s="15">
        <f t="shared" si="34"/>
        <v>117631.93722464431</v>
      </c>
      <c r="AK26" s="40">
        <f t="shared" si="25"/>
        <v>6518000</v>
      </c>
      <c r="AL26" s="15"/>
      <c r="AN26" s="2">
        <v>41964.999999955326</v>
      </c>
      <c r="AO26" s="12">
        <f t="shared" si="26"/>
        <v>548.03950756578945</v>
      </c>
      <c r="AP26" s="12">
        <f t="shared" si="37"/>
        <v>564.48069279276319</v>
      </c>
      <c r="AQ26" s="13">
        <f t="shared" si="28"/>
        <v>4147.2</v>
      </c>
      <c r="AR26" s="15">
        <f t="shared" si="6"/>
        <v>4147.2</v>
      </c>
      <c r="AS26" s="15">
        <f t="shared" si="29"/>
        <v>2582.444256316785</v>
      </c>
      <c r="AT26" s="15">
        <f t="shared" si="32"/>
        <v>2945693.45</v>
      </c>
      <c r="AU26" s="15">
        <f t="shared" si="35"/>
        <v>124085.20633298445</v>
      </c>
      <c r="AV26" s="15">
        <f t="shared" si="7"/>
        <v>6518000</v>
      </c>
    </row>
    <row r="27" spans="1:48" x14ac:dyDescent="0.15">
      <c r="A27" s="2">
        <v>41965.999999955267</v>
      </c>
      <c r="B27" s="30">
        <v>0.613524085</v>
      </c>
      <c r="C27" s="12">
        <f t="shared" si="8"/>
        <v>53008.480944000003</v>
      </c>
      <c r="D27" s="12">
        <f>Výpar!$O$18/30</f>
        <v>4892.8618421052633</v>
      </c>
      <c r="E27" s="12">
        <f t="shared" si="9"/>
        <v>5039.6476973684212</v>
      </c>
      <c r="F27" s="13">
        <f t="shared" si="0"/>
        <v>11664</v>
      </c>
      <c r="G27" s="13">
        <f t="shared" si="10"/>
        <v>7171.2000000000007</v>
      </c>
      <c r="H27" s="14">
        <f t="shared" si="10"/>
        <v>7171.2000000000007</v>
      </c>
      <c r="I27" s="15">
        <f t="shared" si="1"/>
        <v>26006.400000000001</v>
      </c>
      <c r="J27" s="15">
        <f t="shared" si="2"/>
        <v>21962.433246631579</v>
      </c>
      <c r="K27" s="15">
        <f t="shared" si="11"/>
        <v>5166145.9985672263</v>
      </c>
      <c r="L27" s="15">
        <f t="shared" si="12"/>
        <v>0</v>
      </c>
      <c r="N27" s="2">
        <v>41965.999999955267</v>
      </c>
      <c r="O27" s="37">
        <f t="shared" si="3"/>
        <v>0.20248966172568936</v>
      </c>
      <c r="P27" s="12">
        <f t="shared" si="13"/>
        <v>17495.10677309956</v>
      </c>
      <c r="Q27" s="12">
        <f t="shared" si="14"/>
        <v>1397.6052631578948</v>
      </c>
      <c r="R27" s="12">
        <f t="shared" si="15"/>
        <v>1439.5334210526316</v>
      </c>
      <c r="S27" s="13">
        <f t="shared" si="16"/>
        <v>7171.2000000000007</v>
      </c>
      <c r="T27" s="13">
        <v>0</v>
      </c>
      <c r="U27" s="14">
        <v>0</v>
      </c>
      <c r="V27" s="15">
        <f t="shared" si="33"/>
        <v>7171.2000000000007</v>
      </c>
      <c r="W27" s="15">
        <f t="shared" si="18"/>
        <v>8884.3733520469286</v>
      </c>
      <c r="X27" s="15">
        <f t="shared" si="38"/>
        <v>6518000</v>
      </c>
      <c r="Y27" s="15">
        <f t="shared" si="30"/>
        <v>538303.14089133427</v>
      </c>
      <c r="Z27" s="15">
        <f t="shared" si="20"/>
        <v>6518000</v>
      </c>
      <c r="AB27" s="2">
        <v>41965.999999955267</v>
      </c>
      <c r="AC27" s="12">
        <f t="shared" si="4"/>
        <v>5781.6942568092873</v>
      </c>
      <c r="AD27" s="12">
        <f t="shared" si="21"/>
        <v>548.03950756578945</v>
      </c>
      <c r="AE27" s="12">
        <f t="shared" si="36"/>
        <v>564.48069279276319</v>
      </c>
      <c r="AF27" s="13">
        <f t="shared" si="23"/>
        <v>4147.2</v>
      </c>
      <c r="AG27" s="15">
        <f t="shared" si="5"/>
        <v>4147.2</v>
      </c>
      <c r="AH27" s="15">
        <f t="shared" si="24"/>
        <v>1070.0135640165245</v>
      </c>
      <c r="AI27" s="15">
        <f t="shared" si="31"/>
        <v>1661721.43</v>
      </c>
      <c r="AJ27" s="15">
        <f t="shared" si="34"/>
        <v>118701.95078866083</v>
      </c>
      <c r="AK27" s="40">
        <f t="shared" si="25"/>
        <v>6518000</v>
      </c>
      <c r="AL27" s="15"/>
      <c r="AN27" s="2">
        <v>41965.999999955267</v>
      </c>
      <c r="AO27" s="12">
        <f t="shared" si="26"/>
        <v>548.03950756578945</v>
      </c>
      <c r="AP27" s="12">
        <f t="shared" si="37"/>
        <v>564.48069279276319</v>
      </c>
      <c r="AQ27" s="13">
        <f t="shared" si="28"/>
        <v>4147.2</v>
      </c>
      <c r="AR27" s="15">
        <f t="shared" si="6"/>
        <v>4147.2</v>
      </c>
      <c r="AS27" s="15">
        <f t="shared" si="29"/>
        <v>1070.0135640165245</v>
      </c>
      <c r="AT27" s="15">
        <f t="shared" si="32"/>
        <v>2945693.45</v>
      </c>
      <c r="AU27" s="15">
        <f t="shared" si="35"/>
        <v>125155.21989700098</v>
      </c>
      <c r="AV27" s="15">
        <f t="shared" si="7"/>
        <v>6518000</v>
      </c>
    </row>
    <row r="28" spans="1:48" x14ac:dyDescent="0.15">
      <c r="A28" s="2">
        <v>41966.999999955209</v>
      </c>
      <c r="B28" s="30">
        <v>0.86224674099999998</v>
      </c>
      <c r="C28" s="12">
        <f t="shared" si="8"/>
        <v>74498.118422400003</v>
      </c>
      <c r="D28" s="12">
        <f>Výpar!$O$18/30</f>
        <v>4892.8618421052633</v>
      </c>
      <c r="E28" s="12">
        <f t="shared" si="9"/>
        <v>5039.6476973684212</v>
      </c>
      <c r="F28" s="13">
        <f t="shared" si="0"/>
        <v>11664</v>
      </c>
      <c r="G28" s="13">
        <f t="shared" si="10"/>
        <v>7171.2000000000007</v>
      </c>
      <c r="H28" s="14">
        <f t="shared" si="10"/>
        <v>7171.2000000000007</v>
      </c>
      <c r="I28" s="15">
        <f t="shared" si="1"/>
        <v>26006.400000000001</v>
      </c>
      <c r="J28" s="15">
        <f t="shared" si="2"/>
        <v>43452.070725031575</v>
      </c>
      <c r="K28" s="15">
        <f t="shared" si="11"/>
        <v>5209598.0692922575</v>
      </c>
      <c r="L28" s="15">
        <f t="shared" si="12"/>
        <v>0</v>
      </c>
      <c r="N28" s="2">
        <v>41966.999999955209</v>
      </c>
      <c r="O28" s="37">
        <f t="shared" si="3"/>
        <v>0.28457896792946297</v>
      </c>
      <c r="P28" s="12">
        <f t="shared" si="13"/>
        <v>24587.6228291056</v>
      </c>
      <c r="Q28" s="12">
        <f t="shared" si="14"/>
        <v>1397.6052631578948</v>
      </c>
      <c r="R28" s="12">
        <f t="shared" si="15"/>
        <v>1439.5334210526316</v>
      </c>
      <c r="S28" s="13">
        <f t="shared" si="16"/>
        <v>7171.2000000000007</v>
      </c>
      <c r="T28" s="13">
        <v>0</v>
      </c>
      <c r="U28" s="14">
        <v>0</v>
      </c>
      <c r="V28" s="15">
        <f t="shared" si="33"/>
        <v>7171.2000000000007</v>
      </c>
      <c r="W28" s="15">
        <f t="shared" si="18"/>
        <v>15976.889408052968</v>
      </c>
      <c r="X28" s="15">
        <f t="shared" si="38"/>
        <v>6518000</v>
      </c>
      <c r="Y28" s="15">
        <f t="shared" si="30"/>
        <v>554280.03029938729</v>
      </c>
      <c r="Z28" s="15">
        <f t="shared" si="20"/>
        <v>6518000</v>
      </c>
      <c r="AB28" s="2">
        <v>41966.999999955209</v>
      </c>
      <c r="AC28" s="12">
        <f t="shared" si="4"/>
        <v>8125.5930325738173</v>
      </c>
      <c r="AD28" s="12">
        <f t="shared" si="21"/>
        <v>548.03950756578945</v>
      </c>
      <c r="AE28" s="12">
        <f t="shared" si="36"/>
        <v>564.48069279276319</v>
      </c>
      <c r="AF28" s="13">
        <f t="shared" si="23"/>
        <v>4147.2</v>
      </c>
      <c r="AG28" s="15">
        <f t="shared" si="5"/>
        <v>4147.2</v>
      </c>
      <c r="AH28" s="15">
        <f t="shared" si="24"/>
        <v>3413.9123397810545</v>
      </c>
      <c r="AI28" s="15">
        <f t="shared" si="31"/>
        <v>1661721.43</v>
      </c>
      <c r="AJ28" s="15">
        <f t="shared" si="34"/>
        <v>122115.86312844188</v>
      </c>
      <c r="AK28" s="40">
        <f t="shared" si="25"/>
        <v>6518000</v>
      </c>
      <c r="AL28" s="15"/>
      <c r="AN28" s="2">
        <v>41966.999999955209</v>
      </c>
      <c r="AO28" s="12">
        <f t="shared" si="26"/>
        <v>548.03950756578945</v>
      </c>
      <c r="AP28" s="12">
        <f t="shared" si="37"/>
        <v>564.48069279276319</v>
      </c>
      <c r="AQ28" s="13">
        <f t="shared" si="28"/>
        <v>4147.2</v>
      </c>
      <c r="AR28" s="15">
        <f t="shared" si="6"/>
        <v>4147.2</v>
      </c>
      <c r="AS28" s="15">
        <f t="shared" si="29"/>
        <v>3413.9123397810545</v>
      </c>
      <c r="AT28" s="15">
        <f t="shared" si="32"/>
        <v>2945693.45</v>
      </c>
      <c r="AU28" s="15">
        <f t="shared" si="35"/>
        <v>128569.13223678202</v>
      </c>
      <c r="AV28" s="15">
        <f t="shared" si="7"/>
        <v>6518000</v>
      </c>
    </row>
    <row r="29" spans="1:48" x14ac:dyDescent="0.15">
      <c r="A29" s="2">
        <v>41967.999999955151</v>
      </c>
      <c r="B29" s="30">
        <v>1.177364633</v>
      </c>
      <c r="C29" s="12">
        <f t="shared" si="8"/>
        <v>101724.30429120001</v>
      </c>
      <c r="D29" s="12">
        <f>Výpar!$O$18/30</f>
        <v>4892.8618421052633</v>
      </c>
      <c r="E29" s="12">
        <f t="shared" si="9"/>
        <v>5039.6476973684212</v>
      </c>
      <c r="F29" s="13">
        <f t="shared" si="0"/>
        <v>11664</v>
      </c>
      <c r="G29" s="13">
        <f t="shared" si="10"/>
        <v>7171.2000000000007</v>
      </c>
      <c r="H29" s="14">
        <f t="shared" si="10"/>
        <v>7171.2000000000007</v>
      </c>
      <c r="I29" s="15">
        <f t="shared" si="1"/>
        <v>26006.400000000001</v>
      </c>
      <c r="J29" s="15">
        <f t="shared" si="2"/>
        <v>70678.256593831582</v>
      </c>
      <c r="K29" s="15">
        <f t="shared" si="11"/>
        <v>5280276.3258860894</v>
      </c>
      <c r="L29" s="15">
        <f t="shared" si="12"/>
        <v>0</v>
      </c>
      <c r="N29" s="2">
        <v>41967.999999955151</v>
      </c>
      <c r="O29" s="37">
        <f t="shared" si="3"/>
        <v>0.38858159295239469</v>
      </c>
      <c r="P29" s="12">
        <f t="shared" si="13"/>
        <v>33573.4496310869</v>
      </c>
      <c r="Q29" s="12">
        <f t="shared" si="14"/>
        <v>1397.6052631578948</v>
      </c>
      <c r="R29" s="12">
        <f t="shared" si="15"/>
        <v>1439.5334210526316</v>
      </c>
      <c r="S29" s="13">
        <f t="shared" si="16"/>
        <v>7171.2000000000007</v>
      </c>
      <c r="T29" s="13">
        <v>0</v>
      </c>
      <c r="U29" s="14">
        <v>0</v>
      </c>
      <c r="V29" s="15">
        <f t="shared" si="33"/>
        <v>7171.2000000000007</v>
      </c>
      <c r="W29" s="15">
        <f t="shared" si="18"/>
        <v>24962.716210034268</v>
      </c>
      <c r="X29" s="15">
        <f t="shared" si="38"/>
        <v>6518000</v>
      </c>
      <c r="Y29" s="15">
        <f t="shared" si="30"/>
        <v>579242.74650942162</v>
      </c>
      <c r="Z29" s="15">
        <f t="shared" si="20"/>
        <v>6518000</v>
      </c>
      <c r="AB29" s="2">
        <v>41967.999999955151</v>
      </c>
      <c r="AC29" s="12">
        <f t="shared" si="4"/>
        <v>11095.183552225948</v>
      </c>
      <c r="AD29" s="12">
        <f t="shared" si="21"/>
        <v>548.03950756578945</v>
      </c>
      <c r="AE29" s="12">
        <f t="shared" si="36"/>
        <v>564.48069279276319</v>
      </c>
      <c r="AF29" s="13">
        <f t="shared" si="23"/>
        <v>4147.2</v>
      </c>
      <c r="AG29" s="15">
        <f t="shared" si="5"/>
        <v>4147.2</v>
      </c>
      <c r="AH29" s="15">
        <f t="shared" si="24"/>
        <v>6383.5028594331852</v>
      </c>
      <c r="AI29" s="15">
        <f t="shared" si="31"/>
        <v>1661721.43</v>
      </c>
      <c r="AJ29" s="15">
        <f t="shared" si="34"/>
        <v>128499.36598787506</v>
      </c>
      <c r="AK29" s="40">
        <f t="shared" si="25"/>
        <v>6518000</v>
      </c>
      <c r="AL29" s="15"/>
      <c r="AN29" s="2">
        <v>41967.999999955151</v>
      </c>
      <c r="AO29" s="12">
        <f t="shared" si="26"/>
        <v>548.03950756578945</v>
      </c>
      <c r="AP29" s="12">
        <f t="shared" si="37"/>
        <v>564.48069279276319</v>
      </c>
      <c r="AQ29" s="13">
        <f t="shared" si="28"/>
        <v>4147.2</v>
      </c>
      <c r="AR29" s="15">
        <f t="shared" si="6"/>
        <v>4147.2</v>
      </c>
      <c r="AS29" s="15">
        <f t="shared" si="29"/>
        <v>6383.5028594331852</v>
      </c>
      <c r="AT29" s="15">
        <f t="shared" si="32"/>
        <v>2945693.45</v>
      </c>
      <c r="AU29" s="15">
        <f t="shared" si="35"/>
        <v>134952.63509621521</v>
      </c>
      <c r="AV29" s="15">
        <f t="shared" si="7"/>
        <v>6518000</v>
      </c>
    </row>
    <row r="30" spans="1:48" x14ac:dyDescent="0.15">
      <c r="A30" s="2">
        <v>41968.999999955093</v>
      </c>
      <c r="B30" s="30">
        <v>0.96353393300000001</v>
      </c>
      <c r="C30" s="12">
        <f t="shared" si="8"/>
        <v>83249.331811199998</v>
      </c>
      <c r="D30" s="12">
        <f>Výpar!$O$18/30</f>
        <v>4892.8618421052633</v>
      </c>
      <c r="E30" s="12">
        <f t="shared" si="9"/>
        <v>5039.6476973684212</v>
      </c>
      <c r="F30" s="13">
        <f t="shared" si="0"/>
        <v>11664</v>
      </c>
      <c r="G30" s="13">
        <f t="shared" si="10"/>
        <v>7171.2000000000007</v>
      </c>
      <c r="H30" s="14">
        <f t="shared" si="10"/>
        <v>7171.2000000000007</v>
      </c>
      <c r="I30" s="15">
        <f t="shared" si="1"/>
        <v>26006.400000000001</v>
      </c>
      <c r="J30" s="15">
        <f t="shared" si="2"/>
        <v>52203.284113831571</v>
      </c>
      <c r="K30" s="15">
        <f t="shared" si="11"/>
        <v>5332479.6099999212</v>
      </c>
      <c r="L30" s="15">
        <f t="shared" si="12"/>
        <v>0</v>
      </c>
      <c r="N30" s="2">
        <v>41968.999999955093</v>
      </c>
      <c r="O30" s="37">
        <f t="shared" si="3"/>
        <v>0.31800815147198835</v>
      </c>
      <c r="P30" s="12">
        <f t="shared" si="13"/>
        <v>27475.904287179794</v>
      </c>
      <c r="Q30" s="12">
        <f t="shared" si="14"/>
        <v>1397.6052631578948</v>
      </c>
      <c r="R30" s="12">
        <f t="shared" si="15"/>
        <v>1439.5334210526316</v>
      </c>
      <c r="S30" s="13">
        <f t="shared" si="16"/>
        <v>7171.2000000000007</v>
      </c>
      <c r="T30" s="13">
        <v>0</v>
      </c>
      <c r="U30" s="14">
        <v>0</v>
      </c>
      <c r="V30" s="15">
        <f t="shared" si="33"/>
        <v>7171.2000000000007</v>
      </c>
      <c r="W30" s="15">
        <f t="shared" si="18"/>
        <v>18865.170866127162</v>
      </c>
      <c r="X30" s="15">
        <f t="shared" si="38"/>
        <v>6518000</v>
      </c>
      <c r="Y30" s="15">
        <f t="shared" si="30"/>
        <v>598107.91737554874</v>
      </c>
      <c r="Z30" s="15">
        <f t="shared" si="20"/>
        <v>6518000</v>
      </c>
      <c r="AB30" s="2">
        <v>41968.999999955093</v>
      </c>
      <c r="AC30" s="12">
        <f t="shared" si="4"/>
        <v>9080.0976569110007</v>
      </c>
      <c r="AD30" s="12">
        <f t="shared" si="21"/>
        <v>548.03950756578945</v>
      </c>
      <c r="AE30" s="12">
        <f t="shared" si="36"/>
        <v>564.48069279276319</v>
      </c>
      <c r="AF30" s="13">
        <f t="shared" si="23"/>
        <v>4147.2</v>
      </c>
      <c r="AG30" s="15">
        <f t="shared" si="5"/>
        <v>4147.2</v>
      </c>
      <c r="AH30" s="15">
        <f t="shared" si="24"/>
        <v>4368.416964118238</v>
      </c>
      <c r="AI30" s="15">
        <f t="shared" si="31"/>
        <v>1661721.43</v>
      </c>
      <c r="AJ30" s="15">
        <f t="shared" si="34"/>
        <v>132867.78295199329</v>
      </c>
      <c r="AK30" s="40">
        <f t="shared" si="25"/>
        <v>6518000</v>
      </c>
      <c r="AL30" s="15"/>
      <c r="AN30" s="2">
        <v>41968.999999955093</v>
      </c>
      <c r="AO30" s="12">
        <f t="shared" si="26"/>
        <v>548.03950756578945</v>
      </c>
      <c r="AP30" s="12">
        <f t="shared" si="37"/>
        <v>564.48069279276319</v>
      </c>
      <c r="AQ30" s="13">
        <f t="shared" si="28"/>
        <v>4147.2</v>
      </c>
      <c r="AR30" s="15">
        <f t="shared" si="6"/>
        <v>4147.2</v>
      </c>
      <c r="AS30" s="15">
        <f t="shared" si="29"/>
        <v>4368.416964118238</v>
      </c>
      <c r="AT30" s="15">
        <f t="shared" si="32"/>
        <v>2945693.45</v>
      </c>
      <c r="AU30" s="15">
        <f t="shared" si="35"/>
        <v>139321.05206033343</v>
      </c>
      <c r="AV30" s="15">
        <f t="shared" si="7"/>
        <v>6518000</v>
      </c>
    </row>
    <row r="31" spans="1:48" x14ac:dyDescent="0.15">
      <c r="A31" s="2">
        <v>41969.999999955035</v>
      </c>
      <c r="B31" s="30">
        <v>0.722207724</v>
      </c>
      <c r="C31" s="12">
        <f t="shared" si="8"/>
        <v>62398.747353599996</v>
      </c>
      <c r="D31" s="12">
        <f>Výpar!$O$18/30</f>
        <v>4892.8618421052633</v>
      </c>
      <c r="E31" s="12">
        <f t="shared" si="9"/>
        <v>5039.6476973684212</v>
      </c>
      <c r="F31" s="13">
        <f t="shared" si="0"/>
        <v>11664</v>
      </c>
      <c r="G31" s="13">
        <f t="shared" si="10"/>
        <v>7171.2000000000007</v>
      </c>
      <c r="H31" s="14">
        <f t="shared" si="10"/>
        <v>7171.2000000000007</v>
      </c>
      <c r="I31" s="15">
        <f t="shared" si="1"/>
        <v>26006.400000000001</v>
      </c>
      <c r="J31" s="15">
        <f t="shared" si="2"/>
        <v>31352.699656231573</v>
      </c>
      <c r="K31" s="15">
        <f t="shared" si="11"/>
        <v>5363832.3096561525</v>
      </c>
      <c r="L31" s="15">
        <f t="shared" si="12"/>
        <v>0</v>
      </c>
      <c r="N31" s="2">
        <v>41969.999999955035</v>
      </c>
      <c r="O31" s="37">
        <f t="shared" si="3"/>
        <v>0.23835999482960807</v>
      </c>
      <c r="P31" s="12">
        <f t="shared" si="13"/>
        <v>20594.303553278136</v>
      </c>
      <c r="Q31" s="12">
        <f t="shared" si="14"/>
        <v>1397.6052631578948</v>
      </c>
      <c r="R31" s="12">
        <f t="shared" si="15"/>
        <v>1439.5334210526316</v>
      </c>
      <c r="S31" s="13">
        <f t="shared" si="16"/>
        <v>7171.2000000000007</v>
      </c>
      <c r="T31" s="13">
        <v>0</v>
      </c>
      <c r="U31" s="14">
        <v>0</v>
      </c>
      <c r="V31" s="15">
        <f t="shared" si="33"/>
        <v>7171.2000000000007</v>
      </c>
      <c r="W31" s="15">
        <f t="shared" si="18"/>
        <v>11983.570132225504</v>
      </c>
      <c r="X31" s="15">
        <f t="shared" si="38"/>
        <v>6518000</v>
      </c>
      <c r="Y31" s="15">
        <f t="shared" si="30"/>
        <v>610091.48750777426</v>
      </c>
      <c r="Z31" s="15">
        <f t="shared" si="20"/>
        <v>6518000</v>
      </c>
      <c r="AB31" s="2">
        <v>41969.999999955035</v>
      </c>
      <c r="AC31" s="12">
        <f t="shared" si="4"/>
        <v>6805.9011083062969</v>
      </c>
      <c r="AD31" s="12">
        <f t="shared" si="21"/>
        <v>548.03950756578945</v>
      </c>
      <c r="AE31" s="12">
        <f t="shared" si="36"/>
        <v>564.48069279276319</v>
      </c>
      <c r="AF31" s="13">
        <f t="shared" si="23"/>
        <v>4147.2</v>
      </c>
      <c r="AG31" s="15">
        <f t="shared" si="5"/>
        <v>4147.2</v>
      </c>
      <c r="AH31" s="15">
        <f t="shared" si="24"/>
        <v>2094.2204155135341</v>
      </c>
      <c r="AI31" s="15">
        <f t="shared" si="31"/>
        <v>1661721.43</v>
      </c>
      <c r="AJ31" s="15">
        <f t="shared" si="34"/>
        <v>134962.00336750681</v>
      </c>
      <c r="AK31" s="40">
        <f t="shared" si="25"/>
        <v>6518000</v>
      </c>
      <c r="AL31" s="15"/>
      <c r="AN31" s="2">
        <v>41969.999999955035</v>
      </c>
      <c r="AO31" s="12">
        <f t="shared" si="26"/>
        <v>548.03950756578945</v>
      </c>
      <c r="AP31" s="12">
        <f t="shared" si="37"/>
        <v>564.48069279276319</v>
      </c>
      <c r="AQ31" s="13">
        <f t="shared" si="28"/>
        <v>4147.2</v>
      </c>
      <c r="AR31" s="15">
        <f t="shared" si="6"/>
        <v>4147.2</v>
      </c>
      <c r="AS31" s="15">
        <f t="shared" si="29"/>
        <v>2094.2204155135341</v>
      </c>
      <c r="AT31" s="15">
        <f t="shared" si="32"/>
        <v>2945693.45</v>
      </c>
      <c r="AU31" s="15">
        <f t="shared" si="35"/>
        <v>141415.27247584696</v>
      </c>
      <c r="AV31" s="15">
        <f t="shared" si="7"/>
        <v>6518000</v>
      </c>
    </row>
    <row r="32" spans="1:48" x14ac:dyDescent="0.15">
      <c r="A32" s="2">
        <v>41970.999999954976</v>
      </c>
      <c r="B32" s="30">
        <v>0.47599548800000002</v>
      </c>
      <c r="C32" s="12">
        <f t="shared" si="8"/>
        <v>41126.010163200001</v>
      </c>
      <c r="D32" s="12">
        <f>Výpar!$O$18/30</f>
        <v>4892.8618421052633</v>
      </c>
      <c r="E32" s="12">
        <f t="shared" si="9"/>
        <v>5039.6476973684212</v>
      </c>
      <c r="F32" s="13">
        <f t="shared" si="0"/>
        <v>11664</v>
      </c>
      <c r="G32" s="13">
        <f t="shared" si="10"/>
        <v>7171.2000000000007</v>
      </c>
      <c r="H32" s="14">
        <f t="shared" si="10"/>
        <v>7171.2000000000007</v>
      </c>
      <c r="I32" s="15">
        <f t="shared" si="1"/>
        <v>26006.400000000001</v>
      </c>
      <c r="J32" s="15">
        <f t="shared" si="2"/>
        <v>10079.962465831577</v>
      </c>
      <c r="K32" s="15">
        <f t="shared" si="11"/>
        <v>5373912.2721219845</v>
      </c>
      <c r="L32" s="15">
        <f t="shared" si="12"/>
        <v>0</v>
      </c>
      <c r="N32" s="2">
        <v>41970.999999954976</v>
      </c>
      <c r="O32" s="37">
        <f t="shared" si="3"/>
        <v>0.15709923653294627</v>
      </c>
      <c r="P32" s="12">
        <f t="shared" si="13"/>
        <v>13573.374036446558</v>
      </c>
      <c r="Q32" s="12">
        <f t="shared" si="14"/>
        <v>1397.6052631578948</v>
      </c>
      <c r="R32" s="12">
        <f t="shared" si="15"/>
        <v>1439.5334210526316</v>
      </c>
      <c r="S32" s="13">
        <f t="shared" si="16"/>
        <v>7171.2000000000007</v>
      </c>
      <c r="T32" s="13">
        <v>0</v>
      </c>
      <c r="U32" s="14">
        <v>0</v>
      </c>
      <c r="V32" s="15">
        <f t="shared" si="33"/>
        <v>7171.2000000000007</v>
      </c>
      <c r="W32" s="15">
        <f t="shared" si="18"/>
        <v>4962.6406153939261</v>
      </c>
      <c r="X32" s="15">
        <f t="shared" si="38"/>
        <v>6518000</v>
      </c>
      <c r="Y32" s="15">
        <f t="shared" si="30"/>
        <v>615054.12812316814</v>
      </c>
      <c r="Z32" s="15">
        <f t="shared" si="20"/>
        <v>6518000</v>
      </c>
      <c r="AB32" s="2">
        <v>41970.999999954976</v>
      </c>
      <c r="AC32" s="12">
        <f t="shared" si="4"/>
        <v>4485.659889353381</v>
      </c>
      <c r="AD32" s="12">
        <f t="shared" si="21"/>
        <v>548.03950756578945</v>
      </c>
      <c r="AE32" s="12">
        <f t="shared" si="36"/>
        <v>564.48069279276319</v>
      </c>
      <c r="AF32" s="13">
        <f t="shared" si="23"/>
        <v>4147.2</v>
      </c>
      <c r="AG32" s="15">
        <f t="shared" si="5"/>
        <v>4147.2</v>
      </c>
      <c r="AH32" s="15">
        <f t="shared" si="24"/>
        <v>-226.02080343938178</v>
      </c>
      <c r="AI32" s="15">
        <f t="shared" si="31"/>
        <v>1661495.4091965605</v>
      </c>
      <c r="AJ32" s="15">
        <f t="shared" si="34"/>
        <v>134509.96176062795</v>
      </c>
      <c r="AK32" s="40">
        <f t="shared" si="25"/>
        <v>6518000</v>
      </c>
      <c r="AL32" s="15"/>
      <c r="AN32" s="2">
        <v>41970.999999954976</v>
      </c>
      <c r="AO32" s="12">
        <f t="shared" si="26"/>
        <v>548.03950756578945</v>
      </c>
      <c r="AP32" s="12">
        <f t="shared" si="37"/>
        <v>564.48069279276319</v>
      </c>
      <c r="AQ32" s="13">
        <f t="shared" si="28"/>
        <v>4147.2</v>
      </c>
      <c r="AR32" s="15">
        <f t="shared" si="6"/>
        <v>4147.2</v>
      </c>
      <c r="AS32" s="15">
        <f t="shared" si="29"/>
        <v>-226.02080343938178</v>
      </c>
      <c r="AT32" s="15">
        <f t="shared" si="32"/>
        <v>2945467.4291965608</v>
      </c>
      <c r="AU32" s="15">
        <f t="shared" si="35"/>
        <v>141189.25167240758</v>
      </c>
      <c r="AV32" s="15">
        <f t="shared" si="7"/>
        <v>6518000</v>
      </c>
    </row>
    <row r="33" spans="1:48" x14ac:dyDescent="0.15">
      <c r="A33" s="2">
        <v>41971.999999954918</v>
      </c>
      <c r="B33" s="30">
        <v>1.1434844369999999</v>
      </c>
      <c r="C33" s="12">
        <f t="shared" si="8"/>
        <v>98797.055356799989</v>
      </c>
      <c r="D33" s="12">
        <f>Výpar!$O$18/30</f>
        <v>4892.8618421052633</v>
      </c>
      <c r="E33" s="12">
        <f t="shared" si="9"/>
        <v>5039.6476973684212</v>
      </c>
      <c r="F33" s="13">
        <f t="shared" si="0"/>
        <v>11664</v>
      </c>
      <c r="G33" s="13">
        <f t="shared" si="10"/>
        <v>7171.2000000000007</v>
      </c>
      <c r="H33" s="14">
        <f t="shared" si="10"/>
        <v>7171.2000000000007</v>
      </c>
      <c r="I33" s="15">
        <f t="shared" si="1"/>
        <v>26006.400000000001</v>
      </c>
      <c r="J33" s="15">
        <f t="shared" si="2"/>
        <v>67751.007659431561</v>
      </c>
      <c r="K33" s="15">
        <f t="shared" si="11"/>
        <v>5441663.2797814161</v>
      </c>
      <c r="L33" s="15">
        <f t="shared" si="12"/>
        <v>0</v>
      </c>
      <c r="N33" s="2">
        <v>41971.999999954918</v>
      </c>
      <c r="O33" s="37">
        <f t="shared" si="3"/>
        <v>0.37739965308243822</v>
      </c>
      <c r="P33" s="12">
        <f t="shared" si="13"/>
        <v>32607.330026322663</v>
      </c>
      <c r="Q33" s="12">
        <f t="shared" si="14"/>
        <v>1397.6052631578948</v>
      </c>
      <c r="R33" s="12">
        <f t="shared" si="15"/>
        <v>1439.5334210526316</v>
      </c>
      <c r="S33" s="13">
        <f t="shared" si="16"/>
        <v>7171.2000000000007</v>
      </c>
      <c r="T33" s="13">
        <v>0</v>
      </c>
      <c r="U33" s="14">
        <v>0</v>
      </c>
      <c r="V33" s="15">
        <f t="shared" si="33"/>
        <v>7171.2000000000007</v>
      </c>
      <c r="W33" s="15">
        <f t="shared" si="18"/>
        <v>23996.596605270031</v>
      </c>
      <c r="X33" s="15">
        <f t="shared" si="38"/>
        <v>6518000</v>
      </c>
      <c r="Y33" s="15">
        <f t="shared" si="30"/>
        <v>639050.72472843819</v>
      </c>
      <c r="Z33" s="15">
        <f t="shared" si="20"/>
        <v>6518000</v>
      </c>
      <c r="AB33" s="2">
        <v>41971.999999954918</v>
      </c>
      <c r="AC33" s="12">
        <f t="shared" si="4"/>
        <v>10775.905239569693</v>
      </c>
      <c r="AD33" s="12">
        <f t="shared" si="21"/>
        <v>548.03950756578945</v>
      </c>
      <c r="AE33" s="12">
        <f t="shared" si="36"/>
        <v>564.48069279276319</v>
      </c>
      <c r="AF33" s="13">
        <f t="shared" si="23"/>
        <v>4147.2</v>
      </c>
      <c r="AG33" s="15">
        <f t="shared" si="5"/>
        <v>4147.2</v>
      </c>
      <c r="AH33" s="15">
        <f t="shared" si="24"/>
        <v>6064.2245467769299</v>
      </c>
      <c r="AI33" s="15">
        <f t="shared" si="31"/>
        <v>1661721.43</v>
      </c>
      <c r="AJ33" s="15">
        <f t="shared" si="34"/>
        <v>140574.18630740489</v>
      </c>
      <c r="AK33" s="40">
        <f t="shared" si="25"/>
        <v>6518000</v>
      </c>
      <c r="AL33" s="15"/>
      <c r="AN33" s="2">
        <v>41971.999999954918</v>
      </c>
      <c r="AO33" s="12">
        <f t="shared" si="26"/>
        <v>548.03950756578945</v>
      </c>
      <c r="AP33" s="12">
        <f t="shared" si="37"/>
        <v>564.48069279276319</v>
      </c>
      <c r="AQ33" s="13">
        <f t="shared" si="28"/>
        <v>4147.2</v>
      </c>
      <c r="AR33" s="15">
        <f t="shared" si="6"/>
        <v>4147.2</v>
      </c>
      <c r="AS33" s="15">
        <f t="shared" si="29"/>
        <v>6064.2245467769299</v>
      </c>
      <c r="AT33" s="15">
        <f t="shared" si="32"/>
        <v>2945693.45</v>
      </c>
      <c r="AU33" s="15">
        <f t="shared" si="35"/>
        <v>147253.47621918452</v>
      </c>
      <c r="AV33" s="15">
        <f t="shared" si="7"/>
        <v>6518000</v>
      </c>
    </row>
    <row r="34" spans="1:48" x14ac:dyDescent="0.15">
      <c r="A34" s="2">
        <v>41972.99999995486</v>
      </c>
      <c r="B34" s="30">
        <v>0.89639525600000003</v>
      </c>
      <c r="C34" s="12">
        <f t="shared" si="8"/>
        <v>77448.550118400002</v>
      </c>
      <c r="D34" s="12">
        <f>Výpar!$O$18/30</f>
        <v>4892.8618421052633</v>
      </c>
      <c r="E34" s="12">
        <f t="shared" si="9"/>
        <v>5039.6476973684212</v>
      </c>
      <c r="F34" s="13">
        <f t="shared" si="0"/>
        <v>11664</v>
      </c>
      <c r="G34" s="13">
        <f t="shared" si="10"/>
        <v>7171.2000000000007</v>
      </c>
      <c r="H34" s="14">
        <f t="shared" si="10"/>
        <v>7171.2000000000007</v>
      </c>
      <c r="I34" s="15">
        <f t="shared" si="1"/>
        <v>26006.400000000001</v>
      </c>
      <c r="J34" s="15">
        <f t="shared" si="2"/>
        <v>46402.502421031575</v>
      </c>
      <c r="K34" s="15">
        <f t="shared" si="11"/>
        <v>5488065.7822024478</v>
      </c>
      <c r="L34" s="15">
        <f t="shared" si="12"/>
        <v>0</v>
      </c>
      <c r="N34" s="2">
        <v>41972</v>
      </c>
      <c r="O34" s="37">
        <f t="shared" si="3"/>
        <v>0.29584946475239476</v>
      </c>
      <c r="P34" s="12">
        <f t="shared" si="13"/>
        <v>25561.393754606906</v>
      </c>
      <c r="Q34" s="12">
        <f t="shared" si="14"/>
        <v>1397.6052631578948</v>
      </c>
      <c r="R34" s="12">
        <f t="shared" si="15"/>
        <v>1439.5334210526316</v>
      </c>
      <c r="S34" s="13">
        <f t="shared" si="16"/>
        <v>7171.2000000000007</v>
      </c>
      <c r="T34" s="13">
        <v>0</v>
      </c>
      <c r="U34" s="14">
        <v>0</v>
      </c>
      <c r="V34" s="15">
        <f t="shared" si="33"/>
        <v>7171.2000000000007</v>
      </c>
      <c r="W34" s="15">
        <f t="shared" si="18"/>
        <v>16950.660333554275</v>
      </c>
      <c r="X34" s="15">
        <f t="shared" si="38"/>
        <v>6518000</v>
      </c>
      <c r="Y34" s="15">
        <f t="shared" si="30"/>
        <v>656001.38506199245</v>
      </c>
      <c r="Z34" s="15">
        <f t="shared" si="20"/>
        <v>6518000</v>
      </c>
      <c r="AB34" s="2">
        <v>41972</v>
      </c>
      <c r="AC34" s="12">
        <f t="shared" si="4"/>
        <v>8447.3999149459505</v>
      </c>
      <c r="AD34" s="12">
        <f t="shared" si="21"/>
        <v>548.03950756578945</v>
      </c>
      <c r="AE34" s="12">
        <f t="shared" si="36"/>
        <v>564.48069279276319</v>
      </c>
      <c r="AF34" s="13">
        <f t="shared" si="23"/>
        <v>4147.2</v>
      </c>
      <c r="AG34" s="15">
        <f t="shared" si="5"/>
        <v>4147.2</v>
      </c>
      <c r="AH34" s="15">
        <f t="shared" si="24"/>
        <v>3735.7192221531877</v>
      </c>
      <c r="AI34" s="15">
        <f t="shared" si="31"/>
        <v>1661721.43</v>
      </c>
      <c r="AJ34" s="15">
        <f t="shared" si="34"/>
        <v>144309.90552955808</v>
      </c>
      <c r="AK34" s="40">
        <f t="shared" si="25"/>
        <v>6518000</v>
      </c>
      <c r="AL34" s="15"/>
      <c r="AN34" s="2">
        <v>41972</v>
      </c>
      <c r="AO34" s="12">
        <f t="shared" si="26"/>
        <v>548.03950756578945</v>
      </c>
      <c r="AP34" s="12">
        <f t="shared" si="37"/>
        <v>564.48069279276319</v>
      </c>
      <c r="AQ34" s="13">
        <f t="shared" si="28"/>
        <v>4147.2</v>
      </c>
      <c r="AR34" s="15">
        <f t="shared" si="6"/>
        <v>4147.2</v>
      </c>
      <c r="AS34" s="15">
        <f t="shared" si="29"/>
        <v>3735.7192221531877</v>
      </c>
      <c r="AT34" s="15">
        <f t="shared" si="32"/>
        <v>2945693.45</v>
      </c>
      <c r="AU34" s="15">
        <f t="shared" si="35"/>
        <v>150989.19544133771</v>
      </c>
      <c r="AV34" s="15">
        <f t="shared" si="7"/>
        <v>6518000</v>
      </c>
    </row>
    <row r="35" spans="1:48" x14ac:dyDescent="0.15">
      <c r="A35" s="2">
        <v>41973.999999954802</v>
      </c>
      <c r="B35" s="30">
        <v>0.40332551</v>
      </c>
      <c r="C35" s="12">
        <f t="shared" si="8"/>
        <v>34847.324064</v>
      </c>
      <c r="D35" s="12">
        <f>Výpar!$P$18/31</f>
        <v>0</v>
      </c>
      <c r="E35" s="12">
        <f t="shared" si="9"/>
        <v>0</v>
      </c>
      <c r="F35" s="13">
        <f t="shared" si="0"/>
        <v>11664</v>
      </c>
      <c r="G35" s="13">
        <f t="shared" si="10"/>
        <v>7171.2000000000007</v>
      </c>
      <c r="H35" s="14">
        <f t="shared" si="10"/>
        <v>7171.2000000000007</v>
      </c>
      <c r="I35" s="15">
        <f t="shared" si="1"/>
        <v>26006.400000000001</v>
      </c>
      <c r="J35" s="15">
        <f t="shared" si="2"/>
        <v>8840.9240639999989</v>
      </c>
      <c r="K35" s="15">
        <f t="shared" si="11"/>
        <v>5496906.7062664479</v>
      </c>
      <c r="L35" s="15">
        <f t="shared" si="12"/>
        <v>0</v>
      </c>
      <c r="N35" s="2">
        <v>41973.999999954802</v>
      </c>
      <c r="O35" s="37">
        <f t="shared" si="3"/>
        <v>0.13311497964296079</v>
      </c>
      <c r="P35" s="12">
        <f t="shared" si="13"/>
        <v>11501.134241151813</v>
      </c>
      <c r="Q35" s="12">
        <f t="shared" si="14"/>
        <v>0</v>
      </c>
      <c r="R35" s="12">
        <f t="shared" si="15"/>
        <v>0</v>
      </c>
      <c r="S35" s="13">
        <f t="shared" si="16"/>
        <v>7171.2000000000007</v>
      </c>
      <c r="T35" s="13">
        <v>0</v>
      </c>
      <c r="U35" s="14">
        <v>0</v>
      </c>
      <c r="V35" s="15">
        <f t="shared" si="33"/>
        <v>7171.2000000000007</v>
      </c>
      <c r="W35" s="15">
        <f t="shared" si="18"/>
        <v>4329.9342411518119</v>
      </c>
      <c r="X35" s="15">
        <f t="shared" si="38"/>
        <v>6518000</v>
      </c>
      <c r="Y35" s="15">
        <f t="shared" si="30"/>
        <v>660331.31930314424</v>
      </c>
      <c r="Z35" s="15">
        <f t="shared" si="20"/>
        <v>6518000</v>
      </c>
      <c r="AB35" s="2">
        <v>41973.999999954802</v>
      </c>
      <c r="AC35" s="12">
        <f t="shared" si="4"/>
        <v>3800.8365796946296</v>
      </c>
      <c r="AD35" s="12">
        <f t="shared" si="21"/>
        <v>0</v>
      </c>
      <c r="AE35" s="12">
        <f t="shared" si="36"/>
        <v>0</v>
      </c>
      <c r="AF35" s="13">
        <f t="shared" si="23"/>
        <v>4147.2</v>
      </c>
      <c r="AG35" s="15">
        <f t="shared" si="5"/>
        <v>4147.2</v>
      </c>
      <c r="AH35" s="15">
        <f t="shared" si="24"/>
        <v>-346.36342030537025</v>
      </c>
      <c r="AI35" s="15">
        <f t="shared" si="31"/>
        <v>1661375.0665796946</v>
      </c>
      <c r="AJ35" s="15">
        <f t="shared" si="34"/>
        <v>143617.17868894746</v>
      </c>
      <c r="AK35" s="40">
        <f t="shared" si="25"/>
        <v>6518000</v>
      </c>
      <c r="AL35" s="15"/>
      <c r="AN35" s="2">
        <v>41973.999999954802</v>
      </c>
      <c r="AO35" s="12">
        <f t="shared" si="26"/>
        <v>0</v>
      </c>
      <c r="AP35" s="12">
        <f t="shared" si="37"/>
        <v>0</v>
      </c>
      <c r="AQ35" s="13">
        <f t="shared" si="28"/>
        <v>4147.2</v>
      </c>
      <c r="AR35" s="15">
        <f t="shared" si="6"/>
        <v>4147.2</v>
      </c>
      <c r="AS35" s="15">
        <f t="shared" si="29"/>
        <v>-346.36342030537025</v>
      </c>
      <c r="AT35" s="15">
        <f t="shared" si="32"/>
        <v>2945347.0865796949</v>
      </c>
      <c r="AU35" s="15">
        <f t="shared" si="35"/>
        <v>150642.83202103234</v>
      </c>
      <c r="AV35" s="15">
        <f t="shared" si="7"/>
        <v>6518000</v>
      </c>
    </row>
    <row r="36" spans="1:48" x14ac:dyDescent="0.15">
      <c r="A36" s="2">
        <v>41974.999999954744</v>
      </c>
      <c r="B36" s="30">
        <v>0.57987555999999996</v>
      </c>
      <c r="C36" s="12">
        <f t="shared" si="8"/>
        <v>50101.248383999999</v>
      </c>
      <c r="D36" s="12">
        <f>Výpar!$P$18/31</f>
        <v>0</v>
      </c>
      <c r="E36" s="12">
        <f t="shared" si="9"/>
        <v>0</v>
      </c>
      <c r="F36" s="13">
        <f t="shared" si="0"/>
        <v>11664</v>
      </c>
      <c r="G36" s="13">
        <f t="shared" si="10"/>
        <v>7171.2000000000007</v>
      </c>
      <c r="H36" s="14">
        <f t="shared" si="10"/>
        <v>7171.2000000000007</v>
      </c>
      <c r="I36" s="15">
        <f t="shared" si="1"/>
        <v>26006.400000000001</v>
      </c>
      <c r="J36" s="15">
        <f t="shared" si="2"/>
        <v>24094.848383999997</v>
      </c>
      <c r="K36" s="15">
        <f t="shared" si="11"/>
        <v>5521001.5546504483</v>
      </c>
      <c r="L36" s="15">
        <f t="shared" si="12"/>
        <v>0</v>
      </c>
      <c r="N36" s="2">
        <v>41974.999999954744</v>
      </c>
      <c r="O36" s="37">
        <f t="shared" si="3"/>
        <v>0.19138418337300431</v>
      </c>
      <c r="P36" s="12">
        <f t="shared" si="13"/>
        <v>16535.593443427573</v>
      </c>
      <c r="Q36" s="12">
        <f t="shared" si="14"/>
        <v>0</v>
      </c>
      <c r="R36" s="12">
        <f t="shared" si="15"/>
        <v>0</v>
      </c>
      <c r="S36" s="13">
        <f t="shared" si="16"/>
        <v>7171.2000000000007</v>
      </c>
      <c r="T36" s="13">
        <v>0</v>
      </c>
      <c r="U36" s="14">
        <v>0</v>
      </c>
      <c r="V36" s="15">
        <f t="shared" si="33"/>
        <v>7171.2000000000007</v>
      </c>
      <c r="W36" s="15">
        <f t="shared" si="18"/>
        <v>9364.3934434275725</v>
      </c>
      <c r="X36" s="15">
        <f t="shared" si="38"/>
        <v>6518000</v>
      </c>
      <c r="Y36" s="15">
        <f t="shared" si="30"/>
        <v>669695.71274657175</v>
      </c>
      <c r="Z36" s="15">
        <f t="shared" si="20"/>
        <v>6518000</v>
      </c>
      <c r="AB36" s="2">
        <v>41974.999999954744</v>
      </c>
      <c r="AC36" s="12">
        <f t="shared" si="4"/>
        <v>5464.599152478374</v>
      </c>
      <c r="AD36" s="12">
        <f t="shared" si="21"/>
        <v>0</v>
      </c>
      <c r="AE36" s="12">
        <f t="shared" si="36"/>
        <v>0</v>
      </c>
      <c r="AF36" s="13">
        <f t="shared" si="23"/>
        <v>4147.2</v>
      </c>
      <c r="AG36" s="15">
        <f t="shared" si="5"/>
        <v>4147.2</v>
      </c>
      <c r="AH36" s="15">
        <f t="shared" si="24"/>
        <v>1317.3991524783742</v>
      </c>
      <c r="AI36" s="15">
        <f t="shared" si="31"/>
        <v>1661721.43</v>
      </c>
      <c r="AJ36" s="15">
        <f t="shared" si="34"/>
        <v>144934.57784142584</v>
      </c>
      <c r="AK36" s="40">
        <f t="shared" si="25"/>
        <v>6518000</v>
      </c>
      <c r="AL36" s="15"/>
      <c r="AN36" s="2">
        <v>41974.999999954744</v>
      </c>
      <c r="AO36" s="12">
        <f t="shared" si="26"/>
        <v>0</v>
      </c>
      <c r="AP36" s="12">
        <f t="shared" si="37"/>
        <v>0</v>
      </c>
      <c r="AQ36" s="13">
        <f t="shared" si="28"/>
        <v>4147.2</v>
      </c>
      <c r="AR36" s="15">
        <f t="shared" si="6"/>
        <v>4147.2</v>
      </c>
      <c r="AS36" s="15">
        <f t="shared" si="29"/>
        <v>1317.3991524783742</v>
      </c>
      <c r="AT36" s="15">
        <f t="shared" si="32"/>
        <v>2945693.45</v>
      </c>
      <c r="AU36" s="15">
        <f t="shared" si="35"/>
        <v>151960.23117351072</v>
      </c>
      <c r="AV36" s="15">
        <f t="shared" si="7"/>
        <v>6518000</v>
      </c>
    </row>
    <row r="37" spans="1:48" x14ac:dyDescent="0.15">
      <c r="A37" s="2">
        <v>41975.999999954685</v>
      </c>
      <c r="B37" s="30">
        <v>0.57393065499999996</v>
      </c>
      <c r="C37" s="12">
        <f t="shared" si="8"/>
        <v>49587.608591999997</v>
      </c>
      <c r="D37" s="12">
        <f>Výpar!$P$18/31</f>
        <v>0</v>
      </c>
      <c r="E37" s="12">
        <f t="shared" si="9"/>
        <v>0</v>
      </c>
      <c r="F37" s="13">
        <f t="shared" si="0"/>
        <v>11664</v>
      </c>
      <c r="G37" s="13">
        <f t="shared" si="10"/>
        <v>7171.2000000000007</v>
      </c>
      <c r="H37" s="14">
        <f t="shared" si="10"/>
        <v>7171.2000000000007</v>
      </c>
      <c r="I37" s="15">
        <f t="shared" si="1"/>
        <v>26006.400000000001</v>
      </c>
      <c r="J37" s="15">
        <f t="shared" si="2"/>
        <v>23581.208591999995</v>
      </c>
      <c r="K37" s="15">
        <f t="shared" si="11"/>
        <v>5544582.7632424487</v>
      </c>
      <c r="L37" s="15">
        <f t="shared" si="12"/>
        <v>0</v>
      </c>
      <c r="N37" s="2">
        <v>41975.999999954685</v>
      </c>
      <c r="O37" s="37">
        <f t="shared" si="3"/>
        <v>0.18942210587373001</v>
      </c>
      <c r="P37" s="12">
        <f t="shared" si="13"/>
        <v>16366.069947490272</v>
      </c>
      <c r="Q37" s="12">
        <f t="shared" si="14"/>
        <v>0</v>
      </c>
      <c r="R37" s="12">
        <f t="shared" si="15"/>
        <v>0</v>
      </c>
      <c r="S37" s="13">
        <f t="shared" si="16"/>
        <v>7171.2000000000007</v>
      </c>
      <c r="T37" s="13">
        <v>0</v>
      </c>
      <c r="U37" s="14">
        <v>0</v>
      </c>
      <c r="V37" s="15">
        <f t="shared" si="33"/>
        <v>7171.2000000000007</v>
      </c>
      <c r="W37" s="15">
        <f t="shared" si="18"/>
        <v>9194.8699474902714</v>
      </c>
      <c r="X37" s="15">
        <f t="shared" si="38"/>
        <v>6518000</v>
      </c>
      <c r="Y37" s="15">
        <f t="shared" si="30"/>
        <v>678890.58269406203</v>
      </c>
      <c r="Z37" s="15">
        <f t="shared" si="20"/>
        <v>6518000</v>
      </c>
      <c r="AB37" s="2">
        <v>41975.999999954685</v>
      </c>
      <c r="AC37" s="12">
        <f t="shared" si="4"/>
        <v>5408.5758863407827</v>
      </c>
      <c r="AD37" s="12">
        <f t="shared" si="21"/>
        <v>0</v>
      </c>
      <c r="AE37" s="12">
        <f t="shared" si="36"/>
        <v>0</v>
      </c>
      <c r="AF37" s="13">
        <f t="shared" si="23"/>
        <v>4147.2</v>
      </c>
      <c r="AG37" s="15">
        <f t="shared" si="5"/>
        <v>4147.2</v>
      </c>
      <c r="AH37" s="15">
        <f t="shared" si="24"/>
        <v>1261.3758863407829</v>
      </c>
      <c r="AI37" s="15">
        <f t="shared" si="31"/>
        <v>1661721.43</v>
      </c>
      <c r="AJ37" s="15">
        <f t="shared" si="34"/>
        <v>146195.95372776661</v>
      </c>
      <c r="AK37" s="40">
        <f t="shared" si="25"/>
        <v>6518000</v>
      </c>
      <c r="AL37" s="15"/>
      <c r="AN37" s="2">
        <v>41975.999999954685</v>
      </c>
      <c r="AO37" s="12">
        <f t="shared" si="26"/>
        <v>0</v>
      </c>
      <c r="AP37" s="12">
        <f t="shared" si="37"/>
        <v>0</v>
      </c>
      <c r="AQ37" s="13">
        <f t="shared" si="28"/>
        <v>4147.2</v>
      </c>
      <c r="AR37" s="15">
        <f t="shared" si="6"/>
        <v>4147.2</v>
      </c>
      <c r="AS37" s="15">
        <f t="shared" si="29"/>
        <v>1261.3758863407829</v>
      </c>
      <c r="AT37" s="15">
        <f t="shared" si="32"/>
        <v>2945693.45</v>
      </c>
      <c r="AU37" s="15">
        <f t="shared" si="35"/>
        <v>153221.60705985149</v>
      </c>
      <c r="AV37" s="15">
        <f t="shared" si="7"/>
        <v>6518000</v>
      </c>
    </row>
    <row r="38" spans="1:48" x14ac:dyDescent="0.15">
      <c r="A38" s="2">
        <v>41976.999999954627</v>
      </c>
      <c r="B38" s="30">
        <v>0.696282862</v>
      </c>
      <c r="C38" s="12">
        <f t="shared" si="8"/>
        <v>60158.839276799998</v>
      </c>
      <c r="D38" s="12">
        <f>Výpar!$P$18/31</f>
        <v>0</v>
      </c>
      <c r="E38" s="12">
        <f t="shared" si="9"/>
        <v>0</v>
      </c>
      <c r="F38" s="13">
        <f t="shared" si="0"/>
        <v>11664</v>
      </c>
      <c r="G38" s="13">
        <f t="shared" si="10"/>
        <v>7171.2000000000007</v>
      </c>
      <c r="H38" s="14">
        <f t="shared" si="10"/>
        <v>7171.2000000000007</v>
      </c>
      <c r="I38" s="15">
        <f t="shared" si="1"/>
        <v>26006.400000000001</v>
      </c>
      <c r="J38" s="15">
        <f t="shared" si="2"/>
        <v>34152.439276799996</v>
      </c>
      <c r="K38" s="15">
        <f t="shared" si="11"/>
        <v>5578735.2025192482</v>
      </c>
      <c r="L38" s="15">
        <f t="shared" si="12"/>
        <v>0</v>
      </c>
      <c r="N38" s="2">
        <v>41976.999999954627</v>
      </c>
      <c r="O38" s="37">
        <f t="shared" si="3"/>
        <v>0.22980366156574741</v>
      </c>
      <c r="P38" s="12">
        <f t="shared" si="13"/>
        <v>19855.036359280577</v>
      </c>
      <c r="Q38" s="12">
        <f t="shared" si="14"/>
        <v>0</v>
      </c>
      <c r="R38" s="12">
        <f t="shared" si="15"/>
        <v>0</v>
      </c>
      <c r="S38" s="13">
        <f t="shared" si="16"/>
        <v>7171.2000000000007</v>
      </c>
      <c r="T38" s="13">
        <v>0</v>
      </c>
      <c r="U38" s="14">
        <v>0</v>
      </c>
      <c r="V38" s="15">
        <f t="shared" si="33"/>
        <v>7171.2000000000007</v>
      </c>
      <c r="W38" s="15">
        <f t="shared" si="18"/>
        <v>12683.836359280576</v>
      </c>
      <c r="X38" s="15">
        <f t="shared" si="38"/>
        <v>6518000</v>
      </c>
      <c r="Y38" s="15">
        <f t="shared" si="30"/>
        <v>691574.41905334266</v>
      </c>
      <c r="Z38" s="15">
        <f t="shared" si="20"/>
        <v>6518000</v>
      </c>
      <c r="AB38" s="2">
        <v>41976.999999954627</v>
      </c>
      <c r="AC38" s="12">
        <f t="shared" si="4"/>
        <v>6561.5918311342803</v>
      </c>
      <c r="AD38" s="12">
        <f t="shared" si="21"/>
        <v>0</v>
      </c>
      <c r="AE38" s="12">
        <f t="shared" si="36"/>
        <v>0</v>
      </c>
      <c r="AF38" s="13">
        <f t="shared" si="23"/>
        <v>4147.2</v>
      </c>
      <c r="AG38" s="15">
        <f t="shared" si="5"/>
        <v>4147.2</v>
      </c>
      <c r="AH38" s="15">
        <f t="shared" si="24"/>
        <v>2414.3918311342804</v>
      </c>
      <c r="AI38" s="15">
        <f t="shared" si="31"/>
        <v>1661721.43</v>
      </c>
      <c r="AJ38" s="15">
        <f t="shared" si="34"/>
        <v>148610.34555890088</v>
      </c>
      <c r="AK38" s="40">
        <f t="shared" si="25"/>
        <v>6518000</v>
      </c>
      <c r="AL38" s="15"/>
      <c r="AN38" s="2">
        <v>41976.999999954627</v>
      </c>
      <c r="AO38" s="12">
        <f t="shared" si="26"/>
        <v>0</v>
      </c>
      <c r="AP38" s="12">
        <f t="shared" si="37"/>
        <v>0</v>
      </c>
      <c r="AQ38" s="13">
        <f t="shared" si="28"/>
        <v>4147.2</v>
      </c>
      <c r="AR38" s="15">
        <f t="shared" si="6"/>
        <v>4147.2</v>
      </c>
      <c r="AS38" s="15">
        <f t="shared" si="29"/>
        <v>2414.3918311342804</v>
      </c>
      <c r="AT38" s="15">
        <f t="shared" si="32"/>
        <v>2945693.45</v>
      </c>
      <c r="AU38" s="15">
        <f t="shared" si="35"/>
        <v>155635.99889098576</v>
      </c>
      <c r="AV38" s="15">
        <f t="shared" si="7"/>
        <v>6518000</v>
      </c>
    </row>
    <row r="39" spans="1:48" x14ac:dyDescent="0.15">
      <c r="A39" s="2">
        <v>41977.999999954569</v>
      </c>
      <c r="B39" s="30">
        <v>0.68076747299999996</v>
      </c>
      <c r="C39" s="12">
        <f t="shared" si="8"/>
        <v>58818.309667199996</v>
      </c>
      <c r="D39" s="12">
        <f>Výpar!$P$18/31</f>
        <v>0</v>
      </c>
      <c r="E39" s="12">
        <f t="shared" si="9"/>
        <v>0</v>
      </c>
      <c r="F39" s="13">
        <f t="shared" si="0"/>
        <v>11664</v>
      </c>
      <c r="G39" s="13">
        <f t="shared" si="10"/>
        <v>7171.2000000000007</v>
      </c>
      <c r="H39" s="14">
        <f t="shared" si="10"/>
        <v>7171.2000000000007</v>
      </c>
      <c r="I39" s="15">
        <f t="shared" si="1"/>
        <v>26006.400000000001</v>
      </c>
      <c r="J39" s="15">
        <f t="shared" si="2"/>
        <v>32811.909667199994</v>
      </c>
      <c r="K39" s="15">
        <f t="shared" si="11"/>
        <v>5611547.1121864486</v>
      </c>
      <c r="L39" s="15">
        <f t="shared" si="12"/>
        <v>17359.021853649057</v>
      </c>
      <c r="N39" s="2">
        <v>41977.999999954569</v>
      </c>
      <c r="O39" s="37">
        <f t="shared" si="3"/>
        <v>0.22468290763454277</v>
      </c>
      <c r="P39" s="12">
        <f t="shared" si="13"/>
        <v>19412.603219624496</v>
      </c>
      <c r="Q39" s="12">
        <f t="shared" si="14"/>
        <v>0</v>
      </c>
      <c r="R39" s="12">
        <f t="shared" si="15"/>
        <v>0</v>
      </c>
      <c r="S39" s="13">
        <f t="shared" si="16"/>
        <v>7171.2000000000007</v>
      </c>
      <c r="T39" s="13">
        <v>0</v>
      </c>
      <c r="U39" s="14">
        <v>0</v>
      </c>
      <c r="V39" s="15">
        <f t="shared" si="33"/>
        <v>7171.2000000000007</v>
      </c>
      <c r="W39" s="15">
        <f t="shared" si="18"/>
        <v>12241.403219624495</v>
      </c>
      <c r="X39" s="15">
        <f t="shared" si="38"/>
        <v>6518000</v>
      </c>
      <c r="Y39" s="15">
        <f t="shared" si="30"/>
        <v>703815.8222729672</v>
      </c>
      <c r="Z39" s="15">
        <f t="shared" si="20"/>
        <v>6518000</v>
      </c>
      <c r="AB39" s="2">
        <v>41977.999999954569</v>
      </c>
      <c r="AC39" s="12">
        <f t="shared" si="4"/>
        <v>6415.3787684906811</v>
      </c>
      <c r="AD39" s="12">
        <f t="shared" si="21"/>
        <v>0</v>
      </c>
      <c r="AE39" s="12">
        <f t="shared" si="36"/>
        <v>0</v>
      </c>
      <c r="AF39" s="13">
        <f t="shared" si="23"/>
        <v>4147.2</v>
      </c>
      <c r="AG39" s="15">
        <f t="shared" si="5"/>
        <v>4147.2</v>
      </c>
      <c r="AH39" s="15">
        <f t="shared" si="24"/>
        <v>2268.1787684906813</v>
      </c>
      <c r="AI39" s="15">
        <f t="shared" si="31"/>
        <v>1661721.43</v>
      </c>
      <c r="AJ39" s="15">
        <f t="shared" si="34"/>
        <v>150878.52432739155</v>
      </c>
      <c r="AK39" s="40">
        <f t="shared" si="25"/>
        <v>6518000</v>
      </c>
      <c r="AL39" s="15"/>
      <c r="AN39" s="2">
        <v>41977.999999954569</v>
      </c>
      <c r="AO39" s="12">
        <f t="shared" si="26"/>
        <v>0</v>
      </c>
      <c r="AP39" s="12">
        <f t="shared" si="37"/>
        <v>0</v>
      </c>
      <c r="AQ39" s="13">
        <f t="shared" si="28"/>
        <v>4147.2</v>
      </c>
      <c r="AR39" s="15">
        <f t="shared" si="6"/>
        <v>4147.2</v>
      </c>
      <c r="AS39" s="15">
        <f t="shared" si="29"/>
        <v>2268.1787684906813</v>
      </c>
      <c r="AT39" s="15">
        <f t="shared" si="32"/>
        <v>2945693.45</v>
      </c>
      <c r="AU39" s="15">
        <f t="shared" si="35"/>
        <v>157904.17765947644</v>
      </c>
      <c r="AV39" s="15">
        <f t="shared" si="7"/>
        <v>6518000</v>
      </c>
    </row>
    <row r="40" spans="1:48" x14ac:dyDescent="0.15">
      <c r="A40" s="2">
        <v>41978.999999954511</v>
      </c>
      <c r="B40" s="30">
        <v>0.54361321299999998</v>
      </c>
      <c r="C40" s="12">
        <f t="shared" si="8"/>
        <v>46968.181603199999</v>
      </c>
      <c r="D40" s="12">
        <f>Výpar!$P$18/31</f>
        <v>0</v>
      </c>
      <c r="E40" s="12">
        <f t="shared" si="9"/>
        <v>0</v>
      </c>
      <c r="F40" s="13">
        <f t="shared" si="0"/>
        <v>11664</v>
      </c>
      <c r="G40" s="13">
        <f t="shared" si="10"/>
        <v>7171.2000000000007</v>
      </c>
      <c r="H40" s="14">
        <f t="shared" si="10"/>
        <v>7171.2000000000007</v>
      </c>
      <c r="I40" s="15">
        <f t="shared" si="1"/>
        <v>26006.400000000001</v>
      </c>
      <c r="J40" s="15">
        <f t="shared" si="2"/>
        <v>20961.781603199997</v>
      </c>
      <c r="K40" s="15">
        <f t="shared" si="11"/>
        <v>5627000</v>
      </c>
      <c r="L40" s="15">
        <f t="shared" si="12"/>
        <v>38320.803456849055</v>
      </c>
      <c r="N40" s="2">
        <v>41978.999999954511</v>
      </c>
      <c r="O40" s="37">
        <f t="shared" si="3"/>
        <v>0.17941602995094336</v>
      </c>
      <c r="P40" s="12">
        <f t="shared" si="13"/>
        <v>15501.544987761506</v>
      </c>
      <c r="Q40" s="12">
        <f t="shared" si="14"/>
        <v>0</v>
      </c>
      <c r="R40" s="12">
        <f t="shared" si="15"/>
        <v>0</v>
      </c>
      <c r="S40" s="13">
        <f t="shared" si="16"/>
        <v>7171.2000000000007</v>
      </c>
      <c r="T40" s="13">
        <v>0</v>
      </c>
      <c r="U40" s="14">
        <v>0</v>
      </c>
      <c r="V40" s="15">
        <f t="shared" si="33"/>
        <v>7171.2000000000007</v>
      </c>
      <c r="W40" s="15">
        <f t="shared" si="18"/>
        <v>8330.3449877615058</v>
      </c>
      <c r="X40" s="15">
        <f t="shared" si="38"/>
        <v>6518000</v>
      </c>
      <c r="Y40" s="15">
        <f t="shared" si="30"/>
        <v>712146.16726072866</v>
      </c>
      <c r="Z40" s="15">
        <f t="shared" si="20"/>
        <v>6518000</v>
      </c>
      <c r="AB40" s="2">
        <v>41978.999999954511</v>
      </c>
      <c r="AC40" s="12">
        <f t="shared" si="4"/>
        <v>5122.8720573011315</v>
      </c>
      <c r="AD40" s="12">
        <f t="shared" si="21"/>
        <v>0</v>
      </c>
      <c r="AE40" s="12">
        <f t="shared" si="36"/>
        <v>0</v>
      </c>
      <c r="AF40" s="13">
        <f t="shared" si="23"/>
        <v>4147.2</v>
      </c>
      <c r="AG40" s="15">
        <f t="shared" si="5"/>
        <v>4147.2</v>
      </c>
      <c r="AH40" s="15">
        <f t="shared" si="24"/>
        <v>975.67205730113164</v>
      </c>
      <c r="AI40" s="15">
        <f t="shared" si="31"/>
        <v>1661721.43</v>
      </c>
      <c r="AJ40" s="15">
        <f t="shared" si="34"/>
        <v>151854.19638469268</v>
      </c>
      <c r="AK40" s="40">
        <f t="shared" si="25"/>
        <v>6518000</v>
      </c>
      <c r="AL40" s="15"/>
      <c r="AN40" s="2">
        <v>41978.999999954511</v>
      </c>
      <c r="AO40" s="12">
        <f t="shared" si="26"/>
        <v>0</v>
      </c>
      <c r="AP40" s="12">
        <f t="shared" si="37"/>
        <v>0</v>
      </c>
      <c r="AQ40" s="13">
        <f t="shared" si="28"/>
        <v>4147.2</v>
      </c>
      <c r="AR40" s="15">
        <f t="shared" si="6"/>
        <v>4147.2</v>
      </c>
      <c r="AS40" s="15">
        <f t="shared" si="29"/>
        <v>975.67205730113164</v>
      </c>
      <c r="AT40" s="15">
        <f t="shared" si="32"/>
        <v>2945693.45</v>
      </c>
      <c r="AU40" s="15">
        <f t="shared" si="35"/>
        <v>158879.84971677756</v>
      </c>
      <c r="AV40" s="15">
        <f t="shared" si="7"/>
        <v>6518000</v>
      </c>
    </row>
    <row r="41" spans="1:48" x14ac:dyDescent="0.15">
      <c r="A41" s="2">
        <v>41979.999999954453</v>
      </c>
      <c r="B41" s="30">
        <v>0.87786160400000002</v>
      </c>
      <c r="C41" s="12">
        <f t="shared" si="8"/>
        <v>75847.242585600005</v>
      </c>
      <c r="D41" s="12">
        <f>Výpar!$P$18/31</f>
        <v>0</v>
      </c>
      <c r="E41" s="12">
        <f t="shared" si="9"/>
        <v>0</v>
      </c>
      <c r="F41" s="13">
        <f t="shared" si="0"/>
        <v>11664</v>
      </c>
      <c r="G41" s="13">
        <f t="shared" si="10"/>
        <v>7171.2000000000007</v>
      </c>
      <c r="H41" s="14">
        <f t="shared" si="10"/>
        <v>7171.2000000000007</v>
      </c>
      <c r="I41" s="15">
        <f t="shared" si="1"/>
        <v>26006.400000000001</v>
      </c>
      <c r="J41" s="15">
        <f t="shared" si="2"/>
        <v>49840.842585600003</v>
      </c>
      <c r="K41" s="15">
        <f t="shared" si="11"/>
        <v>5627000</v>
      </c>
      <c r="L41" s="15">
        <f t="shared" si="12"/>
        <v>88161.646042449051</v>
      </c>
      <c r="N41" s="2">
        <v>41979.999999954453</v>
      </c>
      <c r="O41" s="37">
        <f t="shared" si="3"/>
        <v>0.28973255261190128</v>
      </c>
      <c r="P41" s="12">
        <f t="shared" si="13"/>
        <v>25032.89254566827</v>
      </c>
      <c r="Q41" s="12">
        <f t="shared" si="14"/>
        <v>0</v>
      </c>
      <c r="R41" s="12">
        <f t="shared" si="15"/>
        <v>0</v>
      </c>
      <c r="S41" s="13">
        <f t="shared" si="16"/>
        <v>7171.2000000000007</v>
      </c>
      <c r="T41" s="13">
        <v>0</v>
      </c>
      <c r="U41" s="14">
        <v>0</v>
      </c>
      <c r="V41" s="15">
        <f t="shared" si="33"/>
        <v>7171.2000000000007</v>
      </c>
      <c r="W41" s="15">
        <f t="shared" si="18"/>
        <v>17861.692545668269</v>
      </c>
      <c r="X41" s="15">
        <f t="shared" si="38"/>
        <v>6518000</v>
      </c>
      <c r="Y41" s="15">
        <f t="shared" si="30"/>
        <v>730007.85980639688</v>
      </c>
      <c r="Z41" s="15">
        <f t="shared" si="20"/>
        <v>6518000</v>
      </c>
      <c r="AB41" s="2">
        <v>41979.999999954453</v>
      </c>
      <c r="AC41" s="12">
        <f t="shared" si="4"/>
        <v>8272.7435127835106</v>
      </c>
      <c r="AD41" s="12">
        <f t="shared" si="21"/>
        <v>0</v>
      </c>
      <c r="AE41" s="12">
        <f t="shared" si="36"/>
        <v>0</v>
      </c>
      <c r="AF41" s="13">
        <f t="shared" si="23"/>
        <v>4147.2</v>
      </c>
      <c r="AG41" s="15">
        <f t="shared" si="5"/>
        <v>4147.2</v>
      </c>
      <c r="AH41" s="15">
        <f t="shared" si="24"/>
        <v>4125.5435127835108</v>
      </c>
      <c r="AI41" s="15">
        <f t="shared" si="31"/>
        <v>1661721.43</v>
      </c>
      <c r="AJ41" s="15">
        <f t="shared" si="34"/>
        <v>155979.73989747619</v>
      </c>
      <c r="AK41" s="40">
        <f t="shared" si="25"/>
        <v>6518000</v>
      </c>
      <c r="AL41" s="15"/>
      <c r="AN41" s="2">
        <v>41979.999999954453</v>
      </c>
      <c r="AO41" s="12">
        <f t="shared" si="26"/>
        <v>0</v>
      </c>
      <c r="AP41" s="12">
        <f t="shared" si="37"/>
        <v>0</v>
      </c>
      <c r="AQ41" s="13">
        <f t="shared" si="28"/>
        <v>4147.2</v>
      </c>
      <c r="AR41" s="15">
        <f t="shared" si="6"/>
        <v>4147.2</v>
      </c>
      <c r="AS41" s="15">
        <f t="shared" si="29"/>
        <v>4125.5435127835108</v>
      </c>
      <c r="AT41" s="15">
        <f t="shared" si="32"/>
        <v>2945693.45</v>
      </c>
      <c r="AU41" s="15">
        <f t="shared" si="35"/>
        <v>163005.39322956107</v>
      </c>
      <c r="AV41" s="15">
        <f t="shared" si="7"/>
        <v>6518000</v>
      </c>
    </row>
    <row r="42" spans="1:48" x14ac:dyDescent="0.15">
      <c r="A42" s="2">
        <v>41980.999999954394</v>
      </c>
      <c r="B42" s="30">
        <v>0.226181887</v>
      </c>
      <c r="C42" s="12">
        <f t="shared" si="8"/>
        <v>19542.115036799998</v>
      </c>
      <c r="D42" s="12">
        <f>Výpar!$P$18/31</f>
        <v>0</v>
      </c>
      <c r="E42" s="12">
        <f t="shared" si="9"/>
        <v>0</v>
      </c>
      <c r="F42" s="13">
        <f t="shared" si="0"/>
        <v>11664</v>
      </c>
      <c r="G42" s="13">
        <f t="shared" si="10"/>
        <v>7171.2000000000007</v>
      </c>
      <c r="H42" s="14">
        <f t="shared" si="10"/>
        <v>7171.2000000000007</v>
      </c>
      <c r="I42" s="15">
        <f t="shared" si="1"/>
        <v>26006.400000000001</v>
      </c>
      <c r="J42" s="15">
        <f t="shared" si="2"/>
        <v>-6464.2849632000034</v>
      </c>
      <c r="K42" s="15">
        <f t="shared" si="11"/>
        <v>5620535.7150368001</v>
      </c>
      <c r="L42" s="15">
        <f t="shared" si="12"/>
        <v>75233.076116049313</v>
      </c>
      <c r="N42" s="2">
        <v>41980.999999954394</v>
      </c>
      <c r="O42" s="37">
        <f t="shared" si="3"/>
        <v>7.4649870977939028E-2</v>
      </c>
      <c r="P42" s="12">
        <f t="shared" si="13"/>
        <v>6449.7488524939317</v>
      </c>
      <c r="Q42" s="12">
        <f t="shared" si="14"/>
        <v>0</v>
      </c>
      <c r="R42" s="12">
        <f t="shared" si="15"/>
        <v>0</v>
      </c>
      <c r="S42" s="13">
        <f t="shared" si="16"/>
        <v>7171.2000000000007</v>
      </c>
      <c r="T42" s="13">
        <v>0</v>
      </c>
      <c r="U42" s="14">
        <v>0</v>
      </c>
      <c r="V42" s="15">
        <f t="shared" si="33"/>
        <v>7171.2000000000007</v>
      </c>
      <c r="W42" s="15">
        <f t="shared" si="18"/>
        <v>-721.45114750606899</v>
      </c>
      <c r="X42" s="15">
        <f t="shared" si="38"/>
        <v>6517278.548852494</v>
      </c>
      <c r="Y42" s="15">
        <f t="shared" si="30"/>
        <v>728564.95751138486</v>
      </c>
      <c r="Z42" s="15">
        <f t="shared" si="20"/>
        <v>6518000</v>
      </c>
      <c r="AB42" s="2">
        <v>41980.999999954394</v>
      </c>
      <c r="AC42" s="12">
        <f t="shared" si="4"/>
        <v>2131.4803265827572</v>
      </c>
      <c r="AD42" s="12">
        <f t="shared" si="21"/>
        <v>0</v>
      </c>
      <c r="AE42" s="12">
        <f t="shared" si="36"/>
        <v>0</v>
      </c>
      <c r="AF42" s="13">
        <f t="shared" si="23"/>
        <v>4147.2</v>
      </c>
      <c r="AG42" s="15">
        <f t="shared" si="5"/>
        <v>4147.2</v>
      </c>
      <c r="AH42" s="15">
        <f t="shared" si="24"/>
        <v>-2015.7196734172426</v>
      </c>
      <c r="AI42" s="15">
        <f t="shared" si="31"/>
        <v>1659705.7103265827</v>
      </c>
      <c r="AJ42" s="15">
        <f t="shared" si="34"/>
        <v>151948.30055064164</v>
      </c>
      <c r="AK42" s="40">
        <f t="shared" si="25"/>
        <v>6517278.548852494</v>
      </c>
      <c r="AL42" s="15"/>
      <c r="AN42" s="2">
        <v>41980.999999954394</v>
      </c>
      <c r="AO42" s="12">
        <f t="shared" si="26"/>
        <v>0</v>
      </c>
      <c r="AP42" s="12">
        <f t="shared" si="37"/>
        <v>0</v>
      </c>
      <c r="AQ42" s="13">
        <f t="shared" si="28"/>
        <v>4147.2</v>
      </c>
      <c r="AR42" s="15">
        <f t="shared" si="6"/>
        <v>4147.2</v>
      </c>
      <c r="AS42" s="15">
        <f t="shared" si="29"/>
        <v>-2015.7196734172426</v>
      </c>
      <c r="AT42" s="15">
        <f t="shared" si="32"/>
        <v>2943677.7303265831</v>
      </c>
      <c r="AU42" s="15">
        <f t="shared" si="35"/>
        <v>160989.67355614383</v>
      </c>
      <c r="AV42" s="15">
        <f t="shared" si="7"/>
        <v>6517278.548852494</v>
      </c>
    </row>
    <row r="43" spans="1:48" x14ac:dyDescent="0.15">
      <c r="A43" s="2">
        <v>41981.999999954336</v>
      </c>
      <c r="B43" s="30">
        <v>0.78893672400000003</v>
      </c>
      <c r="C43" s="12">
        <f t="shared" si="8"/>
        <v>68164.132953599998</v>
      </c>
      <c r="D43" s="12">
        <f>Výpar!$P$18/31</f>
        <v>0</v>
      </c>
      <c r="E43" s="12">
        <f t="shared" si="9"/>
        <v>0</v>
      </c>
      <c r="F43" s="13">
        <f t="shared" si="0"/>
        <v>11664</v>
      </c>
      <c r="G43" s="13">
        <f t="shared" si="10"/>
        <v>7171.2000000000007</v>
      </c>
      <c r="H43" s="14">
        <f t="shared" si="10"/>
        <v>7171.2000000000007</v>
      </c>
      <c r="I43" s="15">
        <f t="shared" si="1"/>
        <v>26006.400000000001</v>
      </c>
      <c r="J43" s="15">
        <f t="shared" si="2"/>
        <v>42157.732953599996</v>
      </c>
      <c r="K43" s="15">
        <f t="shared" si="11"/>
        <v>5627000</v>
      </c>
      <c r="L43" s="15">
        <f t="shared" si="12"/>
        <v>117390.80906964932</v>
      </c>
      <c r="N43" s="2">
        <v>41981.999999954336</v>
      </c>
      <c r="O43" s="37">
        <f t="shared" si="3"/>
        <v>0.26038347030130621</v>
      </c>
      <c r="P43" s="12">
        <f t="shared" si="13"/>
        <v>22497.131834032858</v>
      </c>
      <c r="Q43" s="12">
        <f t="shared" si="14"/>
        <v>0</v>
      </c>
      <c r="R43" s="12">
        <f t="shared" si="15"/>
        <v>0</v>
      </c>
      <c r="S43" s="13">
        <f t="shared" si="16"/>
        <v>7171.2000000000007</v>
      </c>
      <c r="T43" s="13">
        <v>0</v>
      </c>
      <c r="U43" s="14">
        <v>0</v>
      </c>
      <c r="V43" s="15">
        <f t="shared" si="33"/>
        <v>7171.2000000000007</v>
      </c>
      <c r="W43" s="15">
        <f t="shared" si="18"/>
        <v>15325.931834032857</v>
      </c>
      <c r="X43" s="15">
        <f t="shared" si="38"/>
        <v>6518000</v>
      </c>
      <c r="Y43" s="15">
        <f t="shared" si="30"/>
        <v>743890.88934541773</v>
      </c>
      <c r="Z43" s="15">
        <f t="shared" si="20"/>
        <v>6518000</v>
      </c>
      <c r="AB43" s="2">
        <v>41981.999999954336</v>
      </c>
      <c r="AC43" s="12">
        <f t="shared" si="4"/>
        <v>7434.7381588723365</v>
      </c>
      <c r="AD43" s="12">
        <f t="shared" si="21"/>
        <v>0</v>
      </c>
      <c r="AE43" s="12">
        <f t="shared" si="36"/>
        <v>0</v>
      </c>
      <c r="AF43" s="13">
        <f t="shared" si="23"/>
        <v>4147.2</v>
      </c>
      <c r="AG43" s="15">
        <f t="shared" si="5"/>
        <v>4147.2</v>
      </c>
      <c r="AH43" s="15">
        <f t="shared" si="24"/>
        <v>3287.5381588723367</v>
      </c>
      <c r="AI43" s="15">
        <f t="shared" si="31"/>
        <v>1661721.43</v>
      </c>
      <c r="AJ43" s="15">
        <f t="shared" si="34"/>
        <v>155235.83870951398</v>
      </c>
      <c r="AK43" s="40">
        <f t="shared" si="25"/>
        <v>6518000</v>
      </c>
      <c r="AL43" s="15"/>
      <c r="AN43" s="2">
        <v>41981.999999954336</v>
      </c>
      <c r="AO43" s="12">
        <f t="shared" si="26"/>
        <v>0</v>
      </c>
      <c r="AP43" s="12">
        <f t="shared" si="37"/>
        <v>0</v>
      </c>
      <c r="AQ43" s="13">
        <f t="shared" si="28"/>
        <v>4147.2</v>
      </c>
      <c r="AR43" s="15">
        <f t="shared" si="6"/>
        <v>4147.2</v>
      </c>
      <c r="AS43" s="15">
        <f t="shared" si="29"/>
        <v>3287.5381588723367</v>
      </c>
      <c r="AT43" s="15">
        <f t="shared" si="32"/>
        <v>2945693.45</v>
      </c>
      <c r="AU43" s="15">
        <f t="shared" si="35"/>
        <v>164277.21171501616</v>
      </c>
      <c r="AV43" s="15">
        <f t="shared" si="7"/>
        <v>6518000</v>
      </c>
    </row>
    <row r="44" spans="1:48" x14ac:dyDescent="0.15">
      <c r="A44" s="2">
        <v>41982.999999954278</v>
      </c>
      <c r="B44" s="30">
        <v>0.226181887</v>
      </c>
      <c r="C44" s="12">
        <f t="shared" si="8"/>
        <v>19542.115036799998</v>
      </c>
      <c r="D44" s="12">
        <f>Výpar!$P$18/31</f>
        <v>0</v>
      </c>
      <c r="E44" s="12">
        <f t="shared" si="9"/>
        <v>0</v>
      </c>
      <c r="F44" s="13">
        <f t="shared" si="0"/>
        <v>11664</v>
      </c>
      <c r="G44" s="13">
        <f t="shared" si="10"/>
        <v>7171.2000000000007</v>
      </c>
      <c r="H44" s="14">
        <f t="shared" si="10"/>
        <v>7171.2000000000007</v>
      </c>
      <c r="I44" s="15">
        <f t="shared" si="1"/>
        <v>26006.400000000001</v>
      </c>
      <c r="J44" s="15">
        <f t="shared" si="2"/>
        <v>-6464.2849632000034</v>
      </c>
      <c r="K44" s="15">
        <f t="shared" si="11"/>
        <v>5620535.7150368001</v>
      </c>
      <c r="L44" s="15">
        <f t="shared" si="12"/>
        <v>104462.23914324958</v>
      </c>
      <c r="N44" s="2">
        <v>41982.999999954278</v>
      </c>
      <c r="O44" s="37">
        <f t="shared" si="3"/>
        <v>7.4649870977939028E-2</v>
      </c>
      <c r="P44" s="12">
        <f t="shared" si="13"/>
        <v>6449.7488524939317</v>
      </c>
      <c r="Q44" s="12">
        <f t="shared" si="14"/>
        <v>0</v>
      </c>
      <c r="R44" s="12">
        <f t="shared" si="15"/>
        <v>0</v>
      </c>
      <c r="S44" s="13">
        <f t="shared" si="16"/>
        <v>7171.2000000000007</v>
      </c>
      <c r="T44" s="13">
        <v>0</v>
      </c>
      <c r="U44" s="14">
        <v>0</v>
      </c>
      <c r="V44" s="15">
        <f t="shared" si="33"/>
        <v>7171.2000000000007</v>
      </c>
      <c r="W44" s="15">
        <f t="shared" si="18"/>
        <v>-721.45114750606899</v>
      </c>
      <c r="X44" s="15">
        <f t="shared" si="38"/>
        <v>6517278.548852494</v>
      </c>
      <c r="Y44" s="15">
        <f t="shared" si="30"/>
        <v>742447.9870504057</v>
      </c>
      <c r="Z44" s="15">
        <f t="shared" si="20"/>
        <v>6518000</v>
      </c>
      <c r="AB44" s="2">
        <v>41982.999999954278</v>
      </c>
      <c r="AC44" s="12">
        <f t="shared" si="4"/>
        <v>2131.4803265827572</v>
      </c>
      <c r="AD44" s="12">
        <f t="shared" si="21"/>
        <v>0</v>
      </c>
      <c r="AE44" s="12">
        <f t="shared" si="36"/>
        <v>0</v>
      </c>
      <c r="AF44" s="13">
        <f t="shared" si="23"/>
        <v>4147.2</v>
      </c>
      <c r="AG44" s="15">
        <f t="shared" si="5"/>
        <v>4147.2</v>
      </c>
      <c r="AH44" s="15">
        <f t="shared" si="24"/>
        <v>-2015.7196734172426</v>
      </c>
      <c r="AI44" s="15">
        <f t="shared" si="31"/>
        <v>1659705.7103265827</v>
      </c>
      <c r="AJ44" s="15">
        <f t="shared" si="34"/>
        <v>151204.39936267943</v>
      </c>
      <c r="AK44" s="40">
        <f t="shared" si="25"/>
        <v>6517278.548852494</v>
      </c>
      <c r="AL44" s="15"/>
      <c r="AN44" s="2">
        <v>41982.999999954278</v>
      </c>
      <c r="AO44" s="12">
        <f t="shared" si="26"/>
        <v>0</v>
      </c>
      <c r="AP44" s="12">
        <f t="shared" si="37"/>
        <v>0</v>
      </c>
      <c r="AQ44" s="13">
        <f t="shared" si="28"/>
        <v>4147.2</v>
      </c>
      <c r="AR44" s="15">
        <f t="shared" si="6"/>
        <v>4147.2</v>
      </c>
      <c r="AS44" s="15">
        <f t="shared" si="29"/>
        <v>-2015.7196734172426</v>
      </c>
      <c r="AT44" s="15">
        <f t="shared" si="32"/>
        <v>2943677.7303265831</v>
      </c>
      <c r="AU44" s="15">
        <f t="shared" si="35"/>
        <v>162261.49204159892</v>
      </c>
      <c r="AV44" s="15">
        <f t="shared" si="7"/>
        <v>6517278.548852494</v>
      </c>
    </row>
    <row r="45" spans="1:48" x14ac:dyDescent="0.15">
      <c r="A45" s="2">
        <v>41983.99999995422</v>
      </c>
      <c r="B45" s="30">
        <v>0.63944174799999998</v>
      </c>
      <c r="C45" s="12">
        <f t="shared" si="8"/>
        <v>55247.767027199996</v>
      </c>
      <c r="D45" s="12">
        <f>Výpar!$P$18/31</f>
        <v>0</v>
      </c>
      <c r="E45" s="12">
        <f t="shared" si="9"/>
        <v>0</v>
      </c>
      <c r="F45" s="13">
        <f t="shared" si="0"/>
        <v>11664</v>
      </c>
      <c r="G45" s="13">
        <f t="shared" si="10"/>
        <v>7171.2000000000007</v>
      </c>
      <c r="H45" s="14">
        <f t="shared" si="10"/>
        <v>7171.2000000000007</v>
      </c>
      <c r="I45" s="15">
        <f t="shared" si="1"/>
        <v>26006.400000000001</v>
      </c>
      <c r="J45" s="15">
        <f t="shared" si="2"/>
        <v>29241.367027199994</v>
      </c>
      <c r="K45" s="15">
        <f t="shared" si="11"/>
        <v>5627000</v>
      </c>
      <c r="L45" s="15">
        <f t="shared" si="12"/>
        <v>133703.60617044958</v>
      </c>
      <c r="N45" s="2">
        <v>41983.99999995422</v>
      </c>
      <c r="O45" s="37">
        <f t="shared" si="3"/>
        <v>0.21104361900609575</v>
      </c>
      <c r="P45" s="12">
        <f t="shared" si="13"/>
        <v>18234.168682126674</v>
      </c>
      <c r="Q45" s="12">
        <f t="shared" si="14"/>
        <v>0</v>
      </c>
      <c r="R45" s="12">
        <f t="shared" si="15"/>
        <v>0</v>
      </c>
      <c r="S45" s="13">
        <f t="shared" si="16"/>
        <v>7171.2000000000007</v>
      </c>
      <c r="T45" s="13">
        <v>0</v>
      </c>
      <c r="U45" s="14">
        <v>0</v>
      </c>
      <c r="V45" s="15">
        <f t="shared" si="33"/>
        <v>7171.2000000000007</v>
      </c>
      <c r="W45" s="15">
        <f t="shared" si="18"/>
        <v>11062.968682126673</v>
      </c>
      <c r="X45" s="15">
        <f t="shared" si="38"/>
        <v>6518000</v>
      </c>
      <c r="Y45" s="15">
        <f t="shared" si="30"/>
        <v>753510.95573253243</v>
      </c>
      <c r="Z45" s="15">
        <f t="shared" si="20"/>
        <v>6518000</v>
      </c>
      <c r="AB45" s="2">
        <v>41983.99999995422</v>
      </c>
      <c r="AC45" s="12">
        <f t="shared" si="4"/>
        <v>6025.9356924442382</v>
      </c>
      <c r="AD45" s="12">
        <f t="shared" si="21"/>
        <v>0</v>
      </c>
      <c r="AE45" s="12">
        <f t="shared" si="36"/>
        <v>0</v>
      </c>
      <c r="AF45" s="13">
        <f t="shared" si="23"/>
        <v>4147.2</v>
      </c>
      <c r="AG45" s="15">
        <f t="shared" si="5"/>
        <v>4147.2</v>
      </c>
      <c r="AH45" s="15">
        <f t="shared" si="24"/>
        <v>1878.7356924442383</v>
      </c>
      <c r="AI45" s="15">
        <f t="shared" si="31"/>
        <v>1661584.4460190269</v>
      </c>
      <c r="AJ45" s="15">
        <f t="shared" si="34"/>
        <v>152946.15107415066</v>
      </c>
      <c r="AK45" s="40">
        <f t="shared" si="25"/>
        <v>6518000</v>
      </c>
      <c r="AL45" s="15"/>
      <c r="AN45" s="2">
        <v>41983.99999995422</v>
      </c>
      <c r="AO45" s="12">
        <f t="shared" si="26"/>
        <v>0</v>
      </c>
      <c r="AP45" s="12">
        <f t="shared" si="37"/>
        <v>0</v>
      </c>
      <c r="AQ45" s="13">
        <f t="shared" si="28"/>
        <v>4147.2</v>
      </c>
      <c r="AR45" s="15">
        <f t="shared" si="6"/>
        <v>4147.2</v>
      </c>
      <c r="AS45" s="15">
        <f t="shared" si="29"/>
        <v>1878.7356924442383</v>
      </c>
      <c r="AT45" s="15">
        <f t="shared" si="32"/>
        <v>2945556.4660190274</v>
      </c>
      <c r="AU45" s="15">
        <f t="shared" si="35"/>
        <v>164140.22773404315</v>
      </c>
      <c r="AV45" s="15">
        <f t="shared" si="7"/>
        <v>6518000</v>
      </c>
    </row>
    <row r="46" spans="1:48" x14ac:dyDescent="0.15">
      <c r="A46" s="2">
        <v>41984.999999954161</v>
      </c>
      <c r="B46" s="30">
        <v>0.95801768499999995</v>
      </c>
      <c r="C46" s="12">
        <f t="shared" si="8"/>
        <v>82772.727983999997</v>
      </c>
      <c r="D46" s="12">
        <f>Výpar!$P$18/31</f>
        <v>0</v>
      </c>
      <c r="E46" s="12">
        <f t="shared" si="9"/>
        <v>0</v>
      </c>
      <c r="F46" s="13">
        <f t="shared" si="0"/>
        <v>11664</v>
      </c>
      <c r="G46" s="13">
        <f t="shared" si="10"/>
        <v>7171.2000000000007</v>
      </c>
      <c r="H46" s="14">
        <f t="shared" si="10"/>
        <v>7171.2000000000007</v>
      </c>
      <c r="I46" s="15">
        <f t="shared" si="1"/>
        <v>26006.400000000001</v>
      </c>
      <c r="J46" s="15">
        <f t="shared" si="2"/>
        <v>56766.327983999996</v>
      </c>
      <c r="K46" s="15">
        <f t="shared" si="11"/>
        <v>5627000</v>
      </c>
      <c r="L46" s="15">
        <f t="shared" si="12"/>
        <v>190469.93415444958</v>
      </c>
      <c r="N46" s="2">
        <v>41984.999999954161</v>
      </c>
      <c r="O46" s="37">
        <f t="shared" si="3"/>
        <v>0.3161875494470246</v>
      </c>
      <c r="P46" s="12">
        <f t="shared" si="13"/>
        <v>27318.604272222925</v>
      </c>
      <c r="Q46" s="12">
        <f t="shared" si="14"/>
        <v>0</v>
      </c>
      <c r="R46" s="12">
        <f t="shared" si="15"/>
        <v>0</v>
      </c>
      <c r="S46" s="13">
        <f t="shared" si="16"/>
        <v>7171.2000000000007</v>
      </c>
      <c r="T46" s="13">
        <v>0</v>
      </c>
      <c r="U46" s="14">
        <v>0</v>
      </c>
      <c r="V46" s="15">
        <f t="shared" si="33"/>
        <v>7171.2000000000007</v>
      </c>
      <c r="W46" s="15">
        <f t="shared" si="18"/>
        <v>20147.404272222924</v>
      </c>
      <c r="X46" s="15">
        <f t="shared" si="38"/>
        <v>6518000</v>
      </c>
      <c r="Y46" s="15">
        <f t="shared" si="30"/>
        <v>773658.36000475532</v>
      </c>
      <c r="Z46" s="15">
        <f t="shared" si="20"/>
        <v>6518000</v>
      </c>
      <c r="AB46" s="2">
        <v>41984.999999954161</v>
      </c>
      <c r="AC46" s="12">
        <f t="shared" si="4"/>
        <v>9028.1139448441209</v>
      </c>
      <c r="AD46" s="12">
        <f t="shared" si="21"/>
        <v>0</v>
      </c>
      <c r="AE46" s="12">
        <f t="shared" si="36"/>
        <v>0</v>
      </c>
      <c r="AF46" s="13">
        <f t="shared" si="23"/>
        <v>4147.2</v>
      </c>
      <c r="AG46" s="15">
        <f t="shared" si="5"/>
        <v>4147.2</v>
      </c>
      <c r="AH46" s="15">
        <f t="shared" si="24"/>
        <v>4880.913944844121</v>
      </c>
      <c r="AI46" s="15">
        <f t="shared" si="31"/>
        <v>1661721.43</v>
      </c>
      <c r="AJ46" s="15">
        <f t="shared" si="34"/>
        <v>157827.06501899479</v>
      </c>
      <c r="AK46" s="40">
        <f t="shared" si="25"/>
        <v>6518000</v>
      </c>
      <c r="AL46" s="15"/>
      <c r="AN46" s="2">
        <v>41984.999999954161</v>
      </c>
      <c r="AO46" s="12">
        <f t="shared" si="26"/>
        <v>0</v>
      </c>
      <c r="AP46" s="12">
        <f t="shared" si="37"/>
        <v>0</v>
      </c>
      <c r="AQ46" s="13">
        <f t="shared" si="28"/>
        <v>4147.2</v>
      </c>
      <c r="AR46" s="15">
        <f t="shared" si="6"/>
        <v>4147.2</v>
      </c>
      <c r="AS46" s="15">
        <f t="shared" si="29"/>
        <v>4880.913944844121</v>
      </c>
      <c r="AT46" s="15">
        <f t="shared" si="32"/>
        <v>2945693.45</v>
      </c>
      <c r="AU46" s="15">
        <f t="shared" si="35"/>
        <v>169021.14167888727</v>
      </c>
      <c r="AV46" s="15">
        <f t="shared" si="7"/>
        <v>6518000</v>
      </c>
    </row>
    <row r="47" spans="1:48" x14ac:dyDescent="0.15">
      <c r="A47" s="2">
        <v>41985.999999954103</v>
      </c>
      <c r="B47" s="30">
        <v>0.97848127100000004</v>
      </c>
      <c r="C47" s="12">
        <f t="shared" si="8"/>
        <v>84540.781814400005</v>
      </c>
      <c r="D47" s="12">
        <f>Výpar!$P$18/31</f>
        <v>0</v>
      </c>
      <c r="E47" s="12">
        <f t="shared" si="9"/>
        <v>0</v>
      </c>
      <c r="F47" s="13">
        <f t="shared" si="0"/>
        <v>11664</v>
      </c>
      <c r="G47" s="13">
        <f t="shared" si="10"/>
        <v>7171.2000000000007</v>
      </c>
      <c r="H47" s="14">
        <f t="shared" si="10"/>
        <v>7171.2000000000007</v>
      </c>
      <c r="I47" s="15">
        <f t="shared" si="1"/>
        <v>26006.400000000001</v>
      </c>
      <c r="J47" s="15">
        <f t="shared" si="2"/>
        <v>58534.381814400003</v>
      </c>
      <c r="K47" s="15">
        <f t="shared" si="11"/>
        <v>5627000</v>
      </c>
      <c r="L47" s="15">
        <f t="shared" si="12"/>
        <v>249004.31596884958</v>
      </c>
      <c r="N47" s="2">
        <v>41985.999999954103</v>
      </c>
      <c r="O47" s="37">
        <f t="shared" si="3"/>
        <v>0.32294142383947749</v>
      </c>
      <c r="P47" s="12">
        <f t="shared" si="13"/>
        <v>27902.139019730854</v>
      </c>
      <c r="Q47" s="12">
        <f t="shared" si="14"/>
        <v>0</v>
      </c>
      <c r="R47" s="12">
        <f t="shared" si="15"/>
        <v>0</v>
      </c>
      <c r="S47" s="13">
        <f t="shared" si="16"/>
        <v>7171.2000000000007</v>
      </c>
      <c r="T47" s="13">
        <v>0</v>
      </c>
      <c r="U47" s="14">
        <v>0</v>
      </c>
      <c r="V47" s="15">
        <f t="shared" si="33"/>
        <v>7171.2000000000007</v>
      </c>
      <c r="W47" s="15">
        <f t="shared" si="18"/>
        <v>20730.939019730853</v>
      </c>
      <c r="X47" s="15">
        <f t="shared" si="38"/>
        <v>6518000</v>
      </c>
      <c r="Y47" s="15">
        <f t="shared" si="30"/>
        <v>794389.29902448622</v>
      </c>
      <c r="Z47" s="15">
        <f t="shared" si="20"/>
        <v>6518000</v>
      </c>
      <c r="AB47" s="2">
        <v>41985.999999954103</v>
      </c>
      <c r="AC47" s="12">
        <f t="shared" si="4"/>
        <v>9220.9575520350645</v>
      </c>
      <c r="AD47" s="12">
        <f t="shared" si="21"/>
        <v>0</v>
      </c>
      <c r="AE47" s="12">
        <f t="shared" si="36"/>
        <v>0</v>
      </c>
      <c r="AF47" s="13">
        <f t="shared" si="23"/>
        <v>4147.2</v>
      </c>
      <c r="AG47" s="15">
        <f t="shared" si="5"/>
        <v>4147.2</v>
      </c>
      <c r="AH47" s="15">
        <f t="shared" si="24"/>
        <v>5073.7575520350647</v>
      </c>
      <c r="AI47" s="15">
        <f t="shared" si="31"/>
        <v>1661721.43</v>
      </c>
      <c r="AJ47" s="15">
        <f t="shared" si="34"/>
        <v>162900.82257102986</v>
      </c>
      <c r="AK47" s="40">
        <f t="shared" si="25"/>
        <v>6518000</v>
      </c>
      <c r="AL47" s="15"/>
      <c r="AN47" s="2">
        <v>41985.999999954103</v>
      </c>
      <c r="AO47" s="12">
        <f t="shared" si="26"/>
        <v>0</v>
      </c>
      <c r="AP47" s="12">
        <f t="shared" si="37"/>
        <v>0</v>
      </c>
      <c r="AQ47" s="13">
        <f t="shared" si="28"/>
        <v>4147.2</v>
      </c>
      <c r="AR47" s="15">
        <f t="shared" si="6"/>
        <v>4147.2</v>
      </c>
      <c r="AS47" s="15">
        <f t="shared" si="29"/>
        <v>5073.7575520350647</v>
      </c>
      <c r="AT47" s="15">
        <f t="shared" si="32"/>
        <v>2945693.45</v>
      </c>
      <c r="AU47" s="15">
        <f t="shared" si="35"/>
        <v>174094.89923092234</v>
      </c>
      <c r="AV47" s="15">
        <f t="shared" si="7"/>
        <v>6518000</v>
      </c>
    </row>
    <row r="48" spans="1:48" x14ac:dyDescent="0.15">
      <c r="A48" s="2">
        <v>41986.999999954045</v>
      </c>
      <c r="B48" s="30">
        <v>0.18553874000000001</v>
      </c>
      <c r="C48" s="12">
        <f t="shared" si="8"/>
        <v>16030.547136000001</v>
      </c>
      <c r="D48" s="12">
        <f>Výpar!$P$18/31</f>
        <v>0</v>
      </c>
      <c r="E48" s="12">
        <f t="shared" si="9"/>
        <v>0</v>
      </c>
      <c r="F48" s="13">
        <f t="shared" si="0"/>
        <v>11664</v>
      </c>
      <c r="G48" s="13">
        <f t="shared" si="10"/>
        <v>7171.2000000000007</v>
      </c>
      <c r="H48" s="14">
        <f t="shared" si="10"/>
        <v>7171.2000000000007</v>
      </c>
      <c r="I48" s="15">
        <f t="shared" si="1"/>
        <v>26006.400000000001</v>
      </c>
      <c r="J48" s="15">
        <f t="shared" si="2"/>
        <v>-9975.8528640000004</v>
      </c>
      <c r="K48" s="15">
        <f t="shared" si="11"/>
        <v>5617024.147136</v>
      </c>
      <c r="L48" s="15">
        <f t="shared" si="12"/>
        <v>229052.61024084955</v>
      </c>
      <c r="N48" s="2">
        <v>41986.999999954045</v>
      </c>
      <c r="O48" s="37">
        <f t="shared" si="3"/>
        <v>6.1235862809869375E-2</v>
      </c>
      <c r="P48" s="12">
        <f t="shared" si="13"/>
        <v>5290.7785467727144</v>
      </c>
      <c r="Q48" s="12">
        <f t="shared" si="14"/>
        <v>0</v>
      </c>
      <c r="R48" s="12">
        <f t="shared" si="15"/>
        <v>0</v>
      </c>
      <c r="S48" s="13">
        <f t="shared" si="16"/>
        <v>7171.2000000000007</v>
      </c>
      <c r="T48" s="13">
        <v>0</v>
      </c>
      <c r="U48" s="14">
        <v>0</v>
      </c>
      <c r="V48" s="15">
        <f t="shared" si="33"/>
        <v>7171.2000000000007</v>
      </c>
      <c r="W48" s="15">
        <f t="shared" si="18"/>
        <v>-1880.4214532272863</v>
      </c>
      <c r="X48" s="15">
        <f t="shared" si="38"/>
        <v>6516119.5785467727</v>
      </c>
      <c r="Y48" s="15">
        <f t="shared" si="30"/>
        <v>790628.45611803164</v>
      </c>
      <c r="Z48" s="15">
        <f t="shared" si="20"/>
        <v>6518000</v>
      </c>
      <c r="AB48" s="2">
        <v>41986.999999954045</v>
      </c>
      <c r="AC48" s="12">
        <f t="shared" si="4"/>
        <v>1748.4696912487666</v>
      </c>
      <c r="AD48" s="12">
        <f t="shared" si="21"/>
        <v>0</v>
      </c>
      <c r="AE48" s="12">
        <f t="shared" si="36"/>
        <v>0</v>
      </c>
      <c r="AF48" s="13">
        <f t="shared" si="23"/>
        <v>4147.2</v>
      </c>
      <c r="AG48" s="15">
        <f t="shared" si="5"/>
        <v>4147.2</v>
      </c>
      <c r="AH48" s="15">
        <f t="shared" si="24"/>
        <v>-2398.7303087512332</v>
      </c>
      <c r="AI48" s="15">
        <f t="shared" si="31"/>
        <v>1659322.6996912486</v>
      </c>
      <c r="AJ48" s="15">
        <f t="shared" si="34"/>
        <v>158103.36195352717</v>
      </c>
      <c r="AK48" s="40">
        <f t="shared" si="25"/>
        <v>6516119.5785467727</v>
      </c>
      <c r="AL48" s="15"/>
      <c r="AN48" s="2">
        <v>41986.999999954045</v>
      </c>
      <c r="AO48" s="12">
        <f t="shared" si="26"/>
        <v>0</v>
      </c>
      <c r="AP48" s="12">
        <f t="shared" si="37"/>
        <v>0</v>
      </c>
      <c r="AQ48" s="13">
        <f t="shared" si="28"/>
        <v>4147.2</v>
      </c>
      <c r="AR48" s="15">
        <f t="shared" si="6"/>
        <v>4147.2</v>
      </c>
      <c r="AS48" s="15">
        <f t="shared" si="29"/>
        <v>-2398.7303087512332</v>
      </c>
      <c r="AT48" s="15">
        <f t="shared" si="32"/>
        <v>2943294.7196912491</v>
      </c>
      <c r="AU48" s="15">
        <f t="shared" si="35"/>
        <v>171696.16892217111</v>
      </c>
      <c r="AV48" s="15">
        <f t="shared" si="7"/>
        <v>6516119.5785467727</v>
      </c>
    </row>
    <row r="49" spans="1:48" x14ac:dyDescent="0.15">
      <c r="A49" s="2">
        <v>41987.999999953987</v>
      </c>
      <c r="B49" s="30">
        <v>0.58869475100000002</v>
      </c>
      <c r="C49" s="12">
        <f t="shared" si="8"/>
        <v>50863.226486400003</v>
      </c>
      <c r="D49" s="12">
        <f>Výpar!$P$18/31</f>
        <v>0</v>
      </c>
      <c r="E49" s="12">
        <f t="shared" si="9"/>
        <v>0</v>
      </c>
      <c r="F49" s="13">
        <f t="shared" si="0"/>
        <v>11664</v>
      </c>
      <c r="G49" s="13">
        <f t="shared" si="10"/>
        <v>7171.2000000000007</v>
      </c>
      <c r="H49" s="14">
        <f t="shared" si="10"/>
        <v>7171.2000000000007</v>
      </c>
      <c r="I49" s="15">
        <f t="shared" si="1"/>
        <v>26006.400000000001</v>
      </c>
      <c r="J49" s="15">
        <f t="shared" si="2"/>
        <v>24856.826486400001</v>
      </c>
      <c r="K49" s="15">
        <f t="shared" si="11"/>
        <v>5627000</v>
      </c>
      <c r="L49" s="15">
        <f t="shared" si="12"/>
        <v>253909.43672724956</v>
      </c>
      <c r="N49" s="2">
        <v>41987.999999953987</v>
      </c>
      <c r="O49" s="37">
        <f t="shared" si="3"/>
        <v>0.19429490040261246</v>
      </c>
      <c r="P49" s="12">
        <f t="shared" si="13"/>
        <v>16787.079394785716</v>
      </c>
      <c r="Q49" s="12">
        <f t="shared" si="14"/>
        <v>0</v>
      </c>
      <c r="R49" s="12">
        <f t="shared" si="15"/>
        <v>0</v>
      </c>
      <c r="S49" s="13">
        <f t="shared" si="16"/>
        <v>7171.2000000000007</v>
      </c>
      <c r="T49" s="13">
        <v>0</v>
      </c>
      <c r="U49" s="14">
        <v>0</v>
      </c>
      <c r="V49" s="15">
        <f t="shared" si="33"/>
        <v>7171.2000000000007</v>
      </c>
      <c r="W49" s="15">
        <f t="shared" si="18"/>
        <v>9615.8793947857157</v>
      </c>
      <c r="X49" s="15">
        <f t="shared" si="38"/>
        <v>6518000</v>
      </c>
      <c r="Y49" s="15">
        <f t="shared" si="30"/>
        <v>800244.33551281737</v>
      </c>
      <c r="Z49" s="15">
        <f t="shared" si="20"/>
        <v>6518000</v>
      </c>
      <c r="AB49" s="2">
        <v>41987.999999953987</v>
      </c>
      <c r="AC49" s="12">
        <f t="shared" si="4"/>
        <v>5547.7089556646724</v>
      </c>
      <c r="AD49" s="12">
        <f t="shared" si="21"/>
        <v>0</v>
      </c>
      <c r="AE49" s="12">
        <f t="shared" si="36"/>
        <v>0</v>
      </c>
      <c r="AF49" s="13">
        <f t="shared" si="23"/>
        <v>4147.2</v>
      </c>
      <c r="AG49" s="15">
        <f t="shared" si="5"/>
        <v>4147.2</v>
      </c>
      <c r="AH49" s="15">
        <f t="shared" si="24"/>
        <v>1400.5089556646726</v>
      </c>
      <c r="AI49" s="15">
        <f t="shared" si="31"/>
        <v>1660723.2086469133</v>
      </c>
      <c r="AJ49" s="15">
        <f t="shared" si="34"/>
        <v>158505.64955610523</v>
      </c>
      <c r="AK49" s="40">
        <f t="shared" si="25"/>
        <v>6518000</v>
      </c>
      <c r="AL49" s="15"/>
      <c r="AN49" s="2">
        <v>41987.999999953987</v>
      </c>
      <c r="AO49" s="12">
        <f t="shared" si="26"/>
        <v>0</v>
      </c>
      <c r="AP49" s="12">
        <f t="shared" si="37"/>
        <v>0</v>
      </c>
      <c r="AQ49" s="13">
        <f t="shared" si="28"/>
        <v>4147.2</v>
      </c>
      <c r="AR49" s="15">
        <f t="shared" si="6"/>
        <v>4147.2</v>
      </c>
      <c r="AS49" s="15">
        <f t="shared" si="29"/>
        <v>1400.5089556646726</v>
      </c>
      <c r="AT49" s="15">
        <f t="shared" si="32"/>
        <v>2944695.2286469135</v>
      </c>
      <c r="AU49" s="15">
        <f t="shared" si="35"/>
        <v>173096.67787783578</v>
      </c>
      <c r="AV49" s="15">
        <f t="shared" si="7"/>
        <v>6518000</v>
      </c>
    </row>
    <row r="50" spans="1:48" x14ac:dyDescent="0.15">
      <c r="A50" s="2">
        <v>41988.999999953929</v>
      </c>
      <c r="B50" s="30">
        <v>0.57796198600000004</v>
      </c>
      <c r="C50" s="12">
        <f t="shared" si="8"/>
        <v>49935.9155904</v>
      </c>
      <c r="D50" s="12">
        <f>Výpar!$P$18/31</f>
        <v>0</v>
      </c>
      <c r="E50" s="12">
        <f t="shared" si="9"/>
        <v>0</v>
      </c>
      <c r="F50" s="13">
        <f t="shared" si="0"/>
        <v>11664</v>
      </c>
      <c r="G50" s="13">
        <f t="shared" si="10"/>
        <v>7171.2000000000007</v>
      </c>
      <c r="H50" s="14">
        <f t="shared" si="10"/>
        <v>7171.2000000000007</v>
      </c>
      <c r="I50" s="15">
        <f t="shared" si="1"/>
        <v>26006.400000000001</v>
      </c>
      <c r="J50" s="15">
        <f t="shared" si="2"/>
        <v>23929.515590399998</v>
      </c>
      <c r="K50" s="15">
        <f t="shared" si="11"/>
        <v>5627000</v>
      </c>
      <c r="L50" s="15">
        <f t="shared" si="12"/>
        <v>277838.95231764956</v>
      </c>
      <c r="N50" s="2">
        <v>41988.999999953929</v>
      </c>
      <c r="O50" s="37">
        <f t="shared" si="3"/>
        <v>0.19075262063338169</v>
      </c>
      <c r="P50" s="12">
        <f t="shared" si="13"/>
        <v>16481.026422724179</v>
      </c>
      <c r="Q50" s="12">
        <f t="shared" si="14"/>
        <v>0</v>
      </c>
      <c r="R50" s="12">
        <f t="shared" si="15"/>
        <v>0</v>
      </c>
      <c r="S50" s="13">
        <f t="shared" si="16"/>
        <v>7171.2000000000007</v>
      </c>
      <c r="T50" s="13">
        <v>0</v>
      </c>
      <c r="U50" s="14">
        <v>0</v>
      </c>
      <c r="V50" s="15">
        <f t="shared" si="33"/>
        <v>7171.2000000000007</v>
      </c>
      <c r="W50" s="15">
        <f t="shared" si="18"/>
        <v>9309.826422724178</v>
      </c>
      <c r="X50" s="15">
        <f t="shared" si="38"/>
        <v>6518000</v>
      </c>
      <c r="Y50" s="15">
        <f t="shared" si="30"/>
        <v>809554.16193554155</v>
      </c>
      <c r="Z50" s="15">
        <f t="shared" si="20"/>
        <v>6518000</v>
      </c>
      <c r="AB50" s="2">
        <v>41988.999999953929</v>
      </c>
      <c r="AC50" s="12">
        <f t="shared" si="4"/>
        <v>5446.5661199108272</v>
      </c>
      <c r="AD50" s="12">
        <f t="shared" si="21"/>
        <v>0</v>
      </c>
      <c r="AE50" s="12">
        <f t="shared" si="36"/>
        <v>0</v>
      </c>
      <c r="AF50" s="13">
        <f t="shared" si="23"/>
        <v>4147.2</v>
      </c>
      <c r="AG50" s="15">
        <f t="shared" si="5"/>
        <v>4147.2</v>
      </c>
      <c r="AH50" s="15">
        <f t="shared" si="24"/>
        <v>1299.3661199108274</v>
      </c>
      <c r="AI50" s="15">
        <f t="shared" si="31"/>
        <v>1661721.43</v>
      </c>
      <c r="AJ50" s="15">
        <f t="shared" si="34"/>
        <v>159805.01567601605</v>
      </c>
      <c r="AK50" s="40">
        <f t="shared" si="25"/>
        <v>6518000</v>
      </c>
      <c r="AL50" s="15"/>
      <c r="AN50" s="2">
        <v>41988.999999953929</v>
      </c>
      <c r="AO50" s="12">
        <f t="shared" si="26"/>
        <v>0</v>
      </c>
      <c r="AP50" s="12">
        <f t="shared" si="37"/>
        <v>0</v>
      </c>
      <c r="AQ50" s="13">
        <f t="shared" si="28"/>
        <v>4147.2</v>
      </c>
      <c r="AR50" s="15">
        <f t="shared" si="6"/>
        <v>4147.2</v>
      </c>
      <c r="AS50" s="15">
        <f t="shared" si="29"/>
        <v>1299.3661199108274</v>
      </c>
      <c r="AT50" s="15">
        <f t="shared" si="32"/>
        <v>2945693.45</v>
      </c>
      <c r="AU50" s="15">
        <f t="shared" si="35"/>
        <v>174396.0439977466</v>
      </c>
      <c r="AV50" s="15">
        <f t="shared" si="7"/>
        <v>6518000</v>
      </c>
    </row>
    <row r="51" spans="1:48" x14ac:dyDescent="0.15">
      <c r="A51" s="2">
        <v>41989.99999995387</v>
      </c>
      <c r="B51" s="30">
        <v>0.58838454799999995</v>
      </c>
      <c r="C51" s="12">
        <f t="shared" si="8"/>
        <v>50836.424947199994</v>
      </c>
      <c r="D51" s="12">
        <f>Výpar!$P$18/31</f>
        <v>0</v>
      </c>
      <c r="E51" s="12">
        <f t="shared" si="9"/>
        <v>0</v>
      </c>
      <c r="F51" s="13">
        <f t="shared" si="0"/>
        <v>11664</v>
      </c>
      <c r="G51" s="13">
        <f t="shared" si="10"/>
        <v>7171.2000000000007</v>
      </c>
      <c r="H51" s="14">
        <f t="shared" si="10"/>
        <v>7171.2000000000007</v>
      </c>
      <c r="I51" s="15">
        <f t="shared" si="1"/>
        <v>26006.400000000001</v>
      </c>
      <c r="J51" s="15">
        <f t="shared" si="2"/>
        <v>24830.024947199992</v>
      </c>
      <c r="K51" s="15">
        <f t="shared" si="11"/>
        <v>5627000</v>
      </c>
      <c r="L51" s="15">
        <f t="shared" si="12"/>
        <v>302668.97726484953</v>
      </c>
      <c r="N51" s="2">
        <v>41989.99999995387</v>
      </c>
      <c r="O51" s="37">
        <f t="shared" si="3"/>
        <v>0.1941925199059506</v>
      </c>
      <c r="P51" s="12">
        <f t="shared" si="13"/>
        <v>16778.233719874133</v>
      </c>
      <c r="Q51" s="12">
        <f t="shared" si="14"/>
        <v>0</v>
      </c>
      <c r="R51" s="12">
        <f t="shared" si="15"/>
        <v>0</v>
      </c>
      <c r="S51" s="13">
        <f t="shared" si="16"/>
        <v>7171.2000000000007</v>
      </c>
      <c r="T51" s="13">
        <v>0</v>
      </c>
      <c r="U51" s="14">
        <v>0</v>
      </c>
      <c r="V51" s="15">
        <f t="shared" si="33"/>
        <v>7171.2000000000007</v>
      </c>
      <c r="W51" s="15">
        <f t="shared" si="18"/>
        <v>9607.0337198741327</v>
      </c>
      <c r="X51" s="15">
        <f t="shared" si="38"/>
        <v>6518000</v>
      </c>
      <c r="Y51" s="15">
        <f t="shared" si="30"/>
        <v>819161.19565541565</v>
      </c>
      <c r="Z51" s="15">
        <f t="shared" si="20"/>
        <v>6518000</v>
      </c>
      <c r="AB51" s="2">
        <v>41989.99999995387</v>
      </c>
      <c r="AC51" s="12">
        <f t="shared" si="4"/>
        <v>5544.785681831755</v>
      </c>
      <c r="AD51" s="12">
        <f t="shared" si="21"/>
        <v>0</v>
      </c>
      <c r="AE51" s="12">
        <f t="shared" si="36"/>
        <v>0</v>
      </c>
      <c r="AF51" s="13">
        <f t="shared" si="23"/>
        <v>4147.2</v>
      </c>
      <c r="AG51" s="15">
        <f t="shared" si="5"/>
        <v>4147.2</v>
      </c>
      <c r="AH51" s="15">
        <f t="shared" si="24"/>
        <v>1397.5856818317552</v>
      </c>
      <c r="AI51" s="15">
        <f t="shared" si="31"/>
        <v>1661721.43</v>
      </c>
      <c r="AJ51" s="15">
        <f t="shared" si="34"/>
        <v>161202.6013578478</v>
      </c>
      <c r="AK51" s="40">
        <f t="shared" si="25"/>
        <v>6518000</v>
      </c>
      <c r="AL51" s="15"/>
      <c r="AN51" s="2">
        <v>41989.99999995387</v>
      </c>
      <c r="AO51" s="12">
        <f t="shared" si="26"/>
        <v>0</v>
      </c>
      <c r="AP51" s="12">
        <f t="shared" si="37"/>
        <v>0</v>
      </c>
      <c r="AQ51" s="13">
        <f t="shared" si="28"/>
        <v>4147.2</v>
      </c>
      <c r="AR51" s="15">
        <f t="shared" si="6"/>
        <v>4147.2</v>
      </c>
      <c r="AS51" s="15">
        <f t="shared" si="29"/>
        <v>1397.5856818317552</v>
      </c>
      <c r="AT51" s="15">
        <f t="shared" si="32"/>
        <v>2945693.45</v>
      </c>
      <c r="AU51" s="15">
        <f t="shared" si="35"/>
        <v>175793.62967957836</v>
      </c>
      <c r="AV51" s="15">
        <f t="shared" si="7"/>
        <v>6518000</v>
      </c>
    </row>
    <row r="52" spans="1:48" x14ac:dyDescent="0.15">
      <c r="A52" s="2">
        <v>41990.999999953812</v>
      </c>
      <c r="B52" s="30">
        <v>0.57858239199999995</v>
      </c>
      <c r="C52" s="12">
        <f t="shared" si="8"/>
        <v>49989.518668799996</v>
      </c>
      <c r="D52" s="12">
        <f>Výpar!$P$18/31</f>
        <v>0</v>
      </c>
      <c r="E52" s="12">
        <f t="shared" si="9"/>
        <v>0</v>
      </c>
      <c r="F52" s="13">
        <f t="shared" si="0"/>
        <v>11664</v>
      </c>
      <c r="G52" s="13">
        <f t="shared" si="10"/>
        <v>7171.2000000000007</v>
      </c>
      <c r="H52" s="14">
        <f t="shared" si="10"/>
        <v>7171.2000000000007</v>
      </c>
      <c r="I52" s="15">
        <f t="shared" si="1"/>
        <v>26006.400000000001</v>
      </c>
      <c r="J52" s="15">
        <f t="shared" si="2"/>
        <v>23983.118668799994</v>
      </c>
      <c r="K52" s="15">
        <f t="shared" si="11"/>
        <v>5627000</v>
      </c>
      <c r="L52" s="15">
        <f t="shared" si="12"/>
        <v>326652.09593364951</v>
      </c>
      <c r="N52" s="2">
        <v>41990.999999953812</v>
      </c>
      <c r="O52" s="37">
        <f t="shared" si="3"/>
        <v>0.19095738162670534</v>
      </c>
      <c r="P52" s="12">
        <f t="shared" si="13"/>
        <v>16498.717772547341</v>
      </c>
      <c r="Q52" s="12">
        <f t="shared" si="14"/>
        <v>0</v>
      </c>
      <c r="R52" s="12">
        <f t="shared" si="15"/>
        <v>0</v>
      </c>
      <c r="S52" s="13">
        <f t="shared" si="16"/>
        <v>7171.2000000000007</v>
      </c>
      <c r="T52" s="13">
        <v>0</v>
      </c>
      <c r="U52" s="14">
        <v>0</v>
      </c>
      <c r="V52" s="15">
        <f t="shared" si="33"/>
        <v>7171.2000000000007</v>
      </c>
      <c r="W52" s="15">
        <f t="shared" si="18"/>
        <v>9327.5177725473404</v>
      </c>
      <c r="X52" s="15">
        <f t="shared" si="38"/>
        <v>6518000</v>
      </c>
      <c r="Y52" s="15">
        <f t="shared" si="30"/>
        <v>828488.71342796297</v>
      </c>
      <c r="Z52" s="15">
        <f t="shared" si="20"/>
        <v>6518000</v>
      </c>
      <c r="AB52" s="2">
        <v>41990.999999953812</v>
      </c>
      <c r="AC52" s="12">
        <f t="shared" si="4"/>
        <v>5452.4126675766611</v>
      </c>
      <c r="AD52" s="12">
        <f t="shared" si="21"/>
        <v>0</v>
      </c>
      <c r="AE52" s="12">
        <f t="shared" si="36"/>
        <v>0</v>
      </c>
      <c r="AF52" s="13">
        <f t="shared" si="23"/>
        <v>4147.2</v>
      </c>
      <c r="AG52" s="15">
        <f t="shared" si="5"/>
        <v>4147.2</v>
      </c>
      <c r="AH52" s="15">
        <f t="shared" si="24"/>
        <v>1305.2126675766613</v>
      </c>
      <c r="AI52" s="15">
        <f t="shared" si="31"/>
        <v>1661721.43</v>
      </c>
      <c r="AJ52" s="15">
        <f t="shared" si="34"/>
        <v>162507.81402542445</v>
      </c>
      <c r="AK52" s="40">
        <f t="shared" si="25"/>
        <v>6518000</v>
      </c>
      <c r="AL52" s="15"/>
      <c r="AN52" s="2">
        <v>41990.999999953812</v>
      </c>
      <c r="AO52" s="12">
        <f t="shared" si="26"/>
        <v>0</v>
      </c>
      <c r="AP52" s="12">
        <f t="shared" si="37"/>
        <v>0</v>
      </c>
      <c r="AQ52" s="13">
        <f t="shared" si="28"/>
        <v>4147.2</v>
      </c>
      <c r="AR52" s="15">
        <f t="shared" si="6"/>
        <v>4147.2</v>
      </c>
      <c r="AS52" s="15">
        <f t="shared" si="29"/>
        <v>1305.2126675766613</v>
      </c>
      <c r="AT52" s="15">
        <f t="shared" si="32"/>
        <v>2945693.45</v>
      </c>
      <c r="AU52" s="15">
        <f t="shared" si="35"/>
        <v>177098.842347155</v>
      </c>
      <c r="AV52" s="15">
        <f t="shared" si="7"/>
        <v>6518000</v>
      </c>
    </row>
    <row r="53" spans="1:48" x14ac:dyDescent="0.15">
      <c r="A53" s="2">
        <v>41991.999999953754</v>
      </c>
      <c r="B53" s="30">
        <v>0.57920279900000005</v>
      </c>
      <c r="C53" s="12">
        <f t="shared" si="8"/>
        <v>50043.121833600002</v>
      </c>
      <c r="D53" s="12">
        <f>Výpar!$P$18/31</f>
        <v>0</v>
      </c>
      <c r="E53" s="12">
        <f t="shared" si="9"/>
        <v>0</v>
      </c>
      <c r="F53" s="13">
        <f t="shared" si="0"/>
        <v>11664</v>
      </c>
      <c r="G53" s="13">
        <f t="shared" si="10"/>
        <v>7171.2000000000007</v>
      </c>
      <c r="H53" s="14">
        <f t="shared" si="10"/>
        <v>7171.2000000000007</v>
      </c>
      <c r="I53" s="15">
        <f t="shared" si="1"/>
        <v>26006.400000000001</v>
      </c>
      <c r="J53" s="15">
        <f t="shared" si="2"/>
        <v>24036.721833600001</v>
      </c>
      <c r="K53" s="15">
        <f t="shared" si="11"/>
        <v>5627000</v>
      </c>
      <c r="L53" s="15">
        <f t="shared" si="12"/>
        <v>350688.81776724954</v>
      </c>
      <c r="N53" s="2">
        <v>41991.999999953754</v>
      </c>
      <c r="O53" s="37">
        <f t="shared" si="3"/>
        <v>0.19116214295007256</v>
      </c>
      <c r="P53" s="12">
        <f t="shared" si="13"/>
        <v>16516.409150886269</v>
      </c>
      <c r="Q53" s="12">
        <f t="shared" si="14"/>
        <v>0</v>
      </c>
      <c r="R53" s="12">
        <f t="shared" si="15"/>
        <v>0</v>
      </c>
      <c r="S53" s="13">
        <f t="shared" si="16"/>
        <v>7171.2000000000007</v>
      </c>
      <c r="T53" s="13">
        <v>0</v>
      </c>
      <c r="U53" s="14">
        <v>0</v>
      </c>
      <c r="V53" s="15">
        <f t="shared" si="33"/>
        <v>7171.2000000000007</v>
      </c>
      <c r="W53" s="15">
        <f t="shared" si="18"/>
        <v>9345.2091508862686</v>
      </c>
      <c r="X53" s="15">
        <f t="shared" si="38"/>
        <v>6518000</v>
      </c>
      <c r="Y53" s="15">
        <f t="shared" si="30"/>
        <v>837833.92257884925</v>
      </c>
      <c r="Z53" s="15">
        <f t="shared" si="20"/>
        <v>6518000</v>
      </c>
      <c r="AB53" s="2">
        <v>41991.999999953754</v>
      </c>
      <c r="AC53" s="12">
        <f t="shared" si="4"/>
        <v>5458.2592246662407</v>
      </c>
      <c r="AD53" s="12">
        <f t="shared" si="21"/>
        <v>0</v>
      </c>
      <c r="AE53" s="12">
        <f t="shared" si="36"/>
        <v>0</v>
      </c>
      <c r="AF53" s="13">
        <f t="shared" si="23"/>
        <v>4147.2</v>
      </c>
      <c r="AG53" s="15">
        <f t="shared" si="5"/>
        <v>4147.2</v>
      </c>
      <c r="AH53" s="15">
        <f t="shared" si="24"/>
        <v>1311.0592246662409</v>
      </c>
      <c r="AI53" s="15">
        <f t="shared" si="31"/>
        <v>1661721.43</v>
      </c>
      <c r="AJ53" s="15">
        <f t="shared" si="34"/>
        <v>163818.87325009069</v>
      </c>
      <c r="AK53" s="40">
        <f t="shared" si="25"/>
        <v>6518000</v>
      </c>
      <c r="AL53" s="15"/>
      <c r="AN53" s="2">
        <v>41991.999999953754</v>
      </c>
      <c r="AO53" s="12">
        <f t="shared" si="26"/>
        <v>0</v>
      </c>
      <c r="AP53" s="12">
        <f t="shared" si="37"/>
        <v>0</v>
      </c>
      <c r="AQ53" s="13">
        <f t="shared" si="28"/>
        <v>4147.2</v>
      </c>
      <c r="AR53" s="15">
        <f t="shared" si="6"/>
        <v>4147.2</v>
      </c>
      <c r="AS53" s="15">
        <f t="shared" si="29"/>
        <v>1311.0592246662409</v>
      </c>
      <c r="AT53" s="15">
        <f t="shared" si="32"/>
        <v>2945693.45</v>
      </c>
      <c r="AU53" s="15">
        <f t="shared" si="35"/>
        <v>178409.90157182125</v>
      </c>
      <c r="AV53" s="15">
        <f t="shared" si="7"/>
        <v>6518000</v>
      </c>
    </row>
    <row r="54" spans="1:48" x14ac:dyDescent="0.15">
      <c r="A54" s="2">
        <v>41992.999999953696</v>
      </c>
      <c r="B54" s="30">
        <v>0.98112781400000004</v>
      </c>
      <c r="C54" s="12">
        <f t="shared" si="8"/>
        <v>84769.443129599997</v>
      </c>
      <c r="D54" s="12">
        <f>Výpar!$P$18/31</f>
        <v>0</v>
      </c>
      <c r="E54" s="12">
        <f t="shared" si="9"/>
        <v>0</v>
      </c>
      <c r="F54" s="13">
        <f t="shared" si="0"/>
        <v>11664</v>
      </c>
      <c r="G54" s="13">
        <f t="shared" si="10"/>
        <v>7171.2000000000007</v>
      </c>
      <c r="H54" s="14">
        <f t="shared" si="10"/>
        <v>7171.2000000000007</v>
      </c>
      <c r="I54" s="15">
        <f t="shared" si="1"/>
        <v>26006.400000000001</v>
      </c>
      <c r="J54" s="15">
        <f t="shared" si="2"/>
        <v>58763.043129599995</v>
      </c>
      <c r="K54" s="15">
        <f t="shared" si="11"/>
        <v>5627000</v>
      </c>
      <c r="L54" s="15">
        <f t="shared" si="12"/>
        <v>409451.86089684954</v>
      </c>
      <c r="N54" s="2">
        <v>41992.999999953696</v>
      </c>
      <c r="O54" s="37">
        <f t="shared" si="3"/>
        <v>0.32381489826357035</v>
      </c>
      <c r="P54" s="12">
        <f t="shared" si="13"/>
        <v>27977.607209972477</v>
      </c>
      <c r="Q54" s="12">
        <f t="shared" si="14"/>
        <v>0</v>
      </c>
      <c r="R54" s="12">
        <f t="shared" si="15"/>
        <v>0</v>
      </c>
      <c r="S54" s="13">
        <f t="shared" si="16"/>
        <v>7171.2000000000007</v>
      </c>
      <c r="T54" s="13">
        <v>0</v>
      </c>
      <c r="U54" s="14">
        <v>0</v>
      </c>
      <c r="V54" s="15">
        <f t="shared" si="33"/>
        <v>7171.2000000000007</v>
      </c>
      <c r="W54" s="15">
        <f t="shared" si="18"/>
        <v>20806.407209972476</v>
      </c>
      <c r="X54" s="15">
        <f t="shared" si="38"/>
        <v>6518000</v>
      </c>
      <c r="Y54" s="15">
        <f t="shared" si="30"/>
        <v>858640.32978882175</v>
      </c>
      <c r="Z54" s="15">
        <f t="shared" si="20"/>
        <v>6518000</v>
      </c>
      <c r="AB54" s="2">
        <v>41992.999999953696</v>
      </c>
      <c r="AC54" s="12">
        <f t="shared" si="4"/>
        <v>9245.8978972270525</v>
      </c>
      <c r="AD54" s="12">
        <f t="shared" si="21"/>
        <v>0</v>
      </c>
      <c r="AE54" s="12">
        <f t="shared" si="36"/>
        <v>0</v>
      </c>
      <c r="AF54" s="13">
        <f t="shared" si="23"/>
        <v>4147.2</v>
      </c>
      <c r="AG54" s="15">
        <f t="shared" si="5"/>
        <v>4147.2</v>
      </c>
      <c r="AH54" s="15">
        <f t="shared" si="24"/>
        <v>5098.6978972270526</v>
      </c>
      <c r="AI54" s="15">
        <f t="shared" si="31"/>
        <v>1661721.43</v>
      </c>
      <c r="AJ54" s="15">
        <f t="shared" si="34"/>
        <v>168917.57114731774</v>
      </c>
      <c r="AK54" s="40">
        <f t="shared" si="25"/>
        <v>6518000</v>
      </c>
      <c r="AL54" s="15"/>
      <c r="AN54" s="2">
        <v>41992.999999953696</v>
      </c>
      <c r="AO54" s="12">
        <f t="shared" si="26"/>
        <v>0</v>
      </c>
      <c r="AP54" s="12">
        <f t="shared" si="37"/>
        <v>0</v>
      </c>
      <c r="AQ54" s="13">
        <f t="shared" si="28"/>
        <v>4147.2</v>
      </c>
      <c r="AR54" s="15">
        <f t="shared" si="6"/>
        <v>4147.2</v>
      </c>
      <c r="AS54" s="15">
        <f t="shared" si="29"/>
        <v>5098.6978972270526</v>
      </c>
      <c r="AT54" s="15">
        <f t="shared" si="32"/>
        <v>2945693.45</v>
      </c>
      <c r="AU54" s="15">
        <f t="shared" si="35"/>
        <v>183508.59946904829</v>
      </c>
      <c r="AV54" s="15">
        <f t="shared" si="7"/>
        <v>6518000</v>
      </c>
    </row>
    <row r="55" spans="1:48" x14ac:dyDescent="0.15">
      <c r="A55" s="2">
        <v>41993.999999953638</v>
      </c>
      <c r="B55" s="30">
        <v>0.55316995499999999</v>
      </c>
      <c r="C55" s="12">
        <f t="shared" si="8"/>
        <v>47793.884112</v>
      </c>
      <c r="D55" s="12">
        <f>Výpar!$P$18/31</f>
        <v>0</v>
      </c>
      <c r="E55" s="12">
        <f t="shared" si="9"/>
        <v>0</v>
      </c>
      <c r="F55" s="13">
        <f t="shared" si="0"/>
        <v>11664</v>
      </c>
      <c r="G55" s="13">
        <f t="shared" si="10"/>
        <v>7171.2000000000007</v>
      </c>
      <c r="H55" s="14">
        <f t="shared" si="10"/>
        <v>7171.2000000000007</v>
      </c>
      <c r="I55" s="15">
        <f t="shared" si="1"/>
        <v>26006.400000000001</v>
      </c>
      <c r="J55" s="15">
        <f t="shared" si="2"/>
        <v>21787.484111999998</v>
      </c>
      <c r="K55" s="15">
        <f t="shared" si="11"/>
        <v>5627000</v>
      </c>
      <c r="L55" s="15">
        <f t="shared" si="12"/>
        <v>431239.34500884952</v>
      </c>
      <c r="N55" s="2">
        <v>41993.999999953638</v>
      </c>
      <c r="O55" s="37">
        <f t="shared" si="3"/>
        <v>0.18257017092452826</v>
      </c>
      <c r="P55" s="12">
        <f t="shared" si="13"/>
        <v>15774.062767879243</v>
      </c>
      <c r="Q55" s="12">
        <f t="shared" si="14"/>
        <v>0</v>
      </c>
      <c r="R55" s="12">
        <f t="shared" si="15"/>
        <v>0</v>
      </c>
      <c r="S55" s="13">
        <f t="shared" si="16"/>
        <v>7171.2000000000007</v>
      </c>
      <c r="T55" s="13">
        <v>0</v>
      </c>
      <c r="U55" s="14">
        <v>0</v>
      </c>
      <c r="V55" s="15">
        <f t="shared" si="33"/>
        <v>7171.2000000000007</v>
      </c>
      <c r="W55" s="15">
        <f t="shared" si="18"/>
        <v>8602.8627678792418</v>
      </c>
      <c r="X55" s="15">
        <f t="shared" si="38"/>
        <v>6518000</v>
      </c>
      <c r="Y55" s="15">
        <f t="shared" si="30"/>
        <v>867243.19255670102</v>
      </c>
      <c r="Z55" s="15">
        <f t="shared" si="20"/>
        <v>6518000</v>
      </c>
      <c r="AB55" s="2">
        <v>41993.999999953638</v>
      </c>
      <c r="AC55" s="12">
        <f t="shared" si="4"/>
        <v>5212.932352709433</v>
      </c>
      <c r="AD55" s="12">
        <f t="shared" si="21"/>
        <v>0</v>
      </c>
      <c r="AE55" s="12">
        <f t="shared" si="36"/>
        <v>0</v>
      </c>
      <c r="AF55" s="13">
        <f t="shared" si="23"/>
        <v>4147.2</v>
      </c>
      <c r="AG55" s="15">
        <f t="shared" si="5"/>
        <v>4147.2</v>
      </c>
      <c r="AH55" s="15">
        <f t="shared" si="24"/>
        <v>1065.7323527094331</v>
      </c>
      <c r="AI55" s="15">
        <f t="shared" si="31"/>
        <v>1661721.43</v>
      </c>
      <c r="AJ55" s="15">
        <f t="shared" si="34"/>
        <v>169983.30350002716</v>
      </c>
      <c r="AK55" s="40">
        <f t="shared" si="25"/>
        <v>6518000</v>
      </c>
      <c r="AL55" s="15"/>
      <c r="AN55" s="2">
        <v>41993.999999953638</v>
      </c>
      <c r="AO55" s="12">
        <f t="shared" si="26"/>
        <v>0</v>
      </c>
      <c r="AP55" s="12">
        <f t="shared" si="37"/>
        <v>0</v>
      </c>
      <c r="AQ55" s="13">
        <f t="shared" si="28"/>
        <v>4147.2</v>
      </c>
      <c r="AR55" s="15">
        <f t="shared" si="6"/>
        <v>4147.2</v>
      </c>
      <c r="AS55" s="15">
        <f t="shared" si="29"/>
        <v>1065.7323527094331</v>
      </c>
      <c r="AT55" s="15">
        <f t="shared" si="32"/>
        <v>2945693.45</v>
      </c>
      <c r="AU55" s="15">
        <f t="shared" si="35"/>
        <v>184574.33182175772</v>
      </c>
      <c r="AV55" s="15">
        <f t="shared" si="7"/>
        <v>6518000</v>
      </c>
    </row>
    <row r="56" spans="1:48" x14ac:dyDescent="0.15">
      <c r="A56" s="2">
        <v>41994.999999953579</v>
      </c>
      <c r="B56" s="30">
        <v>0.64540039599999999</v>
      </c>
      <c r="C56" s="12">
        <f t="shared" si="8"/>
        <v>55762.5942144</v>
      </c>
      <c r="D56" s="12">
        <f>Výpar!$P$18/31</f>
        <v>0</v>
      </c>
      <c r="E56" s="12">
        <f t="shared" si="9"/>
        <v>0</v>
      </c>
      <c r="F56" s="13">
        <f t="shared" si="0"/>
        <v>11664</v>
      </c>
      <c r="G56" s="13">
        <f t="shared" si="10"/>
        <v>7171.2000000000007</v>
      </c>
      <c r="H56" s="14">
        <f t="shared" si="10"/>
        <v>7171.2000000000007</v>
      </c>
      <c r="I56" s="15">
        <f t="shared" si="1"/>
        <v>26006.400000000001</v>
      </c>
      <c r="J56" s="15">
        <f t="shared" si="2"/>
        <v>29756.194214399999</v>
      </c>
      <c r="K56" s="15">
        <f t="shared" si="11"/>
        <v>5627000</v>
      </c>
      <c r="L56" s="15">
        <f t="shared" si="12"/>
        <v>460995.53922324954</v>
      </c>
      <c r="N56" s="2">
        <v>41994.999999953579</v>
      </c>
      <c r="O56" s="37">
        <f t="shared" si="3"/>
        <v>0.21301023229375904</v>
      </c>
      <c r="P56" s="12">
        <f t="shared" si="13"/>
        <v>18404.084070180779</v>
      </c>
      <c r="Q56" s="12">
        <f t="shared" si="14"/>
        <v>0</v>
      </c>
      <c r="R56" s="12">
        <f t="shared" si="15"/>
        <v>0</v>
      </c>
      <c r="S56" s="13">
        <f t="shared" si="16"/>
        <v>7171.2000000000007</v>
      </c>
      <c r="T56" s="13">
        <v>0</v>
      </c>
      <c r="U56" s="14">
        <v>0</v>
      </c>
      <c r="V56" s="15">
        <f t="shared" si="33"/>
        <v>7171.2000000000007</v>
      </c>
      <c r="W56" s="15">
        <f t="shared" si="18"/>
        <v>11232.884070180779</v>
      </c>
      <c r="X56" s="15">
        <f t="shared" si="38"/>
        <v>6518000</v>
      </c>
      <c r="Y56" s="15">
        <f t="shared" si="30"/>
        <v>878476.07662688184</v>
      </c>
      <c r="Z56" s="15">
        <f t="shared" si="20"/>
        <v>6518000</v>
      </c>
      <c r="AB56" s="2">
        <v>41994.999999953579</v>
      </c>
      <c r="AC56" s="12">
        <f t="shared" si="4"/>
        <v>6082.0884691032788</v>
      </c>
      <c r="AD56" s="12">
        <f t="shared" si="21"/>
        <v>0</v>
      </c>
      <c r="AE56" s="12">
        <f t="shared" si="36"/>
        <v>0</v>
      </c>
      <c r="AF56" s="13">
        <f t="shared" si="23"/>
        <v>4147.2</v>
      </c>
      <c r="AG56" s="15">
        <f t="shared" si="5"/>
        <v>4147.2</v>
      </c>
      <c r="AH56" s="15">
        <f t="shared" si="24"/>
        <v>1934.888469103279</v>
      </c>
      <c r="AI56" s="15">
        <f t="shared" si="31"/>
        <v>1661721.43</v>
      </c>
      <c r="AJ56" s="15">
        <f t="shared" si="34"/>
        <v>171918.19196913045</v>
      </c>
      <c r="AK56" s="40">
        <f t="shared" si="25"/>
        <v>6518000</v>
      </c>
      <c r="AL56" s="15"/>
      <c r="AN56" s="2">
        <v>41994.999999953579</v>
      </c>
      <c r="AO56" s="12">
        <f t="shared" si="26"/>
        <v>0</v>
      </c>
      <c r="AP56" s="12">
        <f t="shared" si="37"/>
        <v>0</v>
      </c>
      <c r="AQ56" s="13">
        <f t="shared" si="28"/>
        <v>4147.2</v>
      </c>
      <c r="AR56" s="15">
        <f t="shared" si="6"/>
        <v>4147.2</v>
      </c>
      <c r="AS56" s="15">
        <f t="shared" si="29"/>
        <v>1934.888469103279</v>
      </c>
      <c r="AT56" s="15">
        <f t="shared" si="32"/>
        <v>2945693.45</v>
      </c>
      <c r="AU56" s="15">
        <f t="shared" si="35"/>
        <v>186509.22029086101</v>
      </c>
      <c r="AV56" s="15">
        <f t="shared" si="7"/>
        <v>6518000</v>
      </c>
    </row>
    <row r="57" spans="1:48" x14ac:dyDescent="0.15">
      <c r="A57" s="2">
        <v>41995.999999953521</v>
      </c>
      <c r="B57" s="30">
        <v>0.59854271699999995</v>
      </c>
      <c r="C57" s="12">
        <f t="shared" si="8"/>
        <v>51714.090748799994</v>
      </c>
      <c r="D57" s="12">
        <f>Výpar!$P$18/31</f>
        <v>0</v>
      </c>
      <c r="E57" s="12">
        <f t="shared" si="9"/>
        <v>0</v>
      </c>
      <c r="F57" s="13">
        <f t="shared" si="0"/>
        <v>11664</v>
      </c>
      <c r="G57" s="13">
        <f t="shared" si="10"/>
        <v>7171.2000000000007</v>
      </c>
      <c r="H57" s="14">
        <f t="shared" si="10"/>
        <v>7171.2000000000007</v>
      </c>
      <c r="I57" s="15">
        <f t="shared" si="1"/>
        <v>26006.400000000001</v>
      </c>
      <c r="J57" s="15">
        <f t="shared" si="2"/>
        <v>25707.690748799992</v>
      </c>
      <c r="K57" s="15">
        <f t="shared" si="11"/>
        <v>5627000</v>
      </c>
      <c r="L57" s="15">
        <f t="shared" si="12"/>
        <v>486703.22997204954</v>
      </c>
      <c r="N57" s="2">
        <v>41995.999999953521</v>
      </c>
      <c r="O57" s="37">
        <f t="shared" si="3"/>
        <v>0.19754515797648761</v>
      </c>
      <c r="P57" s="12">
        <f t="shared" si="13"/>
        <v>17067.901649168529</v>
      </c>
      <c r="Q57" s="12">
        <f t="shared" si="14"/>
        <v>0</v>
      </c>
      <c r="R57" s="12">
        <f t="shared" si="15"/>
        <v>0</v>
      </c>
      <c r="S57" s="13">
        <f t="shared" si="16"/>
        <v>7171.2000000000007</v>
      </c>
      <c r="T57" s="13">
        <v>0</v>
      </c>
      <c r="U57" s="14">
        <v>0</v>
      </c>
      <c r="V57" s="15">
        <f t="shared" si="33"/>
        <v>7171.2000000000007</v>
      </c>
      <c r="W57" s="15">
        <f t="shared" si="18"/>
        <v>9896.7016491685281</v>
      </c>
      <c r="X57" s="15">
        <f t="shared" si="38"/>
        <v>6518000</v>
      </c>
      <c r="Y57" s="15">
        <f t="shared" si="30"/>
        <v>888372.77827605035</v>
      </c>
      <c r="Z57" s="15">
        <f t="shared" si="20"/>
        <v>6518000</v>
      </c>
      <c r="AB57" s="2">
        <v>41995.999999953521</v>
      </c>
      <c r="AC57" s="12">
        <f t="shared" si="4"/>
        <v>5640.5136716579373</v>
      </c>
      <c r="AD57" s="12">
        <f t="shared" si="21"/>
        <v>0</v>
      </c>
      <c r="AE57" s="12">
        <f t="shared" si="36"/>
        <v>0</v>
      </c>
      <c r="AF57" s="13">
        <f t="shared" si="23"/>
        <v>4147.2</v>
      </c>
      <c r="AG57" s="15">
        <f t="shared" si="5"/>
        <v>4147.2</v>
      </c>
      <c r="AH57" s="15">
        <f t="shared" si="24"/>
        <v>1493.3136716579374</v>
      </c>
      <c r="AI57" s="15">
        <f t="shared" si="31"/>
        <v>1661721.43</v>
      </c>
      <c r="AJ57" s="15">
        <f t="shared" si="34"/>
        <v>173411.50564078838</v>
      </c>
      <c r="AK57" s="40">
        <f t="shared" si="25"/>
        <v>6518000</v>
      </c>
      <c r="AL57" s="15"/>
      <c r="AN57" s="2">
        <v>41995.999999953521</v>
      </c>
      <c r="AO57" s="12">
        <f t="shared" si="26"/>
        <v>0</v>
      </c>
      <c r="AP57" s="12">
        <f t="shared" si="37"/>
        <v>0</v>
      </c>
      <c r="AQ57" s="13">
        <f t="shared" si="28"/>
        <v>4147.2</v>
      </c>
      <c r="AR57" s="15">
        <f t="shared" si="6"/>
        <v>4147.2</v>
      </c>
      <c r="AS57" s="15">
        <f t="shared" si="29"/>
        <v>1493.3136716579374</v>
      </c>
      <c r="AT57" s="15">
        <f t="shared" si="32"/>
        <v>2945693.45</v>
      </c>
      <c r="AU57" s="15">
        <f t="shared" si="35"/>
        <v>188002.53396251894</v>
      </c>
      <c r="AV57" s="15">
        <f t="shared" si="7"/>
        <v>6518000</v>
      </c>
    </row>
    <row r="58" spans="1:48" x14ac:dyDescent="0.15">
      <c r="A58" s="2">
        <v>41996.999999953463</v>
      </c>
      <c r="B58" s="30">
        <v>0.92508314999999997</v>
      </c>
      <c r="C58" s="12">
        <f t="shared" si="8"/>
        <v>79927.18415999999</v>
      </c>
      <c r="D58" s="12">
        <f>Výpar!$P$18/31</f>
        <v>0</v>
      </c>
      <c r="E58" s="12">
        <f t="shared" si="9"/>
        <v>0</v>
      </c>
      <c r="F58" s="13">
        <f t="shared" si="0"/>
        <v>11664</v>
      </c>
      <c r="G58" s="13">
        <f t="shared" si="10"/>
        <v>7171.2000000000007</v>
      </c>
      <c r="H58" s="14">
        <f t="shared" si="10"/>
        <v>7171.2000000000007</v>
      </c>
      <c r="I58" s="15">
        <f t="shared" si="1"/>
        <v>26006.400000000001</v>
      </c>
      <c r="J58" s="15">
        <f t="shared" si="2"/>
        <v>53920.784159999988</v>
      </c>
      <c r="K58" s="15">
        <f t="shared" si="11"/>
        <v>5627000</v>
      </c>
      <c r="L58" s="15">
        <f t="shared" si="12"/>
        <v>540624.01413204952</v>
      </c>
      <c r="N58" s="2">
        <v>41996.999999953463</v>
      </c>
      <c r="O58" s="37">
        <f t="shared" si="3"/>
        <v>0.30531771888243825</v>
      </c>
      <c r="P58" s="12">
        <f t="shared" si="13"/>
        <v>26379.450911442666</v>
      </c>
      <c r="Q58" s="12">
        <f t="shared" si="14"/>
        <v>0</v>
      </c>
      <c r="R58" s="12">
        <f t="shared" si="15"/>
        <v>0</v>
      </c>
      <c r="S58" s="13">
        <f t="shared" si="16"/>
        <v>7171.2000000000007</v>
      </c>
      <c r="T58" s="13">
        <v>0</v>
      </c>
      <c r="U58" s="14">
        <v>0</v>
      </c>
      <c r="V58" s="15">
        <f t="shared" si="33"/>
        <v>7171.2000000000007</v>
      </c>
      <c r="W58" s="15">
        <f t="shared" si="18"/>
        <v>19208.250911442665</v>
      </c>
      <c r="X58" s="15">
        <f t="shared" si="38"/>
        <v>6518000</v>
      </c>
      <c r="Y58" s="15">
        <f t="shared" si="30"/>
        <v>907581.02918749303</v>
      </c>
      <c r="Z58" s="15">
        <f t="shared" si="20"/>
        <v>6518000</v>
      </c>
      <c r="AB58" s="2">
        <v>41996.999999953463</v>
      </c>
      <c r="AC58" s="12">
        <f t="shared" si="4"/>
        <v>8717.7472998896937</v>
      </c>
      <c r="AD58" s="12">
        <f t="shared" si="21"/>
        <v>0</v>
      </c>
      <c r="AE58" s="12">
        <f t="shared" si="36"/>
        <v>0</v>
      </c>
      <c r="AF58" s="13">
        <f t="shared" si="23"/>
        <v>4147.2</v>
      </c>
      <c r="AG58" s="15">
        <f t="shared" si="5"/>
        <v>4147.2</v>
      </c>
      <c r="AH58" s="15">
        <f t="shared" si="24"/>
        <v>4570.5472998896939</v>
      </c>
      <c r="AI58" s="15">
        <f t="shared" si="31"/>
        <v>1661721.43</v>
      </c>
      <c r="AJ58" s="15">
        <f t="shared" si="34"/>
        <v>177982.05294067808</v>
      </c>
      <c r="AK58" s="40">
        <f t="shared" si="25"/>
        <v>6518000</v>
      </c>
      <c r="AL58" s="15"/>
      <c r="AN58" s="2">
        <v>41996.999999953463</v>
      </c>
      <c r="AO58" s="12">
        <f t="shared" si="26"/>
        <v>0</v>
      </c>
      <c r="AP58" s="12">
        <f t="shared" si="37"/>
        <v>0</v>
      </c>
      <c r="AQ58" s="13">
        <f t="shared" si="28"/>
        <v>4147.2</v>
      </c>
      <c r="AR58" s="15">
        <f t="shared" si="6"/>
        <v>4147.2</v>
      </c>
      <c r="AS58" s="15">
        <f t="shared" si="29"/>
        <v>4570.5472998896939</v>
      </c>
      <c r="AT58" s="15">
        <f t="shared" si="32"/>
        <v>2945693.45</v>
      </c>
      <c r="AU58" s="15">
        <f t="shared" si="35"/>
        <v>192573.08126240864</v>
      </c>
      <c r="AV58" s="15">
        <f t="shared" si="7"/>
        <v>6518000</v>
      </c>
    </row>
    <row r="59" spans="1:48" x14ac:dyDescent="0.15">
      <c r="A59" s="2">
        <v>41997.999999953405</v>
      </c>
      <c r="B59" s="30">
        <v>0.60257273899999997</v>
      </c>
      <c r="C59" s="12">
        <f t="shared" si="8"/>
        <v>52062.284649599998</v>
      </c>
      <c r="D59" s="12">
        <f>Výpar!$P$18/31</f>
        <v>0</v>
      </c>
      <c r="E59" s="12">
        <f t="shared" si="9"/>
        <v>0</v>
      </c>
      <c r="F59" s="13">
        <f t="shared" si="0"/>
        <v>11664</v>
      </c>
      <c r="G59" s="13">
        <f t="shared" si="10"/>
        <v>7171.2000000000007</v>
      </c>
      <c r="H59" s="14">
        <f t="shared" si="10"/>
        <v>7171.2000000000007</v>
      </c>
      <c r="I59" s="15">
        <f t="shared" si="1"/>
        <v>26006.400000000001</v>
      </c>
      <c r="J59" s="15">
        <f t="shared" si="2"/>
        <v>26055.884649599997</v>
      </c>
      <c r="K59" s="15">
        <f t="shared" si="11"/>
        <v>5627000</v>
      </c>
      <c r="L59" s="15">
        <f t="shared" si="12"/>
        <v>566679.89878164954</v>
      </c>
      <c r="N59" s="2">
        <v>41997.999999953405</v>
      </c>
      <c r="O59" s="37">
        <f t="shared" si="3"/>
        <v>0.19887524070914364</v>
      </c>
      <c r="P59" s="12">
        <f t="shared" si="13"/>
        <v>17182.820797270011</v>
      </c>
      <c r="Q59" s="12">
        <f t="shared" si="14"/>
        <v>0</v>
      </c>
      <c r="R59" s="12">
        <f t="shared" si="15"/>
        <v>0</v>
      </c>
      <c r="S59" s="13">
        <f t="shared" si="16"/>
        <v>7171.2000000000007</v>
      </c>
      <c r="T59" s="13">
        <v>0</v>
      </c>
      <c r="U59" s="14">
        <v>0</v>
      </c>
      <c r="V59" s="15">
        <f t="shared" si="33"/>
        <v>7171.2000000000007</v>
      </c>
      <c r="W59" s="15">
        <f t="shared" si="18"/>
        <v>10011.62079727001</v>
      </c>
      <c r="X59" s="15">
        <f t="shared" si="38"/>
        <v>6518000</v>
      </c>
      <c r="Y59" s="15">
        <f t="shared" si="30"/>
        <v>917592.649984763</v>
      </c>
      <c r="Z59" s="15">
        <f t="shared" si="20"/>
        <v>6518000</v>
      </c>
      <c r="AB59" s="2">
        <v>41997.999999953405</v>
      </c>
      <c r="AC59" s="12">
        <f t="shared" si="4"/>
        <v>5678.491569546356</v>
      </c>
      <c r="AD59" s="12">
        <f t="shared" si="21"/>
        <v>0</v>
      </c>
      <c r="AE59" s="12">
        <f t="shared" si="36"/>
        <v>0</v>
      </c>
      <c r="AF59" s="13">
        <f t="shared" si="23"/>
        <v>4147.2</v>
      </c>
      <c r="AG59" s="15">
        <f t="shared" si="5"/>
        <v>4147.2</v>
      </c>
      <c r="AH59" s="15">
        <f t="shared" si="24"/>
        <v>1531.2915695463562</v>
      </c>
      <c r="AI59" s="15">
        <f t="shared" si="31"/>
        <v>1661721.43</v>
      </c>
      <c r="AJ59" s="15">
        <f t="shared" si="34"/>
        <v>179513.34451022444</v>
      </c>
      <c r="AK59" s="40">
        <f t="shared" si="25"/>
        <v>6518000</v>
      </c>
      <c r="AL59" s="15"/>
      <c r="AN59" s="2">
        <v>41997.999999953405</v>
      </c>
      <c r="AO59" s="12">
        <f t="shared" si="26"/>
        <v>0</v>
      </c>
      <c r="AP59" s="12">
        <f t="shared" si="37"/>
        <v>0</v>
      </c>
      <c r="AQ59" s="13">
        <f t="shared" si="28"/>
        <v>4147.2</v>
      </c>
      <c r="AR59" s="15">
        <f t="shared" si="6"/>
        <v>4147.2</v>
      </c>
      <c r="AS59" s="15">
        <f t="shared" si="29"/>
        <v>1531.2915695463562</v>
      </c>
      <c r="AT59" s="15">
        <f t="shared" si="32"/>
        <v>2945693.45</v>
      </c>
      <c r="AU59" s="15">
        <f t="shared" si="35"/>
        <v>194104.372831955</v>
      </c>
      <c r="AV59" s="15">
        <f t="shared" si="7"/>
        <v>6518000</v>
      </c>
    </row>
    <row r="60" spans="1:48" x14ac:dyDescent="0.15">
      <c r="A60" s="2">
        <v>41998.999999953347</v>
      </c>
      <c r="B60" s="30">
        <v>0.98473376099999999</v>
      </c>
      <c r="C60" s="12">
        <f t="shared" si="8"/>
        <v>85080.996950400004</v>
      </c>
      <c r="D60" s="12">
        <f>Výpar!$P$18/31</f>
        <v>0</v>
      </c>
      <c r="E60" s="12">
        <f t="shared" si="9"/>
        <v>0</v>
      </c>
      <c r="F60" s="13">
        <f t="shared" si="0"/>
        <v>11664</v>
      </c>
      <c r="G60" s="13">
        <f t="shared" si="10"/>
        <v>7171.2000000000007</v>
      </c>
      <c r="H60" s="14">
        <f t="shared" si="10"/>
        <v>7171.2000000000007</v>
      </c>
      <c r="I60" s="15">
        <f t="shared" si="1"/>
        <v>26006.400000000001</v>
      </c>
      <c r="J60" s="15">
        <f t="shared" si="2"/>
        <v>59074.596950400002</v>
      </c>
      <c r="K60" s="15">
        <f t="shared" si="11"/>
        <v>5627000</v>
      </c>
      <c r="L60" s="15">
        <f t="shared" si="12"/>
        <v>625754.49573204957</v>
      </c>
      <c r="N60" s="2">
        <v>41998.999999953347</v>
      </c>
      <c r="O60" s="37">
        <f t="shared" si="3"/>
        <v>0.32500501778142232</v>
      </c>
      <c r="P60" s="12">
        <f t="shared" si="13"/>
        <v>28080.433536314889</v>
      </c>
      <c r="Q60" s="12">
        <f t="shared" si="14"/>
        <v>0</v>
      </c>
      <c r="R60" s="12">
        <f t="shared" si="15"/>
        <v>0</v>
      </c>
      <c r="S60" s="13">
        <f t="shared" si="16"/>
        <v>7171.2000000000007</v>
      </c>
      <c r="T60" s="13">
        <v>0</v>
      </c>
      <c r="U60" s="14">
        <v>0</v>
      </c>
      <c r="V60" s="15">
        <f t="shared" si="33"/>
        <v>7171.2000000000007</v>
      </c>
      <c r="W60" s="15">
        <f t="shared" si="18"/>
        <v>20909.233536314889</v>
      </c>
      <c r="X60" s="15">
        <f t="shared" si="38"/>
        <v>6518000</v>
      </c>
      <c r="Y60" s="15">
        <f t="shared" si="30"/>
        <v>938501.88352107792</v>
      </c>
      <c r="Z60" s="15">
        <f t="shared" si="20"/>
        <v>6518000</v>
      </c>
      <c r="AB60" s="2">
        <v>41998.999999953347</v>
      </c>
      <c r="AC60" s="12">
        <f t="shared" si="4"/>
        <v>9279.8794206423208</v>
      </c>
      <c r="AD60" s="12">
        <f t="shared" si="21"/>
        <v>0</v>
      </c>
      <c r="AE60" s="12">
        <f t="shared" si="36"/>
        <v>0</v>
      </c>
      <c r="AF60" s="13">
        <f t="shared" si="23"/>
        <v>4147.2</v>
      </c>
      <c r="AG60" s="15">
        <f t="shared" si="5"/>
        <v>4147.2</v>
      </c>
      <c r="AH60" s="15">
        <f t="shared" si="24"/>
        <v>5132.679420642321</v>
      </c>
      <c r="AI60" s="15">
        <f t="shared" si="31"/>
        <v>1661721.43</v>
      </c>
      <c r="AJ60" s="15">
        <f t="shared" si="34"/>
        <v>184646.02393086677</v>
      </c>
      <c r="AK60" s="40">
        <f t="shared" si="25"/>
        <v>6518000</v>
      </c>
      <c r="AL60" s="15"/>
      <c r="AN60" s="2">
        <v>41998.999999953347</v>
      </c>
      <c r="AO60" s="12">
        <f t="shared" si="26"/>
        <v>0</v>
      </c>
      <c r="AP60" s="12">
        <f t="shared" si="37"/>
        <v>0</v>
      </c>
      <c r="AQ60" s="13">
        <f t="shared" si="28"/>
        <v>4147.2</v>
      </c>
      <c r="AR60" s="15">
        <f t="shared" si="6"/>
        <v>4147.2</v>
      </c>
      <c r="AS60" s="15">
        <f t="shared" si="29"/>
        <v>5132.679420642321</v>
      </c>
      <c r="AT60" s="15">
        <f t="shared" si="32"/>
        <v>2945693.45</v>
      </c>
      <c r="AU60" s="15">
        <f t="shared" si="35"/>
        <v>199237.05225259732</v>
      </c>
      <c r="AV60" s="15">
        <f t="shared" si="7"/>
        <v>6518000</v>
      </c>
    </row>
    <row r="61" spans="1:48" x14ac:dyDescent="0.15">
      <c r="A61" s="2">
        <v>41999.999999953288</v>
      </c>
      <c r="B61" s="30">
        <v>0.62040614299999997</v>
      </c>
      <c r="C61" s="12">
        <f t="shared" si="8"/>
        <v>53603.090755199999</v>
      </c>
      <c r="D61" s="12">
        <f>Výpar!$P$18/31</f>
        <v>0</v>
      </c>
      <c r="E61" s="12">
        <f t="shared" si="9"/>
        <v>0</v>
      </c>
      <c r="F61" s="13">
        <f t="shared" si="0"/>
        <v>11664</v>
      </c>
      <c r="G61" s="13">
        <f t="shared" si="10"/>
        <v>7171.2000000000007</v>
      </c>
      <c r="H61" s="14">
        <f t="shared" si="10"/>
        <v>7171.2000000000007</v>
      </c>
      <c r="I61" s="15">
        <f t="shared" si="1"/>
        <v>26006.400000000001</v>
      </c>
      <c r="J61" s="15">
        <f t="shared" si="2"/>
        <v>27596.690755199998</v>
      </c>
      <c r="K61" s="15">
        <f t="shared" si="11"/>
        <v>5627000</v>
      </c>
      <c r="L61" s="15">
        <f t="shared" si="12"/>
        <v>653351.18648724956</v>
      </c>
      <c r="N61" s="2">
        <v>41999.999999953288</v>
      </c>
      <c r="O61" s="37">
        <f t="shared" si="3"/>
        <v>0.20476104051988384</v>
      </c>
      <c r="P61" s="12">
        <f t="shared" si="13"/>
        <v>17691.353900917962</v>
      </c>
      <c r="Q61" s="12">
        <f t="shared" si="14"/>
        <v>0</v>
      </c>
      <c r="R61" s="12">
        <f t="shared" si="15"/>
        <v>0</v>
      </c>
      <c r="S61" s="13">
        <f t="shared" si="16"/>
        <v>7171.2000000000007</v>
      </c>
      <c r="T61" s="13">
        <v>0</v>
      </c>
      <c r="U61" s="14">
        <v>0</v>
      </c>
      <c r="V61" s="15">
        <f t="shared" si="33"/>
        <v>7171.2000000000007</v>
      </c>
      <c r="W61" s="15">
        <f t="shared" si="18"/>
        <v>10520.153900917961</v>
      </c>
      <c r="X61" s="15">
        <f t="shared" si="38"/>
        <v>6518000</v>
      </c>
      <c r="Y61" s="15">
        <f t="shared" si="30"/>
        <v>949022.03742199589</v>
      </c>
      <c r="Z61" s="15">
        <f t="shared" si="20"/>
        <v>6518000</v>
      </c>
      <c r="AB61" s="2">
        <v>41999.999999953288</v>
      </c>
      <c r="AC61" s="12">
        <f t="shared" si="4"/>
        <v>5846.5490134300135</v>
      </c>
      <c r="AD61" s="12">
        <f t="shared" si="21"/>
        <v>0</v>
      </c>
      <c r="AE61" s="12">
        <f t="shared" si="36"/>
        <v>0</v>
      </c>
      <c r="AF61" s="13">
        <f t="shared" si="23"/>
        <v>4147.2</v>
      </c>
      <c r="AG61" s="15">
        <f t="shared" si="5"/>
        <v>4147.2</v>
      </c>
      <c r="AH61" s="15">
        <f t="shared" si="24"/>
        <v>1699.3490134300137</v>
      </c>
      <c r="AI61" s="15">
        <f t="shared" si="31"/>
        <v>1661721.43</v>
      </c>
      <c r="AJ61" s="15">
        <f t="shared" si="34"/>
        <v>186345.37294429677</v>
      </c>
      <c r="AK61" s="40">
        <f t="shared" si="25"/>
        <v>6518000</v>
      </c>
      <c r="AL61" s="15"/>
      <c r="AN61" s="2">
        <v>41999.999999953288</v>
      </c>
      <c r="AO61" s="12">
        <f t="shared" si="26"/>
        <v>0</v>
      </c>
      <c r="AP61" s="12">
        <f t="shared" si="37"/>
        <v>0</v>
      </c>
      <c r="AQ61" s="13">
        <f t="shared" si="28"/>
        <v>4147.2</v>
      </c>
      <c r="AR61" s="15">
        <f t="shared" si="6"/>
        <v>4147.2</v>
      </c>
      <c r="AS61" s="15">
        <f t="shared" si="29"/>
        <v>1699.3490134300137</v>
      </c>
      <c r="AT61" s="15">
        <f t="shared" si="32"/>
        <v>2945693.45</v>
      </c>
      <c r="AU61" s="15">
        <f t="shared" si="35"/>
        <v>200936.40126602733</v>
      </c>
      <c r="AV61" s="15">
        <f t="shared" si="7"/>
        <v>6518000</v>
      </c>
    </row>
    <row r="62" spans="1:48" x14ac:dyDescent="0.15">
      <c r="A62" s="2">
        <v>42000.99999995323</v>
      </c>
      <c r="B62" s="30">
        <v>0.60007998900000004</v>
      </c>
      <c r="C62" s="12">
        <f t="shared" si="8"/>
        <v>51846.911049600007</v>
      </c>
      <c r="D62" s="12">
        <f>Výpar!$P$18/31</f>
        <v>0</v>
      </c>
      <c r="E62" s="12">
        <f t="shared" si="9"/>
        <v>0</v>
      </c>
      <c r="F62" s="13">
        <f t="shared" si="0"/>
        <v>11664</v>
      </c>
      <c r="G62" s="13">
        <f t="shared" si="10"/>
        <v>7171.2000000000007</v>
      </c>
      <c r="H62" s="14">
        <f t="shared" si="10"/>
        <v>7171.2000000000007</v>
      </c>
      <c r="I62" s="15">
        <f t="shared" si="1"/>
        <v>26006.400000000001</v>
      </c>
      <c r="J62" s="15">
        <f t="shared" si="2"/>
        <v>25840.511049600005</v>
      </c>
      <c r="K62" s="15">
        <f t="shared" si="11"/>
        <v>5627000</v>
      </c>
      <c r="L62" s="15">
        <f t="shared" si="12"/>
        <v>679191.69753684953</v>
      </c>
      <c r="N62" s="2">
        <v>42000.99999995323</v>
      </c>
      <c r="O62" s="37">
        <f t="shared" si="3"/>
        <v>0.19805252467140783</v>
      </c>
      <c r="P62" s="12">
        <f t="shared" si="13"/>
        <v>17111.738131609636</v>
      </c>
      <c r="Q62" s="12">
        <f t="shared" si="14"/>
        <v>0</v>
      </c>
      <c r="R62" s="12">
        <f t="shared" si="15"/>
        <v>0</v>
      </c>
      <c r="S62" s="13">
        <f t="shared" si="16"/>
        <v>7171.2000000000007</v>
      </c>
      <c r="T62" s="13">
        <v>0</v>
      </c>
      <c r="U62" s="14">
        <v>0</v>
      </c>
      <c r="V62" s="15">
        <f t="shared" si="33"/>
        <v>7171.2000000000007</v>
      </c>
      <c r="W62" s="15">
        <f t="shared" si="18"/>
        <v>9940.5381316096355</v>
      </c>
      <c r="X62" s="15">
        <f t="shared" si="38"/>
        <v>6518000</v>
      </c>
      <c r="Y62" s="15">
        <f t="shared" si="30"/>
        <v>958962.57555360557</v>
      </c>
      <c r="Z62" s="15">
        <f t="shared" si="20"/>
        <v>6518000</v>
      </c>
      <c r="AB62" s="2">
        <v>42000.99999995323</v>
      </c>
      <c r="AC62" s="12">
        <f t="shared" si="4"/>
        <v>5655.0005303010739</v>
      </c>
      <c r="AD62" s="12">
        <f t="shared" si="21"/>
        <v>0</v>
      </c>
      <c r="AE62" s="12">
        <f t="shared" si="36"/>
        <v>0</v>
      </c>
      <c r="AF62" s="13">
        <f t="shared" si="23"/>
        <v>4147.2</v>
      </c>
      <c r="AG62" s="15">
        <f t="shared" si="5"/>
        <v>4147.2</v>
      </c>
      <c r="AH62" s="15">
        <f t="shared" si="24"/>
        <v>1507.8005303010741</v>
      </c>
      <c r="AI62" s="15">
        <f t="shared" si="31"/>
        <v>1661721.43</v>
      </c>
      <c r="AJ62" s="15">
        <f t="shared" si="34"/>
        <v>187853.17347459786</v>
      </c>
      <c r="AK62" s="40">
        <f t="shared" si="25"/>
        <v>6518000</v>
      </c>
      <c r="AL62" s="15"/>
      <c r="AN62" s="2">
        <v>42000.99999995323</v>
      </c>
      <c r="AO62" s="12">
        <f t="shared" si="26"/>
        <v>0</v>
      </c>
      <c r="AP62" s="12">
        <f t="shared" si="37"/>
        <v>0</v>
      </c>
      <c r="AQ62" s="13">
        <f t="shared" si="28"/>
        <v>4147.2</v>
      </c>
      <c r="AR62" s="15">
        <f t="shared" si="6"/>
        <v>4147.2</v>
      </c>
      <c r="AS62" s="15">
        <f t="shared" si="29"/>
        <v>1507.8005303010741</v>
      </c>
      <c r="AT62" s="15">
        <f t="shared" si="32"/>
        <v>2945693.45</v>
      </c>
      <c r="AU62" s="15">
        <f t="shared" si="35"/>
        <v>202444.20179632842</v>
      </c>
      <c r="AV62" s="15">
        <f t="shared" si="7"/>
        <v>6518000</v>
      </c>
    </row>
    <row r="63" spans="1:48" x14ac:dyDescent="0.15">
      <c r="A63" s="2">
        <v>42001.999999953172</v>
      </c>
      <c r="B63" s="30">
        <v>0.95578343799999999</v>
      </c>
      <c r="C63" s="12">
        <f t="shared" si="8"/>
        <v>82579.689043199993</v>
      </c>
      <c r="D63" s="12">
        <f>Výpar!$P$18/31</f>
        <v>0</v>
      </c>
      <c r="E63" s="12">
        <f t="shared" si="9"/>
        <v>0</v>
      </c>
      <c r="F63" s="13">
        <f t="shared" si="0"/>
        <v>11664</v>
      </c>
      <c r="G63" s="13">
        <f t="shared" si="10"/>
        <v>7171.2000000000007</v>
      </c>
      <c r="H63" s="14">
        <f t="shared" si="10"/>
        <v>7171.2000000000007</v>
      </c>
      <c r="I63" s="15">
        <f t="shared" si="1"/>
        <v>26006.400000000001</v>
      </c>
      <c r="J63" s="15">
        <f t="shared" si="2"/>
        <v>56573.289043199991</v>
      </c>
      <c r="K63" s="15">
        <f t="shared" si="11"/>
        <v>5627000</v>
      </c>
      <c r="L63" s="15">
        <f t="shared" si="12"/>
        <v>735764.9865800495</v>
      </c>
      <c r="N63" s="2">
        <v>42001.999999953172</v>
      </c>
      <c r="O63" s="37">
        <f t="shared" si="3"/>
        <v>0.31545015065486204</v>
      </c>
      <c r="P63" s="12">
        <f t="shared" si="13"/>
        <v>27254.893016580081</v>
      </c>
      <c r="Q63" s="12">
        <f t="shared" si="14"/>
        <v>0</v>
      </c>
      <c r="R63" s="12">
        <f t="shared" si="15"/>
        <v>0</v>
      </c>
      <c r="S63" s="13">
        <f t="shared" si="16"/>
        <v>7171.2000000000007</v>
      </c>
      <c r="T63" s="13">
        <v>0</v>
      </c>
      <c r="U63" s="14">
        <v>0</v>
      </c>
      <c r="V63" s="15">
        <f t="shared" si="33"/>
        <v>7171.2000000000007</v>
      </c>
      <c r="W63" s="15">
        <f t="shared" si="18"/>
        <v>20083.69301658008</v>
      </c>
      <c r="X63" s="15">
        <f t="shared" si="38"/>
        <v>6518000</v>
      </c>
      <c r="Y63" s="15">
        <f t="shared" si="30"/>
        <v>979046.26857018564</v>
      </c>
      <c r="Z63" s="15">
        <f t="shared" si="20"/>
        <v>6518000</v>
      </c>
      <c r="AB63" s="2">
        <v>42001.999999953172</v>
      </c>
      <c r="AC63" s="12">
        <f t="shared" si="4"/>
        <v>9007.0589718381416</v>
      </c>
      <c r="AD63" s="12">
        <f t="shared" si="21"/>
        <v>0</v>
      </c>
      <c r="AE63" s="12">
        <f t="shared" si="36"/>
        <v>0</v>
      </c>
      <c r="AF63" s="13">
        <f t="shared" si="23"/>
        <v>4147.2</v>
      </c>
      <c r="AG63" s="15">
        <f t="shared" si="5"/>
        <v>4147.2</v>
      </c>
      <c r="AH63" s="15">
        <f t="shared" si="24"/>
        <v>4859.8589718381418</v>
      </c>
      <c r="AI63" s="15">
        <f t="shared" si="31"/>
        <v>1661721.43</v>
      </c>
      <c r="AJ63" s="15">
        <f t="shared" si="34"/>
        <v>192713.032446436</v>
      </c>
      <c r="AK63" s="40">
        <f t="shared" si="25"/>
        <v>6518000</v>
      </c>
      <c r="AL63" s="15"/>
      <c r="AN63" s="2">
        <v>42001.999999953172</v>
      </c>
      <c r="AO63" s="12">
        <f t="shared" si="26"/>
        <v>0</v>
      </c>
      <c r="AP63" s="12">
        <f t="shared" si="37"/>
        <v>0</v>
      </c>
      <c r="AQ63" s="13">
        <f t="shared" si="28"/>
        <v>4147.2</v>
      </c>
      <c r="AR63" s="15">
        <f t="shared" si="6"/>
        <v>4147.2</v>
      </c>
      <c r="AS63" s="15">
        <f t="shared" si="29"/>
        <v>4859.8589718381418</v>
      </c>
      <c r="AT63" s="15">
        <f t="shared" si="32"/>
        <v>2945693.45</v>
      </c>
      <c r="AU63" s="15">
        <f t="shared" si="35"/>
        <v>207304.06076816656</v>
      </c>
      <c r="AV63" s="15">
        <f t="shared" si="7"/>
        <v>6518000</v>
      </c>
    </row>
    <row r="64" spans="1:48" x14ac:dyDescent="0.15">
      <c r="A64" s="2">
        <v>42002.999999953114</v>
      </c>
      <c r="B64" s="30">
        <v>0.97546955300000004</v>
      </c>
      <c r="C64" s="12">
        <f t="shared" si="8"/>
        <v>84280.569379200009</v>
      </c>
      <c r="D64" s="12">
        <f>Výpar!$P$18/31</f>
        <v>0</v>
      </c>
      <c r="E64" s="12">
        <f t="shared" si="9"/>
        <v>0</v>
      </c>
      <c r="F64" s="13">
        <f t="shared" si="0"/>
        <v>11664</v>
      </c>
      <c r="G64" s="13">
        <f t="shared" si="10"/>
        <v>7171.2000000000007</v>
      </c>
      <c r="H64" s="14">
        <f t="shared" si="10"/>
        <v>7171.2000000000007</v>
      </c>
      <c r="I64" s="15">
        <f t="shared" si="1"/>
        <v>26006.400000000001</v>
      </c>
      <c r="J64" s="15">
        <f t="shared" si="2"/>
        <v>58274.169379200008</v>
      </c>
      <c r="K64" s="15">
        <f t="shared" si="11"/>
        <v>5627000</v>
      </c>
      <c r="L64" s="15">
        <f t="shared" si="12"/>
        <v>794039.15595924947</v>
      </c>
      <c r="N64" s="2">
        <v>42002.999999953114</v>
      </c>
      <c r="O64" s="37">
        <f t="shared" si="3"/>
        <v>0.32194742576516688</v>
      </c>
      <c r="P64" s="12">
        <f t="shared" si="13"/>
        <v>27816.25758611042</v>
      </c>
      <c r="Q64" s="12">
        <f t="shared" si="14"/>
        <v>0</v>
      </c>
      <c r="R64" s="12">
        <f t="shared" si="15"/>
        <v>0</v>
      </c>
      <c r="S64" s="13">
        <f t="shared" si="16"/>
        <v>7171.2000000000007</v>
      </c>
      <c r="T64" s="13">
        <v>0</v>
      </c>
      <c r="U64" s="14">
        <v>0</v>
      </c>
      <c r="V64" s="15">
        <f t="shared" si="33"/>
        <v>7171.2000000000007</v>
      </c>
      <c r="W64" s="15">
        <f t="shared" si="18"/>
        <v>20645.057586110419</v>
      </c>
      <c r="X64" s="15">
        <f t="shared" si="38"/>
        <v>6518000</v>
      </c>
      <c r="Y64" s="15">
        <f t="shared" si="30"/>
        <v>999691.32615629607</v>
      </c>
      <c r="Z64" s="15">
        <f t="shared" si="20"/>
        <v>6518000</v>
      </c>
      <c r="AB64" s="2">
        <v>42002.999999953114</v>
      </c>
      <c r="AC64" s="12">
        <f t="shared" si="4"/>
        <v>9192.5758909243541</v>
      </c>
      <c r="AD64" s="12">
        <f t="shared" si="21"/>
        <v>0</v>
      </c>
      <c r="AE64" s="12">
        <f t="shared" si="36"/>
        <v>0</v>
      </c>
      <c r="AF64" s="13">
        <f t="shared" si="23"/>
        <v>4147.2</v>
      </c>
      <c r="AG64" s="15">
        <f t="shared" si="5"/>
        <v>4147.2</v>
      </c>
      <c r="AH64" s="15">
        <f t="shared" si="24"/>
        <v>5045.3758909243543</v>
      </c>
      <c r="AI64" s="15">
        <f t="shared" si="31"/>
        <v>1661721.43</v>
      </c>
      <c r="AJ64" s="15">
        <f t="shared" si="34"/>
        <v>197758.40833736036</v>
      </c>
      <c r="AK64" s="40">
        <f t="shared" si="25"/>
        <v>6518000</v>
      </c>
      <c r="AL64" s="15"/>
      <c r="AN64" s="2">
        <v>42002.999999953114</v>
      </c>
      <c r="AO64" s="12">
        <f t="shared" si="26"/>
        <v>0</v>
      </c>
      <c r="AP64" s="12">
        <f t="shared" si="37"/>
        <v>0</v>
      </c>
      <c r="AQ64" s="13">
        <f t="shared" si="28"/>
        <v>4147.2</v>
      </c>
      <c r="AR64" s="15">
        <f t="shared" si="6"/>
        <v>4147.2</v>
      </c>
      <c r="AS64" s="15">
        <f t="shared" si="29"/>
        <v>5045.3758909243543</v>
      </c>
      <c r="AT64" s="15">
        <f t="shared" si="32"/>
        <v>2945693.45</v>
      </c>
      <c r="AU64" s="15">
        <f t="shared" si="35"/>
        <v>212349.43665909092</v>
      </c>
      <c r="AV64" s="15">
        <f t="shared" si="7"/>
        <v>6518000</v>
      </c>
    </row>
    <row r="65" spans="1:48" x14ac:dyDescent="0.15">
      <c r="A65" s="2">
        <v>42003.999999953056</v>
      </c>
      <c r="B65" s="30">
        <v>0.59646226199999997</v>
      </c>
      <c r="C65" s="12">
        <f t="shared" si="8"/>
        <v>51534.339436799994</v>
      </c>
      <c r="D65" s="12">
        <f>Výpar!$P$18/31</f>
        <v>0</v>
      </c>
      <c r="E65" s="12">
        <f t="shared" si="9"/>
        <v>0</v>
      </c>
      <c r="F65" s="13">
        <f t="shared" si="0"/>
        <v>11664</v>
      </c>
      <c r="G65" s="13">
        <f t="shared" si="10"/>
        <v>7171.2000000000007</v>
      </c>
      <c r="H65" s="14">
        <f t="shared" si="10"/>
        <v>7171.2000000000007</v>
      </c>
      <c r="I65" s="15">
        <f t="shared" si="1"/>
        <v>26006.400000000001</v>
      </c>
      <c r="J65" s="15">
        <f t="shared" si="2"/>
        <v>25527.939436799992</v>
      </c>
      <c r="K65" s="15">
        <f t="shared" si="11"/>
        <v>5627000</v>
      </c>
      <c r="L65" s="15">
        <f t="shared" si="12"/>
        <v>819567.09539604944</v>
      </c>
      <c r="N65" s="2">
        <v>42003.999999953056</v>
      </c>
      <c r="O65" s="37">
        <f t="shared" si="3"/>
        <v>0.19685851724063858</v>
      </c>
      <c r="P65" s="12">
        <f t="shared" si="13"/>
        <v>17008.575889591171</v>
      </c>
      <c r="Q65" s="12">
        <f t="shared" si="14"/>
        <v>0</v>
      </c>
      <c r="R65" s="12">
        <f t="shared" si="15"/>
        <v>0</v>
      </c>
      <c r="S65" s="13">
        <f t="shared" si="16"/>
        <v>7171.2000000000007</v>
      </c>
      <c r="T65" s="13">
        <v>0</v>
      </c>
      <c r="U65" s="14">
        <v>0</v>
      </c>
      <c r="V65" s="15">
        <f t="shared" si="33"/>
        <v>7171.2000000000007</v>
      </c>
      <c r="W65" s="15">
        <f t="shared" si="18"/>
        <v>9837.3758895911706</v>
      </c>
      <c r="X65" s="15">
        <f t="shared" si="38"/>
        <v>6518000</v>
      </c>
      <c r="Y65" s="15">
        <f t="shared" si="30"/>
        <v>1009528.7020458872</v>
      </c>
      <c r="Z65" s="15">
        <f t="shared" si="20"/>
        <v>6518000</v>
      </c>
      <c r="AB65" s="2">
        <v>42003.999999953056</v>
      </c>
      <c r="AC65" s="12">
        <f t="shared" si="4"/>
        <v>5620.9079951749191</v>
      </c>
      <c r="AD65" s="12">
        <f t="shared" si="21"/>
        <v>0</v>
      </c>
      <c r="AE65" s="12">
        <f t="shared" si="36"/>
        <v>0</v>
      </c>
      <c r="AF65" s="13">
        <f t="shared" si="23"/>
        <v>4147.2</v>
      </c>
      <c r="AG65" s="15">
        <f t="shared" si="5"/>
        <v>4147.2</v>
      </c>
      <c r="AH65" s="15">
        <f t="shared" si="24"/>
        <v>1473.7079951749192</v>
      </c>
      <c r="AI65" s="15">
        <f t="shared" si="31"/>
        <v>1661721.43</v>
      </c>
      <c r="AJ65" s="15">
        <f t="shared" si="34"/>
        <v>199232.11633253528</v>
      </c>
      <c r="AK65" s="40">
        <f t="shared" si="25"/>
        <v>6518000</v>
      </c>
      <c r="AL65" s="15"/>
      <c r="AN65" s="2">
        <v>42003.999999953056</v>
      </c>
      <c r="AO65" s="12">
        <f t="shared" si="26"/>
        <v>0</v>
      </c>
      <c r="AP65" s="12">
        <f t="shared" si="37"/>
        <v>0</v>
      </c>
      <c r="AQ65" s="13">
        <f t="shared" si="28"/>
        <v>4147.2</v>
      </c>
      <c r="AR65" s="15">
        <f t="shared" si="6"/>
        <v>4147.2</v>
      </c>
      <c r="AS65" s="15">
        <f t="shared" si="29"/>
        <v>1473.7079951749192</v>
      </c>
      <c r="AT65" s="15">
        <f t="shared" si="32"/>
        <v>2945693.45</v>
      </c>
      <c r="AU65" s="15">
        <f t="shared" si="35"/>
        <v>213823.14465426584</v>
      </c>
      <c r="AV65" s="15">
        <f t="shared" si="7"/>
        <v>6518000</v>
      </c>
    </row>
    <row r="66" spans="1:48" x14ac:dyDescent="0.15">
      <c r="A66" s="2">
        <v>42004.999999952997</v>
      </c>
      <c r="B66" s="30">
        <v>0.97174973399999998</v>
      </c>
      <c r="C66" s="12">
        <f t="shared" si="8"/>
        <v>83959.177017599999</v>
      </c>
      <c r="D66" s="12">
        <f>Výpar!$E$18/31</f>
        <v>0</v>
      </c>
      <c r="E66" s="12">
        <f t="shared" si="9"/>
        <v>0</v>
      </c>
      <c r="F66" s="13">
        <f t="shared" si="0"/>
        <v>11664</v>
      </c>
      <c r="G66" s="13">
        <f t="shared" si="10"/>
        <v>7171.2000000000007</v>
      </c>
      <c r="H66" s="14">
        <f t="shared" si="10"/>
        <v>7171.2000000000007</v>
      </c>
      <c r="I66" s="15">
        <f t="shared" si="1"/>
        <v>26006.400000000001</v>
      </c>
      <c r="J66" s="15">
        <f t="shared" si="2"/>
        <v>57952.777017599998</v>
      </c>
      <c r="K66" s="15">
        <f t="shared" si="11"/>
        <v>5627000</v>
      </c>
      <c r="L66" s="15">
        <f t="shared" si="12"/>
        <v>877519.87241364946</v>
      </c>
      <c r="N66" s="2">
        <v>42004.999999952997</v>
      </c>
      <c r="O66" s="37">
        <f t="shared" si="3"/>
        <v>0.32071972352917266</v>
      </c>
      <c r="P66" s="12">
        <f t="shared" si="13"/>
        <v>27710.184112920517</v>
      </c>
      <c r="Q66" s="12">
        <f t="shared" si="14"/>
        <v>0</v>
      </c>
      <c r="R66" s="12">
        <f t="shared" si="15"/>
        <v>0</v>
      </c>
      <c r="S66" s="13">
        <f t="shared" si="16"/>
        <v>7171.2000000000007</v>
      </c>
      <c r="T66" s="13">
        <v>0</v>
      </c>
      <c r="U66" s="14">
        <v>0</v>
      </c>
      <c r="V66" s="15">
        <f t="shared" si="33"/>
        <v>7171.2000000000007</v>
      </c>
      <c r="W66" s="15">
        <f t="shared" si="18"/>
        <v>20538.984112920516</v>
      </c>
      <c r="X66" s="15">
        <f t="shared" si="38"/>
        <v>6518000</v>
      </c>
      <c r="Y66" s="15">
        <f t="shared" si="30"/>
        <v>1030067.6861588077</v>
      </c>
      <c r="Z66" s="15">
        <f t="shared" si="20"/>
        <v>6518000</v>
      </c>
      <c r="AB66" s="2">
        <v>42004.999999952997</v>
      </c>
      <c r="AC66" s="12">
        <f t="shared" si="4"/>
        <v>9157.5212668688509</v>
      </c>
      <c r="AD66" s="12">
        <f t="shared" si="21"/>
        <v>0</v>
      </c>
      <c r="AE66" s="12">
        <f t="shared" si="36"/>
        <v>0</v>
      </c>
      <c r="AF66" s="13">
        <f t="shared" si="23"/>
        <v>4147.2</v>
      </c>
      <c r="AG66" s="15">
        <f t="shared" si="5"/>
        <v>4147.2</v>
      </c>
      <c r="AH66" s="15">
        <f t="shared" si="24"/>
        <v>5010.3212668688511</v>
      </c>
      <c r="AI66" s="15">
        <f t="shared" si="31"/>
        <v>1661721.43</v>
      </c>
      <c r="AJ66" s="15">
        <f t="shared" si="34"/>
        <v>204242.43759940413</v>
      </c>
      <c r="AK66" s="40">
        <f t="shared" si="25"/>
        <v>6518000</v>
      </c>
      <c r="AL66" s="15"/>
      <c r="AN66" s="2">
        <v>42004.999999952997</v>
      </c>
      <c r="AO66" s="12">
        <f t="shared" si="26"/>
        <v>0</v>
      </c>
      <c r="AP66" s="12">
        <f t="shared" si="37"/>
        <v>0</v>
      </c>
      <c r="AQ66" s="13">
        <f t="shared" si="28"/>
        <v>4147.2</v>
      </c>
      <c r="AR66" s="15">
        <f t="shared" si="6"/>
        <v>4147.2</v>
      </c>
      <c r="AS66" s="15">
        <f t="shared" si="29"/>
        <v>5010.3212668688511</v>
      </c>
      <c r="AT66" s="15">
        <f t="shared" si="32"/>
        <v>2945693.45</v>
      </c>
      <c r="AU66" s="15">
        <f t="shared" si="35"/>
        <v>218833.46592113469</v>
      </c>
      <c r="AV66" s="15">
        <f t="shared" si="7"/>
        <v>6518000</v>
      </c>
    </row>
    <row r="67" spans="1:48" x14ac:dyDescent="0.15">
      <c r="A67" s="2">
        <v>42005.999999952939</v>
      </c>
      <c r="B67" s="30">
        <v>0.993658971</v>
      </c>
      <c r="C67" s="12">
        <f t="shared" si="8"/>
        <v>85852.135094400001</v>
      </c>
      <c r="D67" s="12">
        <f>Výpar!$E$18/31</f>
        <v>0</v>
      </c>
      <c r="E67" s="12">
        <f t="shared" si="9"/>
        <v>0</v>
      </c>
      <c r="F67" s="13">
        <f t="shared" si="0"/>
        <v>11664</v>
      </c>
      <c r="G67" s="13">
        <f t="shared" si="10"/>
        <v>7171.2000000000007</v>
      </c>
      <c r="H67" s="14">
        <f t="shared" si="10"/>
        <v>7171.2000000000007</v>
      </c>
      <c r="I67" s="15">
        <f t="shared" si="1"/>
        <v>26006.400000000001</v>
      </c>
      <c r="J67" s="15">
        <f t="shared" si="2"/>
        <v>59845.735094399999</v>
      </c>
      <c r="K67" s="15">
        <f t="shared" si="11"/>
        <v>5627000</v>
      </c>
      <c r="L67" s="15">
        <f t="shared" si="12"/>
        <v>937365.60750804946</v>
      </c>
      <c r="N67" s="2">
        <v>42005.999999952939</v>
      </c>
      <c r="O67" s="37">
        <f t="shared" si="3"/>
        <v>0.32795072569724232</v>
      </c>
      <c r="P67" s="12">
        <f t="shared" si="13"/>
        <v>28334.942700241736</v>
      </c>
      <c r="Q67" s="12">
        <f t="shared" si="14"/>
        <v>0</v>
      </c>
      <c r="R67" s="12">
        <f t="shared" si="15"/>
        <v>0</v>
      </c>
      <c r="S67" s="13">
        <f t="shared" si="16"/>
        <v>7171.2000000000007</v>
      </c>
      <c r="T67" s="13">
        <v>0</v>
      </c>
      <c r="U67" s="14">
        <v>0</v>
      </c>
      <c r="V67" s="15">
        <f t="shared" si="33"/>
        <v>7171.2000000000007</v>
      </c>
      <c r="W67" s="15">
        <f t="shared" si="18"/>
        <v>21163.742700241735</v>
      </c>
      <c r="X67" s="15">
        <f t="shared" si="38"/>
        <v>6518000</v>
      </c>
      <c r="Y67" s="15">
        <f t="shared" si="30"/>
        <v>1051231.4288590495</v>
      </c>
      <c r="Z67" s="15">
        <f t="shared" si="20"/>
        <v>6518000</v>
      </c>
      <c r="AB67" s="2">
        <v>42005.999999952939</v>
      </c>
      <c r="AC67" s="12">
        <f t="shared" si="4"/>
        <v>9363.9883198028438</v>
      </c>
      <c r="AD67" s="12">
        <f t="shared" si="21"/>
        <v>0</v>
      </c>
      <c r="AE67" s="12">
        <f t="shared" si="36"/>
        <v>0</v>
      </c>
      <c r="AF67" s="13">
        <f t="shared" si="23"/>
        <v>4147.2</v>
      </c>
      <c r="AG67" s="15">
        <f t="shared" si="5"/>
        <v>4147.2</v>
      </c>
      <c r="AH67" s="15">
        <f t="shared" si="24"/>
        <v>5216.7883198028439</v>
      </c>
      <c r="AI67" s="15">
        <f t="shared" si="31"/>
        <v>1661721.43</v>
      </c>
      <c r="AJ67" s="15">
        <f t="shared" si="34"/>
        <v>209459.22591920698</v>
      </c>
      <c r="AK67" s="40">
        <f t="shared" si="25"/>
        <v>6518000</v>
      </c>
      <c r="AL67" s="15"/>
      <c r="AN67" s="2">
        <v>42005.999999952939</v>
      </c>
      <c r="AO67" s="12">
        <f t="shared" si="26"/>
        <v>0</v>
      </c>
      <c r="AP67" s="12">
        <f t="shared" si="37"/>
        <v>0</v>
      </c>
      <c r="AQ67" s="13">
        <f t="shared" si="28"/>
        <v>4147.2</v>
      </c>
      <c r="AR67" s="15">
        <f t="shared" si="6"/>
        <v>4147.2</v>
      </c>
      <c r="AS67" s="15">
        <f t="shared" si="29"/>
        <v>5216.7883198028439</v>
      </c>
      <c r="AT67" s="15">
        <f t="shared" si="32"/>
        <v>2945693.45</v>
      </c>
      <c r="AU67" s="15">
        <f t="shared" si="35"/>
        <v>224050.25424093753</v>
      </c>
      <c r="AV67" s="15">
        <f t="shared" si="7"/>
        <v>6518000</v>
      </c>
    </row>
    <row r="68" spans="1:48" x14ac:dyDescent="0.15">
      <c r="A68" s="2">
        <v>42006.999999952881</v>
      </c>
      <c r="B68" s="30">
        <v>0.96741081699999998</v>
      </c>
      <c r="C68" s="12">
        <f t="shared" si="8"/>
        <v>83584.294588799996</v>
      </c>
      <c r="D68" s="12">
        <f>Výpar!$E$18/31</f>
        <v>0</v>
      </c>
      <c r="E68" s="12">
        <f t="shared" si="9"/>
        <v>0</v>
      </c>
      <c r="F68" s="13">
        <f t="shared" si="0"/>
        <v>11664</v>
      </c>
      <c r="G68" s="13">
        <f t="shared" si="10"/>
        <v>7171.2000000000007</v>
      </c>
      <c r="H68" s="14">
        <f t="shared" si="10"/>
        <v>7171.2000000000007</v>
      </c>
      <c r="I68" s="15">
        <f t="shared" si="1"/>
        <v>26006.400000000001</v>
      </c>
      <c r="J68" s="15">
        <f t="shared" si="2"/>
        <v>57577.894588799994</v>
      </c>
      <c r="K68" s="15">
        <f t="shared" si="11"/>
        <v>5627000</v>
      </c>
      <c r="L68" s="15">
        <f t="shared" si="12"/>
        <v>994943.50209684949</v>
      </c>
      <c r="N68" s="2">
        <v>42006.999999952881</v>
      </c>
      <c r="O68" s="37">
        <f t="shared" si="3"/>
        <v>0.3192876919968069</v>
      </c>
      <c r="P68" s="12">
        <f t="shared" si="13"/>
        <v>27586.456588524117</v>
      </c>
      <c r="Q68" s="12">
        <f t="shared" si="14"/>
        <v>0</v>
      </c>
      <c r="R68" s="12">
        <f t="shared" si="15"/>
        <v>0</v>
      </c>
      <c r="S68" s="13">
        <f t="shared" si="16"/>
        <v>7171.2000000000007</v>
      </c>
      <c r="T68" s="13">
        <v>0</v>
      </c>
      <c r="U68" s="14">
        <v>0</v>
      </c>
      <c r="V68" s="15">
        <f t="shared" si="33"/>
        <v>7171.2000000000007</v>
      </c>
      <c r="W68" s="15">
        <f t="shared" si="18"/>
        <v>20415.256588524117</v>
      </c>
      <c r="X68" s="15">
        <f t="shared" si="38"/>
        <v>6518000</v>
      </c>
      <c r="Y68" s="15">
        <f t="shared" si="30"/>
        <v>1071646.6854475737</v>
      </c>
      <c r="Z68" s="15">
        <f t="shared" si="20"/>
        <v>6518000</v>
      </c>
      <c r="AB68" s="2">
        <v>42006.999999952881</v>
      </c>
      <c r="AC68" s="12">
        <f t="shared" si="4"/>
        <v>9116.6324214053984</v>
      </c>
      <c r="AD68" s="12">
        <f t="shared" si="21"/>
        <v>0</v>
      </c>
      <c r="AE68" s="12">
        <f t="shared" si="36"/>
        <v>0</v>
      </c>
      <c r="AF68" s="13">
        <f t="shared" si="23"/>
        <v>4147.2</v>
      </c>
      <c r="AG68" s="15">
        <f t="shared" si="5"/>
        <v>4147.2</v>
      </c>
      <c r="AH68" s="15">
        <f t="shared" si="24"/>
        <v>4969.4324214053986</v>
      </c>
      <c r="AI68" s="15">
        <f t="shared" si="31"/>
        <v>1661721.43</v>
      </c>
      <c r="AJ68" s="15">
        <f t="shared" si="34"/>
        <v>214428.65834061237</v>
      </c>
      <c r="AK68" s="40">
        <f t="shared" si="25"/>
        <v>6518000</v>
      </c>
      <c r="AL68" s="15"/>
      <c r="AN68" s="2">
        <v>42006.999999952881</v>
      </c>
      <c r="AO68" s="12">
        <f t="shared" si="26"/>
        <v>0</v>
      </c>
      <c r="AP68" s="12">
        <f t="shared" si="37"/>
        <v>0</v>
      </c>
      <c r="AQ68" s="13">
        <f t="shared" si="28"/>
        <v>4147.2</v>
      </c>
      <c r="AR68" s="15">
        <f t="shared" si="6"/>
        <v>4147.2</v>
      </c>
      <c r="AS68" s="15">
        <f t="shared" si="29"/>
        <v>4969.4324214053986</v>
      </c>
      <c r="AT68" s="15">
        <f t="shared" si="32"/>
        <v>2945693.45</v>
      </c>
      <c r="AU68" s="15">
        <f t="shared" si="35"/>
        <v>229019.68666234292</v>
      </c>
      <c r="AV68" s="15">
        <f t="shared" si="7"/>
        <v>6518000</v>
      </c>
    </row>
    <row r="69" spans="1:48" x14ac:dyDescent="0.15">
      <c r="A69" s="2">
        <v>42007.999999952823</v>
      </c>
      <c r="B69" s="30">
        <v>1.571283268</v>
      </c>
      <c r="C69" s="12">
        <f t="shared" si="8"/>
        <v>135758.87435520001</v>
      </c>
      <c r="D69" s="12">
        <f>Výpar!$E$18/31</f>
        <v>0</v>
      </c>
      <c r="E69" s="12">
        <f t="shared" si="9"/>
        <v>0</v>
      </c>
      <c r="F69" s="13">
        <f t="shared" si="0"/>
        <v>11664</v>
      </c>
      <c r="G69" s="13">
        <f t="shared" si="10"/>
        <v>7171.2000000000007</v>
      </c>
      <c r="H69" s="14">
        <f t="shared" si="10"/>
        <v>7171.2000000000007</v>
      </c>
      <c r="I69" s="15">
        <f t="shared" ref="I69:I132" si="39">SUM(F69:H69)</f>
        <v>26006.400000000001</v>
      </c>
      <c r="J69" s="15">
        <f t="shared" ref="J69:J132" si="40">C69-(E69+I69)</f>
        <v>109752.47435520001</v>
      </c>
      <c r="K69" s="15">
        <f t="shared" si="11"/>
        <v>5627000</v>
      </c>
      <c r="L69" s="15">
        <f t="shared" si="12"/>
        <v>1104695.9764520496</v>
      </c>
      <c r="N69" s="2">
        <v>42007.999999952823</v>
      </c>
      <c r="O69" s="37">
        <f t="shared" ref="O69:O132" si="41">B69*90.96/275.6</f>
        <v>0.51859189425718433</v>
      </c>
      <c r="P69" s="12">
        <f t="shared" si="13"/>
        <v>44806.339663820727</v>
      </c>
      <c r="Q69" s="12">
        <f t="shared" si="14"/>
        <v>0</v>
      </c>
      <c r="R69" s="12">
        <f t="shared" si="15"/>
        <v>0</v>
      </c>
      <c r="S69" s="13">
        <f t="shared" si="16"/>
        <v>7171.2000000000007</v>
      </c>
      <c r="T69" s="13">
        <v>0</v>
      </c>
      <c r="U69" s="14">
        <v>0</v>
      </c>
      <c r="V69" s="15">
        <f t="shared" si="33"/>
        <v>7171.2000000000007</v>
      </c>
      <c r="W69" s="15">
        <f t="shared" si="18"/>
        <v>37635.139663820722</v>
      </c>
      <c r="X69" s="15">
        <f t="shared" si="38"/>
        <v>6518000</v>
      </c>
      <c r="Y69" s="15">
        <f t="shared" si="30"/>
        <v>1109281.8251113943</v>
      </c>
      <c r="Z69" s="15">
        <f t="shared" si="20"/>
        <v>6518000</v>
      </c>
      <c r="AB69" s="2">
        <v>42007.999999952823</v>
      </c>
      <c r="AC69" s="12">
        <f t="shared" ref="AC69:AC132" si="42">P69*30.06/90.96</f>
        <v>14807.372144837853</v>
      </c>
      <c r="AD69" s="12">
        <f t="shared" si="21"/>
        <v>0</v>
      </c>
      <c r="AE69" s="12">
        <f t="shared" si="36"/>
        <v>0</v>
      </c>
      <c r="AF69" s="13">
        <f t="shared" si="23"/>
        <v>4147.2</v>
      </c>
      <c r="AG69" s="15">
        <f t="shared" ref="AG69:AG132" si="43">SUM(AF69:AF69)</f>
        <v>4147.2</v>
      </c>
      <c r="AH69" s="15">
        <f t="shared" si="24"/>
        <v>10660.172144837852</v>
      </c>
      <c r="AI69" s="15">
        <f t="shared" si="31"/>
        <v>1661721.43</v>
      </c>
      <c r="AJ69" s="15">
        <f t="shared" si="34"/>
        <v>225088.83048545022</v>
      </c>
      <c r="AK69" s="40">
        <f t="shared" si="25"/>
        <v>6518000</v>
      </c>
      <c r="AL69" s="15"/>
      <c r="AN69" s="2">
        <v>42007.999999952823</v>
      </c>
      <c r="AO69" s="12">
        <f t="shared" si="26"/>
        <v>0</v>
      </c>
      <c r="AP69" s="12">
        <f t="shared" si="37"/>
        <v>0</v>
      </c>
      <c r="AQ69" s="13">
        <f t="shared" si="28"/>
        <v>4147.2</v>
      </c>
      <c r="AR69" s="15">
        <f t="shared" ref="AR69:AR132" si="44">SUM(AQ69:AQ69)</f>
        <v>4147.2</v>
      </c>
      <c r="AS69" s="15">
        <f t="shared" si="29"/>
        <v>10660.172144837852</v>
      </c>
      <c r="AT69" s="15">
        <f t="shared" si="32"/>
        <v>2945693.45</v>
      </c>
      <c r="AU69" s="15">
        <f t="shared" si="35"/>
        <v>239679.85880718078</v>
      </c>
      <c r="AV69" s="15">
        <f t="shared" ref="AV69:AV132" si="45">X69</f>
        <v>6518000</v>
      </c>
    </row>
    <row r="70" spans="1:48" x14ac:dyDescent="0.15">
      <c r="A70" s="2">
        <v>42008.999999952764</v>
      </c>
      <c r="B70" s="30">
        <v>0.61219950499999998</v>
      </c>
      <c r="C70" s="12">
        <f t="shared" ref="C70:C133" si="46">B70*86400</f>
        <v>52894.037231999995</v>
      </c>
      <c r="D70" s="12">
        <f>Výpar!$E$18/31</f>
        <v>0</v>
      </c>
      <c r="E70" s="12">
        <f t="shared" ref="E70:E133" si="47">D70*1.03</f>
        <v>0</v>
      </c>
      <c r="F70" s="13">
        <f t="shared" ref="F70:F133" si="48">0.135*86400</f>
        <v>11664</v>
      </c>
      <c r="G70" s="13">
        <f t="shared" ref="G70:H133" si="49">0.083*86400</f>
        <v>7171.2000000000007</v>
      </c>
      <c r="H70" s="14">
        <f t="shared" si="49"/>
        <v>7171.2000000000007</v>
      </c>
      <c r="I70" s="15">
        <f t="shared" si="39"/>
        <v>26006.400000000001</v>
      </c>
      <c r="J70" s="15">
        <f t="shared" si="40"/>
        <v>26887.637231999994</v>
      </c>
      <c r="K70" s="15">
        <f t="shared" ref="K70:K133" si="50">IF(IF(J70+K69&gt;$L$2,$L$2,J70+K69)&lt;0,0,IF(J70+K69&gt;$L$2,$L$2,J70+K69))</f>
        <v>5627000</v>
      </c>
      <c r="L70" s="15">
        <f t="shared" ref="L70:L133" si="51">IF((IF($L$2&lt;=K70,J70,J70+K70-$L$2)+L69)&lt;0,0,IF($L$2&lt;=K70,J70,J70+K70-$L$2)+L69)</f>
        <v>1131583.6136840496</v>
      </c>
      <c r="N70" s="2">
        <v>42008.999999952764</v>
      </c>
      <c r="O70" s="37">
        <f t="shared" si="41"/>
        <v>0.20205249265166905</v>
      </c>
      <c r="P70" s="12">
        <f t="shared" ref="P70:P133" si="52">O70*86400</f>
        <v>17457.335365104205</v>
      </c>
      <c r="Q70" s="12">
        <f t="shared" ref="Q70:Q133" si="53">D70*1124000/3935000</f>
        <v>0</v>
      </c>
      <c r="R70" s="12">
        <f t="shared" ref="R70:R133" si="54">Q70*1.03</f>
        <v>0</v>
      </c>
      <c r="S70" s="13">
        <f t="shared" ref="S70:S133" si="55">0.083*86400</f>
        <v>7171.2000000000007</v>
      </c>
      <c r="T70" s="13">
        <v>0</v>
      </c>
      <c r="U70" s="14">
        <v>0</v>
      </c>
      <c r="V70" s="15">
        <f t="shared" si="33"/>
        <v>7171.2000000000007</v>
      </c>
      <c r="W70" s="15">
        <f t="shared" ref="W70:W133" si="56">P70-(R70+V70)</f>
        <v>10286.135365104205</v>
      </c>
      <c r="X70" s="15">
        <f t="shared" si="38"/>
        <v>6518000</v>
      </c>
      <c r="Y70" s="15">
        <f t="shared" si="30"/>
        <v>1119567.9604764986</v>
      </c>
      <c r="Z70" s="15">
        <f t="shared" ref="Z70:Z133" si="57">$Y$2</f>
        <v>6518000</v>
      </c>
      <c r="AB70" s="2">
        <v>42008.999999952764</v>
      </c>
      <c r="AC70" s="12">
        <f t="shared" si="42"/>
        <v>5769.2117532435404</v>
      </c>
      <c r="AD70" s="12">
        <f t="shared" ref="AD70:AD133" si="58">$D70*440751.35/3935000</f>
        <v>0</v>
      </c>
      <c r="AE70" s="12">
        <f t="shared" si="36"/>
        <v>0</v>
      </c>
      <c r="AF70" s="13">
        <f t="shared" ref="AF70:AF133" si="59">0.048*86400</f>
        <v>4147.2</v>
      </c>
      <c r="AG70" s="15">
        <f t="shared" si="43"/>
        <v>4147.2</v>
      </c>
      <c r="AH70" s="15">
        <f t="shared" ref="AH70:AH133" si="60">AC70-(AE70+AG70)</f>
        <v>1622.0117532435406</v>
      </c>
      <c r="AI70" s="15">
        <f t="shared" si="31"/>
        <v>1661721.43</v>
      </c>
      <c r="AJ70" s="15">
        <f t="shared" si="34"/>
        <v>226710.84223869376</v>
      </c>
      <c r="AK70" s="40">
        <f t="shared" ref="AK70:AK133" si="61">X70</f>
        <v>6518000</v>
      </c>
      <c r="AL70" s="15"/>
      <c r="AN70" s="2">
        <v>42008.999999952764</v>
      </c>
      <c r="AO70" s="12">
        <f t="shared" ref="AO70:AO133" si="62">$D70*440751.35/3935000</f>
        <v>0</v>
      </c>
      <c r="AP70" s="12">
        <f t="shared" si="37"/>
        <v>0</v>
      </c>
      <c r="AQ70" s="13">
        <f t="shared" ref="AQ70:AQ133" si="63">0.048*86400</f>
        <v>4147.2</v>
      </c>
      <c r="AR70" s="15">
        <f t="shared" si="44"/>
        <v>4147.2</v>
      </c>
      <c r="AS70" s="15">
        <f t="shared" ref="AS70:AS133" si="64">AC70-(AP70+AR70)</f>
        <v>1622.0117532435406</v>
      </c>
      <c r="AT70" s="15">
        <f t="shared" si="32"/>
        <v>2945693.45</v>
      </c>
      <c r="AU70" s="15">
        <f t="shared" si="35"/>
        <v>241301.87056042432</v>
      </c>
      <c r="AV70" s="15">
        <f t="shared" si="45"/>
        <v>6518000</v>
      </c>
    </row>
    <row r="71" spans="1:48" x14ac:dyDescent="0.15">
      <c r="A71" s="2">
        <v>42009.999999952706</v>
      </c>
      <c r="B71" s="30">
        <v>0.65125302500000004</v>
      </c>
      <c r="C71" s="12">
        <f t="shared" si="46"/>
        <v>56268.261360000004</v>
      </c>
      <c r="D71" s="12">
        <f>Výpar!$E$18/31</f>
        <v>0</v>
      </c>
      <c r="E71" s="12">
        <f t="shared" si="47"/>
        <v>0</v>
      </c>
      <c r="F71" s="13">
        <f t="shared" si="48"/>
        <v>11664</v>
      </c>
      <c r="G71" s="13">
        <f t="shared" si="49"/>
        <v>7171.2000000000007</v>
      </c>
      <c r="H71" s="14">
        <f t="shared" si="49"/>
        <v>7171.2000000000007</v>
      </c>
      <c r="I71" s="15">
        <f t="shared" si="39"/>
        <v>26006.400000000001</v>
      </c>
      <c r="J71" s="15">
        <f t="shared" si="40"/>
        <v>30261.861360000003</v>
      </c>
      <c r="K71" s="15">
        <f t="shared" si="50"/>
        <v>5627000</v>
      </c>
      <c r="L71" s="15">
        <f t="shared" si="51"/>
        <v>1161845.4750440496</v>
      </c>
      <c r="N71" s="2">
        <v>42009.999999952706</v>
      </c>
      <c r="O71" s="37">
        <f t="shared" si="41"/>
        <v>0.21494185469521043</v>
      </c>
      <c r="P71" s="12">
        <f t="shared" si="52"/>
        <v>18570.976245666181</v>
      </c>
      <c r="Q71" s="12">
        <f t="shared" si="53"/>
        <v>0</v>
      </c>
      <c r="R71" s="12">
        <f t="shared" si="54"/>
        <v>0</v>
      </c>
      <c r="S71" s="13">
        <f t="shared" si="55"/>
        <v>7171.2000000000007</v>
      </c>
      <c r="T71" s="13">
        <v>0</v>
      </c>
      <c r="U71" s="14">
        <v>0</v>
      </c>
      <c r="V71" s="15">
        <f t="shared" si="33"/>
        <v>7171.2000000000007</v>
      </c>
      <c r="W71" s="15">
        <f t="shared" si="56"/>
        <v>11399.77624566618</v>
      </c>
      <c r="X71" s="15">
        <f t="shared" ref="X71:X134" si="65">IF(IF(W71+X70&gt;$Y$2,$Y$2,W71+X70)&lt;0,0,IF(W71+X70&gt;$Y$2,$Y$2,W71+X70))</f>
        <v>6518000</v>
      </c>
      <c r="Y71" s="15">
        <f t="shared" ref="Y71:Y134" si="66">IF((IF($Y$2&lt;=X71,W71,W71+X71-$Y$2)+Y70)&lt;0,0,IF($Y$2&lt;=X71,W71,W71+X71-$Y$2)+Y70)</f>
        <v>1130967.7367221648</v>
      </c>
      <c r="Z71" s="15">
        <f t="shared" si="57"/>
        <v>6518000</v>
      </c>
      <c r="AB71" s="2">
        <v>42009.999999952706</v>
      </c>
      <c r="AC71" s="12">
        <f t="shared" si="42"/>
        <v>6137.2421497880987</v>
      </c>
      <c r="AD71" s="12">
        <f t="shared" si="58"/>
        <v>0</v>
      </c>
      <c r="AE71" s="12">
        <f t="shared" si="36"/>
        <v>0</v>
      </c>
      <c r="AF71" s="13">
        <f t="shared" si="59"/>
        <v>4147.2</v>
      </c>
      <c r="AG71" s="15">
        <f t="shared" si="43"/>
        <v>4147.2</v>
      </c>
      <c r="AH71" s="15">
        <f t="shared" si="60"/>
        <v>1990.0421497880989</v>
      </c>
      <c r="AI71" s="15">
        <f t="shared" ref="AI71:AI134" si="67">IF(IF(AH71+AI70&gt;$AJ$2,$AJ$2,AH71+AI70)&lt;0,0,IF(AH71+AI70&gt;$AJ$2,$AJ$2,AH71+AI70))</f>
        <v>1661721.43</v>
      </c>
      <c r="AJ71" s="15">
        <f t="shared" si="34"/>
        <v>228700.88438848185</v>
      </c>
      <c r="AK71" s="40">
        <f t="shared" si="61"/>
        <v>6518000</v>
      </c>
      <c r="AL71" s="15"/>
      <c r="AN71" s="2">
        <v>42009.999999952706</v>
      </c>
      <c r="AO71" s="12">
        <f t="shared" si="62"/>
        <v>0</v>
      </c>
      <c r="AP71" s="12">
        <f t="shared" si="37"/>
        <v>0</v>
      </c>
      <c r="AQ71" s="13">
        <f t="shared" si="63"/>
        <v>4147.2</v>
      </c>
      <c r="AR71" s="15">
        <f t="shared" si="44"/>
        <v>4147.2</v>
      </c>
      <c r="AS71" s="15">
        <f t="shared" si="64"/>
        <v>1990.0421497880989</v>
      </c>
      <c r="AT71" s="15">
        <f t="shared" ref="AT71:AT134" si="68">IF(IF(AS71+AT70&gt;$AU$2,$AU$2,AS71+AT70)&lt;0,0,IF(AS71+AT70&gt;$AU$2,$AU$2,AS71+AT70))</f>
        <v>2945693.45</v>
      </c>
      <c r="AU71" s="15">
        <f t="shared" si="35"/>
        <v>243291.9127102124</v>
      </c>
      <c r="AV71" s="15">
        <f t="shared" si="45"/>
        <v>6518000</v>
      </c>
    </row>
    <row r="72" spans="1:48" x14ac:dyDescent="0.15">
      <c r="A72" s="2">
        <v>42010.999999952648</v>
      </c>
      <c r="B72" s="30">
        <v>1.0339683550000001</v>
      </c>
      <c r="C72" s="12">
        <f t="shared" si="46"/>
        <v>89334.865872000009</v>
      </c>
      <c r="D72" s="12">
        <f>Výpar!$E$18/31</f>
        <v>0</v>
      </c>
      <c r="E72" s="12">
        <f t="shared" si="47"/>
        <v>0</v>
      </c>
      <c r="F72" s="13">
        <f t="shared" si="48"/>
        <v>11664</v>
      </c>
      <c r="G72" s="13">
        <f t="shared" si="49"/>
        <v>7171.2000000000007</v>
      </c>
      <c r="H72" s="14">
        <f t="shared" si="49"/>
        <v>7171.2000000000007</v>
      </c>
      <c r="I72" s="15">
        <f t="shared" si="39"/>
        <v>26006.400000000001</v>
      </c>
      <c r="J72" s="15">
        <f t="shared" si="40"/>
        <v>63328.465872000008</v>
      </c>
      <c r="K72" s="15">
        <f t="shared" si="50"/>
        <v>5627000</v>
      </c>
      <c r="L72" s="15">
        <f t="shared" si="51"/>
        <v>1225173.9409160495</v>
      </c>
      <c r="N72" s="2">
        <v>42010.999999952648</v>
      </c>
      <c r="O72" s="37">
        <f t="shared" si="41"/>
        <v>0.34125457754281563</v>
      </c>
      <c r="P72" s="12">
        <f t="shared" si="52"/>
        <v>29484.395499699269</v>
      </c>
      <c r="Q72" s="12">
        <f t="shared" si="53"/>
        <v>0</v>
      </c>
      <c r="R72" s="12">
        <f t="shared" si="54"/>
        <v>0</v>
      </c>
      <c r="S72" s="13">
        <f t="shared" si="55"/>
        <v>7171.2000000000007</v>
      </c>
      <c r="T72" s="13">
        <v>0</v>
      </c>
      <c r="U72" s="14">
        <v>0</v>
      </c>
      <c r="V72" s="15">
        <f t="shared" ref="V72:V135" si="69">SUM(S72:U72)</f>
        <v>7171.2000000000007</v>
      </c>
      <c r="W72" s="15">
        <f t="shared" si="56"/>
        <v>22313.195499699268</v>
      </c>
      <c r="X72" s="15">
        <f t="shared" si="65"/>
        <v>6518000</v>
      </c>
      <c r="Y72" s="15">
        <f t="shared" si="66"/>
        <v>1153280.9322218641</v>
      </c>
      <c r="Z72" s="15">
        <f t="shared" si="57"/>
        <v>6518000</v>
      </c>
      <c r="AB72" s="2">
        <v>42010.999999952648</v>
      </c>
      <c r="AC72" s="12">
        <f t="shared" si="42"/>
        <v>9743.8536578821459</v>
      </c>
      <c r="AD72" s="12">
        <f t="shared" si="58"/>
        <v>0</v>
      </c>
      <c r="AE72" s="12">
        <f t="shared" si="36"/>
        <v>0</v>
      </c>
      <c r="AF72" s="13">
        <f t="shared" si="59"/>
        <v>4147.2</v>
      </c>
      <c r="AG72" s="15">
        <f t="shared" si="43"/>
        <v>4147.2</v>
      </c>
      <c r="AH72" s="15">
        <f t="shared" si="60"/>
        <v>5596.653657882146</v>
      </c>
      <c r="AI72" s="15">
        <f t="shared" si="67"/>
        <v>1661721.43</v>
      </c>
      <c r="AJ72" s="15">
        <f t="shared" ref="AJ72:AJ135" si="70">IF((IF($AJ$2&lt;=AI72,AH72,AH72+AI72-$AJ$2)+AJ71)&lt;0,0,IF($AJ$2&lt;=AI72,AH72,AH72+AI72-$AJ$2)+AJ71)</f>
        <v>234297.538046364</v>
      </c>
      <c r="AK72" s="40">
        <f t="shared" si="61"/>
        <v>6518000</v>
      </c>
      <c r="AL72" s="15"/>
      <c r="AN72" s="2">
        <v>42010.999999952648</v>
      </c>
      <c r="AO72" s="12">
        <f t="shared" si="62"/>
        <v>0</v>
      </c>
      <c r="AP72" s="12">
        <f t="shared" si="37"/>
        <v>0</v>
      </c>
      <c r="AQ72" s="13">
        <f t="shared" si="63"/>
        <v>4147.2</v>
      </c>
      <c r="AR72" s="15">
        <f t="shared" si="44"/>
        <v>4147.2</v>
      </c>
      <c r="AS72" s="15">
        <f t="shared" si="64"/>
        <v>5596.653657882146</v>
      </c>
      <c r="AT72" s="15">
        <f t="shared" si="68"/>
        <v>2945693.45</v>
      </c>
      <c r="AU72" s="15">
        <f t="shared" ref="AU72:AU135" si="71">IF((IF($AJ$2&lt;=AT72,AS72,AS72+AT72-$AJ$2)+AU71)&lt;0,0,IF($AJ$2&lt;=AT72,AS72,AS72+AT72-$AJ$2)+AU71)</f>
        <v>248888.56636809456</v>
      </c>
      <c r="AV72" s="15">
        <f t="shared" si="45"/>
        <v>6518000</v>
      </c>
    </row>
    <row r="73" spans="1:48" x14ac:dyDescent="0.15">
      <c r="A73" s="2">
        <v>42011.99999995259</v>
      </c>
      <c r="B73" s="30">
        <v>0.98263432799999995</v>
      </c>
      <c r="C73" s="12">
        <f t="shared" si="46"/>
        <v>84899.605939200002</v>
      </c>
      <c r="D73" s="12">
        <f>Výpar!$E$18/31</f>
        <v>0</v>
      </c>
      <c r="E73" s="12">
        <f t="shared" si="47"/>
        <v>0</v>
      </c>
      <c r="F73" s="13">
        <f t="shared" si="48"/>
        <v>11664</v>
      </c>
      <c r="G73" s="13">
        <f t="shared" si="49"/>
        <v>7171.2000000000007</v>
      </c>
      <c r="H73" s="14">
        <f t="shared" si="49"/>
        <v>7171.2000000000007</v>
      </c>
      <c r="I73" s="15">
        <f t="shared" si="39"/>
        <v>26006.400000000001</v>
      </c>
      <c r="J73" s="15">
        <f t="shared" si="40"/>
        <v>58893.205939200001</v>
      </c>
      <c r="K73" s="15">
        <f t="shared" si="50"/>
        <v>5627000</v>
      </c>
      <c r="L73" s="15">
        <f t="shared" si="51"/>
        <v>1284067.1468552495</v>
      </c>
      <c r="N73" s="2">
        <v>42011.99999995259</v>
      </c>
      <c r="O73" s="37">
        <f t="shared" si="41"/>
        <v>0.32431211347924521</v>
      </c>
      <c r="P73" s="12">
        <f t="shared" si="52"/>
        <v>28020.566604606785</v>
      </c>
      <c r="Q73" s="12">
        <f t="shared" si="53"/>
        <v>0</v>
      </c>
      <c r="R73" s="12">
        <f t="shared" si="54"/>
        <v>0</v>
      </c>
      <c r="S73" s="13">
        <f t="shared" si="55"/>
        <v>7171.2000000000007</v>
      </c>
      <c r="T73" s="13">
        <v>0</v>
      </c>
      <c r="U73" s="14">
        <v>0</v>
      </c>
      <c r="V73" s="15">
        <f t="shared" si="69"/>
        <v>7171.2000000000007</v>
      </c>
      <c r="W73" s="15">
        <f t="shared" si="56"/>
        <v>20849.366604606785</v>
      </c>
      <c r="X73" s="15">
        <f t="shared" si="65"/>
        <v>6518000</v>
      </c>
      <c r="Y73" s="15">
        <f t="shared" si="66"/>
        <v>1174130.298826471</v>
      </c>
      <c r="Z73" s="15">
        <f t="shared" si="57"/>
        <v>6518000</v>
      </c>
      <c r="AB73" s="2">
        <v>42011.99999995259</v>
      </c>
      <c r="AC73" s="12">
        <f t="shared" si="42"/>
        <v>9260.0949003350925</v>
      </c>
      <c r="AD73" s="12">
        <f t="shared" si="58"/>
        <v>0</v>
      </c>
      <c r="AE73" s="12">
        <f t="shared" ref="AE73:AE136" si="72">AD73*1.03</f>
        <v>0</v>
      </c>
      <c r="AF73" s="13">
        <f t="shared" si="59"/>
        <v>4147.2</v>
      </c>
      <c r="AG73" s="15">
        <f t="shared" si="43"/>
        <v>4147.2</v>
      </c>
      <c r="AH73" s="15">
        <f t="shared" si="60"/>
        <v>5112.8949003350926</v>
      </c>
      <c r="AI73" s="15">
        <f t="shared" si="67"/>
        <v>1661721.43</v>
      </c>
      <c r="AJ73" s="15">
        <f t="shared" si="70"/>
        <v>239410.43294669909</v>
      </c>
      <c r="AK73" s="40">
        <f t="shared" si="61"/>
        <v>6518000</v>
      </c>
      <c r="AL73" s="15"/>
      <c r="AN73" s="2">
        <v>42011.99999995259</v>
      </c>
      <c r="AO73" s="12">
        <f t="shared" si="62"/>
        <v>0</v>
      </c>
      <c r="AP73" s="12">
        <f t="shared" ref="AP73:AP136" si="73">AO73*1.03</f>
        <v>0</v>
      </c>
      <c r="AQ73" s="13">
        <f t="shared" si="63"/>
        <v>4147.2</v>
      </c>
      <c r="AR73" s="15">
        <f t="shared" si="44"/>
        <v>4147.2</v>
      </c>
      <c r="AS73" s="15">
        <f t="shared" si="64"/>
        <v>5112.8949003350926</v>
      </c>
      <c r="AT73" s="15">
        <f t="shared" si="68"/>
        <v>2945693.45</v>
      </c>
      <c r="AU73" s="15">
        <f t="shared" si="71"/>
        <v>254001.46126842964</v>
      </c>
      <c r="AV73" s="15">
        <f t="shared" si="45"/>
        <v>6518000</v>
      </c>
    </row>
    <row r="74" spans="1:48" x14ac:dyDescent="0.15">
      <c r="A74" s="2">
        <v>42012.999999952532</v>
      </c>
      <c r="B74" s="30">
        <v>1.7264829690000001</v>
      </c>
      <c r="C74" s="12">
        <f t="shared" si="46"/>
        <v>149168.12852160001</v>
      </c>
      <c r="D74" s="12">
        <f>Výpar!$E$18/31</f>
        <v>0</v>
      </c>
      <c r="E74" s="12">
        <f t="shared" si="47"/>
        <v>0</v>
      </c>
      <c r="F74" s="13">
        <f t="shared" si="48"/>
        <v>11664</v>
      </c>
      <c r="G74" s="13">
        <f t="shared" si="49"/>
        <v>7171.2000000000007</v>
      </c>
      <c r="H74" s="14">
        <f t="shared" si="49"/>
        <v>7171.2000000000007</v>
      </c>
      <c r="I74" s="15">
        <f t="shared" si="39"/>
        <v>26006.400000000001</v>
      </c>
      <c r="J74" s="15">
        <f t="shared" si="40"/>
        <v>123161.72852160002</v>
      </c>
      <c r="K74" s="15">
        <f t="shared" si="50"/>
        <v>5627000</v>
      </c>
      <c r="L74" s="15">
        <f t="shared" si="51"/>
        <v>1407228.8753768494</v>
      </c>
      <c r="N74" s="2">
        <v>42012.999999952532</v>
      </c>
      <c r="O74" s="37">
        <f t="shared" si="41"/>
        <v>0.56981455319390406</v>
      </c>
      <c r="P74" s="12">
        <f t="shared" si="52"/>
        <v>49231.977395953312</v>
      </c>
      <c r="Q74" s="12">
        <f t="shared" si="53"/>
        <v>0</v>
      </c>
      <c r="R74" s="12">
        <f t="shared" si="54"/>
        <v>0</v>
      </c>
      <c r="S74" s="13">
        <f t="shared" si="55"/>
        <v>7171.2000000000007</v>
      </c>
      <c r="T74" s="13">
        <v>0</v>
      </c>
      <c r="U74" s="14">
        <v>0</v>
      </c>
      <c r="V74" s="15">
        <f t="shared" si="69"/>
        <v>7171.2000000000007</v>
      </c>
      <c r="W74" s="15">
        <f t="shared" si="56"/>
        <v>42060.777395953308</v>
      </c>
      <c r="X74" s="15">
        <f t="shared" si="65"/>
        <v>6518000</v>
      </c>
      <c r="Y74" s="15">
        <f t="shared" si="66"/>
        <v>1216191.0762224244</v>
      </c>
      <c r="Z74" s="15">
        <f t="shared" si="57"/>
        <v>6518000</v>
      </c>
      <c r="AB74" s="2">
        <v>42012.999999952532</v>
      </c>
      <c r="AC74" s="12">
        <f t="shared" si="42"/>
        <v>16269.934482435758</v>
      </c>
      <c r="AD74" s="12">
        <f t="shared" si="58"/>
        <v>0</v>
      </c>
      <c r="AE74" s="12">
        <f t="shared" si="72"/>
        <v>0</v>
      </c>
      <c r="AF74" s="13">
        <f t="shared" si="59"/>
        <v>4147.2</v>
      </c>
      <c r="AG74" s="15">
        <f t="shared" si="43"/>
        <v>4147.2</v>
      </c>
      <c r="AH74" s="15">
        <f t="shared" si="60"/>
        <v>12122.734482435757</v>
      </c>
      <c r="AI74" s="15">
        <f t="shared" si="67"/>
        <v>1661721.43</v>
      </c>
      <c r="AJ74" s="15">
        <f t="shared" si="70"/>
        <v>251533.16742913483</v>
      </c>
      <c r="AK74" s="40">
        <f t="shared" si="61"/>
        <v>6518000</v>
      </c>
      <c r="AL74" s="15"/>
      <c r="AN74" s="2">
        <v>42012.999999952532</v>
      </c>
      <c r="AO74" s="12">
        <f t="shared" si="62"/>
        <v>0</v>
      </c>
      <c r="AP74" s="12">
        <f t="shared" si="73"/>
        <v>0</v>
      </c>
      <c r="AQ74" s="13">
        <f t="shared" si="63"/>
        <v>4147.2</v>
      </c>
      <c r="AR74" s="15">
        <f t="shared" si="44"/>
        <v>4147.2</v>
      </c>
      <c r="AS74" s="15">
        <f t="shared" si="64"/>
        <v>12122.734482435757</v>
      </c>
      <c r="AT74" s="15">
        <f t="shared" si="68"/>
        <v>2945693.45</v>
      </c>
      <c r="AU74" s="15">
        <f t="shared" si="71"/>
        <v>266124.19575086539</v>
      </c>
      <c r="AV74" s="15">
        <f t="shared" si="45"/>
        <v>6518000</v>
      </c>
    </row>
    <row r="75" spans="1:48" x14ac:dyDescent="0.15">
      <c r="A75" s="2">
        <v>42013.999999952473</v>
      </c>
      <c r="B75" s="30">
        <v>1.8017039420000001</v>
      </c>
      <c r="C75" s="12">
        <f t="shared" si="46"/>
        <v>155667.2205888</v>
      </c>
      <c r="D75" s="12">
        <f>Výpar!$E$18/31</f>
        <v>0</v>
      </c>
      <c r="E75" s="12">
        <f t="shared" si="47"/>
        <v>0</v>
      </c>
      <c r="F75" s="13">
        <f t="shared" si="48"/>
        <v>11664</v>
      </c>
      <c r="G75" s="13">
        <f t="shared" si="49"/>
        <v>7171.2000000000007</v>
      </c>
      <c r="H75" s="14">
        <f t="shared" si="49"/>
        <v>7171.2000000000007</v>
      </c>
      <c r="I75" s="15">
        <f t="shared" si="39"/>
        <v>26006.400000000001</v>
      </c>
      <c r="J75" s="15">
        <f t="shared" si="40"/>
        <v>129660.82058880001</v>
      </c>
      <c r="K75" s="15">
        <f t="shared" si="50"/>
        <v>5627000</v>
      </c>
      <c r="L75" s="15">
        <f t="shared" si="51"/>
        <v>1536889.6959656496</v>
      </c>
      <c r="N75" s="2">
        <v>42013.999999952473</v>
      </c>
      <c r="O75" s="37">
        <f t="shared" si="41"/>
        <v>0.59464074950769219</v>
      </c>
      <c r="P75" s="12">
        <f t="shared" si="52"/>
        <v>51376.960757464607</v>
      </c>
      <c r="Q75" s="12">
        <f t="shared" si="53"/>
        <v>0</v>
      </c>
      <c r="R75" s="12">
        <f t="shared" si="54"/>
        <v>0</v>
      </c>
      <c r="S75" s="13">
        <f t="shared" si="55"/>
        <v>7171.2000000000007</v>
      </c>
      <c r="T75" s="13">
        <v>0</v>
      </c>
      <c r="U75" s="14">
        <v>0</v>
      </c>
      <c r="V75" s="15">
        <f t="shared" si="69"/>
        <v>7171.2000000000007</v>
      </c>
      <c r="W75" s="15">
        <f t="shared" si="56"/>
        <v>44205.76075746461</v>
      </c>
      <c r="X75" s="15">
        <f t="shared" si="65"/>
        <v>6518000</v>
      </c>
      <c r="Y75" s="15">
        <f t="shared" si="66"/>
        <v>1260396.8369798891</v>
      </c>
      <c r="Z75" s="15">
        <f t="shared" si="57"/>
        <v>6518000</v>
      </c>
      <c r="AB75" s="2">
        <v>42013.999999952473</v>
      </c>
      <c r="AC75" s="12">
        <f t="shared" si="42"/>
        <v>16978.797717341535</v>
      </c>
      <c r="AD75" s="12">
        <f t="shared" si="58"/>
        <v>0</v>
      </c>
      <c r="AE75" s="12">
        <f t="shared" si="72"/>
        <v>0</v>
      </c>
      <c r="AF75" s="13">
        <f t="shared" si="59"/>
        <v>4147.2</v>
      </c>
      <c r="AG75" s="15">
        <f t="shared" si="43"/>
        <v>4147.2</v>
      </c>
      <c r="AH75" s="15">
        <f t="shared" si="60"/>
        <v>12831.597717341534</v>
      </c>
      <c r="AI75" s="15">
        <f t="shared" si="67"/>
        <v>1661721.43</v>
      </c>
      <c r="AJ75" s="15">
        <f t="shared" si="70"/>
        <v>264364.76514647639</v>
      </c>
      <c r="AK75" s="40">
        <f t="shared" si="61"/>
        <v>6518000</v>
      </c>
      <c r="AL75" s="15"/>
      <c r="AN75" s="2">
        <v>42013.999999952473</v>
      </c>
      <c r="AO75" s="12">
        <f t="shared" si="62"/>
        <v>0</v>
      </c>
      <c r="AP75" s="12">
        <f t="shared" si="73"/>
        <v>0</v>
      </c>
      <c r="AQ75" s="13">
        <f t="shared" si="63"/>
        <v>4147.2</v>
      </c>
      <c r="AR75" s="15">
        <f t="shared" si="44"/>
        <v>4147.2</v>
      </c>
      <c r="AS75" s="15">
        <f t="shared" si="64"/>
        <v>12831.597717341534</v>
      </c>
      <c r="AT75" s="15">
        <f t="shared" si="68"/>
        <v>2945693.45</v>
      </c>
      <c r="AU75" s="15">
        <f t="shared" si="71"/>
        <v>278955.79346820695</v>
      </c>
      <c r="AV75" s="15">
        <f t="shared" si="45"/>
        <v>6518000</v>
      </c>
    </row>
    <row r="76" spans="1:48" x14ac:dyDescent="0.15">
      <c r="A76" s="2">
        <v>42014.999999952415</v>
      </c>
      <c r="B76" s="30">
        <v>1.861028643</v>
      </c>
      <c r="C76" s="12">
        <f t="shared" si="46"/>
        <v>160792.8747552</v>
      </c>
      <c r="D76" s="12">
        <f>Výpar!$E$18/31</f>
        <v>0</v>
      </c>
      <c r="E76" s="12">
        <f t="shared" si="47"/>
        <v>0</v>
      </c>
      <c r="F76" s="13">
        <f t="shared" si="48"/>
        <v>11664</v>
      </c>
      <c r="G76" s="13">
        <f t="shared" si="49"/>
        <v>7171.2000000000007</v>
      </c>
      <c r="H76" s="14">
        <f t="shared" si="49"/>
        <v>7171.2000000000007</v>
      </c>
      <c r="I76" s="15">
        <f t="shared" si="39"/>
        <v>26006.400000000001</v>
      </c>
      <c r="J76" s="15">
        <f t="shared" si="40"/>
        <v>134786.4747552</v>
      </c>
      <c r="K76" s="15">
        <f t="shared" si="50"/>
        <v>5627000</v>
      </c>
      <c r="L76" s="15">
        <f t="shared" si="51"/>
        <v>1671676.1707208497</v>
      </c>
      <c r="N76" s="2">
        <v>42014.999999952415</v>
      </c>
      <c r="O76" s="37">
        <f t="shared" si="41"/>
        <v>0.61422048391611028</v>
      </c>
      <c r="P76" s="12">
        <f t="shared" si="52"/>
        <v>53068.649810351926</v>
      </c>
      <c r="Q76" s="12">
        <f t="shared" si="53"/>
        <v>0</v>
      </c>
      <c r="R76" s="12">
        <f t="shared" si="54"/>
        <v>0</v>
      </c>
      <c r="S76" s="13">
        <f t="shared" si="55"/>
        <v>7171.2000000000007</v>
      </c>
      <c r="T76" s="13">
        <v>0</v>
      </c>
      <c r="U76" s="14">
        <v>0</v>
      </c>
      <c r="V76" s="15">
        <f t="shared" si="69"/>
        <v>7171.2000000000007</v>
      </c>
      <c r="W76" s="15">
        <f t="shared" si="56"/>
        <v>45897.449810351929</v>
      </c>
      <c r="X76" s="15">
        <f t="shared" si="65"/>
        <v>6518000</v>
      </c>
      <c r="Y76" s="15">
        <f t="shared" si="66"/>
        <v>1306294.286790241</v>
      </c>
      <c r="Z76" s="15">
        <f t="shared" si="57"/>
        <v>6518000</v>
      </c>
      <c r="AB76" s="2">
        <v>42014.999999952415</v>
      </c>
      <c r="AC76" s="12">
        <f t="shared" si="42"/>
        <v>17537.858545505485</v>
      </c>
      <c r="AD76" s="12">
        <f t="shared" si="58"/>
        <v>0</v>
      </c>
      <c r="AE76" s="12">
        <f t="shared" si="72"/>
        <v>0</v>
      </c>
      <c r="AF76" s="13">
        <f t="shared" si="59"/>
        <v>4147.2</v>
      </c>
      <c r="AG76" s="15">
        <f t="shared" si="43"/>
        <v>4147.2</v>
      </c>
      <c r="AH76" s="15">
        <f t="shared" si="60"/>
        <v>13390.658545505485</v>
      </c>
      <c r="AI76" s="15">
        <f t="shared" si="67"/>
        <v>1661721.43</v>
      </c>
      <c r="AJ76" s="15">
        <f t="shared" si="70"/>
        <v>277755.42369198188</v>
      </c>
      <c r="AK76" s="40">
        <f t="shared" si="61"/>
        <v>6518000</v>
      </c>
      <c r="AL76" s="15"/>
      <c r="AN76" s="2">
        <v>42014.999999952415</v>
      </c>
      <c r="AO76" s="12">
        <f t="shared" si="62"/>
        <v>0</v>
      </c>
      <c r="AP76" s="12">
        <f t="shared" si="73"/>
        <v>0</v>
      </c>
      <c r="AQ76" s="13">
        <f t="shared" si="63"/>
        <v>4147.2</v>
      </c>
      <c r="AR76" s="15">
        <f t="shared" si="44"/>
        <v>4147.2</v>
      </c>
      <c r="AS76" s="15">
        <f t="shared" si="64"/>
        <v>13390.658545505485</v>
      </c>
      <c r="AT76" s="15">
        <f t="shared" si="68"/>
        <v>2945693.45</v>
      </c>
      <c r="AU76" s="15">
        <f t="shared" si="71"/>
        <v>292346.45201371243</v>
      </c>
      <c r="AV76" s="15">
        <f t="shared" si="45"/>
        <v>6518000</v>
      </c>
    </row>
    <row r="77" spans="1:48" x14ac:dyDescent="0.15">
      <c r="A77" s="2">
        <v>42015.999999952357</v>
      </c>
      <c r="B77" s="30">
        <v>1.9947628159999999</v>
      </c>
      <c r="C77" s="12">
        <f t="shared" si="46"/>
        <v>172347.50730239999</v>
      </c>
      <c r="D77" s="12">
        <f>Výpar!$E$18/31</f>
        <v>0</v>
      </c>
      <c r="E77" s="12">
        <f t="shared" si="47"/>
        <v>0</v>
      </c>
      <c r="F77" s="13">
        <f t="shared" si="48"/>
        <v>11664</v>
      </c>
      <c r="G77" s="13">
        <f t="shared" si="49"/>
        <v>7171.2000000000007</v>
      </c>
      <c r="H77" s="14">
        <f t="shared" si="49"/>
        <v>7171.2000000000007</v>
      </c>
      <c r="I77" s="15">
        <f t="shared" si="39"/>
        <v>26006.400000000001</v>
      </c>
      <c r="J77" s="15">
        <f t="shared" si="40"/>
        <v>146341.10730239999</v>
      </c>
      <c r="K77" s="15">
        <f t="shared" si="50"/>
        <v>5627000</v>
      </c>
      <c r="L77" s="15">
        <f t="shared" si="51"/>
        <v>1818017.2780232497</v>
      </c>
      <c r="N77" s="2">
        <v>42015.999999952357</v>
      </c>
      <c r="O77" s="37">
        <f t="shared" si="41"/>
        <v>0.65835858397445557</v>
      </c>
      <c r="P77" s="12">
        <f t="shared" si="52"/>
        <v>56882.18165539296</v>
      </c>
      <c r="Q77" s="12">
        <f t="shared" si="53"/>
        <v>0</v>
      </c>
      <c r="R77" s="12">
        <f t="shared" si="54"/>
        <v>0</v>
      </c>
      <c r="S77" s="13">
        <f t="shared" si="55"/>
        <v>7171.2000000000007</v>
      </c>
      <c r="T77" s="13">
        <v>0</v>
      </c>
      <c r="U77" s="14">
        <v>0</v>
      </c>
      <c r="V77" s="15">
        <f t="shared" si="69"/>
        <v>7171.2000000000007</v>
      </c>
      <c r="W77" s="15">
        <f t="shared" si="56"/>
        <v>49710.981655392956</v>
      </c>
      <c r="X77" s="15">
        <f t="shared" si="65"/>
        <v>6518000</v>
      </c>
      <c r="Y77" s="15">
        <f t="shared" si="66"/>
        <v>1356005.2684456341</v>
      </c>
      <c r="Z77" s="15">
        <f t="shared" si="57"/>
        <v>6518000</v>
      </c>
      <c r="AB77" s="2">
        <v>42015.999999952357</v>
      </c>
      <c r="AC77" s="12">
        <f t="shared" si="42"/>
        <v>18798.135230443189</v>
      </c>
      <c r="AD77" s="12">
        <f t="shared" si="58"/>
        <v>0</v>
      </c>
      <c r="AE77" s="12">
        <f t="shared" si="72"/>
        <v>0</v>
      </c>
      <c r="AF77" s="13">
        <f t="shared" si="59"/>
        <v>4147.2</v>
      </c>
      <c r="AG77" s="15">
        <f t="shared" si="43"/>
        <v>4147.2</v>
      </c>
      <c r="AH77" s="15">
        <f t="shared" si="60"/>
        <v>14650.935230443189</v>
      </c>
      <c r="AI77" s="15">
        <f t="shared" si="67"/>
        <v>1661721.43</v>
      </c>
      <c r="AJ77" s="15">
        <f t="shared" si="70"/>
        <v>292406.35892242508</v>
      </c>
      <c r="AK77" s="40">
        <f t="shared" si="61"/>
        <v>6518000</v>
      </c>
      <c r="AL77" s="15"/>
      <c r="AN77" s="2">
        <v>42015.999999952357</v>
      </c>
      <c r="AO77" s="12">
        <f t="shared" si="62"/>
        <v>0</v>
      </c>
      <c r="AP77" s="12">
        <f t="shared" si="73"/>
        <v>0</v>
      </c>
      <c r="AQ77" s="13">
        <f t="shared" si="63"/>
        <v>4147.2</v>
      </c>
      <c r="AR77" s="15">
        <f t="shared" si="44"/>
        <v>4147.2</v>
      </c>
      <c r="AS77" s="15">
        <f t="shared" si="64"/>
        <v>14650.935230443189</v>
      </c>
      <c r="AT77" s="15">
        <f t="shared" si="68"/>
        <v>2945693.45</v>
      </c>
      <c r="AU77" s="15">
        <f t="shared" si="71"/>
        <v>306997.38724415563</v>
      </c>
      <c r="AV77" s="15">
        <f t="shared" si="45"/>
        <v>6518000</v>
      </c>
    </row>
    <row r="78" spans="1:48" x14ac:dyDescent="0.15">
      <c r="A78" s="2">
        <v>42016.999999952299</v>
      </c>
      <c r="B78" s="30">
        <v>2.4443020390000001</v>
      </c>
      <c r="C78" s="12">
        <f t="shared" si="46"/>
        <v>211187.69616960001</v>
      </c>
      <c r="D78" s="12">
        <f>Výpar!$E$18/31</f>
        <v>0</v>
      </c>
      <c r="E78" s="12">
        <f t="shared" si="47"/>
        <v>0</v>
      </c>
      <c r="F78" s="13">
        <f t="shared" si="48"/>
        <v>11664</v>
      </c>
      <c r="G78" s="13">
        <f t="shared" si="49"/>
        <v>7171.2000000000007</v>
      </c>
      <c r="H78" s="14">
        <f t="shared" si="49"/>
        <v>7171.2000000000007</v>
      </c>
      <c r="I78" s="15">
        <f t="shared" si="39"/>
        <v>26006.400000000001</v>
      </c>
      <c r="J78" s="15">
        <f t="shared" si="40"/>
        <v>185181.29616960001</v>
      </c>
      <c r="K78" s="15">
        <f t="shared" si="50"/>
        <v>5627000</v>
      </c>
      <c r="L78" s="15">
        <f t="shared" si="51"/>
        <v>2003198.5741928497</v>
      </c>
      <c r="N78" s="2">
        <v>42016.999999952299</v>
      </c>
      <c r="O78" s="37">
        <f t="shared" si="41"/>
        <v>0.80672610111552967</v>
      </c>
      <c r="P78" s="12">
        <f t="shared" si="52"/>
        <v>69701.135136381767</v>
      </c>
      <c r="Q78" s="12">
        <f t="shared" si="53"/>
        <v>0</v>
      </c>
      <c r="R78" s="12">
        <f t="shared" si="54"/>
        <v>0</v>
      </c>
      <c r="S78" s="13">
        <f t="shared" si="55"/>
        <v>7171.2000000000007</v>
      </c>
      <c r="T78" s="13">
        <v>0</v>
      </c>
      <c r="U78" s="14">
        <v>0</v>
      </c>
      <c r="V78" s="15">
        <f t="shared" si="69"/>
        <v>7171.2000000000007</v>
      </c>
      <c r="W78" s="15">
        <f t="shared" si="56"/>
        <v>62529.93513638177</v>
      </c>
      <c r="X78" s="15">
        <f t="shared" si="65"/>
        <v>6518000</v>
      </c>
      <c r="Y78" s="15">
        <f t="shared" si="66"/>
        <v>1418535.2035820158</v>
      </c>
      <c r="Z78" s="15">
        <f t="shared" si="57"/>
        <v>6518000</v>
      </c>
      <c r="AB78" s="2">
        <v>42016.999999952299</v>
      </c>
      <c r="AC78" s="12">
        <f t="shared" si="42"/>
        <v>23034.478036495559</v>
      </c>
      <c r="AD78" s="12">
        <f t="shared" si="58"/>
        <v>0</v>
      </c>
      <c r="AE78" s="12">
        <f t="shared" si="72"/>
        <v>0</v>
      </c>
      <c r="AF78" s="13">
        <f t="shared" si="59"/>
        <v>4147.2</v>
      </c>
      <c r="AG78" s="15">
        <f t="shared" si="43"/>
        <v>4147.2</v>
      </c>
      <c r="AH78" s="15">
        <f t="shared" si="60"/>
        <v>18887.278036495558</v>
      </c>
      <c r="AI78" s="15">
        <f t="shared" si="67"/>
        <v>1661721.43</v>
      </c>
      <c r="AJ78" s="15">
        <f t="shared" si="70"/>
        <v>311293.63695892063</v>
      </c>
      <c r="AK78" s="40">
        <f t="shared" si="61"/>
        <v>6518000</v>
      </c>
      <c r="AL78" s="15"/>
      <c r="AN78" s="2">
        <v>42016.999999952299</v>
      </c>
      <c r="AO78" s="12">
        <f t="shared" si="62"/>
        <v>0</v>
      </c>
      <c r="AP78" s="12">
        <f t="shared" si="73"/>
        <v>0</v>
      </c>
      <c r="AQ78" s="13">
        <f t="shared" si="63"/>
        <v>4147.2</v>
      </c>
      <c r="AR78" s="15">
        <f t="shared" si="44"/>
        <v>4147.2</v>
      </c>
      <c r="AS78" s="15">
        <f t="shared" si="64"/>
        <v>18887.278036495558</v>
      </c>
      <c r="AT78" s="15">
        <f t="shared" si="68"/>
        <v>2945693.45</v>
      </c>
      <c r="AU78" s="15">
        <f t="shared" si="71"/>
        <v>325884.66528065118</v>
      </c>
      <c r="AV78" s="15">
        <f t="shared" si="45"/>
        <v>6518000</v>
      </c>
    </row>
    <row r="79" spans="1:48" x14ac:dyDescent="0.15">
      <c r="A79" s="2">
        <v>42018</v>
      </c>
      <c r="B79" s="30">
        <v>2.2739717580000001</v>
      </c>
      <c r="C79" s="12">
        <f t="shared" si="46"/>
        <v>196471.15989120002</v>
      </c>
      <c r="D79" s="12">
        <f>Výpar!$E$18/31</f>
        <v>0</v>
      </c>
      <c r="E79" s="12">
        <f t="shared" si="47"/>
        <v>0</v>
      </c>
      <c r="F79" s="13">
        <f t="shared" si="48"/>
        <v>11664</v>
      </c>
      <c r="G79" s="13">
        <f t="shared" si="49"/>
        <v>7171.2000000000007</v>
      </c>
      <c r="H79" s="14">
        <f t="shared" si="49"/>
        <v>7171.2000000000007</v>
      </c>
      <c r="I79" s="15">
        <f t="shared" si="39"/>
        <v>26006.400000000001</v>
      </c>
      <c r="J79" s="15">
        <f t="shared" si="40"/>
        <v>170464.75989120002</v>
      </c>
      <c r="K79" s="15">
        <f t="shared" si="50"/>
        <v>5627000</v>
      </c>
      <c r="L79" s="15">
        <f t="shared" si="51"/>
        <v>2173663.3340840498</v>
      </c>
      <c r="N79" s="2">
        <v>42018</v>
      </c>
      <c r="O79" s="37">
        <f t="shared" si="41"/>
        <v>0.750509691972714</v>
      </c>
      <c r="P79" s="12">
        <f t="shared" si="52"/>
        <v>64844.037386442491</v>
      </c>
      <c r="Q79" s="12">
        <f t="shared" si="53"/>
        <v>0</v>
      </c>
      <c r="R79" s="12">
        <f t="shared" si="54"/>
        <v>0</v>
      </c>
      <c r="S79" s="13">
        <f t="shared" si="55"/>
        <v>7171.2000000000007</v>
      </c>
      <c r="T79" s="13">
        <v>0</v>
      </c>
      <c r="U79" s="14">
        <v>0</v>
      </c>
      <c r="V79" s="15">
        <f t="shared" si="69"/>
        <v>7171.2000000000007</v>
      </c>
      <c r="W79" s="15">
        <f t="shared" si="56"/>
        <v>57672.837386442494</v>
      </c>
      <c r="X79" s="15">
        <f t="shared" si="65"/>
        <v>6518000</v>
      </c>
      <c r="Y79" s="15">
        <f t="shared" si="66"/>
        <v>1476208.0409684584</v>
      </c>
      <c r="Z79" s="15">
        <f t="shared" si="57"/>
        <v>6518000</v>
      </c>
      <c r="AB79" s="2">
        <v>42018</v>
      </c>
      <c r="AC79" s="12">
        <f t="shared" si="42"/>
        <v>21429.328977973408</v>
      </c>
      <c r="AD79" s="12">
        <f t="shared" si="58"/>
        <v>0</v>
      </c>
      <c r="AE79" s="12">
        <f t="shared" si="72"/>
        <v>0</v>
      </c>
      <c r="AF79" s="13">
        <f t="shared" si="59"/>
        <v>4147.2</v>
      </c>
      <c r="AG79" s="15">
        <f t="shared" si="43"/>
        <v>4147.2</v>
      </c>
      <c r="AH79" s="15">
        <f t="shared" si="60"/>
        <v>17282.128977973407</v>
      </c>
      <c r="AI79" s="15">
        <f t="shared" si="67"/>
        <v>1661721.43</v>
      </c>
      <c r="AJ79" s="15">
        <f t="shared" si="70"/>
        <v>328575.76593689405</v>
      </c>
      <c r="AK79" s="40">
        <f t="shared" si="61"/>
        <v>6518000</v>
      </c>
      <c r="AL79" s="15"/>
      <c r="AN79" s="2">
        <v>42018</v>
      </c>
      <c r="AO79" s="12">
        <f t="shared" si="62"/>
        <v>0</v>
      </c>
      <c r="AP79" s="12">
        <f t="shared" si="73"/>
        <v>0</v>
      </c>
      <c r="AQ79" s="13">
        <f t="shared" si="63"/>
        <v>4147.2</v>
      </c>
      <c r="AR79" s="15">
        <f t="shared" si="44"/>
        <v>4147.2</v>
      </c>
      <c r="AS79" s="15">
        <f t="shared" si="64"/>
        <v>17282.128977973407</v>
      </c>
      <c r="AT79" s="15">
        <f t="shared" si="68"/>
        <v>2945693.45</v>
      </c>
      <c r="AU79" s="15">
        <f t="shared" si="71"/>
        <v>343166.79425862461</v>
      </c>
      <c r="AV79" s="15">
        <f t="shared" si="45"/>
        <v>6518000</v>
      </c>
    </row>
    <row r="80" spans="1:48" x14ac:dyDescent="0.15">
      <c r="A80" s="2">
        <v>42019</v>
      </c>
      <c r="B80" s="30">
        <v>2.142168174</v>
      </c>
      <c r="C80" s="12">
        <f t="shared" si="46"/>
        <v>185083.33023359999</v>
      </c>
      <c r="D80" s="12">
        <f>Výpar!$E$18/31</f>
        <v>0</v>
      </c>
      <c r="E80" s="12">
        <f t="shared" si="47"/>
        <v>0</v>
      </c>
      <c r="F80" s="13">
        <f t="shared" si="48"/>
        <v>11664</v>
      </c>
      <c r="G80" s="13">
        <f t="shared" si="49"/>
        <v>7171.2000000000007</v>
      </c>
      <c r="H80" s="14">
        <f t="shared" si="49"/>
        <v>7171.2000000000007</v>
      </c>
      <c r="I80" s="15">
        <f t="shared" si="39"/>
        <v>26006.400000000001</v>
      </c>
      <c r="J80" s="15">
        <f t="shared" si="40"/>
        <v>159076.9302336</v>
      </c>
      <c r="K80" s="15">
        <f t="shared" si="50"/>
        <v>5627000</v>
      </c>
      <c r="L80" s="15">
        <f t="shared" si="51"/>
        <v>2332740.2643176499</v>
      </c>
      <c r="N80" s="2">
        <v>42019</v>
      </c>
      <c r="O80" s="37">
        <f t="shared" si="41"/>
        <v>0.70700877034484755</v>
      </c>
      <c r="P80" s="12">
        <f t="shared" si="52"/>
        <v>61085.557757794828</v>
      </c>
      <c r="Q80" s="12">
        <f t="shared" si="53"/>
        <v>0</v>
      </c>
      <c r="R80" s="12">
        <f t="shared" si="54"/>
        <v>0</v>
      </c>
      <c r="S80" s="13">
        <f t="shared" si="55"/>
        <v>7171.2000000000007</v>
      </c>
      <c r="T80" s="13">
        <v>0</v>
      </c>
      <c r="U80" s="14">
        <v>0</v>
      </c>
      <c r="V80" s="15">
        <f t="shared" si="69"/>
        <v>7171.2000000000007</v>
      </c>
      <c r="W80" s="15">
        <f t="shared" si="56"/>
        <v>53914.357757794831</v>
      </c>
      <c r="X80" s="15">
        <f t="shared" si="65"/>
        <v>6518000</v>
      </c>
      <c r="Y80" s="15">
        <f t="shared" si="66"/>
        <v>1530122.3987262533</v>
      </c>
      <c r="Z80" s="15">
        <f t="shared" si="57"/>
        <v>6518000</v>
      </c>
      <c r="AB80" s="2">
        <v>42019</v>
      </c>
      <c r="AC80" s="12">
        <f t="shared" si="42"/>
        <v>20187.245670616892</v>
      </c>
      <c r="AD80" s="12">
        <f t="shared" si="58"/>
        <v>0</v>
      </c>
      <c r="AE80" s="12">
        <f t="shared" si="72"/>
        <v>0</v>
      </c>
      <c r="AF80" s="13">
        <f t="shared" si="59"/>
        <v>4147.2</v>
      </c>
      <c r="AG80" s="15">
        <f t="shared" si="43"/>
        <v>4147.2</v>
      </c>
      <c r="AH80" s="15">
        <f t="shared" si="60"/>
        <v>16040.045670616892</v>
      </c>
      <c r="AI80" s="15">
        <f t="shared" si="67"/>
        <v>1661721.43</v>
      </c>
      <c r="AJ80" s="15">
        <f t="shared" si="70"/>
        <v>344615.81160751096</v>
      </c>
      <c r="AK80" s="40">
        <f t="shared" si="61"/>
        <v>6518000</v>
      </c>
      <c r="AL80" s="15"/>
      <c r="AN80" s="2">
        <v>42019</v>
      </c>
      <c r="AO80" s="12">
        <f t="shared" si="62"/>
        <v>0</v>
      </c>
      <c r="AP80" s="12">
        <f t="shared" si="73"/>
        <v>0</v>
      </c>
      <c r="AQ80" s="13">
        <f t="shared" si="63"/>
        <v>4147.2</v>
      </c>
      <c r="AR80" s="15">
        <f t="shared" si="44"/>
        <v>4147.2</v>
      </c>
      <c r="AS80" s="15">
        <f t="shared" si="64"/>
        <v>16040.045670616892</v>
      </c>
      <c r="AT80" s="15">
        <f t="shared" si="68"/>
        <v>2945693.45</v>
      </c>
      <c r="AU80" s="15">
        <f t="shared" si="71"/>
        <v>359206.83992924151</v>
      </c>
      <c r="AV80" s="15">
        <f t="shared" si="45"/>
        <v>6518000</v>
      </c>
    </row>
    <row r="81" spans="1:48" x14ac:dyDescent="0.15">
      <c r="A81" s="2">
        <v>42020</v>
      </c>
      <c r="B81" s="30">
        <v>2.1422990610000001</v>
      </c>
      <c r="C81" s="12">
        <f t="shared" si="46"/>
        <v>185094.6388704</v>
      </c>
      <c r="D81" s="12">
        <f>Výpar!$E$18/31</f>
        <v>0</v>
      </c>
      <c r="E81" s="12">
        <f t="shared" si="47"/>
        <v>0</v>
      </c>
      <c r="F81" s="13">
        <f t="shared" si="48"/>
        <v>11664</v>
      </c>
      <c r="G81" s="13">
        <f t="shared" si="49"/>
        <v>7171.2000000000007</v>
      </c>
      <c r="H81" s="14">
        <f t="shared" si="49"/>
        <v>7171.2000000000007</v>
      </c>
      <c r="I81" s="15">
        <f t="shared" si="39"/>
        <v>26006.400000000001</v>
      </c>
      <c r="J81" s="15">
        <f t="shared" si="40"/>
        <v>159088.2388704</v>
      </c>
      <c r="K81" s="15">
        <f t="shared" si="50"/>
        <v>5627000</v>
      </c>
      <c r="L81" s="15">
        <f t="shared" si="51"/>
        <v>2491828.5031880499</v>
      </c>
      <c r="N81" s="2">
        <v>42020</v>
      </c>
      <c r="O81" s="37">
        <f t="shared" si="41"/>
        <v>0.70705196875384602</v>
      </c>
      <c r="P81" s="12">
        <f t="shared" si="52"/>
        <v>61089.290100332299</v>
      </c>
      <c r="Q81" s="12">
        <f t="shared" si="53"/>
        <v>0</v>
      </c>
      <c r="R81" s="12">
        <f t="shared" si="54"/>
        <v>0</v>
      </c>
      <c r="S81" s="13">
        <f t="shared" si="55"/>
        <v>7171.2000000000007</v>
      </c>
      <c r="T81" s="13">
        <v>0</v>
      </c>
      <c r="U81" s="14">
        <v>0</v>
      </c>
      <c r="V81" s="15">
        <f t="shared" si="69"/>
        <v>7171.2000000000007</v>
      </c>
      <c r="W81" s="15">
        <f t="shared" si="56"/>
        <v>53918.090100332294</v>
      </c>
      <c r="X81" s="15">
        <f t="shared" si="65"/>
        <v>6518000</v>
      </c>
      <c r="Y81" s="15">
        <f t="shared" si="66"/>
        <v>1584040.4888265857</v>
      </c>
      <c r="Z81" s="15">
        <f t="shared" si="57"/>
        <v>6518000</v>
      </c>
      <c r="AB81" s="2">
        <v>42020</v>
      </c>
      <c r="AC81" s="12">
        <f t="shared" si="42"/>
        <v>20188.479116270766</v>
      </c>
      <c r="AD81" s="12">
        <f t="shared" si="58"/>
        <v>0</v>
      </c>
      <c r="AE81" s="12">
        <f t="shared" si="72"/>
        <v>0</v>
      </c>
      <c r="AF81" s="13">
        <f t="shared" si="59"/>
        <v>4147.2</v>
      </c>
      <c r="AG81" s="15">
        <f t="shared" si="43"/>
        <v>4147.2</v>
      </c>
      <c r="AH81" s="15">
        <f t="shared" si="60"/>
        <v>16041.279116270765</v>
      </c>
      <c r="AI81" s="15">
        <f t="shared" si="67"/>
        <v>1661721.43</v>
      </c>
      <c r="AJ81" s="15">
        <f t="shared" si="70"/>
        <v>360657.09072378173</v>
      </c>
      <c r="AK81" s="40">
        <f t="shared" si="61"/>
        <v>6518000</v>
      </c>
      <c r="AL81" s="15"/>
      <c r="AN81" s="2">
        <v>42020</v>
      </c>
      <c r="AO81" s="12">
        <f t="shared" si="62"/>
        <v>0</v>
      </c>
      <c r="AP81" s="12">
        <f t="shared" si="73"/>
        <v>0</v>
      </c>
      <c r="AQ81" s="13">
        <f t="shared" si="63"/>
        <v>4147.2</v>
      </c>
      <c r="AR81" s="15">
        <f t="shared" si="44"/>
        <v>4147.2</v>
      </c>
      <c r="AS81" s="15">
        <f t="shared" si="64"/>
        <v>16041.279116270765</v>
      </c>
      <c r="AT81" s="15">
        <f t="shared" si="68"/>
        <v>2945693.45</v>
      </c>
      <c r="AU81" s="15">
        <f t="shared" si="71"/>
        <v>375248.11904551229</v>
      </c>
      <c r="AV81" s="15">
        <f t="shared" si="45"/>
        <v>6518000</v>
      </c>
    </row>
    <row r="82" spans="1:48" x14ac:dyDescent="0.15">
      <c r="A82" s="2">
        <v>42021</v>
      </c>
      <c r="B82" s="30">
        <v>1.907644181</v>
      </c>
      <c r="C82" s="12">
        <f t="shared" si="46"/>
        <v>164820.45723840001</v>
      </c>
      <c r="D82" s="12">
        <f>Výpar!$E$18/31</f>
        <v>0</v>
      </c>
      <c r="E82" s="12">
        <f t="shared" si="47"/>
        <v>0</v>
      </c>
      <c r="F82" s="13">
        <f t="shared" si="48"/>
        <v>11664</v>
      </c>
      <c r="G82" s="13">
        <f t="shared" si="49"/>
        <v>7171.2000000000007</v>
      </c>
      <c r="H82" s="14">
        <f t="shared" si="49"/>
        <v>7171.2000000000007</v>
      </c>
      <c r="I82" s="15">
        <f t="shared" si="39"/>
        <v>26006.400000000001</v>
      </c>
      <c r="J82" s="15">
        <f t="shared" si="40"/>
        <v>138814.05723840001</v>
      </c>
      <c r="K82" s="15">
        <f t="shared" si="50"/>
        <v>5627000</v>
      </c>
      <c r="L82" s="15">
        <f t="shared" si="51"/>
        <v>2630642.5604264499</v>
      </c>
      <c r="N82" s="2">
        <v>42021</v>
      </c>
      <c r="O82" s="37">
        <f t="shared" si="41"/>
        <v>0.6296056411602321</v>
      </c>
      <c r="P82" s="12">
        <f t="shared" si="52"/>
        <v>54397.927396244057</v>
      </c>
      <c r="Q82" s="12">
        <f t="shared" si="53"/>
        <v>0</v>
      </c>
      <c r="R82" s="12">
        <f t="shared" si="54"/>
        <v>0</v>
      </c>
      <c r="S82" s="13">
        <f t="shared" si="55"/>
        <v>7171.2000000000007</v>
      </c>
      <c r="T82" s="13">
        <v>0</v>
      </c>
      <c r="U82" s="14">
        <v>0</v>
      </c>
      <c r="V82" s="15">
        <f t="shared" si="69"/>
        <v>7171.2000000000007</v>
      </c>
      <c r="W82" s="15">
        <f t="shared" si="56"/>
        <v>47226.727396244052</v>
      </c>
      <c r="X82" s="15">
        <f t="shared" si="65"/>
        <v>6518000</v>
      </c>
      <c r="Y82" s="15">
        <f t="shared" si="66"/>
        <v>1631267.2162228297</v>
      </c>
      <c r="Z82" s="15">
        <f t="shared" si="57"/>
        <v>6518000</v>
      </c>
      <c r="AB82" s="2">
        <v>42021</v>
      </c>
      <c r="AC82" s="12">
        <f t="shared" si="42"/>
        <v>17977.151468019969</v>
      </c>
      <c r="AD82" s="12">
        <f t="shared" si="58"/>
        <v>0</v>
      </c>
      <c r="AE82" s="12">
        <f t="shared" si="72"/>
        <v>0</v>
      </c>
      <c r="AF82" s="13">
        <f t="shared" si="59"/>
        <v>4147.2</v>
      </c>
      <c r="AG82" s="15">
        <f t="shared" si="43"/>
        <v>4147.2</v>
      </c>
      <c r="AH82" s="15">
        <f t="shared" si="60"/>
        <v>13829.951468019968</v>
      </c>
      <c r="AI82" s="15">
        <f t="shared" si="67"/>
        <v>1661721.43</v>
      </c>
      <c r="AJ82" s="15">
        <f t="shared" si="70"/>
        <v>374487.04219180171</v>
      </c>
      <c r="AK82" s="40">
        <f t="shared" si="61"/>
        <v>6518000</v>
      </c>
      <c r="AL82" s="15"/>
      <c r="AN82" s="2">
        <v>42021</v>
      </c>
      <c r="AO82" s="12">
        <f t="shared" si="62"/>
        <v>0</v>
      </c>
      <c r="AP82" s="12">
        <f t="shared" si="73"/>
        <v>0</v>
      </c>
      <c r="AQ82" s="13">
        <f t="shared" si="63"/>
        <v>4147.2</v>
      </c>
      <c r="AR82" s="15">
        <f t="shared" si="44"/>
        <v>4147.2</v>
      </c>
      <c r="AS82" s="15">
        <f t="shared" si="64"/>
        <v>13829.951468019968</v>
      </c>
      <c r="AT82" s="15">
        <f t="shared" si="68"/>
        <v>2945693.45</v>
      </c>
      <c r="AU82" s="15">
        <f t="shared" si="71"/>
        <v>389078.07051353226</v>
      </c>
      <c r="AV82" s="15">
        <f t="shared" si="45"/>
        <v>6518000</v>
      </c>
    </row>
    <row r="83" spans="1:48" x14ac:dyDescent="0.15">
      <c r="A83" s="2">
        <v>42022</v>
      </c>
      <c r="B83" s="30">
        <v>1.7898390019999999</v>
      </c>
      <c r="C83" s="12">
        <f t="shared" si="46"/>
        <v>154642.08977279998</v>
      </c>
      <c r="D83" s="12">
        <f>Výpar!$E$18/31</f>
        <v>0</v>
      </c>
      <c r="E83" s="12">
        <f t="shared" si="47"/>
        <v>0</v>
      </c>
      <c r="F83" s="13">
        <f t="shared" si="48"/>
        <v>11664</v>
      </c>
      <c r="G83" s="13">
        <f t="shared" si="49"/>
        <v>7171.2000000000007</v>
      </c>
      <c r="H83" s="14">
        <f t="shared" si="49"/>
        <v>7171.2000000000007</v>
      </c>
      <c r="I83" s="15">
        <f t="shared" si="39"/>
        <v>26006.400000000001</v>
      </c>
      <c r="J83" s="15">
        <f t="shared" si="40"/>
        <v>128635.68977279999</v>
      </c>
      <c r="K83" s="15">
        <f t="shared" si="50"/>
        <v>5627000</v>
      </c>
      <c r="L83" s="15">
        <f t="shared" si="51"/>
        <v>2759278.2501992499</v>
      </c>
      <c r="N83" s="2">
        <v>42022</v>
      </c>
      <c r="O83" s="37">
        <f t="shared" si="41"/>
        <v>0.59072480269201733</v>
      </c>
      <c r="P83" s="12">
        <f t="shared" si="52"/>
        <v>51038.622952590296</v>
      </c>
      <c r="Q83" s="12">
        <f t="shared" si="53"/>
        <v>0</v>
      </c>
      <c r="R83" s="12">
        <f t="shared" si="54"/>
        <v>0</v>
      </c>
      <c r="S83" s="13">
        <f t="shared" si="55"/>
        <v>7171.2000000000007</v>
      </c>
      <c r="T83" s="13">
        <v>0</v>
      </c>
      <c r="U83" s="14">
        <v>0</v>
      </c>
      <c r="V83" s="15">
        <f t="shared" si="69"/>
        <v>7171.2000000000007</v>
      </c>
      <c r="W83" s="15">
        <f t="shared" si="56"/>
        <v>43867.422952590292</v>
      </c>
      <c r="X83" s="15">
        <f t="shared" si="65"/>
        <v>6518000</v>
      </c>
      <c r="Y83" s="15">
        <f t="shared" si="66"/>
        <v>1675134.6391754199</v>
      </c>
      <c r="Z83" s="15">
        <f t="shared" si="57"/>
        <v>6518000</v>
      </c>
      <c r="AB83" s="2">
        <v>42022</v>
      </c>
      <c r="AC83" s="12">
        <f t="shared" si="42"/>
        <v>16866.985553593495</v>
      </c>
      <c r="AD83" s="12">
        <f t="shared" si="58"/>
        <v>0</v>
      </c>
      <c r="AE83" s="12">
        <f t="shared" si="72"/>
        <v>0</v>
      </c>
      <c r="AF83" s="13">
        <f t="shared" si="59"/>
        <v>4147.2</v>
      </c>
      <c r="AG83" s="15">
        <f t="shared" si="43"/>
        <v>4147.2</v>
      </c>
      <c r="AH83" s="15">
        <f t="shared" si="60"/>
        <v>12719.785553593494</v>
      </c>
      <c r="AI83" s="15">
        <f t="shared" si="67"/>
        <v>1661721.43</v>
      </c>
      <c r="AJ83" s="15">
        <f t="shared" si="70"/>
        <v>387206.82774539519</v>
      </c>
      <c r="AK83" s="40">
        <f t="shared" si="61"/>
        <v>6518000</v>
      </c>
      <c r="AL83" s="15"/>
      <c r="AN83" s="2">
        <v>42022</v>
      </c>
      <c r="AO83" s="12">
        <f t="shared" si="62"/>
        <v>0</v>
      </c>
      <c r="AP83" s="12">
        <f t="shared" si="73"/>
        <v>0</v>
      </c>
      <c r="AQ83" s="13">
        <f t="shared" si="63"/>
        <v>4147.2</v>
      </c>
      <c r="AR83" s="15">
        <f t="shared" si="44"/>
        <v>4147.2</v>
      </c>
      <c r="AS83" s="15">
        <f t="shared" si="64"/>
        <v>12719.785553593494</v>
      </c>
      <c r="AT83" s="15">
        <f t="shared" si="68"/>
        <v>2945693.45</v>
      </c>
      <c r="AU83" s="15">
        <f t="shared" si="71"/>
        <v>401797.85606712574</v>
      </c>
      <c r="AV83" s="15">
        <f t="shared" si="45"/>
        <v>6518000</v>
      </c>
    </row>
    <row r="84" spans="1:48" x14ac:dyDescent="0.15">
      <c r="A84" s="2">
        <v>42023</v>
      </c>
      <c r="B84" s="30">
        <v>1.3530874740000001</v>
      </c>
      <c r="C84" s="12">
        <f t="shared" si="46"/>
        <v>116906.7577536</v>
      </c>
      <c r="D84" s="12">
        <f>Výpar!$E$18/31</f>
        <v>0</v>
      </c>
      <c r="E84" s="12">
        <f t="shared" si="47"/>
        <v>0</v>
      </c>
      <c r="F84" s="13">
        <f t="shared" si="48"/>
        <v>11664</v>
      </c>
      <c r="G84" s="13">
        <f t="shared" si="49"/>
        <v>7171.2000000000007</v>
      </c>
      <c r="H84" s="14">
        <f t="shared" si="49"/>
        <v>7171.2000000000007</v>
      </c>
      <c r="I84" s="15">
        <f t="shared" si="39"/>
        <v>26006.400000000001</v>
      </c>
      <c r="J84" s="15">
        <f t="shared" si="40"/>
        <v>90900.357753599994</v>
      </c>
      <c r="K84" s="15">
        <f t="shared" si="50"/>
        <v>5627000</v>
      </c>
      <c r="L84" s="15">
        <f t="shared" si="51"/>
        <v>2850178.6079528499</v>
      </c>
      <c r="N84" s="2">
        <v>42023</v>
      </c>
      <c r="O84" s="37">
        <f t="shared" si="41"/>
        <v>0.44657778169462986</v>
      </c>
      <c r="P84" s="12">
        <f t="shared" si="52"/>
        <v>38584.320338416022</v>
      </c>
      <c r="Q84" s="12">
        <f t="shared" si="53"/>
        <v>0</v>
      </c>
      <c r="R84" s="12">
        <f t="shared" si="54"/>
        <v>0</v>
      </c>
      <c r="S84" s="13">
        <f t="shared" si="55"/>
        <v>7171.2000000000007</v>
      </c>
      <c r="T84" s="13">
        <v>0</v>
      </c>
      <c r="U84" s="14">
        <v>0</v>
      </c>
      <c r="V84" s="15">
        <f t="shared" si="69"/>
        <v>7171.2000000000007</v>
      </c>
      <c r="W84" s="15">
        <f t="shared" si="56"/>
        <v>31413.120338416022</v>
      </c>
      <c r="X84" s="15">
        <f t="shared" si="65"/>
        <v>6518000</v>
      </c>
      <c r="Y84" s="15">
        <f t="shared" si="66"/>
        <v>1706547.7595138359</v>
      </c>
      <c r="Z84" s="15">
        <f t="shared" si="57"/>
        <v>6518000</v>
      </c>
      <c r="AB84" s="2">
        <v>42023</v>
      </c>
      <c r="AC84" s="12">
        <f t="shared" si="42"/>
        <v>12751.150718698171</v>
      </c>
      <c r="AD84" s="12">
        <f t="shared" si="58"/>
        <v>0</v>
      </c>
      <c r="AE84" s="12">
        <f t="shared" si="72"/>
        <v>0</v>
      </c>
      <c r="AF84" s="13">
        <f t="shared" si="59"/>
        <v>4147.2</v>
      </c>
      <c r="AG84" s="15">
        <f t="shared" si="43"/>
        <v>4147.2</v>
      </c>
      <c r="AH84" s="15">
        <f t="shared" si="60"/>
        <v>8603.9507186981718</v>
      </c>
      <c r="AI84" s="15">
        <f t="shared" si="67"/>
        <v>1661721.43</v>
      </c>
      <c r="AJ84" s="15">
        <f t="shared" si="70"/>
        <v>395810.77846409334</v>
      </c>
      <c r="AK84" s="40">
        <f t="shared" si="61"/>
        <v>6518000</v>
      </c>
      <c r="AL84" s="15"/>
      <c r="AN84" s="2">
        <v>42023</v>
      </c>
      <c r="AO84" s="12">
        <f t="shared" si="62"/>
        <v>0</v>
      </c>
      <c r="AP84" s="12">
        <f t="shared" si="73"/>
        <v>0</v>
      </c>
      <c r="AQ84" s="13">
        <f t="shared" si="63"/>
        <v>4147.2</v>
      </c>
      <c r="AR84" s="15">
        <f t="shared" si="44"/>
        <v>4147.2</v>
      </c>
      <c r="AS84" s="15">
        <f t="shared" si="64"/>
        <v>8603.9507186981718</v>
      </c>
      <c r="AT84" s="15">
        <f t="shared" si="68"/>
        <v>2945693.45</v>
      </c>
      <c r="AU84" s="15">
        <f t="shared" si="71"/>
        <v>410401.80678582389</v>
      </c>
      <c r="AV84" s="15">
        <f t="shared" si="45"/>
        <v>6518000</v>
      </c>
    </row>
    <row r="85" spans="1:48" x14ac:dyDescent="0.15">
      <c r="A85" s="2">
        <v>42024</v>
      </c>
      <c r="B85" s="30">
        <v>1.519805265</v>
      </c>
      <c r="C85" s="12">
        <f t="shared" si="46"/>
        <v>131311.17489600001</v>
      </c>
      <c r="D85" s="12">
        <f>Výpar!$E$18/31</f>
        <v>0</v>
      </c>
      <c r="E85" s="12">
        <f t="shared" si="47"/>
        <v>0</v>
      </c>
      <c r="F85" s="13">
        <f t="shared" si="48"/>
        <v>11664</v>
      </c>
      <c r="G85" s="13">
        <f t="shared" si="49"/>
        <v>7171.2000000000007</v>
      </c>
      <c r="H85" s="14">
        <f t="shared" si="49"/>
        <v>7171.2000000000007</v>
      </c>
      <c r="I85" s="15">
        <f t="shared" si="39"/>
        <v>26006.400000000001</v>
      </c>
      <c r="J85" s="15">
        <f t="shared" si="40"/>
        <v>105304.77489600002</v>
      </c>
      <c r="K85" s="15">
        <f t="shared" si="50"/>
        <v>5627000</v>
      </c>
      <c r="L85" s="15">
        <f t="shared" si="51"/>
        <v>2955483.38284885</v>
      </c>
      <c r="N85" s="2">
        <v>42024</v>
      </c>
      <c r="O85" s="37">
        <f t="shared" si="41"/>
        <v>0.50160191184470249</v>
      </c>
      <c r="P85" s="12">
        <f t="shared" si="52"/>
        <v>43338.405183382296</v>
      </c>
      <c r="Q85" s="12">
        <f t="shared" si="53"/>
        <v>0</v>
      </c>
      <c r="R85" s="12">
        <f t="shared" si="54"/>
        <v>0</v>
      </c>
      <c r="S85" s="13">
        <f t="shared" si="55"/>
        <v>7171.2000000000007</v>
      </c>
      <c r="T85" s="13">
        <v>0</v>
      </c>
      <c r="U85" s="14">
        <v>0</v>
      </c>
      <c r="V85" s="15">
        <f t="shared" si="69"/>
        <v>7171.2000000000007</v>
      </c>
      <c r="W85" s="15">
        <f t="shared" si="56"/>
        <v>36167.205183382292</v>
      </c>
      <c r="X85" s="15">
        <f t="shared" si="65"/>
        <v>6518000</v>
      </c>
      <c r="Y85" s="15">
        <f t="shared" si="66"/>
        <v>1742714.9646972183</v>
      </c>
      <c r="Z85" s="15">
        <f t="shared" si="57"/>
        <v>6518000</v>
      </c>
      <c r="AB85" s="2">
        <v>42024</v>
      </c>
      <c r="AC85" s="12">
        <f t="shared" si="42"/>
        <v>14322.256594244414</v>
      </c>
      <c r="AD85" s="12">
        <f t="shared" si="58"/>
        <v>0</v>
      </c>
      <c r="AE85" s="12">
        <f t="shared" si="72"/>
        <v>0</v>
      </c>
      <c r="AF85" s="13">
        <f t="shared" si="59"/>
        <v>4147.2</v>
      </c>
      <c r="AG85" s="15">
        <f t="shared" si="43"/>
        <v>4147.2</v>
      </c>
      <c r="AH85" s="15">
        <f t="shared" si="60"/>
        <v>10175.056594244415</v>
      </c>
      <c r="AI85" s="15">
        <f t="shared" si="67"/>
        <v>1661721.43</v>
      </c>
      <c r="AJ85" s="15">
        <f t="shared" si="70"/>
        <v>405985.83505833778</v>
      </c>
      <c r="AK85" s="40">
        <f t="shared" si="61"/>
        <v>6518000</v>
      </c>
      <c r="AL85" s="15"/>
      <c r="AN85" s="2">
        <v>42024</v>
      </c>
      <c r="AO85" s="12">
        <f t="shared" si="62"/>
        <v>0</v>
      </c>
      <c r="AP85" s="12">
        <f t="shared" si="73"/>
        <v>0</v>
      </c>
      <c r="AQ85" s="13">
        <f t="shared" si="63"/>
        <v>4147.2</v>
      </c>
      <c r="AR85" s="15">
        <f t="shared" si="44"/>
        <v>4147.2</v>
      </c>
      <c r="AS85" s="15">
        <f t="shared" si="64"/>
        <v>10175.056594244415</v>
      </c>
      <c r="AT85" s="15">
        <f t="shared" si="68"/>
        <v>2945693.45</v>
      </c>
      <c r="AU85" s="15">
        <f t="shared" si="71"/>
        <v>420576.86338006833</v>
      </c>
      <c r="AV85" s="15">
        <f t="shared" si="45"/>
        <v>6518000</v>
      </c>
    </row>
    <row r="86" spans="1:48" x14ac:dyDescent="0.15">
      <c r="A86" s="2">
        <v>42025</v>
      </c>
      <c r="B86" s="30">
        <v>0.999317232</v>
      </c>
      <c r="C86" s="12">
        <f t="shared" si="46"/>
        <v>86341.008844800002</v>
      </c>
      <c r="D86" s="12">
        <f>Výpar!$E$18/31</f>
        <v>0</v>
      </c>
      <c r="E86" s="12">
        <f t="shared" si="47"/>
        <v>0</v>
      </c>
      <c r="F86" s="13">
        <f t="shared" si="48"/>
        <v>11664</v>
      </c>
      <c r="G86" s="13">
        <f t="shared" si="49"/>
        <v>7171.2000000000007</v>
      </c>
      <c r="H86" s="14">
        <f t="shared" si="49"/>
        <v>7171.2000000000007</v>
      </c>
      <c r="I86" s="15">
        <f t="shared" si="39"/>
        <v>26006.400000000001</v>
      </c>
      <c r="J86" s="15">
        <f t="shared" si="40"/>
        <v>60334.608844800001</v>
      </c>
      <c r="K86" s="15">
        <f t="shared" si="50"/>
        <v>5627000</v>
      </c>
      <c r="L86" s="15">
        <f t="shared" si="51"/>
        <v>3015817.9916936499</v>
      </c>
      <c r="N86" s="2">
        <v>42025</v>
      </c>
      <c r="O86" s="37">
        <f t="shared" si="41"/>
        <v>0.32981819819564584</v>
      </c>
      <c r="P86" s="12">
        <f t="shared" si="52"/>
        <v>28496.292324103801</v>
      </c>
      <c r="Q86" s="12">
        <f t="shared" si="53"/>
        <v>0</v>
      </c>
      <c r="R86" s="12">
        <f t="shared" si="54"/>
        <v>0</v>
      </c>
      <c r="S86" s="13">
        <f t="shared" si="55"/>
        <v>7171.2000000000007</v>
      </c>
      <c r="T86" s="13">
        <v>0</v>
      </c>
      <c r="U86" s="14">
        <v>0</v>
      </c>
      <c r="V86" s="15">
        <f t="shared" si="69"/>
        <v>7171.2000000000007</v>
      </c>
      <c r="W86" s="15">
        <f t="shared" si="56"/>
        <v>21325.0923241038</v>
      </c>
      <c r="X86" s="15">
        <f t="shared" si="65"/>
        <v>6518000</v>
      </c>
      <c r="Y86" s="15">
        <f t="shared" si="66"/>
        <v>1764040.057021322</v>
      </c>
      <c r="Z86" s="15">
        <f t="shared" si="57"/>
        <v>6518000</v>
      </c>
      <c r="AB86" s="2">
        <v>42025</v>
      </c>
      <c r="AC86" s="12">
        <f t="shared" si="42"/>
        <v>9417.3103261055439</v>
      </c>
      <c r="AD86" s="12">
        <f t="shared" si="58"/>
        <v>0</v>
      </c>
      <c r="AE86" s="12">
        <f t="shared" si="72"/>
        <v>0</v>
      </c>
      <c r="AF86" s="13">
        <f t="shared" si="59"/>
        <v>4147.2</v>
      </c>
      <c r="AG86" s="15">
        <f t="shared" si="43"/>
        <v>4147.2</v>
      </c>
      <c r="AH86" s="15">
        <f t="shared" si="60"/>
        <v>5270.1103261055441</v>
      </c>
      <c r="AI86" s="15">
        <f t="shared" si="67"/>
        <v>1661721.43</v>
      </c>
      <c r="AJ86" s="15">
        <f t="shared" si="70"/>
        <v>411255.94538444333</v>
      </c>
      <c r="AK86" s="40">
        <f t="shared" si="61"/>
        <v>6518000</v>
      </c>
      <c r="AL86" s="15"/>
      <c r="AN86" s="2">
        <v>42025</v>
      </c>
      <c r="AO86" s="12">
        <f t="shared" si="62"/>
        <v>0</v>
      </c>
      <c r="AP86" s="12">
        <f t="shared" si="73"/>
        <v>0</v>
      </c>
      <c r="AQ86" s="13">
        <f t="shared" si="63"/>
        <v>4147.2</v>
      </c>
      <c r="AR86" s="15">
        <f t="shared" si="44"/>
        <v>4147.2</v>
      </c>
      <c r="AS86" s="15">
        <f t="shared" si="64"/>
        <v>5270.1103261055441</v>
      </c>
      <c r="AT86" s="15">
        <f t="shared" si="68"/>
        <v>2945693.45</v>
      </c>
      <c r="AU86" s="15">
        <f t="shared" si="71"/>
        <v>425846.97370617389</v>
      </c>
      <c r="AV86" s="15">
        <f t="shared" si="45"/>
        <v>6518000</v>
      </c>
    </row>
    <row r="87" spans="1:48" x14ac:dyDescent="0.15">
      <c r="A87" s="2">
        <v>42026</v>
      </c>
      <c r="B87" s="30">
        <v>0.98529853999999994</v>
      </c>
      <c r="C87" s="12">
        <f t="shared" si="46"/>
        <v>85129.793855999989</v>
      </c>
      <c r="D87" s="12">
        <f>Výpar!$E$18/31</f>
        <v>0</v>
      </c>
      <c r="E87" s="12">
        <f t="shared" si="47"/>
        <v>0</v>
      </c>
      <c r="F87" s="13">
        <f t="shared" si="48"/>
        <v>11664</v>
      </c>
      <c r="G87" s="13">
        <f t="shared" si="49"/>
        <v>7171.2000000000007</v>
      </c>
      <c r="H87" s="14">
        <f t="shared" si="49"/>
        <v>7171.2000000000007</v>
      </c>
      <c r="I87" s="15">
        <f t="shared" si="39"/>
        <v>26006.400000000001</v>
      </c>
      <c r="J87" s="15">
        <f t="shared" si="40"/>
        <v>59123.393855999988</v>
      </c>
      <c r="K87" s="15">
        <f t="shared" si="50"/>
        <v>5627000</v>
      </c>
      <c r="L87" s="15">
        <f t="shared" si="51"/>
        <v>3074941.3855496501</v>
      </c>
      <c r="N87" s="2">
        <v>42026</v>
      </c>
      <c r="O87" s="37">
        <f t="shared" si="41"/>
        <v>0.32519141944267044</v>
      </c>
      <c r="P87" s="12">
        <f t="shared" si="52"/>
        <v>28096.538639846727</v>
      </c>
      <c r="Q87" s="12">
        <f t="shared" si="53"/>
        <v>0</v>
      </c>
      <c r="R87" s="12">
        <f t="shared" si="54"/>
        <v>0</v>
      </c>
      <c r="S87" s="13">
        <f t="shared" si="55"/>
        <v>7171.2000000000007</v>
      </c>
      <c r="T87" s="13">
        <v>0</v>
      </c>
      <c r="U87" s="14">
        <v>0</v>
      </c>
      <c r="V87" s="15">
        <f t="shared" si="69"/>
        <v>7171.2000000000007</v>
      </c>
      <c r="W87" s="15">
        <f t="shared" si="56"/>
        <v>20925.338639846726</v>
      </c>
      <c r="X87" s="15">
        <f t="shared" si="65"/>
        <v>6518000</v>
      </c>
      <c r="Y87" s="15">
        <f t="shared" si="66"/>
        <v>1784965.3956611687</v>
      </c>
      <c r="Z87" s="15">
        <f t="shared" si="57"/>
        <v>6518000</v>
      </c>
      <c r="AB87" s="2">
        <v>42026</v>
      </c>
      <c r="AC87" s="12">
        <f t="shared" si="42"/>
        <v>9285.201753669664</v>
      </c>
      <c r="AD87" s="12">
        <f t="shared" si="58"/>
        <v>0</v>
      </c>
      <c r="AE87" s="12">
        <f t="shared" si="72"/>
        <v>0</v>
      </c>
      <c r="AF87" s="13">
        <f t="shared" si="59"/>
        <v>4147.2</v>
      </c>
      <c r="AG87" s="15">
        <f t="shared" si="43"/>
        <v>4147.2</v>
      </c>
      <c r="AH87" s="15">
        <f t="shared" si="60"/>
        <v>5138.0017536696641</v>
      </c>
      <c r="AI87" s="15">
        <f t="shared" si="67"/>
        <v>1661721.43</v>
      </c>
      <c r="AJ87" s="15">
        <f t="shared" si="70"/>
        <v>416393.94713811297</v>
      </c>
      <c r="AK87" s="40">
        <f t="shared" si="61"/>
        <v>6518000</v>
      </c>
      <c r="AL87" s="15"/>
      <c r="AN87" s="2">
        <v>42026</v>
      </c>
      <c r="AO87" s="12">
        <f t="shared" si="62"/>
        <v>0</v>
      </c>
      <c r="AP87" s="12">
        <f t="shared" si="73"/>
        <v>0</v>
      </c>
      <c r="AQ87" s="13">
        <f t="shared" si="63"/>
        <v>4147.2</v>
      </c>
      <c r="AR87" s="15">
        <f t="shared" si="44"/>
        <v>4147.2</v>
      </c>
      <c r="AS87" s="15">
        <f t="shared" si="64"/>
        <v>5138.0017536696641</v>
      </c>
      <c r="AT87" s="15">
        <f t="shared" si="68"/>
        <v>2945693.45</v>
      </c>
      <c r="AU87" s="15">
        <f t="shared" si="71"/>
        <v>430984.97545984352</v>
      </c>
      <c r="AV87" s="15">
        <f t="shared" si="45"/>
        <v>6518000</v>
      </c>
    </row>
    <row r="88" spans="1:48" x14ac:dyDescent="0.15">
      <c r="A88" s="2">
        <v>42027</v>
      </c>
      <c r="B88" s="30">
        <v>1.414760295</v>
      </c>
      <c r="C88" s="12">
        <f t="shared" si="46"/>
        <v>122235.28948799999</v>
      </c>
      <c r="D88" s="12">
        <f>Výpar!$E$18/31</f>
        <v>0</v>
      </c>
      <c r="E88" s="12">
        <f t="shared" si="47"/>
        <v>0</v>
      </c>
      <c r="F88" s="13">
        <f t="shared" si="48"/>
        <v>11664</v>
      </c>
      <c r="G88" s="13">
        <f t="shared" si="49"/>
        <v>7171.2000000000007</v>
      </c>
      <c r="H88" s="14">
        <f t="shared" si="49"/>
        <v>7171.2000000000007</v>
      </c>
      <c r="I88" s="15">
        <f t="shared" si="39"/>
        <v>26006.400000000001</v>
      </c>
      <c r="J88" s="15">
        <f t="shared" si="40"/>
        <v>96228.889487999986</v>
      </c>
      <c r="K88" s="15">
        <f t="shared" si="50"/>
        <v>5627000</v>
      </c>
      <c r="L88" s="15">
        <f t="shared" si="51"/>
        <v>3171170.27503765</v>
      </c>
      <c r="N88" s="2">
        <v>42027</v>
      </c>
      <c r="O88" s="37">
        <f t="shared" si="41"/>
        <v>0.46693249794339614</v>
      </c>
      <c r="P88" s="12">
        <f t="shared" si="52"/>
        <v>40342.967822309423</v>
      </c>
      <c r="Q88" s="12">
        <f t="shared" si="53"/>
        <v>0</v>
      </c>
      <c r="R88" s="12">
        <f t="shared" si="54"/>
        <v>0</v>
      </c>
      <c r="S88" s="13">
        <f t="shared" si="55"/>
        <v>7171.2000000000007</v>
      </c>
      <c r="T88" s="13">
        <v>0</v>
      </c>
      <c r="U88" s="14">
        <v>0</v>
      </c>
      <c r="V88" s="15">
        <f t="shared" si="69"/>
        <v>7171.2000000000007</v>
      </c>
      <c r="W88" s="15">
        <f t="shared" si="56"/>
        <v>33171.767822309426</v>
      </c>
      <c r="X88" s="15">
        <f t="shared" si="65"/>
        <v>6518000</v>
      </c>
      <c r="Y88" s="15">
        <f t="shared" si="66"/>
        <v>1818137.1634834781</v>
      </c>
      <c r="Z88" s="15">
        <f t="shared" si="57"/>
        <v>6518000</v>
      </c>
      <c r="AB88" s="2">
        <v>42027</v>
      </c>
      <c r="AC88" s="12">
        <f t="shared" si="42"/>
        <v>13332.339629932072</v>
      </c>
      <c r="AD88" s="12">
        <f t="shared" si="58"/>
        <v>0</v>
      </c>
      <c r="AE88" s="12">
        <f t="shared" si="72"/>
        <v>0</v>
      </c>
      <c r="AF88" s="13">
        <f t="shared" si="59"/>
        <v>4147.2</v>
      </c>
      <c r="AG88" s="15">
        <f t="shared" si="43"/>
        <v>4147.2</v>
      </c>
      <c r="AH88" s="15">
        <f t="shared" si="60"/>
        <v>9185.1396299320731</v>
      </c>
      <c r="AI88" s="15">
        <f t="shared" si="67"/>
        <v>1661721.43</v>
      </c>
      <c r="AJ88" s="15">
        <f t="shared" si="70"/>
        <v>425579.08676804503</v>
      </c>
      <c r="AK88" s="40">
        <f t="shared" si="61"/>
        <v>6518000</v>
      </c>
      <c r="AL88" s="15"/>
      <c r="AN88" s="2">
        <v>42027</v>
      </c>
      <c r="AO88" s="12">
        <f t="shared" si="62"/>
        <v>0</v>
      </c>
      <c r="AP88" s="12">
        <f t="shared" si="73"/>
        <v>0</v>
      </c>
      <c r="AQ88" s="13">
        <f t="shared" si="63"/>
        <v>4147.2</v>
      </c>
      <c r="AR88" s="15">
        <f t="shared" si="44"/>
        <v>4147.2</v>
      </c>
      <c r="AS88" s="15">
        <f t="shared" si="64"/>
        <v>9185.1396299320731</v>
      </c>
      <c r="AT88" s="15">
        <f t="shared" si="68"/>
        <v>2945693.45</v>
      </c>
      <c r="AU88" s="15">
        <f t="shared" si="71"/>
        <v>440170.11508977559</v>
      </c>
      <c r="AV88" s="15">
        <f t="shared" si="45"/>
        <v>6518000</v>
      </c>
    </row>
    <row r="89" spans="1:48" x14ac:dyDescent="0.15">
      <c r="A89" s="2">
        <v>42028</v>
      </c>
      <c r="B89" s="30">
        <v>1.9110537970000001</v>
      </c>
      <c r="C89" s="12">
        <f t="shared" si="46"/>
        <v>165115.04806080001</v>
      </c>
      <c r="D89" s="12">
        <f>Výpar!$E$18/31</f>
        <v>0</v>
      </c>
      <c r="E89" s="12">
        <f t="shared" si="47"/>
        <v>0</v>
      </c>
      <c r="F89" s="13">
        <f t="shared" si="48"/>
        <v>11664</v>
      </c>
      <c r="G89" s="13">
        <f t="shared" si="49"/>
        <v>7171.2000000000007</v>
      </c>
      <c r="H89" s="14">
        <f t="shared" si="49"/>
        <v>7171.2000000000007</v>
      </c>
      <c r="I89" s="15">
        <f t="shared" si="39"/>
        <v>26006.400000000001</v>
      </c>
      <c r="J89" s="15">
        <f t="shared" si="40"/>
        <v>139108.64806080001</v>
      </c>
      <c r="K89" s="15">
        <f t="shared" si="50"/>
        <v>5627000</v>
      </c>
      <c r="L89" s="15">
        <f t="shared" si="51"/>
        <v>3310278.9230984501</v>
      </c>
      <c r="N89" s="2">
        <v>42028</v>
      </c>
      <c r="O89" s="37">
        <f t="shared" si="41"/>
        <v>0.63073096289956454</v>
      </c>
      <c r="P89" s="12">
        <f t="shared" si="52"/>
        <v>54495.155194522376</v>
      </c>
      <c r="Q89" s="12">
        <f t="shared" si="53"/>
        <v>0</v>
      </c>
      <c r="R89" s="12">
        <f t="shared" si="54"/>
        <v>0</v>
      </c>
      <c r="S89" s="13">
        <f t="shared" si="55"/>
        <v>7171.2000000000007</v>
      </c>
      <c r="T89" s="13">
        <v>0</v>
      </c>
      <c r="U89" s="14">
        <v>0</v>
      </c>
      <c r="V89" s="15">
        <f t="shared" si="69"/>
        <v>7171.2000000000007</v>
      </c>
      <c r="W89" s="15">
        <f t="shared" si="56"/>
        <v>47323.955194522379</v>
      </c>
      <c r="X89" s="15">
        <f t="shared" si="65"/>
        <v>6518000</v>
      </c>
      <c r="Y89" s="15">
        <f t="shared" si="66"/>
        <v>1865461.1186780005</v>
      </c>
      <c r="Z89" s="15">
        <f t="shared" si="57"/>
        <v>6518000</v>
      </c>
      <c r="AB89" s="2">
        <v>42028</v>
      </c>
      <c r="AC89" s="12">
        <f t="shared" si="42"/>
        <v>18009.282818242555</v>
      </c>
      <c r="AD89" s="12">
        <f t="shared" si="58"/>
        <v>0</v>
      </c>
      <c r="AE89" s="12">
        <f t="shared" si="72"/>
        <v>0</v>
      </c>
      <c r="AF89" s="13">
        <f t="shared" si="59"/>
        <v>4147.2</v>
      </c>
      <c r="AG89" s="15">
        <f t="shared" si="43"/>
        <v>4147.2</v>
      </c>
      <c r="AH89" s="15">
        <f t="shared" si="60"/>
        <v>13862.082818242554</v>
      </c>
      <c r="AI89" s="15">
        <f t="shared" si="67"/>
        <v>1661721.43</v>
      </c>
      <c r="AJ89" s="15">
        <f t="shared" si="70"/>
        <v>439441.16958628758</v>
      </c>
      <c r="AK89" s="40">
        <f t="shared" si="61"/>
        <v>6518000</v>
      </c>
      <c r="AL89" s="15"/>
      <c r="AN89" s="2">
        <v>42028</v>
      </c>
      <c r="AO89" s="12">
        <f t="shared" si="62"/>
        <v>0</v>
      </c>
      <c r="AP89" s="12">
        <f t="shared" si="73"/>
        <v>0</v>
      </c>
      <c r="AQ89" s="13">
        <f t="shared" si="63"/>
        <v>4147.2</v>
      </c>
      <c r="AR89" s="15">
        <f t="shared" si="44"/>
        <v>4147.2</v>
      </c>
      <c r="AS89" s="15">
        <f t="shared" si="64"/>
        <v>13862.082818242554</v>
      </c>
      <c r="AT89" s="15">
        <f t="shared" si="68"/>
        <v>2945693.45</v>
      </c>
      <c r="AU89" s="15">
        <f t="shared" si="71"/>
        <v>454032.19790801813</v>
      </c>
      <c r="AV89" s="15">
        <f t="shared" si="45"/>
        <v>6518000</v>
      </c>
    </row>
    <row r="90" spans="1:48" x14ac:dyDescent="0.15">
      <c r="A90" s="2">
        <v>42029</v>
      </c>
      <c r="B90" s="30">
        <v>1.3944426480000001</v>
      </c>
      <c r="C90" s="12">
        <f t="shared" si="46"/>
        <v>120479.84478720001</v>
      </c>
      <c r="D90" s="12">
        <f>Výpar!$E$18/31</f>
        <v>0</v>
      </c>
      <c r="E90" s="12">
        <f t="shared" si="47"/>
        <v>0</v>
      </c>
      <c r="F90" s="13">
        <f t="shared" si="48"/>
        <v>11664</v>
      </c>
      <c r="G90" s="13">
        <f t="shared" si="49"/>
        <v>7171.2000000000007</v>
      </c>
      <c r="H90" s="14">
        <f t="shared" si="49"/>
        <v>7171.2000000000007</v>
      </c>
      <c r="I90" s="15">
        <f t="shared" si="39"/>
        <v>26006.400000000001</v>
      </c>
      <c r="J90" s="15">
        <f t="shared" si="40"/>
        <v>94473.444787200016</v>
      </c>
      <c r="K90" s="15">
        <f t="shared" si="50"/>
        <v>5627000</v>
      </c>
      <c r="L90" s="15">
        <f t="shared" si="51"/>
        <v>3404752.3678856501</v>
      </c>
      <c r="N90" s="2">
        <v>42029</v>
      </c>
      <c r="O90" s="37">
        <f t="shared" si="41"/>
        <v>0.46022678977532649</v>
      </c>
      <c r="P90" s="12">
        <f t="shared" si="52"/>
        <v>39763.594636588212</v>
      </c>
      <c r="Q90" s="12">
        <f t="shared" si="53"/>
        <v>0</v>
      </c>
      <c r="R90" s="12">
        <f t="shared" si="54"/>
        <v>0</v>
      </c>
      <c r="S90" s="13">
        <f t="shared" si="55"/>
        <v>7171.2000000000007</v>
      </c>
      <c r="T90" s="13">
        <v>0</v>
      </c>
      <c r="U90" s="14">
        <v>0</v>
      </c>
      <c r="V90" s="15">
        <f t="shared" si="69"/>
        <v>7171.2000000000007</v>
      </c>
      <c r="W90" s="15">
        <f t="shared" si="56"/>
        <v>32592.394636588211</v>
      </c>
      <c r="X90" s="15">
        <f t="shared" si="65"/>
        <v>6518000</v>
      </c>
      <c r="Y90" s="15">
        <f t="shared" si="66"/>
        <v>1898053.5133145887</v>
      </c>
      <c r="Z90" s="15">
        <f t="shared" si="57"/>
        <v>6518000</v>
      </c>
      <c r="AB90" s="2">
        <v>42029</v>
      </c>
      <c r="AC90" s="12">
        <f t="shared" si="42"/>
        <v>13140.871314598084</v>
      </c>
      <c r="AD90" s="12">
        <f t="shared" si="58"/>
        <v>0</v>
      </c>
      <c r="AE90" s="12">
        <f t="shared" si="72"/>
        <v>0</v>
      </c>
      <c r="AF90" s="13">
        <f t="shared" si="59"/>
        <v>4147.2</v>
      </c>
      <c r="AG90" s="15">
        <f t="shared" si="43"/>
        <v>4147.2</v>
      </c>
      <c r="AH90" s="15">
        <f t="shared" si="60"/>
        <v>8993.671314598083</v>
      </c>
      <c r="AI90" s="15">
        <f t="shared" si="67"/>
        <v>1661721.43</v>
      </c>
      <c r="AJ90" s="15">
        <f t="shared" si="70"/>
        <v>448434.84090088564</v>
      </c>
      <c r="AK90" s="40">
        <f t="shared" si="61"/>
        <v>6518000</v>
      </c>
      <c r="AL90" s="15"/>
      <c r="AN90" s="2">
        <v>42029</v>
      </c>
      <c r="AO90" s="12">
        <f t="shared" si="62"/>
        <v>0</v>
      </c>
      <c r="AP90" s="12">
        <f t="shared" si="73"/>
        <v>0</v>
      </c>
      <c r="AQ90" s="13">
        <f t="shared" si="63"/>
        <v>4147.2</v>
      </c>
      <c r="AR90" s="15">
        <f t="shared" si="44"/>
        <v>4147.2</v>
      </c>
      <c r="AS90" s="15">
        <f t="shared" si="64"/>
        <v>8993.671314598083</v>
      </c>
      <c r="AT90" s="15">
        <f t="shared" si="68"/>
        <v>2945693.45</v>
      </c>
      <c r="AU90" s="15">
        <f t="shared" si="71"/>
        <v>463025.86922261619</v>
      </c>
      <c r="AV90" s="15">
        <f t="shared" si="45"/>
        <v>6518000</v>
      </c>
    </row>
    <row r="91" spans="1:48" x14ac:dyDescent="0.15">
      <c r="A91" s="2">
        <v>42030</v>
      </c>
      <c r="B91" s="30">
        <v>0.60631939000000001</v>
      </c>
      <c r="C91" s="12">
        <f t="shared" si="46"/>
        <v>52385.995296000001</v>
      </c>
      <c r="D91" s="12">
        <f>Výpar!$E$18/31</f>
        <v>0</v>
      </c>
      <c r="E91" s="12">
        <f t="shared" si="47"/>
        <v>0</v>
      </c>
      <c r="F91" s="13">
        <f t="shared" si="48"/>
        <v>11664</v>
      </c>
      <c r="G91" s="13">
        <f t="shared" si="49"/>
        <v>7171.2000000000007</v>
      </c>
      <c r="H91" s="14">
        <f t="shared" si="49"/>
        <v>7171.2000000000007</v>
      </c>
      <c r="I91" s="15">
        <f t="shared" si="39"/>
        <v>26006.400000000001</v>
      </c>
      <c r="J91" s="15">
        <f t="shared" si="40"/>
        <v>26379.595296</v>
      </c>
      <c r="K91" s="15">
        <f t="shared" si="50"/>
        <v>5627000</v>
      </c>
      <c r="L91" s="15">
        <f t="shared" si="51"/>
        <v>3431131.9631816503</v>
      </c>
      <c r="N91" s="2">
        <v>42030</v>
      </c>
      <c r="O91" s="37">
        <f t="shared" si="41"/>
        <v>0.20011179867343976</v>
      </c>
      <c r="P91" s="12">
        <f t="shared" si="52"/>
        <v>17289.659405385195</v>
      </c>
      <c r="Q91" s="12">
        <f t="shared" si="53"/>
        <v>0</v>
      </c>
      <c r="R91" s="12">
        <f t="shared" si="54"/>
        <v>0</v>
      </c>
      <c r="S91" s="13">
        <f t="shared" si="55"/>
        <v>7171.2000000000007</v>
      </c>
      <c r="T91" s="13">
        <v>0</v>
      </c>
      <c r="U91" s="14">
        <v>0</v>
      </c>
      <c r="V91" s="15">
        <f t="shared" si="69"/>
        <v>7171.2000000000007</v>
      </c>
      <c r="W91" s="15">
        <f t="shared" si="56"/>
        <v>10118.459405385194</v>
      </c>
      <c r="X91" s="15">
        <f t="shared" si="65"/>
        <v>6518000</v>
      </c>
      <c r="Y91" s="15">
        <f t="shared" si="66"/>
        <v>1908171.9727199739</v>
      </c>
      <c r="Z91" s="15">
        <f t="shared" si="57"/>
        <v>6518000</v>
      </c>
      <c r="AB91" s="2">
        <v>42030</v>
      </c>
      <c r="AC91" s="12">
        <f t="shared" si="42"/>
        <v>5713.7990515158199</v>
      </c>
      <c r="AD91" s="12">
        <f t="shared" si="58"/>
        <v>0</v>
      </c>
      <c r="AE91" s="12">
        <f t="shared" si="72"/>
        <v>0</v>
      </c>
      <c r="AF91" s="13">
        <f t="shared" si="59"/>
        <v>4147.2</v>
      </c>
      <c r="AG91" s="15">
        <f t="shared" si="43"/>
        <v>4147.2</v>
      </c>
      <c r="AH91" s="15">
        <f t="shared" si="60"/>
        <v>1566.5990515158201</v>
      </c>
      <c r="AI91" s="15">
        <f t="shared" si="67"/>
        <v>1661721.43</v>
      </c>
      <c r="AJ91" s="15">
        <f t="shared" si="70"/>
        <v>450001.43995240144</v>
      </c>
      <c r="AK91" s="40">
        <f t="shared" si="61"/>
        <v>6518000</v>
      </c>
      <c r="AL91" s="15"/>
      <c r="AN91" s="2">
        <v>42030</v>
      </c>
      <c r="AO91" s="12">
        <f t="shared" si="62"/>
        <v>0</v>
      </c>
      <c r="AP91" s="12">
        <f t="shared" si="73"/>
        <v>0</v>
      </c>
      <c r="AQ91" s="13">
        <f t="shared" si="63"/>
        <v>4147.2</v>
      </c>
      <c r="AR91" s="15">
        <f t="shared" si="44"/>
        <v>4147.2</v>
      </c>
      <c r="AS91" s="15">
        <f t="shared" si="64"/>
        <v>1566.5990515158201</v>
      </c>
      <c r="AT91" s="15">
        <f t="shared" si="68"/>
        <v>2945693.45</v>
      </c>
      <c r="AU91" s="15">
        <f t="shared" si="71"/>
        <v>464592.468274132</v>
      </c>
      <c r="AV91" s="15">
        <f t="shared" si="45"/>
        <v>6518000</v>
      </c>
    </row>
    <row r="92" spans="1:48" x14ac:dyDescent="0.15">
      <c r="A92" s="2">
        <v>42031</v>
      </c>
      <c r="B92" s="30">
        <v>1.0080068449999999</v>
      </c>
      <c r="C92" s="12">
        <f t="shared" si="46"/>
        <v>87091.79140799999</v>
      </c>
      <c r="D92" s="12">
        <f>Výpar!$E$18/31</f>
        <v>0</v>
      </c>
      <c r="E92" s="12">
        <f t="shared" si="47"/>
        <v>0</v>
      </c>
      <c r="F92" s="13">
        <f t="shared" si="48"/>
        <v>11664</v>
      </c>
      <c r="G92" s="13">
        <f t="shared" si="49"/>
        <v>7171.2000000000007</v>
      </c>
      <c r="H92" s="14">
        <f t="shared" si="49"/>
        <v>7171.2000000000007</v>
      </c>
      <c r="I92" s="15">
        <f t="shared" si="39"/>
        <v>26006.400000000001</v>
      </c>
      <c r="J92" s="15">
        <f t="shared" si="40"/>
        <v>61085.391407999989</v>
      </c>
      <c r="K92" s="15">
        <f t="shared" si="50"/>
        <v>5627000</v>
      </c>
      <c r="L92" s="15">
        <f t="shared" si="51"/>
        <v>3492217.3545896504</v>
      </c>
      <c r="N92" s="2">
        <v>42031</v>
      </c>
      <c r="O92" s="37">
        <f t="shared" si="41"/>
        <v>0.33268614884325098</v>
      </c>
      <c r="P92" s="12">
        <f t="shared" si="52"/>
        <v>28744.083260056887</v>
      </c>
      <c r="Q92" s="12">
        <f t="shared" si="53"/>
        <v>0</v>
      </c>
      <c r="R92" s="12">
        <f t="shared" si="54"/>
        <v>0</v>
      </c>
      <c r="S92" s="13">
        <f t="shared" si="55"/>
        <v>7171.2000000000007</v>
      </c>
      <c r="T92" s="13">
        <v>0</v>
      </c>
      <c r="U92" s="14">
        <v>0</v>
      </c>
      <c r="V92" s="15">
        <f t="shared" si="69"/>
        <v>7171.2000000000007</v>
      </c>
      <c r="W92" s="15">
        <f t="shared" si="56"/>
        <v>21572.883260056886</v>
      </c>
      <c r="X92" s="15">
        <f t="shared" si="65"/>
        <v>6518000</v>
      </c>
      <c r="Y92" s="15">
        <f t="shared" si="66"/>
        <v>1929744.8559800307</v>
      </c>
      <c r="Z92" s="15">
        <f t="shared" si="57"/>
        <v>6518000</v>
      </c>
      <c r="AB92" s="2">
        <v>42031</v>
      </c>
      <c r="AC92" s="12">
        <f t="shared" si="42"/>
        <v>9499.1990193195925</v>
      </c>
      <c r="AD92" s="12">
        <f t="shared" si="58"/>
        <v>0</v>
      </c>
      <c r="AE92" s="12">
        <f t="shared" si="72"/>
        <v>0</v>
      </c>
      <c r="AF92" s="13">
        <f t="shared" si="59"/>
        <v>4147.2</v>
      </c>
      <c r="AG92" s="15">
        <f t="shared" si="43"/>
        <v>4147.2</v>
      </c>
      <c r="AH92" s="15">
        <f t="shared" si="60"/>
        <v>5351.9990193195927</v>
      </c>
      <c r="AI92" s="15">
        <f t="shared" si="67"/>
        <v>1661721.43</v>
      </c>
      <c r="AJ92" s="15">
        <f t="shared" si="70"/>
        <v>455353.43897172104</v>
      </c>
      <c r="AK92" s="40">
        <f t="shared" si="61"/>
        <v>6518000</v>
      </c>
      <c r="AL92" s="15"/>
      <c r="AN92" s="2">
        <v>42031</v>
      </c>
      <c r="AO92" s="12">
        <f t="shared" si="62"/>
        <v>0</v>
      </c>
      <c r="AP92" s="12">
        <f t="shared" si="73"/>
        <v>0</v>
      </c>
      <c r="AQ92" s="13">
        <f t="shared" si="63"/>
        <v>4147.2</v>
      </c>
      <c r="AR92" s="15">
        <f t="shared" si="44"/>
        <v>4147.2</v>
      </c>
      <c r="AS92" s="15">
        <f t="shared" si="64"/>
        <v>5351.9990193195927</v>
      </c>
      <c r="AT92" s="15">
        <f t="shared" si="68"/>
        <v>2945693.45</v>
      </c>
      <c r="AU92" s="15">
        <f t="shared" si="71"/>
        <v>469944.4672934516</v>
      </c>
      <c r="AV92" s="15">
        <f t="shared" si="45"/>
        <v>6518000</v>
      </c>
    </row>
    <row r="93" spans="1:48" x14ac:dyDescent="0.15">
      <c r="A93" s="2">
        <v>42032</v>
      </c>
      <c r="B93" s="30">
        <v>1.7639036690000001</v>
      </c>
      <c r="C93" s="12">
        <f t="shared" si="46"/>
        <v>152401.27700160001</v>
      </c>
      <c r="D93" s="12">
        <f>Výpar!$E$18/31</f>
        <v>0</v>
      </c>
      <c r="E93" s="12">
        <f t="shared" si="47"/>
        <v>0</v>
      </c>
      <c r="F93" s="13">
        <f t="shared" si="48"/>
        <v>11664</v>
      </c>
      <c r="G93" s="13">
        <f t="shared" si="49"/>
        <v>7171.2000000000007</v>
      </c>
      <c r="H93" s="14">
        <f t="shared" si="49"/>
        <v>7171.2000000000007</v>
      </c>
      <c r="I93" s="15">
        <f t="shared" si="39"/>
        <v>26006.400000000001</v>
      </c>
      <c r="J93" s="15">
        <f t="shared" si="40"/>
        <v>126394.87700160002</v>
      </c>
      <c r="K93" s="15">
        <f t="shared" si="50"/>
        <v>5627000</v>
      </c>
      <c r="L93" s="15">
        <f t="shared" si="51"/>
        <v>3618612.2315912503</v>
      </c>
      <c r="N93" s="2">
        <v>42032</v>
      </c>
      <c r="O93" s="37">
        <f t="shared" si="41"/>
        <v>0.58216501354223504</v>
      </c>
      <c r="P93" s="12">
        <f t="shared" si="52"/>
        <v>50299.057170049105</v>
      </c>
      <c r="Q93" s="12">
        <f t="shared" si="53"/>
        <v>0</v>
      </c>
      <c r="R93" s="12">
        <f t="shared" si="54"/>
        <v>0</v>
      </c>
      <c r="S93" s="13">
        <f t="shared" si="55"/>
        <v>7171.2000000000007</v>
      </c>
      <c r="T93" s="13">
        <v>0</v>
      </c>
      <c r="U93" s="14">
        <v>0</v>
      </c>
      <c r="V93" s="15">
        <f t="shared" si="69"/>
        <v>7171.2000000000007</v>
      </c>
      <c r="W93" s="15">
        <f t="shared" si="56"/>
        <v>43127.857170049101</v>
      </c>
      <c r="X93" s="15">
        <f t="shared" si="65"/>
        <v>6518000</v>
      </c>
      <c r="Y93" s="15">
        <f t="shared" si="66"/>
        <v>1972872.7131500798</v>
      </c>
      <c r="Z93" s="15">
        <f t="shared" si="57"/>
        <v>6518000</v>
      </c>
      <c r="AB93" s="2">
        <v>42032</v>
      </c>
      <c r="AC93" s="12">
        <f t="shared" si="42"/>
        <v>16622.577600392218</v>
      </c>
      <c r="AD93" s="12">
        <f t="shared" si="58"/>
        <v>0</v>
      </c>
      <c r="AE93" s="12">
        <f t="shared" si="72"/>
        <v>0</v>
      </c>
      <c r="AF93" s="13">
        <f t="shared" si="59"/>
        <v>4147.2</v>
      </c>
      <c r="AG93" s="15">
        <f t="shared" si="43"/>
        <v>4147.2</v>
      </c>
      <c r="AH93" s="15">
        <f t="shared" si="60"/>
        <v>12475.377600392218</v>
      </c>
      <c r="AI93" s="15">
        <f t="shared" si="67"/>
        <v>1661721.43</v>
      </c>
      <c r="AJ93" s="15">
        <f t="shared" si="70"/>
        <v>467828.81657211325</v>
      </c>
      <c r="AK93" s="40">
        <f t="shared" si="61"/>
        <v>6518000</v>
      </c>
      <c r="AL93" s="15"/>
      <c r="AN93" s="2">
        <v>42032</v>
      </c>
      <c r="AO93" s="12">
        <f t="shared" si="62"/>
        <v>0</v>
      </c>
      <c r="AP93" s="12">
        <f t="shared" si="73"/>
        <v>0</v>
      </c>
      <c r="AQ93" s="13">
        <f t="shared" si="63"/>
        <v>4147.2</v>
      </c>
      <c r="AR93" s="15">
        <f t="shared" si="44"/>
        <v>4147.2</v>
      </c>
      <c r="AS93" s="15">
        <f t="shared" si="64"/>
        <v>12475.377600392218</v>
      </c>
      <c r="AT93" s="15">
        <f t="shared" si="68"/>
        <v>2945693.45</v>
      </c>
      <c r="AU93" s="15">
        <f t="shared" si="71"/>
        <v>482419.84489384381</v>
      </c>
      <c r="AV93" s="15">
        <f t="shared" si="45"/>
        <v>6518000</v>
      </c>
    </row>
    <row r="94" spans="1:48" x14ac:dyDescent="0.15">
      <c r="A94" s="2">
        <v>42033</v>
      </c>
      <c r="B94" s="30">
        <v>0.213053883</v>
      </c>
      <c r="C94" s="12">
        <f t="shared" si="46"/>
        <v>18407.8554912</v>
      </c>
      <c r="D94" s="12">
        <f>Výpar!$E$18/31</f>
        <v>0</v>
      </c>
      <c r="E94" s="12">
        <f t="shared" si="47"/>
        <v>0</v>
      </c>
      <c r="F94" s="13">
        <f t="shared" si="48"/>
        <v>11664</v>
      </c>
      <c r="G94" s="13">
        <f t="shared" si="49"/>
        <v>7171.2000000000007</v>
      </c>
      <c r="H94" s="14">
        <f t="shared" si="49"/>
        <v>7171.2000000000007</v>
      </c>
      <c r="I94" s="15">
        <f t="shared" si="39"/>
        <v>26006.400000000001</v>
      </c>
      <c r="J94" s="15">
        <f t="shared" si="40"/>
        <v>-7598.5445088000015</v>
      </c>
      <c r="K94" s="15">
        <f t="shared" si="50"/>
        <v>5619401.4554912001</v>
      </c>
      <c r="L94" s="15">
        <f t="shared" si="51"/>
        <v>3603415.1425736505</v>
      </c>
      <c r="N94" s="2">
        <v>42033</v>
      </c>
      <c r="O94" s="37">
        <f t="shared" si="41"/>
        <v>7.0317058046734382E-2</v>
      </c>
      <c r="P94" s="12">
        <f t="shared" si="52"/>
        <v>6075.3938152378505</v>
      </c>
      <c r="Q94" s="12">
        <f t="shared" si="53"/>
        <v>0</v>
      </c>
      <c r="R94" s="12">
        <f t="shared" si="54"/>
        <v>0</v>
      </c>
      <c r="S94" s="13">
        <f t="shared" si="55"/>
        <v>7171.2000000000007</v>
      </c>
      <c r="T94" s="13">
        <v>0</v>
      </c>
      <c r="U94" s="14">
        <v>0</v>
      </c>
      <c r="V94" s="15">
        <f t="shared" si="69"/>
        <v>7171.2000000000007</v>
      </c>
      <c r="W94" s="15">
        <f t="shared" si="56"/>
        <v>-1095.8061847621502</v>
      </c>
      <c r="X94" s="15">
        <f t="shared" si="65"/>
        <v>6516904.1938152378</v>
      </c>
      <c r="Y94" s="15">
        <f t="shared" si="66"/>
        <v>1970681.1007805555</v>
      </c>
      <c r="Z94" s="15">
        <f t="shared" si="57"/>
        <v>6518000</v>
      </c>
      <c r="AB94" s="2">
        <v>42033</v>
      </c>
      <c r="AC94" s="12">
        <f t="shared" si="42"/>
        <v>2007.7653703391577</v>
      </c>
      <c r="AD94" s="12">
        <f t="shared" si="58"/>
        <v>0</v>
      </c>
      <c r="AE94" s="12">
        <f t="shared" si="72"/>
        <v>0</v>
      </c>
      <c r="AF94" s="13">
        <f t="shared" si="59"/>
        <v>4147.2</v>
      </c>
      <c r="AG94" s="15">
        <f t="shared" si="43"/>
        <v>4147.2</v>
      </c>
      <c r="AH94" s="15">
        <f t="shared" si="60"/>
        <v>-2139.4346296608419</v>
      </c>
      <c r="AI94" s="15">
        <f t="shared" si="67"/>
        <v>1659581.9953703391</v>
      </c>
      <c r="AJ94" s="15">
        <f t="shared" si="70"/>
        <v>463549.94731279166</v>
      </c>
      <c r="AK94" s="40">
        <f t="shared" si="61"/>
        <v>6516904.1938152378</v>
      </c>
      <c r="AL94" s="15"/>
      <c r="AN94" s="2">
        <v>42033</v>
      </c>
      <c r="AO94" s="12">
        <f t="shared" si="62"/>
        <v>0</v>
      </c>
      <c r="AP94" s="12">
        <f t="shared" si="73"/>
        <v>0</v>
      </c>
      <c r="AQ94" s="13">
        <f t="shared" si="63"/>
        <v>4147.2</v>
      </c>
      <c r="AR94" s="15">
        <f t="shared" si="44"/>
        <v>4147.2</v>
      </c>
      <c r="AS94" s="15">
        <f t="shared" si="64"/>
        <v>-2139.4346296608419</v>
      </c>
      <c r="AT94" s="15">
        <f t="shared" si="68"/>
        <v>2943554.0153703392</v>
      </c>
      <c r="AU94" s="15">
        <f t="shared" si="71"/>
        <v>480280.41026418295</v>
      </c>
      <c r="AV94" s="15">
        <f t="shared" si="45"/>
        <v>6516904.1938152378</v>
      </c>
    </row>
    <row r="95" spans="1:48" x14ac:dyDescent="0.15">
      <c r="A95" s="2">
        <v>42034</v>
      </c>
      <c r="B95" s="30">
        <v>1.0592845900000001</v>
      </c>
      <c r="C95" s="12">
        <f t="shared" si="46"/>
        <v>91522.188576</v>
      </c>
      <c r="D95" s="12">
        <f>Výpar!$E$18/31</f>
        <v>0</v>
      </c>
      <c r="E95" s="12">
        <f t="shared" si="47"/>
        <v>0</v>
      </c>
      <c r="F95" s="13">
        <f t="shared" si="48"/>
        <v>11664</v>
      </c>
      <c r="G95" s="13">
        <f t="shared" si="49"/>
        <v>7171.2000000000007</v>
      </c>
      <c r="H95" s="14">
        <f t="shared" si="49"/>
        <v>7171.2000000000007</v>
      </c>
      <c r="I95" s="15">
        <f t="shared" si="39"/>
        <v>26006.400000000001</v>
      </c>
      <c r="J95" s="15">
        <f t="shared" si="40"/>
        <v>65515.788575999999</v>
      </c>
      <c r="K95" s="15">
        <f t="shared" si="50"/>
        <v>5627000</v>
      </c>
      <c r="L95" s="15">
        <f t="shared" si="51"/>
        <v>3668930.9311496504</v>
      </c>
      <c r="N95" s="2">
        <v>42034</v>
      </c>
      <c r="O95" s="37">
        <f t="shared" si="41"/>
        <v>0.34961003739622637</v>
      </c>
      <c r="P95" s="12">
        <f t="shared" si="52"/>
        <v>30206.307231033959</v>
      </c>
      <c r="Q95" s="12">
        <f t="shared" si="53"/>
        <v>0</v>
      </c>
      <c r="R95" s="12">
        <f t="shared" si="54"/>
        <v>0</v>
      </c>
      <c r="S95" s="13">
        <f t="shared" si="55"/>
        <v>7171.2000000000007</v>
      </c>
      <c r="T95" s="13">
        <v>0</v>
      </c>
      <c r="U95" s="14">
        <v>0</v>
      </c>
      <c r="V95" s="15">
        <f t="shared" si="69"/>
        <v>7171.2000000000007</v>
      </c>
      <c r="W95" s="15">
        <f t="shared" si="56"/>
        <v>23035.107231033959</v>
      </c>
      <c r="X95" s="15">
        <f t="shared" si="65"/>
        <v>6518000</v>
      </c>
      <c r="Y95" s="15">
        <f t="shared" si="66"/>
        <v>1993716.2080115895</v>
      </c>
      <c r="Z95" s="15">
        <f t="shared" si="57"/>
        <v>6518000</v>
      </c>
      <c r="AB95" s="2">
        <v>42034</v>
      </c>
      <c r="AC95" s="12">
        <f t="shared" si="42"/>
        <v>9982.4273896754712</v>
      </c>
      <c r="AD95" s="12">
        <f t="shared" si="58"/>
        <v>0</v>
      </c>
      <c r="AE95" s="12">
        <f t="shared" si="72"/>
        <v>0</v>
      </c>
      <c r="AF95" s="13">
        <f t="shared" si="59"/>
        <v>4147.2</v>
      </c>
      <c r="AG95" s="15">
        <f t="shared" si="43"/>
        <v>4147.2</v>
      </c>
      <c r="AH95" s="15">
        <f t="shared" si="60"/>
        <v>5835.2273896754714</v>
      </c>
      <c r="AI95" s="15">
        <f t="shared" si="67"/>
        <v>1661721.43</v>
      </c>
      <c r="AJ95" s="15">
        <f t="shared" si="70"/>
        <v>469385.17470246711</v>
      </c>
      <c r="AK95" s="40">
        <f t="shared" si="61"/>
        <v>6518000</v>
      </c>
      <c r="AL95" s="15"/>
      <c r="AN95" s="2">
        <v>42034</v>
      </c>
      <c r="AO95" s="12">
        <f t="shared" si="62"/>
        <v>0</v>
      </c>
      <c r="AP95" s="12">
        <f t="shared" si="73"/>
        <v>0</v>
      </c>
      <c r="AQ95" s="13">
        <f t="shared" si="63"/>
        <v>4147.2</v>
      </c>
      <c r="AR95" s="15">
        <f t="shared" si="44"/>
        <v>4147.2</v>
      </c>
      <c r="AS95" s="15">
        <f t="shared" si="64"/>
        <v>5835.2273896754714</v>
      </c>
      <c r="AT95" s="15">
        <f t="shared" si="68"/>
        <v>2945693.45</v>
      </c>
      <c r="AU95" s="15">
        <f t="shared" si="71"/>
        <v>486115.6376538584</v>
      </c>
      <c r="AV95" s="15">
        <f t="shared" si="45"/>
        <v>6518000</v>
      </c>
    </row>
    <row r="96" spans="1:48" x14ac:dyDescent="0.15">
      <c r="A96" s="2">
        <v>42035</v>
      </c>
      <c r="B96" s="30">
        <v>1.027230273</v>
      </c>
      <c r="C96" s="12">
        <f t="shared" si="46"/>
        <v>88752.695587199996</v>
      </c>
      <c r="D96" s="12">
        <f>Výpar!$E$18/31</f>
        <v>0</v>
      </c>
      <c r="E96" s="12">
        <f t="shared" si="47"/>
        <v>0</v>
      </c>
      <c r="F96" s="13">
        <f t="shared" si="48"/>
        <v>11664</v>
      </c>
      <c r="G96" s="13">
        <f t="shared" si="49"/>
        <v>7171.2000000000007</v>
      </c>
      <c r="H96" s="14">
        <f t="shared" si="49"/>
        <v>7171.2000000000007</v>
      </c>
      <c r="I96" s="15">
        <f t="shared" si="39"/>
        <v>26006.400000000001</v>
      </c>
      <c r="J96" s="15">
        <f t="shared" si="40"/>
        <v>62746.295587199995</v>
      </c>
      <c r="K96" s="15">
        <f t="shared" si="50"/>
        <v>5627000</v>
      </c>
      <c r="L96" s="15">
        <f t="shared" si="51"/>
        <v>3731677.2267368506</v>
      </c>
      <c r="N96" s="2">
        <v>42035</v>
      </c>
      <c r="O96" s="37">
        <f t="shared" si="41"/>
        <v>0.33903071709753263</v>
      </c>
      <c r="P96" s="12">
        <f t="shared" si="52"/>
        <v>29292.253957226818</v>
      </c>
      <c r="Q96" s="12">
        <f t="shared" si="53"/>
        <v>0</v>
      </c>
      <c r="R96" s="12">
        <f t="shared" si="54"/>
        <v>0</v>
      </c>
      <c r="S96" s="13">
        <f t="shared" si="55"/>
        <v>7171.2000000000007</v>
      </c>
      <c r="T96" s="13">
        <v>0</v>
      </c>
      <c r="U96" s="14">
        <v>0</v>
      </c>
      <c r="V96" s="15">
        <f t="shared" si="69"/>
        <v>7171.2000000000007</v>
      </c>
      <c r="W96" s="15">
        <f t="shared" si="56"/>
        <v>22121.053957226817</v>
      </c>
      <c r="X96" s="15">
        <f t="shared" si="65"/>
        <v>6518000</v>
      </c>
      <c r="Y96" s="15">
        <f t="shared" si="66"/>
        <v>2015837.2619688164</v>
      </c>
      <c r="Z96" s="15">
        <f t="shared" si="57"/>
        <v>6518000</v>
      </c>
      <c r="AB96" s="2">
        <v>42035</v>
      </c>
      <c r="AC96" s="12">
        <f t="shared" si="42"/>
        <v>9680.3556943078074</v>
      </c>
      <c r="AD96" s="12">
        <f t="shared" si="58"/>
        <v>0</v>
      </c>
      <c r="AE96" s="12">
        <f t="shared" si="72"/>
        <v>0</v>
      </c>
      <c r="AF96" s="13">
        <f t="shared" si="59"/>
        <v>4147.2</v>
      </c>
      <c r="AG96" s="15">
        <f t="shared" si="43"/>
        <v>4147.2</v>
      </c>
      <c r="AH96" s="15">
        <f t="shared" si="60"/>
        <v>5533.1556943078076</v>
      </c>
      <c r="AI96" s="15">
        <f t="shared" si="67"/>
        <v>1661721.43</v>
      </c>
      <c r="AJ96" s="15">
        <f t="shared" si="70"/>
        <v>474918.33039677492</v>
      </c>
      <c r="AK96" s="40">
        <f t="shared" si="61"/>
        <v>6518000</v>
      </c>
      <c r="AL96" s="15"/>
      <c r="AN96" s="2">
        <v>42035</v>
      </c>
      <c r="AO96" s="12">
        <f t="shared" si="62"/>
        <v>0</v>
      </c>
      <c r="AP96" s="12">
        <f t="shared" si="73"/>
        <v>0</v>
      </c>
      <c r="AQ96" s="13">
        <f t="shared" si="63"/>
        <v>4147.2</v>
      </c>
      <c r="AR96" s="15">
        <f t="shared" si="44"/>
        <v>4147.2</v>
      </c>
      <c r="AS96" s="15">
        <f t="shared" si="64"/>
        <v>5533.1556943078076</v>
      </c>
      <c r="AT96" s="15">
        <f t="shared" si="68"/>
        <v>2945693.45</v>
      </c>
      <c r="AU96" s="15">
        <f t="shared" si="71"/>
        <v>491648.79334816622</v>
      </c>
      <c r="AV96" s="15">
        <f t="shared" si="45"/>
        <v>6518000</v>
      </c>
    </row>
    <row r="97" spans="1:48" x14ac:dyDescent="0.15">
      <c r="A97" s="2">
        <v>42036</v>
      </c>
      <c r="B97" s="30">
        <v>0.84329163100000004</v>
      </c>
      <c r="C97" s="12">
        <f t="shared" si="46"/>
        <v>72860.396918400002</v>
      </c>
      <c r="D97" s="12">
        <f>Výpar!$F$18/28</f>
        <v>0</v>
      </c>
      <c r="E97" s="12">
        <f t="shared" si="47"/>
        <v>0</v>
      </c>
      <c r="F97" s="13">
        <f t="shared" si="48"/>
        <v>11664</v>
      </c>
      <c r="G97" s="13">
        <f t="shared" si="49"/>
        <v>7171.2000000000007</v>
      </c>
      <c r="H97" s="14">
        <f t="shared" si="49"/>
        <v>7171.2000000000007</v>
      </c>
      <c r="I97" s="15">
        <f t="shared" si="39"/>
        <v>26006.400000000001</v>
      </c>
      <c r="J97" s="15">
        <f t="shared" si="40"/>
        <v>46853.9969184</v>
      </c>
      <c r="K97" s="15">
        <f t="shared" si="50"/>
        <v>5627000</v>
      </c>
      <c r="L97" s="15">
        <f t="shared" si="51"/>
        <v>3778531.2236552504</v>
      </c>
      <c r="N97" s="2">
        <v>42036</v>
      </c>
      <c r="O97" s="37">
        <f t="shared" si="41"/>
        <v>0.27832295629811316</v>
      </c>
      <c r="P97" s="12">
        <f t="shared" si="52"/>
        <v>24047.103424156976</v>
      </c>
      <c r="Q97" s="12">
        <f t="shared" si="53"/>
        <v>0</v>
      </c>
      <c r="R97" s="12">
        <f t="shared" si="54"/>
        <v>0</v>
      </c>
      <c r="S97" s="13">
        <f t="shared" si="55"/>
        <v>7171.2000000000007</v>
      </c>
      <c r="T97" s="13">
        <v>0</v>
      </c>
      <c r="U97" s="14">
        <v>0</v>
      </c>
      <c r="V97" s="15">
        <f t="shared" si="69"/>
        <v>7171.2000000000007</v>
      </c>
      <c r="W97" s="15">
        <f t="shared" si="56"/>
        <v>16875.903424156975</v>
      </c>
      <c r="X97" s="15">
        <f t="shared" si="65"/>
        <v>6518000</v>
      </c>
      <c r="Y97" s="15">
        <f t="shared" si="66"/>
        <v>2032713.1653929735</v>
      </c>
      <c r="Z97" s="15">
        <f t="shared" si="57"/>
        <v>6518000</v>
      </c>
      <c r="AB97" s="2">
        <v>42036</v>
      </c>
      <c r="AC97" s="12">
        <f t="shared" si="42"/>
        <v>7946.9649178777336</v>
      </c>
      <c r="AD97" s="12">
        <f t="shared" si="58"/>
        <v>0</v>
      </c>
      <c r="AE97" s="12">
        <f t="shared" si="72"/>
        <v>0</v>
      </c>
      <c r="AF97" s="13">
        <f t="shared" si="59"/>
        <v>4147.2</v>
      </c>
      <c r="AG97" s="15">
        <f t="shared" si="43"/>
        <v>4147.2</v>
      </c>
      <c r="AH97" s="15">
        <f t="shared" si="60"/>
        <v>3799.7649178777338</v>
      </c>
      <c r="AI97" s="15">
        <f t="shared" si="67"/>
        <v>1661721.43</v>
      </c>
      <c r="AJ97" s="15">
        <f t="shared" si="70"/>
        <v>478718.09531465266</v>
      </c>
      <c r="AK97" s="40">
        <f t="shared" si="61"/>
        <v>6518000</v>
      </c>
      <c r="AL97" s="15"/>
      <c r="AN97" s="2">
        <v>42036</v>
      </c>
      <c r="AO97" s="12">
        <f t="shared" si="62"/>
        <v>0</v>
      </c>
      <c r="AP97" s="12">
        <f t="shared" si="73"/>
        <v>0</v>
      </c>
      <c r="AQ97" s="13">
        <f t="shared" si="63"/>
        <v>4147.2</v>
      </c>
      <c r="AR97" s="15">
        <f t="shared" si="44"/>
        <v>4147.2</v>
      </c>
      <c r="AS97" s="15">
        <f t="shared" si="64"/>
        <v>3799.7649178777338</v>
      </c>
      <c r="AT97" s="15">
        <f t="shared" si="68"/>
        <v>2945693.45</v>
      </c>
      <c r="AU97" s="15">
        <f t="shared" si="71"/>
        <v>495448.55826604395</v>
      </c>
      <c r="AV97" s="15">
        <f t="shared" si="45"/>
        <v>6518000</v>
      </c>
    </row>
    <row r="98" spans="1:48" x14ac:dyDescent="0.15">
      <c r="A98" s="2">
        <v>42037</v>
      </c>
      <c r="B98" s="30">
        <v>1.0541511880000001</v>
      </c>
      <c r="C98" s="12">
        <f t="shared" si="46"/>
        <v>91078.662643200005</v>
      </c>
      <c r="D98" s="12">
        <f>Výpar!$F$18/28</f>
        <v>0</v>
      </c>
      <c r="E98" s="12">
        <f t="shared" si="47"/>
        <v>0</v>
      </c>
      <c r="F98" s="13">
        <f t="shared" si="48"/>
        <v>11664</v>
      </c>
      <c r="G98" s="13">
        <f t="shared" si="49"/>
        <v>7171.2000000000007</v>
      </c>
      <c r="H98" s="14">
        <f t="shared" si="49"/>
        <v>7171.2000000000007</v>
      </c>
      <c r="I98" s="15">
        <f t="shared" si="39"/>
        <v>26006.400000000001</v>
      </c>
      <c r="J98" s="15">
        <f t="shared" si="40"/>
        <v>65072.262643200003</v>
      </c>
      <c r="K98" s="15">
        <f t="shared" si="50"/>
        <v>5627000</v>
      </c>
      <c r="L98" s="15">
        <f t="shared" si="51"/>
        <v>3843603.4862984503</v>
      </c>
      <c r="N98" s="2">
        <v>42037</v>
      </c>
      <c r="O98" s="37">
        <f t="shared" si="41"/>
        <v>0.34791579122089983</v>
      </c>
      <c r="P98" s="12">
        <f t="shared" si="52"/>
        <v>30059.924361485744</v>
      </c>
      <c r="Q98" s="12">
        <f t="shared" si="53"/>
        <v>0</v>
      </c>
      <c r="R98" s="12">
        <f t="shared" si="54"/>
        <v>0</v>
      </c>
      <c r="S98" s="13">
        <f t="shared" si="55"/>
        <v>7171.2000000000007</v>
      </c>
      <c r="T98" s="13">
        <v>0</v>
      </c>
      <c r="U98" s="14">
        <v>0</v>
      </c>
      <c r="V98" s="15">
        <f t="shared" si="69"/>
        <v>7171.2000000000007</v>
      </c>
      <c r="W98" s="15">
        <f t="shared" si="56"/>
        <v>22888.724361485743</v>
      </c>
      <c r="X98" s="15">
        <f t="shared" si="65"/>
        <v>6518000</v>
      </c>
      <c r="Y98" s="15">
        <f t="shared" si="66"/>
        <v>2055601.8897544593</v>
      </c>
      <c r="Z98" s="15">
        <f t="shared" si="57"/>
        <v>6518000</v>
      </c>
      <c r="AB98" s="2">
        <v>42037</v>
      </c>
      <c r="AC98" s="12">
        <f t="shared" si="42"/>
        <v>9934.051520517387</v>
      </c>
      <c r="AD98" s="12">
        <f t="shared" si="58"/>
        <v>0</v>
      </c>
      <c r="AE98" s="12">
        <f t="shared" si="72"/>
        <v>0</v>
      </c>
      <c r="AF98" s="13">
        <f t="shared" si="59"/>
        <v>4147.2</v>
      </c>
      <c r="AG98" s="15">
        <f t="shared" si="43"/>
        <v>4147.2</v>
      </c>
      <c r="AH98" s="15">
        <f t="shared" si="60"/>
        <v>5786.8515205173871</v>
      </c>
      <c r="AI98" s="15">
        <f t="shared" si="67"/>
        <v>1661721.43</v>
      </c>
      <c r="AJ98" s="15">
        <f t="shared" si="70"/>
        <v>484504.94683517003</v>
      </c>
      <c r="AK98" s="40">
        <f t="shared" si="61"/>
        <v>6518000</v>
      </c>
      <c r="AL98" s="15"/>
      <c r="AN98" s="2">
        <v>42037</v>
      </c>
      <c r="AO98" s="12">
        <f t="shared" si="62"/>
        <v>0</v>
      </c>
      <c r="AP98" s="12">
        <f t="shared" si="73"/>
        <v>0</v>
      </c>
      <c r="AQ98" s="13">
        <f t="shared" si="63"/>
        <v>4147.2</v>
      </c>
      <c r="AR98" s="15">
        <f t="shared" si="44"/>
        <v>4147.2</v>
      </c>
      <c r="AS98" s="15">
        <f t="shared" si="64"/>
        <v>5786.8515205173871</v>
      </c>
      <c r="AT98" s="15">
        <f t="shared" si="68"/>
        <v>2945693.45</v>
      </c>
      <c r="AU98" s="15">
        <f t="shared" si="71"/>
        <v>501235.40978656133</v>
      </c>
      <c r="AV98" s="15">
        <f t="shared" si="45"/>
        <v>6518000</v>
      </c>
    </row>
    <row r="99" spans="1:48" x14ac:dyDescent="0.15">
      <c r="A99" s="2">
        <v>42038</v>
      </c>
      <c r="B99" s="30">
        <v>0.63665123000000001</v>
      </c>
      <c r="C99" s="12">
        <f t="shared" si="46"/>
        <v>55006.666272000002</v>
      </c>
      <c r="D99" s="12">
        <f>Výpar!$F$18/28</f>
        <v>0</v>
      </c>
      <c r="E99" s="12">
        <f t="shared" si="47"/>
        <v>0</v>
      </c>
      <c r="F99" s="13">
        <f t="shared" si="48"/>
        <v>11664</v>
      </c>
      <c r="G99" s="13">
        <f t="shared" si="49"/>
        <v>7171.2000000000007</v>
      </c>
      <c r="H99" s="14">
        <f t="shared" si="49"/>
        <v>7171.2000000000007</v>
      </c>
      <c r="I99" s="15">
        <f t="shared" si="39"/>
        <v>26006.400000000001</v>
      </c>
      <c r="J99" s="15">
        <f t="shared" si="40"/>
        <v>29000.266272000001</v>
      </c>
      <c r="K99" s="15">
        <f t="shared" si="50"/>
        <v>5627000</v>
      </c>
      <c r="L99" s="15">
        <f t="shared" si="51"/>
        <v>3872603.7525704503</v>
      </c>
      <c r="N99" s="2">
        <v>42038</v>
      </c>
      <c r="O99" s="37">
        <f t="shared" si="41"/>
        <v>0.21012262656313496</v>
      </c>
      <c r="P99" s="12">
        <f t="shared" si="52"/>
        <v>18154.594935054862</v>
      </c>
      <c r="Q99" s="12">
        <f t="shared" si="53"/>
        <v>0</v>
      </c>
      <c r="R99" s="12">
        <f t="shared" si="54"/>
        <v>0</v>
      </c>
      <c r="S99" s="13">
        <f t="shared" si="55"/>
        <v>7171.2000000000007</v>
      </c>
      <c r="T99" s="13">
        <v>0</v>
      </c>
      <c r="U99" s="14">
        <v>0</v>
      </c>
      <c r="V99" s="15">
        <f t="shared" si="69"/>
        <v>7171.2000000000007</v>
      </c>
      <c r="W99" s="15">
        <f t="shared" si="56"/>
        <v>10983.394935054861</v>
      </c>
      <c r="X99" s="15">
        <f t="shared" si="65"/>
        <v>6518000</v>
      </c>
      <c r="Y99" s="15">
        <f t="shared" si="66"/>
        <v>2066585.2846895142</v>
      </c>
      <c r="Z99" s="15">
        <f t="shared" si="57"/>
        <v>6518000</v>
      </c>
      <c r="AB99" s="2">
        <v>42038</v>
      </c>
      <c r="AC99" s="12">
        <f t="shared" si="42"/>
        <v>5999.6385636296081</v>
      </c>
      <c r="AD99" s="12">
        <f t="shared" si="58"/>
        <v>0</v>
      </c>
      <c r="AE99" s="12">
        <f t="shared" si="72"/>
        <v>0</v>
      </c>
      <c r="AF99" s="13">
        <f t="shared" si="59"/>
        <v>4147.2</v>
      </c>
      <c r="AG99" s="15">
        <f t="shared" si="43"/>
        <v>4147.2</v>
      </c>
      <c r="AH99" s="15">
        <f t="shared" si="60"/>
        <v>1852.4385636296083</v>
      </c>
      <c r="AI99" s="15">
        <f t="shared" si="67"/>
        <v>1661721.43</v>
      </c>
      <c r="AJ99" s="15">
        <f t="shared" si="70"/>
        <v>486357.38539879967</v>
      </c>
      <c r="AK99" s="40">
        <f t="shared" si="61"/>
        <v>6518000</v>
      </c>
      <c r="AL99" s="15"/>
      <c r="AN99" s="2">
        <v>42038</v>
      </c>
      <c r="AO99" s="12">
        <f t="shared" si="62"/>
        <v>0</v>
      </c>
      <c r="AP99" s="12">
        <f t="shared" si="73"/>
        <v>0</v>
      </c>
      <c r="AQ99" s="13">
        <f t="shared" si="63"/>
        <v>4147.2</v>
      </c>
      <c r="AR99" s="15">
        <f t="shared" si="44"/>
        <v>4147.2</v>
      </c>
      <c r="AS99" s="15">
        <f t="shared" si="64"/>
        <v>1852.4385636296083</v>
      </c>
      <c r="AT99" s="15">
        <f t="shared" si="68"/>
        <v>2945693.45</v>
      </c>
      <c r="AU99" s="15">
        <f t="shared" si="71"/>
        <v>503087.84835019096</v>
      </c>
      <c r="AV99" s="15">
        <f t="shared" si="45"/>
        <v>6518000</v>
      </c>
    </row>
    <row r="100" spans="1:48" x14ac:dyDescent="0.15">
      <c r="A100" s="2">
        <v>42039</v>
      </c>
      <c r="B100" s="30">
        <v>0.65551929900000006</v>
      </c>
      <c r="C100" s="12">
        <f t="shared" si="46"/>
        <v>56636.867433600004</v>
      </c>
      <c r="D100" s="12">
        <f>Výpar!$F$18/28</f>
        <v>0</v>
      </c>
      <c r="E100" s="12">
        <f t="shared" si="47"/>
        <v>0</v>
      </c>
      <c r="F100" s="13">
        <f t="shared" si="48"/>
        <v>11664</v>
      </c>
      <c r="G100" s="13">
        <f t="shared" si="49"/>
        <v>7171.2000000000007</v>
      </c>
      <c r="H100" s="14">
        <f t="shared" si="49"/>
        <v>7171.2000000000007</v>
      </c>
      <c r="I100" s="15">
        <f t="shared" si="39"/>
        <v>26006.400000000001</v>
      </c>
      <c r="J100" s="15">
        <f t="shared" si="40"/>
        <v>30630.467433600003</v>
      </c>
      <c r="K100" s="15">
        <f t="shared" si="50"/>
        <v>5627000</v>
      </c>
      <c r="L100" s="15">
        <f t="shared" si="51"/>
        <v>3903234.2200040505</v>
      </c>
      <c r="N100" s="2">
        <v>42039</v>
      </c>
      <c r="O100" s="37">
        <f t="shared" si="41"/>
        <v>0.21634991087460087</v>
      </c>
      <c r="P100" s="12">
        <f t="shared" si="52"/>
        <v>18692.632299565514</v>
      </c>
      <c r="Q100" s="12">
        <f t="shared" si="53"/>
        <v>0</v>
      </c>
      <c r="R100" s="12">
        <f t="shared" si="54"/>
        <v>0</v>
      </c>
      <c r="S100" s="13">
        <f t="shared" si="55"/>
        <v>7171.2000000000007</v>
      </c>
      <c r="T100" s="13">
        <v>0</v>
      </c>
      <c r="U100" s="14">
        <v>0</v>
      </c>
      <c r="V100" s="15">
        <f t="shared" si="69"/>
        <v>7171.2000000000007</v>
      </c>
      <c r="W100" s="15">
        <f t="shared" si="56"/>
        <v>11521.432299565513</v>
      </c>
      <c r="X100" s="15">
        <f t="shared" si="65"/>
        <v>6518000</v>
      </c>
      <c r="Y100" s="15">
        <f t="shared" si="66"/>
        <v>2078106.7169890797</v>
      </c>
      <c r="Z100" s="15">
        <f t="shared" si="57"/>
        <v>6518000</v>
      </c>
      <c r="AB100" s="2">
        <v>42039</v>
      </c>
      <c r="AC100" s="12">
        <f t="shared" si="42"/>
        <v>6177.4464261756748</v>
      </c>
      <c r="AD100" s="12">
        <f t="shared" si="58"/>
        <v>0</v>
      </c>
      <c r="AE100" s="12">
        <f t="shared" si="72"/>
        <v>0</v>
      </c>
      <c r="AF100" s="13">
        <f t="shared" si="59"/>
        <v>4147.2</v>
      </c>
      <c r="AG100" s="15">
        <f t="shared" si="43"/>
        <v>4147.2</v>
      </c>
      <c r="AH100" s="15">
        <f t="shared" si="60"/>
        <v>2030.246426175675</v>
      </c>
      <c r="AI100" s="15">
        <f t="shared" si="67"/>
        <v>1661721.43</v>
      </c>
      <c r="AJ100" s="15">
        <f t="shared" si="70"/>
        <v>488387.63182497537</v>
      </c>
      <c r="AK100" s="40">
        <f t="shared" si="61"/>
        <v>6518000</v>
      </c>
      <c r="AL100" s="15"/>
      <c r="AN100" s="2">
        <v>42039</v>
      </c>
      <c r="AO100" s="12">
        <f t="shared" si="62"/>
        <v>0</v>
      </c>
      <c r="AP100" s="12">
        <f t="shared" si="73"/>
        <v>0</v>
      </c>
      <c r="AQ100" s="13">
        <f t="shared" si="63"/>
        <v>4147.2</v>
      </c>
      <c r="AR100" s="15">
        <f t="shared" si="44"/>
        <v>4147.2</v>
      </c>
      <c r="AS100" s="15">
        <f t="shared" si="64"/>
        <v>2030.246426175675</v>
      </c>
      <c r="AT100" s="15">
        <f t="shared" si="68"/>
        <v>2945693.45</v>
      </c>
      <c r="AU100" s="15">
        <f t="shared" si="71"/>
        <v>505118.09477636666</v>
      </c>
      <c r="AV100" s="15">
        <f t="shared" si="45"/>
        <v>6518000</v>
      </c>
    </row>
    <row r="101" spans="1:48" x14ac:dyDescent="0.15">
      <c r="A101" s="2">
        <v>42040</v>
      </c>
      <c r="B101" s="30">
        <v>1.0620266810000001</v>
      </c>
      <c r="C101" s="12">
        <f t="shared" si="46"/>
        <v>91759.105238400007</v>
      </c>
      <c r="D101" s="12">
        <f>Výpar!$F$18/28</f>
        <v>0</v>
      </c>
      <c r="E101" s="12">
        <f t="shared" si="47"/>
        <v>0</v>
      </c>
      <c r="F101" s="13">
        <f t="shared" si="48"/>
        <v>11664</v>
      </c>
      <c r="G101" s="13">
        <f t="shared" si="49"/>
        <v>7171.2000000000007</v>
      </c>
      <c r="H101" s="14">
        <f t="shared" si="49"/>
        <v>7171.2000000000007</v>
      </c>
      <c r="I101" s="15">
        <f t="shared" si="39"/>
        <v>26006.400000000001</v>
      </c>
      <c r="J101" s="15">
        <f t="shared" si="40"/>
        <v>65752.705238399998</v>
      </c>
      <c r="K101" s="15">
        <f t="shared" si="50"/>
        <v>5627000</v>
      </c>
      <c r="L101" s="15">
        <f t="shared" si="51"/>
        <v>3968986.9252424506</v>
      </c>
      <c r="N101" s="2">
        <v>42040</v>
      </c>
      <c r="O101" s="37">
        <f t="shared" si="41"/>
        <v>0.35051504682060952</v>
      </c>
      <c r="P101" s="12">
        <f t="shared" si="52"/>
        <v>30284.500045300661</v>
      </c>
      <c r="Q101" s="12">
        <f t="shared" si="53"/>
        <v>0</v>
      </c>
      <c r="R101" s="12">
        <f t="shared" si="54"/>
        <v>0</v>
      </c>
      <c r="S101" s="13">
        <f t="shared" si="55"/>
        <v>7171.2000000000007</v>
      </c>
      <c r="T101" s="13">
        <v>0</v>
      </c>
      <c r="U101" s="14">
        <v>0</v>
      </c>
      <c r="V101" s="15">
        <f t="shared" si="69"/>
        <v>7171.2000000000007</v>
      </c>
      <c r="W101" s="15">
        <f t="shared" si="56"/>
        <v>23113.300045300661</v>
      </c>
      <c r="X101" s="15">
        <f t="shared" si="65"/>
        <v>6518000</v>
      </c>
      <c r="Y101" s="15">
        <f t="shared" si="66"/>
        <v>2101220.0170343802</v>
      </c>
      <c r="Z101" s="15">
        <f t="shared" si="57"/>
        <v>6518000</v>
      </c>
      <c r="AB101" s="2">
        <v>42040</v>
      </c>
      <c r="AC101" s="12">
        <f t="shared" si="42"/>
        <v>10008.268154812422</v>
      </c>
      <c r="AD101" s="12">
        <f t="shared" si="58"/>
        <v>0</v>
      </c>
      <c r="AE101" s="12">
        <f t="shared" si="72"/>
        <v>0</v>
      </c>
      <c r="AF101" s="13">
        <f t="shared" si="59"/>
        <v>4147.2</v>
      </c>
      <c r="AG101" s="15">
        <f t="shared" si="43"/>
        <v>4147.2</v>
      </c>
      <c r="AH101" s="15">
        <f t="shared" si="60"/>
        <v>5861.0681548124221</v>
      </c>
      <c r="AI101" s="15">
        <f t="shared" si="67"/>
        <v>1661721.43</v>
      </c>
      <c r="AJ101" s="15">
        <f t="shared" si="70"/>
        <v>494248.69997978781</v>
      </c>
      <c r="AK101" s="40">
        <f t="shared" si="61"/>
        <v>6518000</v>
      </c>
      <c r="AL101" s="15"/>
      <c r="AN101" s="2">
        <v>42040</v>
      </c>
      <c r="AO101" s="12">
        <f t="shared" si="62"/>
        <v>0</v>
      </c>
      <c r="AP101" s="12">
        <f t="shared" si="73"/>
        <v>0</v>
      </c>
      <c r="AQ101" s="13">
        <f t="shared" si="63"/>
        <v>4147.2</v>
      </c>
      <c r="AR101" s="15">
        <f t="shared" si="44"/>
        <v>4147.2</v>
      </c>
      <c r="AS101" s="15">
        <f t="shared" si="64"/>
        <v>5861.0681548124221</v>
      </c>
      <c r="AT101" s="15">
        <f t="shared" si="68"/>
        <v>2945693.45</v>
      </c>
      <c r="AU101" s="15">
        <f t="shared" si="71"/>
        <v>510979.1629311791</v>
      </c>
      <c r="AV101" s="15">
        <f t="shared" si="45"/>
        <v>6518000</v>
      </c>
    </row>
    <row r="102" spans="1:48" x14ac:dyDescent="0.15">
      <c r="A102" s="2">
        <v>42041</v>
      </c>
      <c r="B102" s="30">
        <v>0.64974323899999997</v>
      </c>
      <c r="C102" s="12">
        <f t="shared" si="46"/>
        <v>56137.815849599996</v>
      </c>
      <c r="D102" s="12">
        <f>Výpar!$F$18/28</f>
        <v>0</v>
      </c>
      <c r="E102" s="12">
        <f t="shared" si="47"/>
        <v>0</v>
      </c>
      <c r="F102" s="13">
        <f t="shared" si="48"/>
        <v>11664</v>
      </c>
      <c r="G102" s="13">
        <f t="shared" si="49"/>
        <v>7171.2000000000007</v>
      </c>
      <c r="H102" s="14">
        <f t="shared" si="49"/>
        <v>7171.2000000000007</v>
      </c>
      <c r="I102" s="15">
        <f t="shared" si="39"/>
        <v>26006.400000000001</v>
      </c>
      <c r="J102" s="15">
        <f t="shared" si="40"/>
        <v>30131.415849599995</v>
      </c>
      <c r="K102" s="15">
        <f t="shared" si="50"/>
        <v>5627000</v>
      </c>
      <c r="L102" s="15">
        <f t="shared" si="51"/>
        <v>3999118.3410920505</v>
      </c>
      <c r="N102" s="2">
        <v>42041</v>
      </c>
      <c r="O102" s="37">
        <f t="shared" si="41"/>
        <v>0.21444355957706818</v>
      </c>
      <c r="P102" s="12">
        <f t="shared" si="52"/>
        <v>18527.923547458689</v>
      </c>
      <c r="Q102" s="12">
        <f t="shared" si="53"/>
        <v>0</v>
      </c>
      <c r="R102" s="12">
        <f t="shared" si="54"/>
        <v>0</v>
      </c>
      <c r="S102" s="13">
        <f t="shared" si="55"/>
        <v>7171.2000000000007</v>
      </c>
      <c r="T102" s="13">
        <v>0</v>
      </c>
      <c r="U102" s="14">
        <v>0</v>
      </c>
      <c r="V102" s="15">
        <f t="shared" si="69"/>
        <v>7171.2000000000007</v>
      </c>
      <c r="W102" s="15">
        <f t="shared" si="56"/>
        <v>11356.723547458689</v>
      </c>
      <c r="X102" s="15">
        <f t="shared" si="65"/>
        <v>6518000</v>
      </c>
      <c r="Y102" s="15">
        <f t="shared" si="66"/>
        <v>2112576.7405818389</v>
      </c>
      <c r="Z102" s="15">
        <f t="shared" si="57"/>
        <v>6518000</v>
      </c>
      <c r="AB102" s="2">
        <v>42041</v>
      </c>
      <c r="AC102" s="12">
        <f t="shared" si="42"/>
        <v>6123.0143121878655</v>
      </c>
      <c r="AD102" s="12">
        <f t="shared" si="58"/>
        <v>0</v>
      </c>
      <c r="AE102" s="12">
        <f t="shared" si="72"/>
        <v>0</v>
      </c>
      <c r="AF102" s="13">
        <f t="shared" si="59"/>
        <v>4147.2</v>
      </c>
      <c r="AG102" s="15">
        <f t="shared" si="43"/>
        <v>4147.2</v>
      </c>
      <c r="AH102" s="15">
        <f t="shared" si="60"/>
        <v>1975.8143121878657</v>
      </c>
      <c r="AI102" s="15">
        <f t="shared" si="67"/>
        <v>1661721.43</v>
      </c>
      <c r="AJ102" s="15">
        <f t="shared" si="70"/>
        <v>496224.51429197565</v>
      </c>
      <c r="AK102" s="40">
        <f t="shared" si="61"/>
        <v>6518000</v>
      </c>
      <c r="AL102" s="15"/>
      <c r="AN102" s="2">
        <v>42041</v>
      </c>
      <c r="AO102" s="12">
        <f t="shared" si="62"/>
        <v>0</v>
      </c>
      <c r="AP102" s="12">
        <f t="shared" si="73"/>
        <v>0</v>
      </c>
      <c r="AQ102" s="13">
        <f t="shared" si="63"/>
        <v>4147.2</v>
      </c>
      <c r="AR102" s="15">
        <f t="shared" si="44"/>
        <v>4147.2</v>
      </c>
      <c r="AS102" s="15">
        <f t="shared" si="64"/>
        <v>1975.8143121878657</v>
      </c>
      <c r="AT102" s="15">
        <f t="shared" si="68"/>
        <v>2945693.45</v>
      </c>
      <c r="AU102" s="15">
        <f t="shared" si="71"/>
        <v>512954.97724336694</v>
      </c>
      <c r="AV102" s="15">
        <f t="shared" si="45"/>
        <v>6518000</v>
      </c>
    </row>
    <row r="103" spans="1:48" x14ac:dyDescent="0.15">
      <c r="A103" s="2">
        <v>42042</v>
      </c>
      <c r="B103" s="30">
        <v>0.64730349799999998</v>
      </c>
      <c r="C103" s="12">
        <f t="shared" si="46"/>
        <v>55927.022227199996</v>
      </c>
      <c r="D103" s="12">
        <f>Výpar!$F$18/28</f>
        <v>0</v>
      </c>
      <c r="E103" s="12">
        <f t="shared" si="47"/>
        <v>0</v>
      </c>
      <c r="F103" s="13">
        <f t="shared" si="48"/>
        <v>11664</v>
      </c>
      <c r="G103" s="13">
        <f t="shared" si="49"/>
        <v>7171.2000000000007</v>
      </c>
      <c r="H103" s="14">
        <f t="shared" si="49"/>
        <v>7171.2000000000007</v>
      </c>
      <c r="I103" s="15">
        <f t="shared" si="39"/>
        <v>26006.400000000001</v>
      </c>
      <c r="J103" s="15">
        <f t="shared" si="40"/>
        <v>29920.622227199994</v>
      </c>
      <c r="K103" s="15">
        <f t="shared" si="50"/>
        <v>5627000</v>
      </c>
      <c r="L103" s="15">
        <f t="shared" si="51"/>
        <v>4029038.9633192504</v>
      </c>
      <c r="N103" s="2">
        <v>42042</v>
      </c>
      <c r="O103" s="37">
        <f t="shared" si="41"/>
        <v>0.21363833881741651</v>
      </c>
      <c r="P103" s="12">
        <f t="shared" si="52"/>
        <v>18458.352473824787</v>
      </c>
      <c r="Q103" s="12">
        <f t="shared" si="53"/>
        <v>0</v>
      </c>
      <c r="R103" s="12">
        <f t="shared" si="54"/>
        <v>0</v>
      </c>
      <c r="S103" s="13">
        <f t="shared" si="55"/>
        <v>7171.2000000000007</v>
      </c>
      <c r="T103" s="13">
        <v>0</v>
      </c>
      <c r="U103" s="14">
        <v>0</v>
      </c>
      <c r="V103" s="15">
        <f t="shared" si="69"/>
        <v>7171.2000000000007</v>
      </c>
      <c r="W103" s="15">
        <f t="shared" si="56"/>
        <v>11287.152473824786</v>
      </c>
      <c r="X103" s="15">
        <f t="shared" si="65"/>
        <v>6518000</v>
      </c>
      <c r="Y103" s="15">
        <f t="shared" si="66"/>
        <v>2123863.8930556634</v>
      </c>
      <c r="Z103" s="15">
        <f t="shared" si="57"/>
        <v>6518000</v>
      </c>
      <c r="AB103" s="2">
        <v>42042</v>
      </c>
      <c r="AC103" s="12">
        <f t="shared" si="42"/>
        <v>6100.0228162178219</v>
      </c>
      <c r="AD103" s="12">
        <f t="shared" si="58"/>
        <v>0</v>
      </c>
      <c r="AE103" s="12">
        <f t="shared" si="72"/>
        <v>0</v>
      </c>
      <c r="AF103" s="13">
        <f t="shared" si="59"/>
        <v>4147.2</v>
      </c>
      <c r="AG103" s="15">
        <f t="shared" si="43"/>
        <v>4147.2</v>
      </c>
      <c r="AH103" s="15">
        <f t="shared" si="60"/>
        <v>1952.822816217822</v>
      </c>
      <c r="AI103" s="15">
        <f t="shared" si="67"/>
        <v>1661721.43</v>
      </c>
      <c r="AJ103" s="15">
        <f t="shared" si="70"/>
        <v>498177.33710819349</v>
      </c>
      <c r="AK103" s="40">
        <f t="shared" si="61"/>
        <v>6518000</v>
      </c>
      <c r="AL103" s="15"/>
      <c r="AN103" s="2">
        <v>42042</v>
      </c>
      <c r="AO103" s="12">
        <f t="shared" si="62"/>
        <v>0</v>
      </c>
      <c r="AP103" s="12">
        <f t="shared" si="73"/>
        <v>0</v>
      </c>
      <c r="AQ103" s="13">
        <f t="shared" si="63"/>
        <v>4147.2</v>
      </c>
      <c r="AR103" s="15">
        <f t="shared" si="44"/>
        <v>4147.2</v>
      </c>
      <c r="AS103" s="15">
        <f t="shared" si="64"/>
        <v>1952.822816217822</v>
      </c>
      <c r="AT103" s="15">
        <f t="shared" si="68"/>
        <v>2945693.45</v>
      </c>
      <c r="AU103" s="15">
        <f t="shared" si="71"/>
        <v>514907.80005958478</v>
      </c>
      <c r="AV103" s="15">
        <f t="shared" si="45"/>
        <v>6518000</v>
      </c>
    </row>
    <row r="104" spans="1:48" x14ac:dyDescent="0.15">
      <c r="A104" s="2">
        <v>42043</v>
      </c>
      <c r="B104" s="30">
        <v>0.24445572700000001</v>
      </c>
      <c r="C104" s="12">
        <f t="shared" si="46"/>
        <v>21120.974812799999</v>
      </c>
      <c r="D104" s="12">
        <f>Výpar!$F$18/28</f>
        <v>0</v>
      </c>
      <c r="E104" s="12">
        <f t="shared" si="47"/>
        <v>0</v>
      </c>
      <c r="F104" s="13">
        <f t="shared" si="48"/>
        <v>11664</v>
      </c>
      <c r="G104" s="13">
        <f t="shared" si="49"/>
        <v>7171.2000000000007</v>
      </c>
      <c r="H104" s="14">
        <f t="shared" si="49"/>
        <v>7171.2000000000007</v>
      </c>
      <c r="I104" s="15">
        <f t="shared" si="39"/>
        <v>26006.400000000001</v>
      </c>
      <c r="J104" s="15">
        <f t="shared" si="40"/>
        <v>-4885.4251872000023</v>
      </c>
      <c r="K104" s="15">
        <f t="shared" si="50"/>
        <v>5622114.5748127997</v>
      </c>
      <c r="L104" s="15">
        <f t="shared" si="51"/>
        <v>4019268.1129448498</v>
      </c>
      <c r="N104" s="2">
        <v>42043</v>
      </c>
      <c r="O104" s="37">
        <f t="shared" si="41"/>
        <v>8.0681033845863559E-2</v>
      </c>
      <c r="P104" s="12">
        <f t="shared" si="52"/>
        <v>6970.8413242826118</v>
      </c>
      <c r="Q104" s="12">
        <f t="shared" si="53"/>
        <v>0</v>
      </c>
      <c r="R104" s="12">
        <f t="shared" si="54"/>
        <v>0</v>
      </c>
      <c r="S104" s="13">
        <f t="shared" si="55"/>
        <v>7171.2000000000007</v>
      </c>
      <c r="T104" s="13">
        <v>0</v>
      </c>
      <c r="U104" s="14">
        <v>0</v>
      </c>
      <c r="V104" s="15">
        <f t="shared" si="69"/>
        <v>7171.2000000000007</v>
      </c>
      <c r="W104" s="15">
        <f t="shared" si="56"/>
        <v>-200.35867571738891</v>
      </c>
      <c r="X104" s="15">
        <f t="shared" si="65"/>
        <v>6517799.6413242826</v>
      </c>
      <c r="Y104" s="15">
        <f t="shared" si="66"/>
        <v>2123463.1757042287</v>
      </c>
      <c r="Z104" s="15">
        <f t="shared" si="57"/>
        <v>6518000</v>
      </c>
      <c r="AB104" s="2">
        <v>42043</v>
      </c>
      <c r="AC104" s="12">
        <f t="shared" si="42"/>
        <v>2303.6883268242668</v>
      </c>
      <c r="AD104" s="12">
        <f t="shared" si="58"/>
        <v>0</v>
      </c>
      <c r="AE104" s="12">
        <f t="shared" si="72"/>
        <v>0</v>
      </c>
      <c r="AF104" s="13">
        <f t="shared" si="59"/>
        <v>4147.2</v>
      </c>
      <c r="AG104" s="15">
        <f t="shared" si="43"/>
        <v>4147.2</v>
      </c>
      <c r="AH104" s="15">
        <f t="shared" si="60"/>
        <v>-1843.511673175733</v>
      </c>
      <c r="AI104" s="15">
        <f t="shared" si="67"/>
        <v>1659877.9183268242</v>
      </c>
      <c r="AJ104" s="15">
        <f t="shared" si="70"/>
        <v>494490.31376184203</v>
      </c>
      <c r="AK104" s="40">
        <f t="shared" si="61"/>
        <v>6517799.6413242826</v>
      </c>
      <c r="AL104" s="15"/>
      <c r="AN104" s="2">
        <v>42043</v>
      </c>
      <c r="AO104" s="12">
        <f t="shared" si="62"/>
        <v>0</v>
      </c>
      <c r="AP104" s="12">
        <f t="shared" si="73"/>
        <v>0</v>
      </c>
      <c r="AQ104" s="13">
        <f t="shared" si="63"/>
        <v>4147.2</v>
      </c>
      <c r="AR104" s="15">
        <f t="shared" si="44"/>
        <v>4147.2</v>
      </c>
      <c r="AS104" s="15">
        <f t="shared" si="64"/>
        <v>-1843.511673175733</v>
      </c>
      <c r="AT104" s="15">
        <f t="shared" si="68"/>
        <v>2943849.9383268245</v>
      </c>
      <c r="AU104" s="15">
        <f t="shared" si="71"/>
        <v>513064.28838640905</v>
      </c>
      <c r="AV104" s="15">
        <f t="shared" si="45"/>
        <v>6517799.6413242826</v>
      </c>
    </row>
    <row r="105" spans="1:48" x14ac:dyDescent="0.15">
      <c r="A105" s="2">
        <v>42044</v>
      </c>
      <c r="B105" s="30">
        <v>0.62758007999999998</v>
      </c>
      <c r="C105" s="12">
        <f t="shared" si="46"/>
        <v>54222.918912000001</v>
      </c>
      <c r="D105" s="12">
        <f>Výpar!$F$18/28</f>
        <v>0</v>
      </c>
      <c r="E105" s="12">
        <f t="shared" si="47"/>
        <v>0</v>
      </c>
      <c r="F105" s="13">
        <f t="shared" si="48"/>
        <v>11664</v>
      </c>
      <c r="G105" s="13">
        <f t="shared" si="49"/>
        <v>7171.2000000000007</v>
      </c>
      <c r="H105" s="14">
        <f t="shared" si="49"/>
        <v>7171.2000000000007</v>
      </c>
      <c r="I105" s="15">
        <f t="shared" si="39"/>
        <v>26006.400000000001</v>
      </c>
      <c r="J105" s="15">
        <f t="shared" si="40"/>
        <v>28216.518912</v>
      </c>
      <c r="K105" s="15">
        <f t="shared" si="50"/>
        <v>5627000</v>
      </c>
      <c r="L105" s="15">
        <f t="shared" si="51"/>
        <v>4047484.6318568499</v>
      </c>
      <c r="N105" s="2">
        <v>42044</v>
      </c>
      <c r="O105" s="37">
        <f t="shared" si="41"/>
        <v>0.2071287520928882</v>
      </c>
      <c r="P105" s="12">
        <f t="shared" si="52"/>
        <v>17895.924180825539</v>
      </c>
      <c r="Q105" s="12">
        <f t="shared" si="53"/>
        <v>0</v>
      </c>
      <c r="R105" s="12">
        <f t="shared" si="54"/>
        <v>0</v>
      </c>
      <c r="S105" s="13">
        <f t="shared" si="55"/>
        <v>7171.2000000000007</v>
      </c>
      <c r="T105" s="13">
        <v>0</v>
      </c>
      <c r="U105" s="14">
        <v>0</v>
      </c>
      <c r="V105" s="15">
        <f t="shared" si="69"/>
        <v>7171.2000000000007</v>
      </c>
      <c r="W105" s="15">
        <f t="shared" si="56"/>
        <v>10724.724180825538</v>
      </c>
      <c r="X105" s="15">
        <f t="shared" si="65"/>
        <v>6518000</v>
      </c>
      <c r="Y105" s="15">
        <f t="shared" si="66"/>
        <v>2134187.8998850542</v>
      </c>
      <c r="Z105" s="15">
        <f t="shared" si="57"/>
        <v>6518000</v>
      </c>
      <c r="AB105" s="2">
        <v>42044</v>
      </c>
      <c r="AC105" s="12">
        <f t="shared" si="42"/>
        <v>5914.1543631883878</v>
      </c>
      <c r="AD105" s="12">
        <f t="shared" si="58"/>
        <v>0</v>
      </c>
      <c r="AE105" s="12">
        <f t="shared" si="72"/>
        <v>0</v>
      </c>
      <c r="AF105" s="13">
        <f t="shared" si="59"/>
        <v>4147.2</v>
      </c>
      <c r="AG105" s="15">
        <f t="shared" si="43"/>
        <v>4147.2</v>
      </c>
      <c r="AH105" s="15">
        <f t="shared" si="60"/>
        <v>1766.954363188388</v>
      </c>
      <c r="AI105" s="15">
        <f t="shared" si="67"/>
        <v>1661644.8726900127</v>
      </c>
      <c r="AJ105" s="15">
        <f t="shared" si="70"/>
        <v>496180.71081504325</v>
      </c>
      <c r="AK105" s="40">
        <f t="shared" si="61"/>
        <v>6518000</v>
      </c>
      <c r="AL105" s="15"/>
      <c r="AN105" s="2">
        <v>42044</v>
      </c>
      <c r="AO105" s="12">
        <f t="shared" si="62"/>
        <v>0</v>
      </c>
      <c r="AP105" s="12">
        <f t="shared" si="73"/>
        <v>0</v>
      </c>
      <c r="AQ105" s="13">
        <f t="shared" si="63"/>
        <v>4147.2</v>
      </c>
      <c r="AR105" s="15">
        <f t="shared" si="44"/>
        <v>4147.2</v>
      </c>
      <c r="AS105" s="15">
        <f t="shared" si="64"/>
        <v>1766.954363188388</v>
      </c>
      <c r="AT105" s="15">
        <f t="shared" si="68"/>
        <v>2945616.8926900127</v>
      </c>
      <c r="AU105" s="15">
        <f t="shared" si="71"/>
        <v>514831.24274959747</v>
      </c>
      <c r="AV105" s="15">
        <f t="shared" si="45"/>
        <v>6518000</v>
      </c>
    </row>
    <row r="106" spans="1:48" x14ac:dyDescent="0.15">
      <c r="A106" s="2">
        <v>42045</v>
      </c>
      <c r="B106" s="30">
        <v>0.63515322399999996</v>
      </c>
      <c r="C106" s="12">
        <f t="shared" si="46"/>
        <v>54877.2385536</v>
      </c>
      <c r="D106" s="12">
        <f>Výpar!$F$18/28</f>
        <v>0</v>
      </c>
      <c r="E106" s="12">
        <f t="shared" si="47"/>
        <v>0</v>
      </c>
      <c r="F106" s="13">
        <f t="shared" si="48"/>
        <v>11664</v>
      </c>
      <c r="G106" s="13">
        <f t="shared" si="49"/>
        <v>7171.2000000000007</v>
      </c>
      <c r="H106" s="14">
        <f t="shared" si="49"/>
        <v>7171.2000000000007</v>
      </c>
      <c r="I106" s="15">
        <f t="shared" si="39"/>
        <v>26006.400000000001</v>
      </c>
      <c r="J106" s="15">
        <f t="shared" si="40"/>
        <v>28870.838553599999</v>
      </c>
      <c r="K106" s="15">
        <f t="shared" si="50"/>
        <v>5627000</v>
      </c>
      <c r="L106" s="15">
        <f t="shared" si="51"/>
        <v>4076355.4704104499</v>
      </c>
      <c r="N106" s="2">
        <v>42045</v>
      </c>
      <c r="O106" s="37">
        <f t="shared" si="41"/>
        <v>0.20962821935790996</v>
      </c>
      <c r="P106" s="12">
        <f t="shared" si="52"/>
        <v>18111.878152523419</v>
      </c>
      <c r="Q106" s="12">
        <f t="shared" si="53"/>
        <v>0</v>
      </c>
      <c r="R106" s="12">
        <f t="shared" si="54"/>
        <v>0</v>
      </c>
      <c r="S106" s="13">
        <f t="shared" si="55"/>
        <v>7171.2000000000007</v>
      </c>
      <c r="T106" s="13">
        <v>0</v>
      </c>
      <c r="U106" s="14">
        <v>0</v>
      </c>
      <c r="V106" s="15">
        <f t="shared" si="69"/>
        <v>7171.2000000000007</v>
      </c>
      <c r="W106" s="15">
        <f t="shared" si="56"/>
        <v>10940.678152523418</v>
      </c>
      <c r="X106" s="15">
        <f t="shared" si="65"/>
        <v>6518000</v>
      </c>
      <c r="Y106" s="15">
        <f t="shared" si="66"/>
        <v>2145128.5780375777</v>
      </c>
      <c r="Z106" s="15">
        <f t="shared" si="57"/>
        <v>6518000</v>
      </c>
      <c r="AB106" s="2">
        <v>42045</v>
      </c>
      <c r="AC106" s="12">
        <f t="shared" si="42"/>
        <v>5985.5217377402596</v>
      </c>
      <c r="AD106" s="12">
        <f t="shared" si="58"/>
        <v>0</v>
      </c>
      <c r="AE106" s="12">
        <f t="shared" si="72"/>
        <v>0</v>
      </c>
      <c r="AF106" s="13">
        <f t="shared" si="59"/>
        <v>4147.2</v>
      </c>
      <c r="AG106" s="15">
        <f t="shared" si="43"/>
        <v>4147.2</v>
      </c>
      <c r="AH106" s="15">
        <f t="shared" si="60"/>
        <v>1838.3217377402598</v>
      </c>
      <c r="AI106" s="15">
        <f t="shared" si="67"/>
        <v>1661721.43</v>
      </c>
      <c r="AJ106" s="15">
        <f t="shared" si="70"/>
        <v>498019.03255278349</v>
      </c>
      <c r="AK106" s="40">
        <f t="shared" si="61"/>
        <v>6518000</v>
      </c>
      <c r="AL106" s="15"/>
      <c r="AN106" s="2">
        <v>42045</v>
      </c>
      <c r="AO106" s="12">
        <f t="shared" si="62"/>
        <v>0</v>
      </c>
      <c r="AP106" s="12">
        <f t="shared" si="73"/>
        <v>0</v>
      </c>
      <c r="AQ106" s="13">
        <f t="shared" si="63"/>
        <v>4147.2</v>
      </c>
      <c r="AR106" s="15">
        <f t="shared" si="44"/>
        <v>4147.2</v>
      </c>
      <c r="AS106" s="15">
        <f t="shared" si="64"/>
        <v>1838.3217377402598</v>
      </c>
      <c r="AT106" s="15">
        <f t="shared" si="68"/>
        <v>2945693.45</v>
      </c>
      <c r="AU106" s="15">
        <f t="shared" si="71"/>
        <v>516669.56448733772</v>
      </c>
      <c r="AV106" s="15">
        <f t="shared" si="45"/>
        <v>6518000</v>
      </c>
    </row>
    <row r="107" spans="1:48" x14ac:dyDescent="0.15">
      <c r="A107" s="2">
        <v>42046</v>
      </c>
      <c r="B107" s="30">
        <v>0.64368184500000003</v>
      </c>
      <c r="C107" s="12">
        <f t="shared" si="46"/>
        <v>55614.111408000004</v>
      </c>
      <c r="D107" s="12">
        <f>Výpar!$F$18/28</f>
        <v>0</v>
      </c>
      <c r="E107" s="12">
        <f t="shared" si="47"/>
        <v>0</v>
      </c>
      <c r="F107" s="13">
        <f t="shared" si="48"/>
        <v>11664</v>
      </c>
      <c r="G107" s="13">
        <f t="shared" si="49"/>
        <v>7171.2000000000007</v>
      </c>
      <c r="H107" s="14">
        <f t="shared" si="49"/>
        <v>7171.2000000000007</v>
      </c>
      <c r="I107" s="15">
        <f t="shared" si="39"/>
        <v>26006.400000000001</v>
      </c>
      <c r="J107" s="15">
        <f t="shared" si="40"/>
        <v>29607.711408000003</v>
      </c>
      <c r="K107" s="15">
        <f t="shared" si="50"/>
        <v>5627000</v>
      </c>
      <c r="L107" s="15">
        <f t="shared" si="51"/>
        <v>4105963.1818184499</v>
      </c>
      <c r="N107" s="2">
        <v>42046</v>
      </c>
      <c r="O107" s="37">
        <f t="shared" si="41"/>
        <v>0.21244303563570388</v>
      </c>
      <c r="P107" s="12">
        <f t="shared" si="52"/>
        <v>18355.078278924815</v>
      </c>
      <c r="Q107" s="12">
        <f t="shared" si="53"/>
        <v>0</v>
      </c>
      <c r="R107" s="12">
        <f t="shared" si="54"/>
        <v>0</v>
      </c>
      <c r="S107" s="13">
        <f t="shared" si="55"/>
        <v>7171.2000000000007</v>
      </c>
      <c r="T107" s="13">
        <v>0</v>
      </c>
      <c r="U107" s="14">
        <v>0</v>
      </c>
      <c r="V107" s="15">
        <f t="shared" si="69"/>
        <v>7171.2000000000007</v>
      </c>
      <c r="W107" s="15">
        <f t="shared" si="56"/>
        <v>11183.878278924814</v>
      </c>
      <c r="X107" s="15">
        <f t="shared" si="65"/>
        <v>6518000</v>
      </c>
      <c r="Y107" s="15">
        <f t="shared" si="66"/>
        <v>2156312.4563165023</v>
      </c>
      <c r="Z107" s="15">
        <f t="shared" si="57"/>
        <v>6518000</v>
      </c>
      <c r="AB107" s="2">
        <v>42046</v>
      </c>
      <c r="AC107" s="12">
        <f t="shared" si="42"/>
        <v>6065.8932834705365</v>
      </c>
      <c r="AD107" s="12">
        <f t="shared" si="58"/>
        <v>0</v>
      </c>
      <c r="AE107" s="12">
        <f t="shared" si="72"/>
        <v>0</v>
      </c>
      <c r="AF107" s="13">
        <f t="shared" si="59"/>
        <v>4147.2</v>
      </c>
      <c r="AG107" s="15">
        <f t="shared" si="43"/>
        <v>4147.2</v>
      </c>
      <c r="AH107" s="15">
        <f t="shared" si="60"/>
        <v>1918.6932834705367</v>
      </c>
      <c r="AI107" s="15">
        <f t="shared" si="67"/>
        <v>1661721.43</v>
      </c>
      <c r="AJ107" s="15">
        <f t="shared" si="70"/>
        <v>499937.72583625402</v>
      </c>
      <c r="AK107" s="40">
        <f t="shared" si="61"/>
        <v>6518000</v>
      </c>
      <c r="AL107" s="15"/>
      <c r="AN107" s="2">
        <v>42046</v>
      </c>
      <c r="AO107" s="12">
        <f t="shared" si="62"/>
        <v>0</v>
      </c>
      <c r="AP107" s="12">
        <f t="shared" si="73"/>
        <v>0</v>
      </c>
      <c r="AQ107" s="13">
        <f t="shared" si="63"/>
        <v>4147.2</v>
      </c>
      <c r="AR107" s="15">
        <f t="shared" si="44"/>
        <v>4147.2</v>
      </c>
      <c r="AS107" s="15">
        <f t="shared" si="64"/>
        <v>1918.6932834705367</v>
      </c>
      <c r="AT107" s="15">
        <f t="shared" si="68"/>
        <v>2945693.45</v>
      </c>
      <c r="AU107" s="15">
        <f t="shared" si="71"/>
        <v>518588.25777080824</v>
      </c>
      <c r="AV107" s="15">
        <f t="shared" si="45"/>
        <v>6518000</v>
      </c>
    </row>
    <row r="108" spans="1:48" x14ac:dyDescent="0.15">
      <c r="A108" s="2">
        <v>42047</v>
      </c>
      <c r="B108" s="30">
        <v>0.61798407300000002</v>
      </c>
      <c r="C108" s="12">
        <f t="shared" si="46"/>
        <v>53393.8239072</v>
      </c>
      <c r="D108" s="12">
        <f>Výpar!$F$18/28</f>
        <v>0</v>
      </c>
      <c r="E108" s="12">
        <f t="shared" si="47"/>
        <v>0</v>
      </c>
      <c r="F108" s="13">
        <f t="shared" si="48"/>
        <v>11664</v>
      </c>
      <c r="G108" s="13">
        <f t="shared" si="49"/>
        <v>7171.2000000000007</v>
      </c>
      <c r="H108" s="14">
        <f t="shared" si="49"/>
        <v>7171.2000000000007</v>
      </c>
      <c r="I108" s="15">
        <f t="shared" si="39"/>
        <v>26006.400000000001</v>
      </c>
      <c r="J108" s="15">
        <f t="shared" si="40"/>
        <v>27387.423907199998</v>
      </c>
      <c r="K108" s="15">
        <f t="shared" si="50"/>
        <v>5627000</v>
      </c>
      <c r="L108" s="15">
        <f t="shared" si="51"/>
        <v>4133350.6057256497</v>
      </c>
      <c r="N108" s="2">
        <v>42047</v>
      </c>
      <c r="O108" s="37">
        <f t="shared" si="41"/>
        <v>0.20396165195965166</v>
      </c>
      <c r="P108" s="12">
        <f t="shared" si="52"/>
        <v>17622.286729313902</v>
      </c>
      <c r="Q108" s="12">
        <f t="shared" si="53"/>
        <v>0</v>
      </c>
      <c r="R108" s="12">
        <f t="shared" si="54"/>
        <v>0</v>
      </c>
      <c r="S108" s="13">
        <f t="shared" si="55"/>
        <v>7171.2000000000007</v>
      </c>
      <c r="T108" s="13">
        <v>0</v>
      </c>
      <c r="U108" s="14">
        <v>0</v>
      </c>
      <c r="V108" s="15">
        <f t="shared" si="69"/>
        <v>7171.2000000000007</v>
      </c>
      <c r="W108" s="15">
        <f t="shared" si="56"/>
        <v>10451.086729313902</v>
      </c>
      <c r="X108" s="15">
        <f t="shared" si="65"/>
        <v>6518000</v>
      </c>
      <c r="Y108" s="15">
        <f t="shared" si="66"/>
        <v>2166763.543045816</v>
      </c>
      <c r="Z108" s="15">
        <f t="shared" si="57"/>
        <v>6518000</v>
      </c>
      <c r="AB108" s="2">
        <v>42047</v>
      </c>
      <c r="AC108" s="12">
        <f t="shared" si="42"/>
        <v>5823.724044450043</v>
      </c>
      <c r="AD108" s="12">
        <f t="shared" si="58"/>
        <v>0</v>
      </c>
      <c r="AE108" s="12">
        <f t="shared" si="72"/>
        <v>0</v>
      </c>
      <c r="AF108" s="13">
        <f t="shared" si="59"/>
        <v>4147.2</v>
      </c>
      <c r="AG108" s="15">
        <f t="shared" si="43"/>
        <v>4147.2</v>
      </c>
      <c r="AH108" s="15">
        <f t="shared" si="60"/>
        <v>1676.5240444500432</v>
      </c>
      <c r="AI108" s="15">
        <f t="shared" si="67"/>
        <v>1661721.43</v>
      </c>
      <c r="AJ108" s="15">
        <f t="shared" si="70"/>
        <v>501614.24988070404</v>
      </c>
      <c r="AK108" s="40">
        <f t="shared" si="61"/>
        <v>6518000</v>
      </c>
      <c r="AL108" s="15"/>
      <c r="AN108" s="2">
        <v>42047</v>
      </c>
      <c r="AO108" s="12">
        <f t="shared" si="62"/>
        <v>0</v>
      </c>
      <c r="AP108" s="12">
        <f t="shared" si="73"/>
        <v>0</v>
      </c>
      <c r="AQ108" s="13">
        <f t="shared" si="63"/>
        <v>4147.2</v>
      </c>
      <c r="AR108" s="15">
        <f t="shared" si="44"/>
        <v>4147.2</v>
      </c>
      <c r="AS108" s="15">
        <f t="shared" si="64"/>
        <v>1676.5240444500432</v>
      </c>
      <c r="AT108" s="15">
        <f t="shared" si="68"/>
        <v>2945693.45</v>
      </c>
      <c r="AU108" s="15">
        <f t="shared" si="71"/>
        <v>520264.78181525826</v>
      </c>
      <c r="AV108" s="15">
        <f t="shared" si="45"/>
        <v>6518000</v>
      </c>
    </row>
    <row r="109" spans="1:48" x14ac:dyDescent="0.15">
      <c r="A109" s="2">
        <v>42048</v>
      </c>
      <c r="B109" s="30">
        <v>0.61798407300000002</v>
      </c>
      <c r="C109" s="12">
        <f t="shared" si="46"/>
        <v>53393.8239072</v>
      </c>
      <c r="D109" s="12">
        <f>Výpar!$F$18/28</f>
        <v>0</v>
      </c>
      <c r="E109" s="12">
        <f t="shared" si="47"/>
        <v>0</v>
      </c>
      <c r="F109" s="13">
        <f t="shared" si="48"/>
        <v>11664</v>
      </c>
      <c r="G109" s="13">
        <f t="shared" si="49"/>
        <v>7171.2000000000007</v>
      </c>
      <c r="H109" s="14">
        <f t="shared" si="49"/>
        <v>7171.2000000000007</v>
      </c>
      <c r="I109" s="15">
        <f t="shared" si="39"/>
        <v>26006.400000000001</v>
      </c>
      <c r="J109" s="15">
        <f t="shared" si="40"/>
        <v>27387.423907199998</v>
      </c>
      <c r="K109" s="15">
        <f t="shared" si="50"/>
        <v>5627000</v>
      </c>
      <c r="L109" s="15">
        <f t="shared" si="51"/>
        <v>4160738.0296328496</v>
      </c>
      <c r="N109" s="2">
        <v>42048</v>
      </c>
      <c r="O109" s="37">
        <f t="shared" si="41"/>
        <v>0.20396165195965166</v>
      </c>
      <c r="P109" s="12">
        <f t="shared" si="52"/>
        <v>17622.286729313902</v>
      </c>
      <c r="Q109" s="12">
        <f t="shared" si="53"/>
        <v>0</v>
      </c>
      <c r="R109" s="12">
        <f t="shared" si="54"/>
        <v>0</v>
      </c>
      <c r="S109" s="13">
        <f t="shared" si="55"/>
        <v>7171.2000000000007</v>
      </c>
      <c r="T109" s="13">
        <v>0</v>
      </c>
      <c r="U109" s="14">
        <v>0</v>
      </c>
      <c r="V109" s="15">
        <f t="shared" si="69"/>
        <v>7171.2000000000007</v>
      </c>
      <c r="W109" s="15">
        <f t="shared" si="56"/>
        <v>10451.086729313902</v>
      </c>
      <c r="X109" s="15">
        <f t="shared" si="65"/>
        <v>6518000</v>
      </c>
      <c r="Y109" s="15">
        <f t="shared" si="66"/>
        <v>2177214.6297751297</v>
      </c>
      <c r="Z109" s="15">
        <f t="shared" si="57"/>
        <v>6518000</v>
      </c>
      <c r="AB109" s="2">
        <v>42048</v>
      </c>
      <c r="AC109" s="12">
        <f t="shared" si="42"/>
        <v>5823.724044450043</v>
      </c>
      <c r="AD109" s="12">
        <f t="shared" si="58"/>
        <v>0</v>
      </c>
      <c r="AE109" s="12">
        <f t="shared" si="72"/>
        <v>0</v>
      </c>
      <c r="AF109" s="13">
        <f t="shared" si="59"/>
        <v>4147.2</v>
      </c>
      <c r="AG109" s="15">
        <f t="shared" si="43"/>
        <v>4147.2</v>
      </c>
      <c r="AH109" s="15">
        <f t="shared" si="60"/>
        <v>1676.5240444500432</v>
      </c>
      <c r="AI109" s="15">
        <f t="shared" si="67"/>
        <v>1661721.43</v>
      </c>
      <c r="AJ109" s="15">
        <f t="shared" si="70"/>
        <v>503290.77392515406</v>
      </c>
      <c r="AK109" s="40">
        <f t="shared" si="61"/>
        <v>6518000</v>
      </c>
      <c r="AL109" s="15"/>
      <c r="AN109" s="2">
        <v>42048</v>
      </c>
      <c r="AO109" s="12">
        <f t="shared" si="62"/>
        <v>0</v>
      </c>
      <c r="AP109" s="12">
        <f t="shared" si="73"/>
        <v>0</v>
      </c>
      <c r="AQ109" s="13">
        <f t="shared" si="63"/>
        <v>4147.2</v>
      </c>
      <c r="AR109" s="15">
        <f t="shared" si="44"/>
        <v>4147.2</v>
      </c>
      <c r="AS109" s="15">
        <f t="shared" si="64"/>
        <v>1676.5240444500432</v>
      </c>
      <c r="AT109" s="15">
        <f t="shared" si="68"/>
        <v>2945693.45</v>
      </c>
      <c r="AU109" s="15">
        <f t="shared" si="71"/>
        <v>521941.30585970829</v>
      </c>
      <c r="AV109" s="15">
        <f t="shared" si="45"/>
        <v>6518000</v>
      </c>
    </row>
    <row r="110" spans="1:48" x14ac:dyDescent="0.15">
      <c r="A110" s="2">
        <v>42049</v>
      </c>
      <c r="B110" s="30">
        <v>1.040440735</v>
      </c>
      <c r="C110" s="12">
        <f t="shared" si="46"/>
        <v>89894.079503999994</v>
      </c>
      <c r="D110" s="12">
        <f>Výpar!$F$18/28</f>
        <v>0</v>
      </c>
      <c r="E110" s="12">
        <f t="shared" si="47"/>
        <v>0</v>
      </c>
      <c r="F110" s="13">
        <f t="shared" si="48"/>
        <v>11664</v>
      </c>
      <c r="G110" s="13">
        <f t="shared" si="49"/>
        <v>7171.2000000000007</v>
      </c>
      <c r="H110" s="14">
        <f t="shared" si="49"/>
        <v>7171.2000000000007</v>
      </c>
      <c r="I110" s="15">
        <f t="shared" si="39"/>
        <v>26006.400000000001</v>
      </c>
      <c r="J110" s="15">
        <f t="shared" si="40"/>
        <v>63887.679503999992</v>
      </c>
      <c r="K110" s="15">
        <f t="shared" si="50"/>
        <v>5627000</v>
      </c>
      <c r="L110" s="15">
        <f t="shared" si="51"/>
        <v>4224625.7091368493</v>
      </c>
      <c r="N110" s="2">
        <v>42049</v>
      </c>
      <c r="O110" s="37">
        <f t="shared" si="41"/>
        <v>0.34339074475907105</v>
      </c>
      <c r="P110" s="12">
        <f t="shared" si="52"/>
        <v>29668.96034718374</v>
      </c>
      <c r="Q110" s="12">
        <f t="shared" si="53"/>
        <v>0</v>
      </c>
      <c r="R110" s="12">
        <f t="shared" si="54"/>
        <v>0</v>
      </c>
      <c r="S110" s="13">
        <f t="shared" si="55"/>
        <v>7171.2000000000007</v>
      </c>
      <c r="T110" s="13">
        <v>0</v>
      </c>
      <c r="U110" s="14">
        <v>0</v>
      </c>
      <c r="V110" s="15">
        <f t="shared" si="69"/>
        <v>7171.2000000000007</v>
      </c>
      <c r="W110" s="15">
        <f t="shared" si="56"/>
        <v>22497.760347183739</v>
      </c>
      <c r="X110" s="15">
        <f t="shared" si="65"/>
        <v>6518000</v>
      </c>
      <c r="Y110" s="15">
        <f t="shared" si="66"/>
        <v>2199712.3901223135</v>
      </c>
      <c r="Z110" s="15">
        <f t="shared" si="57"/>
        <v>6518000</v>
      </c>
      <c r="AB110" s="2">
        <v>42049</v>
      </c>
      <c r="AC110" s="12">
        <f t="shared" si="42"/>
        <v>9804.8477136801157</v>
      </c>
      <c r="AD110" s="12">
        <f t="shared" si="58"/>
        <v>0</v>
      </c>
      <c r="AE110" s="12">
        <f t="shared" si="72"/>
        <v>0</v>
      </c>
      <c r="AF110" s="13">
        <f t="shared" si="59"/>
        <v>4147.2</v>
      </c>
      <c r="AG110" s="15">
        <f t="shared" si="43"/>
        <v>4147.2</v>
      </c>
      <c r="AH110" s="15">
        <f t="shared" si="60"/>
        <v>5657.6477136801159</v>
      </c>
      <c r="AI110" s="15">
        <f t="shared" si="67"/>
        <v>1661721.43</v>
      </c>
      <c r="AJ110" s="15">
        <f t="shared" si="70"/>
        <v>508948.42163883417</v>
      </c>
      <c r="AK110" s="40">
        <f t="shared" si="61"/>
        <v>6518000</v>
      </c>
      <c r="AL110" s="15"/>
      <c r="AN110" s="2">
        <v>42049</v>
      </c>
      <c r="AO110" s="12">
        <f t="shared" si="62"/>
        <v>0</v>
      </c>
      <c r="AP110" s="12">
        <f t="shared" si="73"/>
        <v>0</v>
      </c>
      <c r="AQ110" s="13">
        <f t="shared" si="63"/>
        <v>4147.2</v>
      </c>
      <c r="AR110" s="15">
        <f t="shared" si="44"/>
        <v>4147.2</v>
      </c>
      <c r="AS110" s="15">
        <f t="shared" si="64"/>
        <v>5657.6477136801159</v>
      </c>
      <c r="AT110" s="15">
        <f t="shared" si="68"/>
        <v>2945693.45</v>
      </c>
      <c r="AU110" s="15">
        <f t="shared" si="71"/>
        <v>527598.9535733884</v>
      </c>
      <c r="AV110" s="15">
        <f t="shared" si="45"/>
        <v>6518000</v>
      </c>
    </row>
    <row r="111" spans="1:48" x14ac:dyDescent="0.15">
      <c r="A111" s="2">
        <v>42050</v>
      </c>
      <c r="B111" s="30">
        <v>0.63425991699999995</v>
      </c>
      <c r="C111" s="12">
        <f t="shared" si="46"/>
        <v>54800.056828799992</v>
      </c>
      <c r="D111" s="12">
        <f>Výpar!$F$18/28</f>
        <v>0</v>
      </c>
      <c r="E111" s="12">
        <f t="shared" si="47"/>
        <v>0</v>
      </c>
      <c r="F111" s="13">
        <f t="shared" si="48"/>
        <v>11664</v>
      </c>
      <c r="G111" s="13">
        <f t="shared" si="49"/>
        <v>7171.2000000000007</v>
      </c>
      <c r="H111" s="14">
        <f t="shared" si="49"/>
        <v>7171.2000000000007</v>
      </c>
      <c r="I111" s="15">
        <f t="shared" si="39"/>
        <v>26006.400000000001</v>
      </c>
      <c r="J111" s="15">
        <f t="shared" si="40"/>
        <v>28793.656828799991</v>
      </c>
      <c r="K111" s="15">
        <f t="shared" si="50"/>
        <v>5627000</v>
      </c>
      <c r="L111" s="15">
        <f t="shared" si="51"/>
        <v>4253419.3659656495</v>
      </c>
      <c r="N111" s="2">
        <v>42050</v>
      </c>
      <c r="O111" s="37">
        <f t="shared" si="41"/>
        <v>0.20933338915210445</v>
      </c>
      <c r="P111" s="12">
        <f t="shared" si="52"/>
        <v>18086.404822741824</v>
      </c>
      <c r="Q111" s="12">
        <f t="shared" si="53"/>
        <v>0</v>
      </c>
      <c r="R111" s="12">
        <f t="shared" si="54"/>
        <v>0</v>
      </c>
      <c r="S111" s="13">
        <f t="shared" si="55"/>
        <v>7171.2000000000007</v>
      </c>
      <c r="T111" s="13">
        <v>0</v>
      </c>
      <c r="U111" s="14">
        <v>0</v>
      </c>
      <c r="V111" s="15">
        <f t="shared" si="69"/>
        <v>7171.2000000000007</v>
      </c>
      <c r="W111" s="15">
        <f t="shared" si="56"/>
        <v>10915.204822741824</v>
      </c>
      <c r="X111" s="15">
        <f t="shared" si="65"/>
        <v>6518000</v>
      </c>
      <c r="Y111" s="15">
        <f t="shared" si="66"/>
        <v>2210627.5949450554</v>
      </c>
      <c r="Z111" s="15">
        <f t="shared" si="57"/>
        <v>6518000</v>
      </c>
      <c r="AB111" s="2">
        <v>42050</v>
      </c>
      <c r="AC111" s="12">
        <f t="shared" si="42"/>
        <v>5977.1034407609859</v>
      </c>
      <c r="AD111" s="12">
        <f t="shared" si="58"/>
        <v>0</v>
      </c>
      <c r="AE111" s="12">
        <f t="shared" si="72"/>
        <v>0</v>
      </c>
      <c r="AF111" s="13">
        <f t="shared" si="59"/>
        <v>4147.2</v>
      </c>
      <c r="AG111" s="15">
        <f t="shared" si="43"/>
        <v>4147.2</v>
      </c>
      <c r="AH111" s="15">
        <f t="shared" si="60"/>
        <v>1829.9034407609861</v>
      </c>
      <c r="AI111" s="15">
        <f t="shared" si="67"/>
        <v>1661721.43</v>
      </c>
      <c r="AJ111" s="15">
        <f t="shared" si="70"/>
        <v>510778.32507959515</v>
      </c>
      <c r="AK111" s="40">
        <f t="shared" si="61"/>
        <v>6518000</v>
      </c>
      <c r="AL111" s="15"/>
      <c r="AN111" s="2">
        <v>42050</v>
      </c>
      <c r="AO111" s="12">
        <f t="shared" si="62"/>
        <v>0</v>
      </c>
      <c r="AP111" s="12">
        <f t="shared" si="73"/>
        <v>0</v>
      </c>
      <c r="AQ111" s="13">
        <f t="shared" si="63"/>
        <v>4147.2</v>
      </c>
      <c r="AR111" s="15">
        <f t="shared" si="44"/>
        <v>4147.2</v>
      </c>
      <c r="AS111" s="15">
        <f t="shared" si="64"/>
        <v>1829.9034407609861</v>
      </c>
      <c r="AT111" s="15">
        <f t="shared" si="68"/>
        <v>2945693.45</v>
      </c>
      <c r="AU111" s="15">
        <f t="shared" si="71"/>
        <v>529428.85701414943</v>
      </c>
      <c r="AV111" s="15">
        <f t="shared" si="45"/>
        <v>6518000</v>
      </c>
    </row>
    <row r="112" spans="1:48" x14ac:dyDescent="0.15">
      <c r="A112" s="2">
        <v>42051</v>
      </c>
      <c r="B112" s="30">
        <v>0.63306426100000002</v>
      </c>
      <c r="C112" s="12">
        <f t="shared" si="46"/>
        <v>54696.752150400003</v>
      </c>
      <c r="D112" s="12">
        <f>Výpar!$F$18/28</f>
        <v>0</v>
      </c>
      <c r="E112" s="12">
        <f t="shared" si="47"/>
        <v>0</v>
      </c>
      <c r="F112" s="13">
        <f t="shared" si="48"/>
        <v>11664</v>
      </c>
      <c r="G112" s="13">
        <f t="shared" si="49"/>
        <v>7171.2000000000007</v>
      </c>
      <c r="H112" s="14">
        <f t="shared" si="49"/>
        <v>7171.2000000000007</v>
      </c>
      <c r="I112" s="15">
        <f t="shared" si="39"/>
        <v>26006.400000000001</v>
      </c>
      <c r="J112" s="15">
        <f t="shared" si="40"/>
        <v>28690.352150400002</v>
      </c>
      <c r="K112" s="15">
        <f t="shared" si="50"/>
        <v>5627000</v>
      </c>
      <c r="L112" s="15">
        <f t="shared" si="51"/>
        <v>4282109.7181160497</v>
      </c>
      <c r="N112" s="2">
        <v>42051</v>
      </c>
      <c r="O112" s="37">
        <f t="shared" si="41"/>
        <v>0.20893877061161101</v>
      </c>
      <c r="P112" s="12">
        <f t="shared" si="52"/>
        <v>18052.309780843192</v>
      </c>
      <c r="Q112" s="12">
        <f t="shared" si="53"/>
        <v>0</v>
      </c>
      <c r="R112" s="12">
        <f t="shared" si="54"/>
        <v>0</v>
      </c>
      <c r="S112" s="13">
        <f t="shared" si="55"/>
        <v>7171.2000000000007</v>
      </c>
      <c r="T112" s="13">
        <v>0</v>
      </c>
      <c r="U112" s="14">
        <v>0</v>
      </c>
      <c r="V112" s="15">
        <f t="shared" si="69"/>
        <v>7171.2000000000007</v>
      </c>
      <c r="W112" s="15">
        <f t="shared" si="56"/>
        <v>10881.109780843191</v>
      </c>
      <c r="X112" s="15">
        <f t="shared" si="65"/>
        <v>6518000</v>
      </c>
      <c r="Y112" s="15">
        <f t="shared" si="66"/>
        <v>2221508.7047258988</v>
      </c>
      <c r="Z112" s="15">
        <f t="shared" si="57"/>
        <v>6518000</v>
      </c>
      <c r="AB112" s="2">
        <v>42051</v>
      </c>
      <c r="AC112" s="12">
        <f t="shared" si="42"/>
        <v>5965.8358840385481</v>
      </c>
      <c r="AD112" s="12">
        <f t="shared" si="58"/>
        <v>0</v>
      </c>
      <c r="AE112" s="12">
        <f t="shared" si="72"/>
        <v>0</v>
      </c>
      <c r="AF112" s="13">
        <f t="shared" si="59"/>
        <v>4147.2</v>
      </c>
      <c r="AG112" s="15">
        <f t="shared" si="43"/>
        <v>4147.2</v>
      </c>
      <c r="AH112" s="15">
        <f t="shared" si="60"/>
        <v>1818.6358840385483</v>
      </c>
      <c r="AI112" s="15">
        <f t="shared" si="67"/>
        <v>1661721.43</v>
      </c>
      <c r="AJ112" s="15">
        <f t="shared" si="70"/>
        <v>512596.96096363367</v>
      </c>
      <c r="AK112" s="40">
        <f t="shared" si="61"/>
        <v>6518000</v>
      </c>
      <c r="AL112" s="15"/>
      <c r="AN112" s="2">
        <v>42051</v>
      </c>
      <c r="AO112" s="12">
        <f t="shared" si="62"/>
        <v>0</v>
      </c>
      <c r="AP112" s="12">
        <f t="shared" si="73"/>
        <v>0</v>
      </c>
      <c r="AQ112" s="13">
        <f t="shared" si="63"/>
        <v>4147.2</v>
      </c>
      <c r="AR112" s="15">
        <f t="shared" si="44"/>
        <v>4147.2</v>
      </c>
      <c r="AS112" s="15">
        <f t="shared" si="64"/>
        <v>1818.6358840385483</v>
      </c>
      <c r="AT112" s="15">
        <f t="shared" si="68"/>
        <v>2945693.45</v>
      </c>
      <c r="AU112" s="15">
        <f t="shared" si="71"/>
        <v>531247.49289818795</v>
      </c>
      <c r="AV112" s="15">
        <f t="shared" si="45"/>
        <v>6518000</v>
      </c>
    </row>
    <row r="113" spans="1:48" x14ac:dyDescent="0.15">
      <c r="A113" s="2">
        <v>42052</v>
      </c>
      <c r="B113" s="30">
        <v>1.04472926</v>
      </c>
      <c r="C113" s="12">
        <f t="shared" si="46"/>
        <v>90264.608064</v>
      </c>
      <c r="D113" s="12">
        <f>Výpar!$F$18/28</f>
        <v>0</v>
      </c>
      <c r="E113" s="12">
        <f t="shared" si="47"/>
        <v>0</v>
      </c>
      <c r="F113" s="13">
        <f t="shared" si="48"/>
        <v>11664</v>
      </c>
      <c r="G113" s="13">
        <f t="shared" si="49"/>
        <v>7171.2000000000007</v>
      </c>
      <c r="H113" s="14">
        <f t="shared" si="49"/>
        <v>7171.2000000000007</v>
      </c>
      <c r="I113" s="15">
        <f t="shared" si="39"/>
        <v>26006.400000000001</v>
      </c>
      <c r="J113" s="15">
        <f t="shared" si="40"/>
        <v>64258.208063999999</v>
      </c>
      <c r="K113" s="15">
        <f t="shared" si="50"/>
        <v>5627000</v>
      </c>
      <c r="L113" s="15">
        <f t="shared" si="51"/>
        <v>4346367.9261800498</v>
      </c>
      <c r="N113" s="2">
        <v>42052</v>
      </c>
      <c r="O113" s="37">
        <f t="shared" si="41"/>
        <v>0.34480614473730037</v>
      </c>
      <c r="P113" s="12">
        <f t="shared" si="52"/>
        <v>29791.250905302753</v>
      </c>
      <c r="Q113" s="12">
        <f t="shared" si="53"/>
        <v>0</v>
      </c>
      <c r="R113" s="12">
        <f t="shared" si="54"/>
        <v>0</v>
      </c>
      <c r="S113" s="13">
        <f t="shared" si="55"/>
        <v>7171.2000000000007</v>
      </c>
      <c r="T113" s="13">
        <v>0</v>
      </c>
      <c r="U113" s="14">
        <v>0</v>
      </c>
      <c r="V113" s="15">
        <f t="shared" si="69"/>
        <v>7171.2000000000007</v>
      </c>
      <c r="W113" s="15">
        <f t="shared" si="56"/>
        <v>22620.050905302753</v>
      </c>
      <c r="X113" s="15">
        <f t="shared" si="65"/>
        <v>6518000</v>
      </c>
      <c r="Y113" s="15">
        <f t="shared" si="66"/>
        <v>2244128.7556312014</v>
      </c>
      <c r="Z113" s="15">
        <f t="shared" si="57"/>
        <v>6518000</v>
      </c>
      <c r="AB113" s="2">
        <v>42052</v>
      </c>
      <c r="AC113" s="12">
        <f t="shared" si="42"/>
        <v>9845.2616778078354</v>
      </c>
      <c r="AD113" s="12">
        <f t="shared" si="58"/>
        <v>0</v>
      </c>
      <c r="AE113" s="12">
        <f t="shared" si="72"/>
        <v>0</v>
      </c>
      <c r="AF113" s="13">
        <f t="shared" si="59"/>
        <v>4147.2</v>
      </c>
      <c r="AG113" s="15">
        <f t="shared" si="43"/>
        <v>4147.2</v>
      </c>
      <c r="AH113" s="15">
        <f t="shared" si="60"/>
        <v>5698.0616778078356</v>
      </c>
      <c r="AI113" s="15">
        <f t="shared" si="67"/>
        <v>1661721.43</v>
      </c>
      <c r="AJ113" s="15">
        <f t="shared" si="70"/>
        <v>518295.02264144149</v>
      </c>
      <c r="AK113" s="40">
        <f t="shared" si="61"/>
        <v>6518000</v>
      </c>
      <c r="AL113" s="15"/>
      <c r="AN113" s="2">
        <v>42052</v>
      </c>
      <c r="AO113" s="12">
        <f t="shared" si="62"/>
        <v>0</v>
      </c>
      <c r="AP113" s="12">
        <f t="shared" si="73"/>
        <v>0</v>
      </c>
      <c r="AQ113" s="13">
        <f t="shared" si="63"/>
        <v>4147.2</v>
      </c>
      <c r="AR113" s="15">
        <f t="shared" si="44"/>
        <v>4147.2</v>
      </c>
      <c r="AS113" s="15">
        <f t="shared" si="64"/>
        <v>5698.0616778078356</v>
      </c>
      <c r="AT113" s="15">
        <f t="shared" si="68"/>
        <v>2945693.45</v>
      </c>
      <c r="AU113" s="15">
        <f t="shared" si="71"/>
        <v>536945.55457599577</v>
      </c>
      <c r="AV113" s="15">
        <f t="shared" si="45"/>
        <v>6518000</v>
      </c>
    </row>
    <row r="114" spans="1:48" x14ac:dyDescent="0.15">
      <c r="A114" s="2">
        <v>42053</v>
      </c>
      <c r="B114" s="30">
        <v>0.62947729299999999</v>
      </c>
      <c r="C114" s="12">
        <f t="shared" si="46"/>
        <v>54386.8381152</v>
      </c>
      <c r="D114" s="12">
        <f>Výpar!$F$18/28</f>
        <v>0</v>
      </c>
      <c r="E114" s="12">
        <f t="shared" si="47"/>
        <v>0</v>
      </c>
      <c r="F114" s="13">
        <f t="shared" si="48"/>
        <v>11664</v>
      </c>
      <c r="G114" s="13">
        <f t="shared" si="49"/>
        <v>7171.2000000000007</v>
      </c>
      <c r="H114" s="14">
        <f t="shared" si="49"/>
        <v>7171.2000000000007</v>
      </c>
      <c r="I114" s="15">
        <f t="shared" si="39"/>
        <v>26006.400000000001</v>
      </c>
      <c r="J114" s="15">
        <f t="shared" si="40"/>
        <v>28380.438115199999</v>
      </c>
      <c r="K114" s="15">
        <f t="shared" si="50"/>
        <v>5627000</v>
      </c>
      <c r="L114" s="15">
        <f t="shared" si="51"/>
        <v>4374748.3642952498</v>
      </c>
      <c r="N114" s="2">
        <v>42053</v>
      </c>
      <c r="O114" s="37">
        <f t="shared" si="41"/>
        <v>0.20775491499013057</v>
      </c>
      <c r="P114" s="12">
        <f t="shared" si="52"/>
        <v>17950.024655147281</v>
      </c>
      <c r="Q114" s="12">
        <f t="shared" si="53"/>
        <v>0</v>
      </c>
      <c r="R114" s="12">
        <f t="shared" si="54"/>
        <v>0</v>
      </c>
      <c r="S114" s="13">
        <f t="shared" si="55"/>
        <v>7171.2000000000007</v>
      </c>
      <c r="T114" s="13">
        <v>0</v>
      </c>
      <c r="U114" s="14">
        <v>0</v>
      </c>
      <c r="V114" s="15">
        <f t="shared" si="69"/>
        <v>7171.2000000000007</v>
      </c>
      <c r="W114" s="15">
        <f t="shared" si="56"/>
        <v>10778.82465514728</v>
      </c>
      <c r="X114" s="15">
        <f t="shared" si="65"/>
        <v>6518000</v>
      </c>
      <c r="Y114" s="15">
        <f t="shared" si="66"/>
        <v>2254907.5802863487</v>
      </c>
      <c r="Z114" s="15">
        <f t="shared" si="57"/>
        <v>6518000</v>
      </c>
      <c r="AB114" s="2">
        <v>42053</v>
      </c>
      <c r="AC114" s="12">
        <f t="shared" si="42"/>
        <v>5932.033213871232</v>
      </c>
      <c r="AD114" s="12">
        <f t="shared" si="58"/>
        <v>0</v>
      </c>
      <c r="AE114" s="12">
        <f t="shared" si="72"/>
        <v>0</v>
      </c>
      <c r="AF114" s="13">
        <f t="shared" si="59"/>
        <v>4147.2</v>
      </c>
      <c r="AG114" s="15">
        <f t="shared" si="43"/>
        <v>4147.2</v>
      </c>
      <c r="AH114" s="15">
        <f t="shared" si="60"/>
        <v>1784.8332138712321</v>
      </c>
      <c r="AI114" s="15">
        <f t="shared" si="67"/>
        <v>1661721.43</v>
      </c>
      <c r="AJ114" s="15">
        <f t="shared" si="70"/>
        <v>520079.85585531272</v>
      </c>
      <c r="AK114" s="40">
        <f t="shared" si="61"/>
        <v>6518000</v>
      </c>
      <c r="AL114" s="15"/>
      <c r="AN114" s="2">
        <v>42053</v>
      </c>
      <c r="AO114" s="12">
        <f t="shared" si="62"/>
        <v>0</v>
      </c>
      <c r="AP114" s="12">
        <f t="shared" si="73"/>
        <v>0</v>
      </c>
      <c r="AQ114" s="13">
        <f t="shared" si="63"/>
        <v>4147.2</v>
      </c>
      <c r="AR114" s="15">
        <f t="shared" si="44"/>
        <v>4147.2</v>
      </c>
      <c r="AS114" s="15">
        <f t="shared" si="64"/>
        <v>1784.8332138712321</v>
      </c>
      <c r="AT114" s="15">
        <f t="shared" si="68"/>
        <v>2945693.45</v>
      </c>
      <c r="AU114" s="15">
        <f t="shared" si="71"/>
        <v>538730.387789867</v>
      </c>
      <c r="AV114" s="15">
        <f t="shared" si="45"/>
        <v>6518000</v>
      </c>
    </row>
    <row r="115" spans="1:48" x14ac:dyDescent="0.15">
      <c r="A115" s="2">
        <v>42054</v>
      </c>
      <c r="B115" s="30">
        <v>0.213029669</v>
      </c>
      <c r="C115" s="12">
        <f t="shared" si="46"/>
        <v>18405.763401600001</v>
      </c>
      <c r="D115" s="12">
        <f>Výpar!$F$18/28</f>
        <v>0</v>
      </c>
      <c r="E115" s="12">
        <f t="shared" si="47"/>
        <v>0</v>
      </c>
      <c r="F115" s="13">
        <f t="shared" si="48"/>
        <v>11664</v>
      </c>
      <c r="G115" s="13">
        <f t="shared" si="49"/>
        <v>7171.2000000000007</v>
      </c>
      <c r="H115" s="14">
        <f t="shared" si="49"/>
        <v>7171.2000000000007</v>
      </c>
      <c r="I115" s="15">
        <f t="shared" si="39"/>
        <v>26006.400000000001</v>
      </c>
      <c r="J115" s="15">
        <f t="shared" si="40"/>
        <v>-7600.6365984000004</v>
      </c>
      <c r="K115" s="15">
        <f t="shared" si="50"/>
        <v>5619399.3634016002</v>
      </c>
      <c r="L115" s="15">
        <f t="shared" si="51"/>
        <v>4359547.0910984501</v>
      </c>
      <c r="N115" s="2">
        <v>42054</v>
      </c>
      <c r="O115" s="37">
        <f t="shared" si="41"/>
        <v>7.030906637242379E-2</v>
      </c>
      <c r="P115" s="12">
        <f t="shared" si="52"/>
        <v>6074.7033345774153</v>
      </c>
      <c r="Q115" s="12">
        <f t="shared" si="53"/>
        <v>0</v>
      </c>
      <c r="R115" s="12">
        <f t="shared" si="54"/>
        <v>0</v>
      </c>
      <c r="S115" s="13">
        <f t="shared" si="55"/>
        <v>7171.2000000000007</v>
      </c>
      <c r="T115" s="13">
        <v>0</v>
      </c>
      <c r="U115" s="14">
        <v>0</v>
      </c>
      <c r="V115" s="15">
        <f t="shared" si="69"/>
        <v>7171.2000000000007</v>
      </c>
      <c r="W115" s="15">
        <f t="shared" si="56"/>
        <v>-1096.4966654225855</v>
      </c>
      <c r="X115" s="15">
        <f t="shared" si="65"/>
        <v>6516903.5033345772</v>
      </c>
      <c r="Y115" s="15">
        <f t="shared" si="66"/>
        <v>2252714.5869555031</v>
      </c>
      <c r="Z115" s="15">
        <f t="shared" si="57"/>
        <v>6518000</v>
      </c>
      <c r="AB115" s="2">
        <v>42054</v>
      </c>
      <c r="AC115" s="12">
        <f t="shared" si="42"/>
        <v>2007.5371837884466</v>
      </c>
      <c r="AD115" s="12">
        <f t="shared" si="58"/>
        <v>0</v>
      </c>
      <c r="AE115" s="12">
        <f t="shared" si="72"/>
        <v>0</v>
      </c>
      <c r="AF115" s="13">
        <f t="shared" si="59"/>
        <v>4147.2</v>
      </c>
      <c r="AG115" s="15">
        <f t="shared" si="43"/>
        <v>4147.2</v>
      </c>
      <c r="AH115" s="15">
        <f t="shared" si="60"/>
        <v>-2139.662816211553</v>
      </c>
      <c r="AI115" s="15">
        <f t="shared" si="67"/>
        <v>1659581.7671837884</v>
      </c>
      <c r="AJ115" s="15">
        <f t="shared" si="70"/>
        <v>515800.53022288956</v>
      </c>
      <c r="AK115" s="40">
        <f t="shared" si="61"/>
        <v>6516903.5033345772</v>
      </c>
      <c r="AL115" s="15"/>
      <c r="AN115" s="2">
        <v>42054</v>
      </c>
      <c r="AO115" s="12">
        <f t="shared" si="62"/>
        <v>0</v>
      </c>
      <c r="AP115" s="12">
        <f t="shared" si="73"/>
        <v>0</v>
      </c>
      <c r="AQ115" s="13">
        <f t="shared" si="63"/>
        <v>4147.2</v>
      </c>
      <c r="AR115" s="15">
        <f t="shared" si="44"/>
        <v>4147.2</v>
      </c>
      <c r="AS115" s="15">
        <f t="shared" si="64"/>
        <v>-2139.662816211553</v>
      </c>
      <c r="AT115" s="15">
        <f t="shared" si="68"/>
        <v>2943553.7871837886</v>
      </c>
      <c r="AU115" s="15">
        <f t="shared" si="71"/>
        <v>536590.72497365542</v>
      </c>
      <c r="AV115" s="15">
        <f t="shared" si="45"/>
        <v>6516903.5033345772</v>
      </c>
    </row>
    <row r="116" spans="1:48" x14ac:dyDescent="0.15">
      <c r="A116" s="2">
        <v>42055</v>
      </c>
      <c r="B116" s="30">
        <v>0.69916173000000004</v>
      </c>
      <c r="C116" s="12">
        <f t="shared" si="46"/>
        <v>60407.573472000004</v>
      </c>
      <c r="D116" s="12">
        <f>Výpar!$F$18/28</f>
        <v>0</v>
      </c>
      <c r="E116" s="12">
        <f t="shared" si="47"/>
        <v>0</v>
      </c>
      <c r="F116" s="13">
        <f t="shared" si="48"/>
        <v>11664</v>
      </c>
      <c r="G116" s="13">
        <f t="shared" si="49"/>
        <v>7171.2000000000007</v>
      </c>
      <c r="H116" s="14">
        <f t="shared" si="49"/>
        <v>7171.2000000000007</v>
      </c>
      <c r="I116" s="15">
        <f t="shared" si="39"/>
        <v>26006.400000000001</v>
      </c>
      <c r="J116" s="15">
        <f t="shared" si="40"/>
        <v>34401.173472000002</v>
      </c>
      <c r="K116" s="15">
        <f t="shared" si="50"/>
        <v>5627000</v>
      </c>
      <c r="L116" s="15">
        <f t="shared" si="51"/>
        <v>4393948.2645704504</v>
      </c>
      <c r="N116" s="2">
        <v>42055</v>
      </c>
      <c r="O116" s="37">
        <f t="shared" si="41"/>
        <v>0.23075381335558778</v>
      </c>
      <c r="P116" s="12">
        <f t="shared" si="52"/>
        <v>19937.129473922785</v>
      </c>
      <c r="Q116" s="12">
        <f t="shared" si="53"/>
        <v>0</v>
      </c>
      <c r="R116" s="12">
        <f t="shared" si="54"/>
        <v>0</v>
      </c>
      <c r="S116" s="13">
        <f t="shared" si="55"/>
        <v>7171.2000000000007</v>
      </c>
      <c r="T116" s="13">
        <v>0</v>
      </c>
      <c r="U116" s="14">
        <v>0</v>
      </c>
      <c r="V116" s="15">
        <f t="shared" si="69"/>
        <v>7171.2000000000007</v>
      </c>
      <c r="W116" s="15">
        <f t="shared" si="56"/>
        <v>12765.929473922784</v>
      </c>
      <c r="X116" s="15">
        <f t="shared" si="65"/>
        <v>6518000</v>
      </c>
      <c r="Y116" s="15">
        <f t="shared" si="66"/>
        <v>2265480.5164294257</v>
      </c>
      <c r="Z116" s="15">
        <f t="shared" si="57"/>
        <v>6518000</v>
      </c>
      <c r="AB116" s="2">
        <v>42055</v>
      </c>
      <c r="AC116" s="12">
        <f t="shared" si="42"/>
        <v>6588.7215477805521</v>
      </c>
      <c r="AD116" s="12">
        <f t="shared" si="58"/>
        <v>0</v>
      </c>
      <c r="AE116" s="12">
        <f t="shared" si="72"/>
        <v>0</v>
      </c>
      <c r="AF116" s="13">
        <f t="shared" si="59"/>
        <v>4147.2</v>
      </c>
      <c r="AG116" s="15">
        <f t="shared" si="43"/>
        <v>4147.2</v>
      </c>
      <c r="AH116" s="15">
        <f t="shared" si="60"/>
        <v>2441.5215477805523</v>
      </c>
      <c r="AI116" s="15">
        <f t="shared" si="67"/>
        <v>1661721.43</v>
      </c>
      <c r="AJ116" s="15">
        <f t="shared" si="70"/>
        <v>518242.05177067011</v>
      </c>
      <c r="AK116" s="40">
        <f t="shared" si="61"/>
        <v>6518000</v>
      </c>
      <c r="AL116" s="15"/>
      <c r="AN116" s="2">
        <v>42055</v>
      </c>
      <c r="AO116" s="12">
        <f t="shared" si="62"/>
        <v>0</v>
      </c>
      <c r="AP116" s="12">
        <f t="shared" si="73"/>
        <v>0</v>
      </c>
      <c r="AQ116" s="13">
        <f t="shared" si="63"/>
        <v>4147.2</v>
      </c>
      <c r="AR116" s="15">
        <f t="shared" si="44"/>
        <v>4147.2</v>
      </c>
      <c r="AS116" s="15">
        <f t="shared" si="64"/>
        <v>2441.5215477805523</v>
      </c>
      <c r="AT116" s="15">
        <f t="shared" si="68"/>
        <v>2945693.45</v>
      </c>
      <c r="AU116" s="15">
        <f t="shared" si="71"/>
        <v>539032.24652143603</v>
      </c>
      <c r="AV116" s="15">
        <f t="shared" si="45"/>
        <v>6518000</v>
      </c>
    </row>
    <row r="117" spans="1:48" x14ac:dyDescent="0.15">
      <c r="A117" s="2">
        <v>42056</v>
      </c>
      <c r="B117" s="30">
        <v>1.038400201</v>
      </c>
      <c r="C117" s="12">
        <f t="shared" si="46"/>
        <v>89717.777366399998</v>
      </c>
      <c r="D117" s="12">
        <f>Výpar!$F$18/28</f>
        <v>0</v>
      </c>
      <c r="E117" s="12">
        <f t="shared" si="47"/>
        <v>0</v>
      </c>
      <c r="F117" s="13">
        <f t="shared" si="48"/>
        <v>11664</v>
      </c>
      <c r="G117" s="13">
        <f t="shared" si="49"/>
        <v>7171.2000000000007</v>
      </c>
      <c r="H117" s="14">
        <f t="shared" si="49"/>
        <v>7171.2000000000007</v>
      </c>
      <c r="I117" s="15">
        <f t="shared" si="39"/>
        <v>26006.400000000001</v>
      </c>
      <c r="J117" s="15">
        <f t="shared" si="40"/>
        <v>63711.377366399996</v>
      </c>
      <c r="K117" s="15">
        <f t="shared" si="50"/>
        <v>5627000</v>
      </c>
      <c r="L117" s="15">
        <f t="shared" si="51"/>
        <v>4457659.6419368507</v>
      </c>
      <c r="N117" s="2">
        <v>42056</v>
      </c>
      <c r="O117" s="37">
        <f t="shared" si="41"/>
        <v>0.34271727969143678</v>
      </c>
      <c r="P117" s="12">
        <f t="shared" si="52"/>
        <v>29610.772965340137</v>
      </c>
      <c r="Q117" s="12">
        <f t="shared" si="53"/>
        <v>0</v>
      </c>
      <c r="R117" s="12">
        <f t="shared" si="54"/>
        <v>0</v>
      </c>
      <c r="S117" s="13">
        <f t="shared" si="55"/>
        <v>7171.2000000000007</v>
      </c>
      <c r="T117" s="13">
        <v>0</v>
      </c>
      <c r="U117" s="14">
        <v>0</v>
      </c>
      <c r="V117" s="15">
        <f t="shared" si="69"/>
        <v>7171.2000000000007</v>
      </c>
      <c r="W117" s="15">
        <f t="shared" si="56"/>
        <v>22439.572965340136</v>
      </c>
      <c r="X117" s="15">
        <f t="shared" si="65"/>
        <v>6518000</v>
      </c>
      <c r="Y117" s="15">
        <f t="shared" si="66"/>
        <v>2287920.0893947659</v>
      </c>
      <c r="Z117" s="15">
        <f t="shared" si="57"/>
        <v>6518000</v>
      </c>
      <c r="AB117" s="2">
        <v>42056</v>
      </c>
      <c r="AC117" s="12">
        <f t="shared" si="42"/>
        <v>9785.6182425035677</v>
      </c>
      <c r="AD117" s="12">
        <f t="shared" si="58"/>
        <v>0</v>
      </c>
      <c r="AE117" s="12">
        <f t="shared" si="72"/>
        <v>0</v>
      </c>
      <c r="AF117" s="13">
        <f t="shared" si="59"/>
        <v>4147.2</v>
      </c>
      <c r="AG117" s="15">
        <f t="shared" si="43"/>
        <v>4147.2</v>
      </c>
      <c r="AH117" s="15">
        <f t="shared" si="60"/>
        <v>5638.4182425035679</v>
      </c>
      <c r="AI117" s="15">
        <f t="shared" si="67"/>
        <v>1661721.43</v>
      </c>
      <c r="AJ117" s="15">
        <f t="shared" si="70"/>
        <v>523880.47001317365</v>
      </c>
      <c r="AK117" s="40">
        <f t="shared" si="61"/>
        <v>6518000</v>
      </c>
      <c r="AL117" s="15"/>
      <c r="AN117" s="2">
        <v>42056</v>
      </c>
      <c r="AO117" s="12">
        <f t="shared" si="62"/>
        <v>0</v>
      </c>
      <c r="AP117" s="12">
        <f t="shared" si="73"/>
        <v>0</v>
      </c>
      <c r="AQ117" s="13">
        <f t="shared" si="63"/>
        <v>4147.2</v>
      </c>
      <c r="AR117" s="15">
        <f t="shared" si="44"/>
        <v>4147.2</v>
      </c>
      <c r="AS117" s="15">
        <f t="shared" si="64"/>
        <v>5638.4182425035679</v>
      </c>
      <c r="AT117" s="15">
        <f t="shared" si="68"/>
        <v>2945693.45</v>
      </c>
      <c r="AU117" s="15">
        <f t="shared" si="71"/>
        <v>544670.66476393957</v>
      </c>
      <c r="AV117" s="15">
        <f t="shared" si="45"/>
        <v>6518000</v>
      </c>
    </row>
    <row r="118" spans="1:48" x14ac:dyDescent="0.15">
      <c r="A118" s="2">
        <v>42057</v>
      </c>
      <c r="B118" s="30">
        <v>0.61716995299999999</v>
      </c>
      <c r="C118" s="12">
        <f t="shared" si="46"/>
        <v>53323.483939199999</v>
      </c>
      <c r="D118" s="12">
        <f>Výpar!$F$18/28</f>
        <v>0</v>
      </c>
      <c r="E118" s="12">
        <f t="shared" si="47"/>
        <v>0</v>
      </c>
      <c r="F118" s="13">
        <f t="shared" si="48"/>
        <v>11664</v>
      </c>
      <c r="G118" s="13">
        <f t="shared" si="49"/>
        <v>7171.2000000000007</v>
      </c>
      <c r="H118" s="14">
        <f t="shared" si="49"/>
        <v>7171.2000000000007</v>
      </c>
      <c r="I118" s="15">
        <f t="shared" si="39"/>
        <v>26006.400000000001</v>
      </c>
      <c r="J118" s="15">
        <f t="shared" si="40"/>
        <v>27317.083939199998</v>
      </c>
      <c r="K118" s="15">
        <f t="shared" si="50"/>
        <v>5627000</v>
      </c>
      <c r="L118" s="15">
        <f t="shared" si="51"/>
        <v>4484976.725876051</v>
      </c>
      <c r="N118" s="2">
        <v>42057</v>
      </c>
      <c r="O118" s="37">
        <f t="shared" si="41"/>
        <v>0.20369295691175612</v>
      </c>
      <c r="P118" s="12">
        <f t="shared" si="52"/>
        <v>17599.07147717573</v>
      </c>
      <c r="Q118" s="12">
        <f t="shared" si="53"/>
        <v>0</v>
      </c>
      <c r="R118" s="12">
        <f t="shared" si="54"/>
        <v>0</v>
      </c>
      <c r="S118" s="13">
        <f t="shared" si="55"/>
        <v>7171.2000000000007</v>
      </c>
      <c r="T118" s="13">
        <v>0</v>
      </c>
      <c r="U118" s="14">
        <v>0</v>
      </c>
      <c r="V118" s="15">
        <f t="shared" si="69"/>
        <v>7171.2000000000007</v>
      </c>
      <c r="W118" s="15">
        <f t="shared" si="56"/>
        <v>10427.87147717573</v>
      </c>
      <c r="X118" s="15">
        <f t="shared" si="65"/>
        <v>6518000</v>
      </c>
      <c r="Y118" s="15">
        <f t="shared" si="66"/>
        <v>2298347.9608719414</v>
      </c>
      <c r="Z118" s="15">
        <f t="shared" si="57"/>
        <v>6518000</v>
      </c>
      <c r="AB118" s="2">
        <v>42057</v>
      </c>
      <c r="AC118" s="12">
        <f t="shared" si="42"/>
        <v>5816.0519855310295</v>
      </c>
      <c r="AD118" s="12">
        <f t="shared" si="58"/>
        <v>0</v>
      </c>
      <c r="AE118" s="12">
        <f t="shared" si="72"/>
        <v>0</v>
      </c>
      <c r="AF118" s="13">
        <f t="shared" si="59"/>
        <v>4147.2</v>
      </c>
      <c r="AG118" s="15">
        <f t="shared" si="43"/>
        <v>4147.2</v>
      </c>
      <c r="AH118" s="15">
        <f t="shared" si="60"/>
        <v>1668.8519855310296</v>
      </c>
      <c r="AI118" s="15">
        <f t="shared" si="67"/>
        <v>1661721.43</v>
      </c>
      <c r="AJ118" s="15">
        <f t="shared" si="70"/>
        <v>525549.32199870469</v>
      </c>
      <c r="AK118" s="40">
        <f t="shared" si="61"/>
        <v>6518000</v>
      </c>
      <c r="AL118" s="15"/>
      <c r="AN118" s="2">
        <v>42057</v>
      </c>
      <c r="AO118" s="12">
        <f t="shared" si="62"/>
        <v>0</v>
      </c>
      <c r="AP118" s="12">
        <f t="shared" si="73"/>
        <v>0</v>
      </c>
      <c r="AQ118" s="13">
        <f t="shared" si="63"/>
        <v>4147.2</v>
      </c>
      <c r="AR118" s="15">
        <f t="shared" si="44"/>
        <v>4147.2</v>
      </c>
      <c r="AS118" s="15">
        <f t="shared" si="64"/>
        <v>1668.8519855310296</v>
      </c>
      <c r="AT118" s="15">
        <f t="shared" si="68"/>
        <v>2945693.45</v>
      </c>
      <c r="AU118" s="15">
        <f t="shared" si="71"/>
        <v>546339.51674947061</v>
      </c>
      <c r="AV118" s="15">
        <f t="shared" si="45"/>
        <v>6518000</v>
      </c>
    </row>
    <row r="119" spans="1:48" x14ac:dyDescent="0.15">
      <c r="A119" s="2">
        <v>42058</v>
      </c>
      <c r="B119" s="30">
        <v>0.62230335599999997</v>
      </c>
      <c r="C119" s="12">
        <f t="shared" si="46"/>
        <v>53767.009958399998</v>
      </c>
      <c r="D119" s="12">
        <f>Výpar!$F$18/28</f>
        <v>0</v>
      </c>
      <c r="E119" s="12">
        <f t="shared" si="47"/>
        <v>0</v>
      </c>
      <c r="F119" s="13">
        <f t="shared" si="48"/>
        <v>11664</v>
      </c>
      <c r="G119" s="13">
        <f t="shared" si="49"/>
        <v>7171.2000000000007</v>
      </c>
      <c r="H119" s="14">
        <f t="shared" si="49"/>
        <v>7171.2000000000007</v>
      </c>
      <c r="I119" s="15">
        <f t="shared" si="39"/>
        <v>26006.400000000001</v>
      </c>
      <c r="J119" s="15">
        <f t="shared" si="40"/>
        <v>27760.609958399997</v>
      </c>
      <c r="K119" s="15">
        <f t="shared" si="50"/>
        <v>5627000</v>
      </c>
      <c r="L119" s="15">
        <f t="shared" si="51"/>
        <v>4512737.335834451</v>
      </c>
      <c r="N119" s="2">
        <v>42058</v>
      </c>
      <c r="O119" s="37">
        <f t="shared" si="41"/>
        <v>0.20538720341712624</v>
      </c>
      <c r="P119" s="12">
        <f t="shared" si="52"/>
        <v>17745.454375239708</v>
      </c>
      <c r="Q119" s="12">
        <f t="shared" si="53"/>
        <v>0</v>
      </c>
      <c r="R119" s="12">
        <f t="shared" si="54"/>
        <v>0</v>
      </c>
      <c r="S119" s="13">
        <f t="shared" si="55"/>
        <v>7171.2000000000007</v>
      </c>
      <c r="T119" s="13">
        <v>0</v>
      </c>
      <c r="U119" s="14">
        <v>0</v>
      </c>
      <c r="V119" s="15">
        <f t="shared" si="69"/>
        <v>7171.2000000000007</v>
      </c>
      <c r="W119" s="15">
        <f t="shared" si="56"/>
        <v>10574.254375239707</v>
      </c>
      <c r="X119" s="15">
        <f t="shared" si="65"/>
        <v>6518000</v>
      </c>
      <c r="Y119" s="15">
        <f t="shared" si="66"/>
        <v>2308922.2152471812</v>
      </c>
      <c r="Z119" s="15">
        <f t="shared" si="57"/>
        <v>6518000</v>
      </c>
      <c r="AB119" s="2">
        <v>42058</v>
      </c>
      <c r="AC119" s="12">
        <f t="shared" si="42"/>
        <v>5864.4278641128585</v>
      </c>
      <c r="AD119" s="12">
        <f t="shared" si="58"/>
        <v>0</v>
      </c>
      <c r="AE119" s="12">
        <f t="shared" si="72"/>
        <v>0</v>
      </c>
      <c r="AF119" s="13">
        <f t="shared" si="59"/>
        <v>4147.2</v>
      </c>
      <c r="AG119" s="15">
        <f t="shared" si="43"/>
        <v>4147.2</v>
      </c>
      <c r="AH119" s="15">
        <f t="shared" si="60"/>
        <v>1717.2278641128587</v>
      </c>
      <c r="AI119" s="15">
        <f t="shared" si="67"/>
        <v>1661721.43</v>
      </c>
      <c r="AJ119" s="15">
        <f t="shared" si="70"/>
        <v>527266.54986281751</v>
      </c>
      <c r="AK119" s="40">
        <f t="shared" si="61"/>
        <v>6518000</v>
      </c>
      <c r="AL119" s="15"/>
      <c r="AN119" s="2">
        <v>42058</v>
      </c>
      <c r="AO119" s="12">
        <f t="shared" si="62"/>
        <v>0</v>
      </c>
      <c r="AP119" s="12">
        <f t="shared" si="73"/>
        <v>0</v>
      </c>
      <c r="AQ119" s="13">
        <f t="shared" si="63"/>
        <v>4147.2</v>
      </c>
      <c r="AR119" s="15">
        <f t="shared" si="44"/>
        <v>4147.2</v>
      </c>
      <c r="AS119" s="15">
        <f t="shared" si="64"/>
        <v>1717.2278641128587</v>
      </c>
      <c r="AT119" s="15">
        <f t="shared" si="68"/>
        <v>2945693.45</v>
      </c>
      <c r="AU119" s="15">
        <f t="shared" si="71"/>
        <v>548056.74461358343</v>
      </c>
      <c r="AV119" s="15">
        <f t="shared" si="45"/>
        <v>6518000</v>
      </c>
    </row>
    <row r="120" spans="1:48" x14ac:dyDescent="0.15">
      <c r="A120" s="2">
        <v>42059</v>
      </c>
      <c r="B120" s="30">
        <v>0.19868179499999999</v>
      </c>
      <c r="C120" s="12">
        <f t="shared" si="46"/>
        <v>17166.107088000001</v>
      </c>
      <c r="D120" s="12">
        <f>Výpar!$F$18/28</f>
        <v>0</v>
      </c>
      <c r="E120" s="12">
        <f t="shared" si="47"/>
        <v>0</v>
      </c>
      <c r="F120" s="13">
        <f t="shared" si="48"/>
        <v>11664</v>
      </c>
      <c r="G120" s="13">
        <f t="shared" si="49"/>
        <v>7171.2000000000007</v>
      </c>
      <c r="H120" s="14">
        <f t="shared" si="49"/>
        <v>7171.2000000000007</v>
      </c>
      <c r="I120" s="15">
        <f t="shared" si="39"/>
        <v>26006.400000000001</v>
      </c>
      <c r="J120" s="15">
        <f t="shared" si="40"/>
        <v>-8840.2929120000008</v>
      </c>
      <c r="K120" s="15">
        <f t="shared" si="50"/>
        <v>5618159.7070880001</v>
      </c>
      <c r="L120" s="15">
        <f t="shared" si="51"/>
        <v>4495056.7500104513</v>
      </c>
      <c r="N120" s="2">
        <v>42059</v>
      </c>
      <c r="O120" s="37">
        <f t="shared" si="41"/>
        <v>6.5573643226415082E-2</v>
      </c>
      <c r="P120" s="12">
        <f t="shared" si="52"/>
        <v>5665.562774762263</v>
      </c>
      <c r="Q120" s="12">
        <f t="shared" si="53"/>
        <v>0</v>
      </c>
      <c r="R120" s="12">
        <f t="shared" si="54"/>
        <v>0</v>
      </c>
      <c r="S120" s="13">
        <f t="shared" si="55"/>
        <v>7171.2000000000007</v>
      </c>
      <c r="T120" s="13">
        <v>0</v>
      </c>
      <c r="U120" s="14">
        <v>0</v>
      </c>
      <c r="V120" s="15">
        <f t="shared" si="69"/>
        <v>7171.2000000000007</v>
      </c>
      <c r="W120" s="15">
        <f t="shared" si="56"/>
        <v>-1505.6372252377378</v>
      </c>
      <c r="X120" s="15">
        <f t="shared" si="65"/>
        <v>6516494.3627747623</v>
      </c>
      <c r="Y120" s="15">
        <f t="shared" si="66"/>
        <v>2305910.9407967059</v>
      </c>
      <c r="Z120" s="15">
        <f t="shared" si="57"/>
        <v>6518000</v>
      </c>
      <c r="AB120" s="2">
        <v>42059</v>
      </c>
      <c r="AC120" s="12">
        <f t="shared" si="42"/>
        <v>1872.3264842716978</v>
      </c>
      <c r="AD120" s="12">
        <f t="shared" si="58"/>
        <v>0</v>
      </c>
      <c r="AE120" s="12">
        <f t="shared" si="72"/>
        <v>0</v>
      </c>
      <c r="AF120" s="13">
        <f t="shared" si="59"/>
        <v>4147.2</v>
      </c>
      <c r="AG120" s="15">
        <f t="shared" si="43"/>
        <v>4147.2</v>
      </c>
      <c r="AH120" s="15">
        <f t="shared" si="60"/>
        <v>-2274.8735157283018</v>
      </c>
      <c r="AI120" s="15">
        <f t="shared" si="67"/>
        <v>1659446.5564842715</v>
      </c>
      <c r="AJ120" s="15">
        <f t="shared" si="70"/>
        <v>522716.80283136072</v>
      </c>
      <c r="AK120" s="40">
        <f t="shared" si="61"/>
        <v>6516494.3627747623</v>
      </c>
      <c r="AL120" s="15"/>
      <c r="AN120" s="2">
        <v>42059</v>
      </c>
      <c r="AO120" s="12">
        <f t="shared" si="62"/>
        <v>0</v>
      </c>
      <c r="AP120" s="12">
        <f t="shared" si="73"/>
        <v>0</v>
      </c>
      <c r="AQ120" s="13">
        <f t="shared" si="63"/>
        <v>4147.2</v>
      </c>
      <c r="AR120" s="15">
        <f t="shared" si="44"/>
        <v>4147.2</v>
      </c>
      <c r="AS120" s="15">
        <f t="shared" si="64"/>
        <v>-2274.8735157283018</v>
      </c>
      <c r="AT120" s="15">
        <f t="shared" si="68"/>
        <v>2943418.5764842718</v>
      </c>
      <c r="AU120" s="15">
        <f t="shared" si="71"/>
        <v>545781.87109785515</v>
      </c>
      <c r="AV120" s="15">
        <f t="shared" si="45"/>
        <v>6516494.3627747623</v>
      </c>
    </row>
    <row r="121" spans="1:48" x14ac:dyDescent="0.15">
      <c r="A121" s="2">
        <v>42060</v>
      </c>
      <c r="B121" s="30">
        <v>0.62110770000000004</v>
      </c>
      <c r="C121" s="12">
        <f t="shared" si="46"/>
        <v>53663.705280000002</v>
      </c>
      <c r="D121" s="12">
        <f>Výpar!$F$18/28</f>
        <v>0</v>
      </c>
      <c r="E121" s="12">
        <f t="shared" si="47"/>
        <v>0</v>
      </c>
      <c r="F121" s="13">
        <f t="shared" si="48"/>
        <v>11664</v>
      </c>
      <c r="G121" s="13">
        <f t="shared" si="49"/>
        <v>7171.2000000000007</v>
      </c>
      <c r="H121" s="14">
        <f t="shared" si="49"/>
        <v>7171.2000000000007</v>
      </c>
      <c r="I121" s="15">
        <f t="shared" si="39"/>
        <v>26006.400000000001</v>
      </c>
      <c r="J121" s="15">
        <f t="shared" si="40"/>
        <v>27657.30528</v>
      </c>
      <c r="K121" s="15">
        <f t="shared" si="50"/>
        <v>5627000</v>
      </c>
      <c r="L121" s="15">
        <f t="shared" si="51"/>
        <v>4522714.0552904513</v>
      </c>
      <c r="N121" s="2">
        <v>42060</v>
      </c>
      <c r="O121" s="37">
        <f t="shared" si="41"/>
        <v>0.20499258487663277</v>
      </c>
      <c r="P121" s="12">
        <f t="shared" si="52"/>
        <v>17711.359333341072</v>
      </c>
      <c r="Q121" s="12">
        <f t="shared" si="53"/>
        <v>0</v>
      </c>
      <c r="R121" s="12">
        <f t="shared" si="54"/>
        <v>0</v>
      </c>
      <c r="S121" s="13">
        <f t="shared" si="55"/>
        <v>7171.2000000000007</v>
      </c>
      <c r="T121" s="13">
        <v>0</v>
      </c>
      <c r="U121" s="14">
        <v>0</v>
      </c>
      <c r="V121" s="15">
        <f t="shared" si="69"/>
        <v>7171.2000000000007</v>
      </c>
      <c r="W121" s="15">
        <f t="shared" si="56"/>
        <v>10540.159333341071</v>
      </c>
      <c r="X121" s="15">
        <f t="shared" si="65"/>
        <v>6518000</v>
      </c>
      <c r="Y121" s="15">
        <f t="shared" si="66"/>
        <v>2316451.1001300472</v>
      </c>
      <c r="Z121" s="15">
        <f t="shared" si="57"/>
        <v>6518000</v>
      </c>
      <c r="AB121" s="2">
        <v>42060</v>
      </c>
      <c r="AC121" s="12">
        <f t="shared" si="42"/>
        <v>5853.1603073904198</v>
      </c>
      <c r="AD121" s="12">
        <f t="shared" si="58"/>
        <v>0</v>
      </c>
      <c r="AE121" s="12">
        <f t="shared" si="72"/>
        <v>0</v>
      </c>
      <c r="AF121" s="13">
        <f t="shared" si="59"/>
        <v>4147.2</v>
      </c>
      <c r="AG121" s="15">
        <f t="shared" si="43"/>
        <v>4147.2</v>
      </c>
      <c r="AH121" s="15">
        <f t="shared" si="60"/>
        <v>1705.96030739042</v>
      </c>
      <c r="AI121" s="15">
        <f t="shared" si="67"/>
        <v>1661152.516791662</v>
      </c>
      <c r="AJ121" s="15">
        <f t="shared" si="70"/>
        <v>523853.84993041318</v>
      </c>
      <c r="AK121" s="40">
        <f t="shared" si="61"/>
        <v>6518000</v>
      </c>
      <c r="AL121" s="15"/>
      <c r="AN121" s="2">
        <v>42060</v>
      </c>
      <c r="AO121" s="12">
        <f t="shared" si="62"/>
        <v>0</v>
      </c>
      <c r="AP121" s="12">
        <f t="shared" si="73"/>
        <v>0</v>
      </c>
      <c r="AQ121" s="13">
        <f t="shared" si="63"/>
        <v>4147.2</v>
      </c>
      <c r="AR121" s="15">
        <f t="shared" si="44"/>
        <v>4147.2</v>
      </c>
      <c r="AS121" s="15">
        <f t="shared" si="64"/>
        <v>1705.96030739042</v>
      </c>
      <c r="AT121" s="15">
        <f t="shared" si="68"/>
        <v>2945124.5367916622</v>
      </c>
      <c r="AU121" s="15">
        <f t="shared" si="71"/>
        <v>547487.83140524558</v>
      </c>
      <c r="AV121" s="15">
        <f t="shared" si="45"/>
        <v>6518000</v>
      </c>
    </row>
    <row r="122" spans="1:48" x14ac:dyDescent="0.15">
      <c r="A122" s="2">
        <v>42061</v>
      </c>
      <c r="B122" s="30">
        <v>0.62195257800000003</v>
      </c>
      <c r="C122" s="12">
        <f t="shared" si="46"/>
        <v>53736.702739200002</v>
      </c>
      <c r="D122" s="12">
        <f>Výpar!$F$18/28</f>
        <v>0</v>
      </c>
      <c r="E122" s="12">
        <f t="shared" si="47"/>
        <v>0</v>
      </c>
      <c r="F122" s="13">
        <f t="shared" si="48"/>
        <v>11664</v>
      </c>
      <c r="G122" s="13">
        <f t="shared" si="49"/>
        <v>7171.2000000000007</v>
      </c>
      <c r="H122" s="14">
        <f t="shared" si="49"/>
        <v>7171.2000000000007</v>
      </c>
      <c r="I122" s="15">
        <f t="shared" si="39"/>
        <v>26006.400000000001</v>
      </c>
      <c r="J122" s="15">
        <f t="shared" si="40"/>
        <v>27730.3027392</v>
      </c>
      <c r="K122" s="15">
        <f t="shared" si="50"/>
        <v>5627000</v>
      </c>
      <c r="L122" s="15">
        <f t="shared" si="51"/>
        <v>4550444.3580296515</v>
      </c>
      <c r="N122" s="2">
        <v>42061</v>
      </c>
      <c r="O122" s="37">
        <f t="shared" si="41"/>
        <v>0.20527143140377357</v>
      </c>
      <c r="P122" s="12">
        <f t="shared" si="52"/>
        <v>17735.451673286036</v>
      </c>
      <c r="Q122" s="12">
        <f t="shared" si="53"/>
        <v>0</v>
      </c>
      <c r="R122" s="12">
        <f t="shared" si="54"/>
        <v>0</v>
      </c>
      <c r="S122" s="13">
        <f t="shared" si="55"/>
        <v>7171.2000000000007</v>
      </c>
      <c r="T122" s="13">
        <v>0</v>
      </c>
      <c r="U122" s="14">
        <v>0</v>
      </c>
      <c r="V122" s="15">
        <f t="shared" si="69"/>
        <v>7171.2000000000007</v>
      </c>
      <c r="W122" s="15">
        <f t="shared" si="56"/>
        <v>10564.251673286035</v>
      </c>
      <c r="X122" s="15">
        <f t="shared" si="65"/>
        <v>6518000</v>
      </c>
      <c r="Y122" s="15">
        <f t="shared" si="66"/>
        <v>2327015.351803333</v>
      </c>
      <c r="Z122" s="15">
        <f t="shared" si="57"/>
        <v>6518000</v>
      </c>
      <c r="AB122" s="2">
        <v>42061</v>
      </c>
      <c r="AC122" s="12">
        <f t="shared" si="42"/>
        <v>5861.1222218445273</v>
      </c>
      <c r="AD122" s="12">
        <f t="shared" si="58"/>
        <v>0</v>
      </c>
      <c r="AE122" s="12">
        <f t="shared" si="72"/>
        <v>0</v>
      </c>
      <c r="AF122" s="13">
        <f t="shared" si="59"/>
        <v>4147.2</v>
      </c>
      <c r="AG122" s="15">
        <f t="shared" si="43"/>
        <v>4147.2</v>
      </c>
      <c r="AH122" s="15">
        <f t="shared" si="60"/>
        <v>1713.9222218445275</v>
      </c>
      <c r="AI122" s="15">
        <f t="shared" si="67"/>
        <v>1661721.43</v>
      </c>
      <c r="AJ122" s="15">
        <f t="shared" si="70"/>
        <v>525567.77215225773</v>
      </c>
      <c r="AK122" s="40">
        <f t="shared" si="61"/>
        <v>6518000</v>
      </c>
      <c r="AL122" s="15"/>
      <c r="AN122" s="2">
        <v>42061</v>
      </c>
      <c r="AO122" s="12">
        <f t="shared" si="62"/>
        <v>0</v>
      </c>
      <c r="AP122" s="12">
        <f t="shared" si="73"/>
        <v>0</v>
      </c>
      <c r="AQ122" s="13">
        <f t="shared" si="63"/>
        <v>4147.2</v>
      </c>
      <c r="AR122" s="15">
        <f t="shared" si="44"/>
        <v>4147.2</v>
      </c>
      <c r="AS122" s="15">
        <f t="shared" si="64"/>
        <v>1713.9222218445275</v>
      </c>
      <c r="AT122" s="15">
        <f t="shared" si="68"/>
        <v>2945693.45</v>
      </c>
      <c r="AU122" s="15">
        <f t="shared" si="71"/>
        <v>549201.75362709013</v>
      </c>
      <c r="AV122" s="15">
        <f t="shared" si="45"/>
        <v>6518000</v>
      </c>
    </row>
    <row r="123" spans="1:48" x14ac:dyDescent="0.15">
      <c r="A123" s="2">
        <v>42062</v>
      </c>
      <c r="B123" s="30">
        <v>0.20346442000000001</v>
      </c>
      <c r="C123" s="12">
        <f t="shared" si="46"/>
        <v>17579.325887999999</v>
      </c>
      <c r="D123" s="12">
        <f>Výpar!$F$18/28</f>
        <v>0</v>
      </c>
      <c r="E123" s="12">
        <f t="shared" si="47"/>
        <v>0</v>
      </c>
      <c r="F123" s="13">
        <f t="shared" si="48"/>
        <v>11664</v>
      </c>
      <c r="G123" s="13">
        <f t="shared" si="49"/>
        <v>7171.2000000000007</v>
      </c>
      <c r="H123" s="14">
        <f t="shared" si="49"/>
        <v>7171.2000000000007</v>
      </c>
      <c r="I123" s="15">
        <f t="shared" si="39"/>
        <v>26006.400000000001</v>
      </c>
      <c r="J123" s="15">
        <f t="shared" si="40"/>
        <v>-8427.0741120000021</v>
      </c>
      <c r="K123" s="15">
        <f t="shared" si="50"/>
        <v>5618572.9258880001</v>
      </c>
      <c r="L123" s="15">
        <f t="shared" si="51"/>
        <v>4533590.2098056516</v>
      </c>
      <c r="N123" s="2">
        <v>42062</v>
      </c>
      <c r="O123" s="37">
        <f t="shared" si="41"/>
        <v>6.7152117718432505E-2</v>
      </c>
      <c r="P123" s="12">
        <f t="shared" si="52"/>
        <v>5801.9429708725684</v>
      </c>
      <c r="Q123" s="12">
        <f t="shared" si="53"/>
        <v>0</v>
      </c>
      <c r="R123" s="12">
        <f t="shared" si="54"/>
        <v>0</v>
      </c>
      <c r="S123" s="13">
        <f t="shared" si="55"/>
        <v>7171.2000000000007</v>
      </c>
      <c r="T123" s="13">
        <v>0</v>
      </c>
      <c r="U123" s="14">
        <v>0</v>
      </c>
      <c r="V123" s="15">
        <f t="shared" si="69"/>
        <v>7171.2000000000007</v>
      </c>
      <c r="W123" s="15">
        <f t="shared" si="56"/>
        <v>-1369.2570291274324</v>
      </c>
      <c r="X123" s="15">
        <f t="shared" si="65"/>
        <v>6516630.7429708727</v>
      </c>
      <c r="Y123" s="15">
        <f t="shared" si="66"/>
        <v>2324276.8377450784</v>
      </c>
      <c r="Z123" s="15">
        <f t="shared" si="57"/>
        <v>6518000</v>
      </c>
      <c r="AB123" s="2">
        <v>42062</v>
      </c>
      <c r="AC123" s="12">
        <f t="shared" si="42"/>
        <v>1917.3967205851959</v>
      </c>
      <c r="AD123" s="12">
        <f t="shared" si="58"/>
        <v>0</v>
      </c>
      <c r="AE123" s="12">
        <f t="shared" si="72"/>
        <v>0</v>
      </c>
      <c r="AF123" s="13">
        <f t="shared" si="59"/>
        <v>4147.2</v>
      </c>
      <c r="AG123" s="15">
        <f t="shared" si="43"/>
        <v>4147.2</v>
      </c>
      <c r="AH123" s="15">
        <f t="shared" si="60"/>
        <v>-2229.8032794148039</v>
      </c>
      <c r="AI123" s="15">
        <f t="shared" si="67"/>
        <v>1659491.6267205852</v>
      </c>
      <c r="AJ123" s="15">
        <f t="shared" si="70"/>
        <v>521108.16559342819</v>
      </c>
      <c r="AK123" s="40">
        <f t="shared" si="61"/>
        <v>6516630.7429708727</v>
      </c>
      <c r="AL123" s="15"/>
      <c r="AN123" s="2">
        <v>42062</v>
      </c>
      <c r="AO123" s="12">
        <f t="shared" si="62"/>
        <v>0</v>
      </c>
      <c r="AP123" s="12">
        <f t="shared" si="73"/>
        <v>0</v>
      </c>
      <c r="AQ123" s="13">
        <f t="shared" si="63"/>
        <v>4147.2</v>
      </c>
      <c r="AR123" s="15">
        <f t="shared" si="44"/>
        <v>4147.2</v>
      </c>
      <c r="AS123" s="15">
        <f t="shared" si="64"/>
        <v>-2229.8032794148039</v>
      </c>
      <c r="AT123" s="15">
        <f t="shared" si="68"/>
        <v>2943463.6467205854</v>
      </c>
      <c r="AU123" s="15">
        <f t="shared" si="71"/>
        <v>546971.95034767536</v>
      </c>
      <c r="AV123" s="15">
        <f t="shared" si="45"/>
        <v>6516630.7429708727</v>
      </c>
    </row>
    <row r="124" spans="1:48" x14ac:dyDescent="0.15">
      <c r="A124" s="2">
        <v>42063</v>
      </c>
      <c r="B124" s="30">
        <v>1.007686825</v>
      </c>
      <c r="C124" s="12">
        <f t="shared" si="46"/>
        <v>87064.141680000001</v>
      </c>
      <c r="D124" s="12">
        <f>Výpar!$F$18/28</f>
        <v>0</v>
      </c>
      <c r="E124" s="12">
        <f t="shared" si="47"/>
        <v>0</v>
      </c>
      <c r="F124" s="13">
        <f t="shared" si="48"/>
        <v>11664</v>
      </c>
      <c r="G124" s="13">
        <f t="shared" si="49"/>
        <v>7171.2000000000007</v>
      </c>
      <c r="H124" s="14">
        <f t="shared" si="49"/>
        <v>7171.2000000000007</v>
      </c>
      <c r="I124" s="15">
        <f t="shared" si="39"/>
        <v>26006.400000000001</v>
      </c>
      <c r="J124" s="15">
        <f t="shared" si="40"/>
        <v>61057.741679999999</v>
      </c>
      <c r="K124" s="15">
        <f t="shared" si="50"/>
        <v>5627000</v>
      </c>
      <c r="L124" s="15">
        <f t="shared" si="51"/>
        <v>4594647.9514856515</v>
      </c>
      <c r="N124" s="2">
        <v>42063</v>
      </c>
      <c r="O124" s="37">
        <f t="shared" si="41"/>
        <v>0.33258052830914364</v>
      </c>
      <c r="P124" s="12">
        <f t="shared" si="52"/>
        <v>28734.95764591001</v>
      </c>
      <c r="Q124" s="12">
        <f t="shared" si="53"/>
        <v>0</v>
      </c>
      <c r="R124" s="12">
        <f t="shared" si="54"/>
        <v>0</v>
      </c>
      <c r="S124" s="13">
        <f t="shared" si="55"/>
        <v>7171.2000000000007</v>
      </c>
      <c r="T124" s="13">
        <v>0</v>
      </c>
      <c r="U124" s="14">
        <v>0</v>
      </c>
      <c r="V124" s="15">
        <f t="shared" si="69"/>
        <v>7171.2000000000007</v>
      </c>
      <c r="W124" s="15">
        <f t="shared" si="56"/>
        <v>21563.757645910009</v>
      </c>
      <c r="X124" s="15">
        <f t="shared" si="65"/>
        <v>6518000</v>
      </c>
      <c r="Y124" s="15">
        <f t="shared" si="66"/>
        <v>2345840.5953909885</v>
      </c>
      <c r="Z124" s="15">
        <f t="shared" si="57"/>
        <v>6518000</v>
      </c>
      <c r="AB124" s="2">
        <v>42063</v>
      </c>
      <c r="AC124" s="12">
        <f t="shared" si="42"/>
        <v>9496.1832325863561</v>
      </c>
      <c r="AD124" s="12">
        <f t="shared" si="58"/>
        <v>0</v>
      </c>
      <c r="AE124" s="12">
        <f t="shared" si="72"/>
        <v>0</v>
      </c>
      <c r="AF124" s="13">
        <f t="shared" si="59"/>
        <v>4147.2</v>
      </c>
      <c r="AG124" s="15">
        <f t="shared" si="43"/>
        <v>4147.2</v>
      </c>
      <c r="AH124" s="15">
        <f t="shared" si="60"/>
        <v>5348.9832325863563</v>
      </c>
      <c r="AI124" s="15">
        <f t="shared" si="67"/>
        <v>1661721.43</v>
      </c>
      <c r="AJ124" s="15">
        <f t="shared" si="70"/>
        <v>526457.1488260146</v>
      </c>
      <c r="AK124" s="40">
        <f t="shared" si="61"/>
        <v>6518000</v>
      </c>
      <c r="AL124" s="15"/>
      <c r="AN124" s="2">
        <v>42063</v>
      </c>
      <c r="AO124" s="12">
        <f t="shared" si="62"/>
        <v>0</v>
      </c>
      <c r="AP124" s="12">
        <f t="shared" si="73"/>
        <v>0</v>
      </c>
      <c r="AQ124" s="13">
        <f t="shared" si="63"/>
        <v>4147.2</v>
      </c>
      <c r="AR124" s="15">
        <f t="shared" si="44"/>
        <v>4147.2</v>
      </c>
      <c r="AS124" s="15">
        <f t="shared" si="64"/>
        <v>5348.9832325863563</v>
      </c>
      <c r="AT124" s="15">
        <f t="shared" si="68"/>
        <v>2945693.45</v>
      </c>
      <c r="AU124" s="15">
        <f t="shared" si="71"/>
        <v>552320.93358026177</v>
      </c>
      <c r="AV124" s="15">
        <f t="shared" si="45"/>
        <v>6518000</v>
      </c>
    </row>
    <row r="125" spans="1:48" x14ac:dyDescent="0.15">
      <c r="A125" s="2">
        <v>42064</v>
      </c>
      <c r="B125" s="30">
        <v>1.2887510959999999</v>
      </c>
      <c r="C125" s="12">
        <f t="shared" si="46"/>
        <v>111348.09469439999</v>
      </c>
      <c r="D125" s="12">
        <f>Výpar!$G$18/31</f>
        <v>0</v>
      </c>
      <c r="E125" s="12">
        <f t="shared" si="47"/>
        <v>0</v>
      </c>
      <c r="F125" s="13">
        <f t="shared" si="48"/>
        <v>11664</v>
      </c>
      <c r="G125" s="13">
        <f t="shared" si="49"/>
        <v>7171.2000000000007</v>
      </c>
      <c r="H125" s="14">
        <f t="shared" si="49"/>
        <v>7171.2000000000007</v>
      </c>
      <c r="I125" s="15">
        <f t="shared" si="39"/>
        <v>26006.400000000001</v>
      </c>
      <c r="J125" s="15">
        <f t="shared" si="40"/>
        <v>85341.694694399979</v>
      </c>
      <c r="K125" s="15">
        <f t="shared" si="50"/>
        <v>5627000</v>
      </c>
      <c r="L125" s="15">
        <f t="shared" si="51"/>
        <v>4679989.6461800514</v>
      </c>
      <c r="N125" s="2">
        <v>42064</v>
      </c>
      <c r="O125" s="37">
        <f t="shared" si="41"/>
        <v>0.42534397566095783</v>
      </c>
      <c r="P125" s="12">
        <f t="shared" si="52"/>
        <v>36749.719497106758</v>
      </c>
      <c r="Q125" s="12">
        <f t="shared" si="53"/>
        <v>0</v>
      </c>
      <c r="R125" s="12">
        <f t="shared" si="54"/>
        <v>0</v>
      </c>
      <c r="S125" s="13">
        <f t="shared" si="55"/>
        <v>7171.2000000000007</v>
      </c>
      <c r="T125" s="13">
        <v>0</v>
      </c>
      <c r="U125" s="14">
        <v>0</v>
      </c>
      <c r="V125" s="15">
        <f t="shared" si="69"/>
        <v>7171.2000000000007</v>
      </c>
      <c r="W125" s="15">
        <f t="shared" si="56"/>
        <v>29578.519497106758</v>
      </c>
      <c r="X125" s="15">
        <f t="shared" si="65"/>
        <v>6518000</v>
      </c>
      <c r="Y125" s="15">
        <f t="shared" si="66"/>
        <v>2375419.1148880953</v>
      </c>
      <c r="Z125" s="15">
        <f t="shared" si="57"/>
        <v>6518000</v>
      </c>
      <c r="AB125" s="2">
        <v>42064</v>
      </c>
      <c r="AC125" s="12">
        <f t="shared" si="42"/>
        <v>12144.861126682377</v>
      </c>
      <c r="AD125" s="12">
        <f t="shared" si="58"/>
        <v>0</v>
      </c>
      <c r="AE125" s="12">
        <f t="shared" si="72"/>
        <v>0</v>
      </c>
      <c r="AF125" s="13">
        <f t="shared" si="59"/>
        <v>4147.2</v>
      </c>
      <c r="AG125" s="15">
        <f t="shared" si="43"/>
        <v>4147.2</v>
      </c>
      <c r="AH125" s="15">
        <f t="shared" si="60"/>
        <v>7997.6611266823775</v>
      </c>
      <c r="AI125" s="15">
        <f t="shared" si="67"/>
        <v>1661721.43</v>
      </c>
      <c r="AJ125" s="15">
        <f t="shared" si="70"/>
        <v>534454.80995269702</v>
      </c>
      <c r="AK125" s="40">
        <f t="shared" si="61"/>
        <v>6518000</v>
      </c>
      <c r="AL125" s="15"/>
      <c r="AN125" s="2">
        <v>42064</v>
      </c>
      <c r="AO125" s="12">
        <f t="shared" si="62"/>
        <v>0</v>
      </c>
      <c r="AP125" s="12">
        <f t="shared" si="73"/>
        <v>0</v>
      </c>
      <c r="AQ125" s="13">
        <f t="shared" si="63"/>
        <v>4147.2</v>
      </c>
      <c r="AR125" s="15">
        <f t="shared" si="44"/>
        <v>4147.2</v>
      </c>
      <c r="AS125" s="15">
        <f t="shared" si="64"/>
        <v>7997.6611266823775</v>
      </c>
      <c r="AT125" s="15">
        <f t="shared" si="68"/>
        <v>2945693.45</v>
      </c>
      <c r="AU125" s="15">
        <f t="shared" si="71"/>
        <v>560318.59470694419</v>
      </c>
      <c r="AV125" s="15">
        <f t="shared" si="45"/>
        <v>6518000</v>
      </c>
    </row>
    <row r="126" spans="1:48" x14ac:dyDescent="0.15">
      <c r="A126" s="2">
        <v>42065</v>
      </c>
      <c r="B126" s="30">
        <v>0.19868179499999999</v>
      </c>
      <c r="C126" s="12">
        <f t="shared" si="46"/>
        <v>17166.107088000001</v>
      </c>
      <c r="D126" s="12">
        <f>Výpar!$G$18/31</f>
        <v>0</v>
      </c>
      <c r="E126" s="12">
        <f t="shared" si="47"/>
        <v>0</v>
      </c>
      <c r="F126" s="13">
        <f t="shared" si="48"/>
        <v>11664</v>
      </c>
      <c r="G126" s="13">
        <f t="shared" si="49"/>
        <v>7171.2000000000007</v>
      </c>
      <c r="H126" s="14">
        <f t="shared" si="49"/>
        <v>7171.2000000000007</v>
      </c>
      <c r="I126" s="15">
        <f t="shared" si="39"/>
        <v>26006.400000000001</v>
      </c>
      <c r="J126" s="15">
        <f t="shared" si="40"/>
        <v>-8840.2929120000008</v>
      </c>
      <c r="K126" s="15">
        <f t="shared" si="50"/>
        <v>5618159.7070880001</v>
      </c>
      <c r="L126" s="15">
        <f t="shared" si="51"/>
        <v>4662309.0603560517</v>
      </c>
      <c r="N126" s="2">
        <v>42065</v>
      </c>
      <c r="O126" s="37">
        <f t="shared" si="41"/>
        <v>6.5573643226415082E-2</v>
      </c>
      <c r="P126" s="12">
        <f t="shared" si="52"/>
        <v>5665.562774762263</v>
      </c>
      <c r="Q126" s="12">
        <f t="shared" si="53"/>
        <v>0</v>
      </c>
      <c r="R126" s="12">
        <f t="shared" si="54"/>
        <v>0</v>
      </c>
      <c r="S126" s="13">
        <f t="shared" si="55"/>
        <v>7171.2000000000007</v>
      </c>
      <c r="T126" s="13">
        <v>0</v>
      </c>
      <c r="U126" s="14">
        <v>0</v>
      </c>
      <c r="V126" s="15">
        <f t="shared" si="69"/>
        <v>7171.2000000000007</v>
      </c>
      <c r="W126" s="15">
        <f t="shared" si="56"/>
        <v>-1505.6372252377378</v>
      </c>
      <c r="X126" s="15">
        <f t="shared" si="65"/>
        <v>6516494.3627747623</v>
      </c>
      <c r="Y126" s="15">
        <f t="shared" si="66"/>
        <v>2372407.8404376199</v>
      </c>
      <c r="Z126" s="15">
        <f t="shared" si="57"/>
        <v>6518000</v>
      </c>
      <c r="AB126" s="2">
        <v>42065</v>
      </c>
      <c r="AC126" s="12">
        <f t="shared" si="42"/>
        <v>1872.3264842716978</v>
      </c>
      <c r="AD126" s="12">
        <f t="shared" si="58"/>
        <v>0</v>
      </c>
      <c r="AE126" s="12">
        <f t="shared" si="72"/>
        <v>0</v>
      </c>
      <c r="AF126" s="13">
        <f t="shared" si="59"/>
        <v>4147.2</v>
      </c>
      <c r="AG126" s="15">
        <f t="shared" si="43"/>
        <v>4147.2</v>
      </c>
      <c r="AH126" s="15">
        <f t="shared" si="60"/>
        <v>-2274.8735157283018</v>
      </c>
      <c r="AI126" s="15">
        <f t="shared" si="67"/>
        <v>1659446.5564842715</v>
      </c>
      <c r="AJ126" s="15">
        <f t="shared" si="70"/>
        <v>529905.06292124023</v>
      </c>
      <c r="AK126" s="40">
        <f t="shared" si="61"/>
        <v>6516494.3627747623</v>
      </c>
      <c r="AL126" s="15"/>
      <c r="AN126" s="2">
        <v>42065</v>
      </c>
      <c r="AO126" s="12">
        <f t="shared" si="62"/>
        <v>0</v>
      </c>
      <c r="AP126" s="12">
        <f t="shared" si="73"/>
        <v>0</v>
      </c>
      <c r="AQ126" s="13">
        <f t="shared" si="63"/>
        <v>4147.2</v>
      </c>
      <c r="AR126" s="15">
        <f t="shared" si="44"/>
        <v>4147.2</v>
      </c>
      <c r="AS126" s="15">
        <f t="shared" si="64"/>
        <v>-2274.8735157283018</v>
      </c>
      <c r="AT126" s="15">
        <f t="shared" si="68"/>
        <v>2943418.5764842718</v>
      </c>
      <c r="AU126" s="15">
        <f t="shared" si="71"/>
        <v>558043.72119121591</v>
      </c>
      <c r="AV126" s="15">
        <f t="shared" si="45"/>
        <v>6516494.3627747623</v>
      </c>
    </row>
    <row r="127" spans="1:48" x14ac:dyDescent="0.15">
      <c r="A127" s="2">
        <v>42066</v>
      </c>
      <c r="B127" s="30">
        <v>1.4259138629999999</v>
      </c>
      <c r="C127" s="12">
        <f t="shared" si="46"/>
        <v>123198.95776319999</v>
      </c>
      <c r="D127" s="12">
        <f>Výpar!$G$18/31</f>
        <v>0</v>
      </c>
      <c r="E127" s="12">
        <f t="shared" si="47"/>
        <v>0</v>
      </c>
      <c r="F127" s="13">
        <f t="shared" si="48"/>
        <v>11664</v>
      </c>
      <c r="G127" s="13">
        <f t="shared" si="49"/>
        <v>7171.2000000000007</v>
      </c>
      <c r="H127" s="14">
        <f t="shared" si="49"/>
        <v>7171.2000000000007</v>
      </c>
      <c r="I127" s="15">
        <f t="shared" si="39"/>
        <v>26006.400000000001</v>
      </c>
      <c r="J127" s="15">
        <f t="shared" si="40"/>
        <v>97192.557763199991</v>
      </c>
      <c r="K127" s="15">
        <f t="shared" si="50"/>
        <v>5627000</v>
      </c>
      <c r="L127" s="15">
        <f t="shared" si="51"/>
        <v>4759501.6181192519</v>
      </c>
      <c r="N127" s="2">
        <v>42066</v>
      </c>
      <c r="O127" s="37">
        <f t="shared" si="41"/>
        <v>0.4706136610249636</v>
      </c>
      <c r="P127" s="12">
        <f t="shared" si="52"/>
        <v>40661.020312556859</v>
      </c>
      <c r="Q127" s="12">
        <f t="shared" si="53"/>
        <v>0</v>
      </c>
      <c r="R127" s="12">
        <f t="shared" si="54"/>
        <v>0</v>
      </c>
      <c r="S127" s="13">
        <f t="shared" si="55"/>
        <v>7171.2000000000007</v>
      </c>
      <c r="T127" s="13">
        <v>0</v>
      </c>
      <c r="U127" s="14">
        <v>0</v>
      </c>
      <c r="V127" s="15">
        <f t="shared" si="69"/>
        <v>7171.2000000000007</v>
      </c>
      <c r="W127" s="15">
        <f t="shared" si="56"/>
        <v>33489.820312556854</v>
      </c>
      <c r="X127" s="15">
        <f t="shared" si="65"/>
        <v>6518000</v>
      </c>
      <c r="Y127" s="15">
        <f t="shared" si="66"/>
        <v>2405897.6607501768</v>
      </c>
      <c r="Z127" s="15">
        <f t="shared" si="57"/>
        <v>6518000</v>
      </c>
      <c r="AB127" s="2">
        <v>42066</v>
      </c>
      <c r="AC127" s="12">
        <f t="shared" si="42"/>
        <v>13437.448005666876</v>
      </c>
      <c r="AD127" s="12">
        <f t="shared" si="58"/>
        <v>0</v>
      </c>
      <c r="AE127" s="12">
        <f t="shared" si="72"/>
        <v>0</v>
      </c>
      <c r="AF127" s="13">
        <f t="shared" si="59"/>
        <v>4147.2</v>
      </c>
      <c r="AG127" s="15">
        <f t="shared" si="43"/>
        <v>4147.2</v>
      </c>
      <c r="AH127" s="15">
        <f t="shared" si="60"/>
        <v>9290.2480056668755</v>
      </c>
      <c r="AI127" s="15">
        <f t="shared" si="67"/>
        <v>1661721.43</v>
      </c>
      <c r="AJ127" s="15">
        <f t="shared" si="70"/>
        <v>539195.31092690711</v>
      </c>
      <c r="AK127" s="40">
        <f t="shared" si="61"/>
        <v>6518000</v>
      </c>
      <c r="AL127" s="15"/>
      <c r="AN127" s="2">
        <v>42066</v>
      </c>
      <c r="AO127" s="12">
        <f t="shared" si="62"/>
        <v>0</v>
      </c>
      <c r="AP127" s="12">
        <f t="shared" si="73"/>
        <v>0</v>
      </c>
      <c r="AQ127" s="13">
        <f t="shared" si="63"/>
        <v>4147.2</v>
      </c>
      <c r="AR127" s="15">
        <f t="shared" si="44"/>
        <v>4147.2</v>
      </c>
      <c r="AS127" s="15">
        <f t="shared" si="64"/>
        <v>9290.2480056668755</v>
      </c>
      <c r="AT127" s="15">
        <f t="shared" si="68"/>
        <v>2945693.45</v>
      </c>
      <c r="AU127" s="15">
        <f t="shared" si="71"/>
        <v>567333.9691968828</v>
      </c>
      <c r="AV127" s="15">
        <f t="shared" si="45"/>
        <v>6518000</v>
      </c>
    </row>
    <row r="128" spans="1:48" x14ac:dyDescent="0.15">
      <c r="A128" s="2">
        <v>42067</v>
      </c>
      <c r="B128" s="30">
        <v>1.0327726989999999</v>
      </c>
      <c r="C128" s="12">
        <f t="shared" si="46"/>
        <v>89231.561193599991</v>
      </c>
      <c r="D128" s="12">
        <f>Výpar!$G$18/31</f>
        <v>0</v>
      </c>
      <c r="E128" s="12">
        <f t="shared" si="47"/>
        <v>0</v>
      </c>
      <c r="F128" s="13">
        <f t="shared" si="48"/>
        <v>11664</v>
      </c>
      <c r="G128" s="13">
        <f t="shared" si="49"/>
        <v>7171.2000000000007</v>
      </c>
      <c r="H128" s="14">
        <f t="shared" si="49"/>
        <v>7171.2000000000007</v>
      </c>
      <c r="I128" s="15">
        <f t="shared" si="39"/>
        <v>26006.400000000001</v>
      </c>
      <c r="J128" s="15">
        <f t="shared" si="40"/>
        <v>63225.16119359999</v>
      </c>
      <c r="K128" s="15">
        <f t="shared" si="50"/>
        <v>5627000</v>
      </c>
      <c r="L128" s="15">
        <f t="shared" si="51"/>
        <v>4822726.7793128518</v>
      </c>
      <c r="N128" s="2">
        <v>42067</v>
      </c>
      <c r="O128" s="37">
        <f t="shared" si="41"/>
        <v>0.34085995900232213</v>
      </c>
      <c r="P128" s="12">
        <f t="shared" si="52"/>
        <v>29450.300457800633</v>
      </c>
      <c r="Q128" s="12">
        <f t="shared" si="53"/>
        <v>0</v>
      </c>
      <c r="R128" s="12">
        <f t="shared" si="54"/>
        <v>0</v>
      </c>
      <c r="S128" s="13">
        <f t="shared" si="55"/>
        <v>7171.2000000000007</v>
      </c>
      <c r="T128" s="13">
        <v>0</v>
      </c>
      <c r="U128" s="14">
        <v>0</v>
      </c>
      <c r="V128" s="15">
        <f t="shared" si="69"/>
        <v>7171.2000000000007</v>
      </c>
      <c r="W128" s="15">
        <f t="shared" si="56"/>
        <v>22279.100457800632</v>
      </c>
      <c r="X128" s="15">
        <f t="shared" si="65"/>
        <v>6518000</v>
      </c>
      <c r="Y128" s="15">
        <f t="shared" si="66"/>
        <v>2428176.7612079773</v>
      </c>
      <c r="Z128" s="15">
        <f t="shared" si="57"/>
        <v>6518000</v>
      </c>
      <c r="AB128" s="2">
        <v>42067</v>
      </c>
      <c r="AC128" s="12">
        <f t="shared" si="42"/>
        <v>9732.5861011597081</v>
      </c>
      <c r="AD128" s="12">
        <f t="shared" si="58"/>
        <v>0</v>
      </c>
      <c r="AE128" s="12">
        <f t="shared" si="72"/>
        <v>0</v>
      </c>
      <c r="AF128" s="13">
        <f t="shared" si="59"/>
        <v>4147.2</v>
      </c>
      <c r="AG128" s="15">
        <f t="shared" si="43"/>
        <v>4147.2</v>
      </c>
      <c r="AH128" s="15">
        <f t="shared" si="60"/>
        <v>5585.3861011597082</v>
      </c>
      <c r="AI128" s="15">
        <f t="shared" si="67"/>
        <v>1661721.43</v>
      </c>
      <c r="AJ128" s="15">
        <f t="shared" si="70"/>
        <v>544780.69702806685</v>
      </c>
      <c r="AK128" s="40">
        <f t="shared" si="61"/>
        <v>6518000</v>
      </c>
      <c r="AL128" s="15"/>
      <c r="AN128" s="2">
        <v>42067</v>
      </c>
      <c r="AO128" s="12">
        <f t="shared" si="62"/>
        <v>0</v>
      </c>
      <c r="AP128" s="12">
        <f t="shared" si="73"/>
        <v>0</v>
      </c>
      <c r="AQ128" s="13">
        <f t="shared" si="63"/>
        <v>4147.2</v>
      </c>
      <c r="AR128" s="15">
        <f t="shared" si="44"/>
        <v>4147.2</v>
      </c>
      <c r="AS128" s="15">
        <f t="shared" si="64"/>
        <v>5585.3861011597082</v>
      </c>
      <c r="AT128" s="15">
        <f t="shared" si="68"/>
        <v>2945693.45</v>
      </c>
      <c r="AU128" s="15">
        <f t="shared" si="71"/>
        <v>572919.35529804253</v>
      </c>
      <c r="AV128" s="15">
        <f t="shared" si="45"/>
        <v>6518000</v>
      </c>
    </row>
    <row r="129" spans="1:48" x14ac:dyDescent="0.15">
      <c r="A129" s="2">
        <v>42068</v>
      </c>
      <c r="B129" s="30">
        <v>0.63207606100000002</v>
      </c>
      <c r="C129" s="12">
        <f t="shared" si="46"/>
        <v>54611.371670400003</v>
      </c>
      <c r="D129" s="12">
        <f>Výpar!$G$18/31</f>
        <v>0</v>
      </c>
      <c r="E129" s="12">
        <f t="shared" si="47"/>
        <v>0</v>
      </c>
      <c r="F129" s="13">
        <f t="shared" si="48"/>
        <v>11664</v>
      </c>
      <c r="G129" s="13">
        <f t="shared" si="49"/>
        <v>7171.2000000000007</v>
      </c>
      <c r="H129" s="14">
        <f t="shared" si="49"/>
        <v>7171.2000000000007</v>
      </c>
      <c r="I129" s="15">
        <f t="shared" si="39"/>
        <v>26006.400000000001</v>
      </c>
      <c r="J129" s="15">
        <f t="shared" si="40"/>
        <v>28604.971670400002</v>
      </c>
      <c r="K129" s="15">
        <f t="shared" si="50"/>
        <v>5627000</v>
      </c>
      <c r="L129" s="15">
        <f t="shared" si="51"/>
        <v>4851331.7509832522</v>
      </c>
      <c r="N129" s="2">
        <v>42068</v>
      </c>
      <c r="O129" s="37">
        <f t="shared" si="41"/>
        <v>0.20861262158403479</v>
      </c>
      <c r="P129" s="12">
        <f t="shared" si="52"/>
        <v>18024.130504860605</v>
      </c>
      <c r="Q129" s="12">
        <f t="shared" si="53"/>
        <v>0</v>
      </c>
      <c r="R129" s="12">
        <f t="shared" si="54"/>
        <v>0</v>
      </c>
      <c r="S129" s="13">
        <f t="shared" si="55"/>
        <v>7171.2000000000007</v>
      </c>
      <c r="T129" s="13">
        <v>0</v>
      </c>
      <c r="U129" s="14">
        <v>0</v>
      </c>
      <c r="V129" s="15">
        <f t="shared" si="69"/>
        <v>7171.2000000000007</v>
      </c>
      <c r="W129" s="15">
        <f t="shared" si="56"/>
        <v>10852.930504860604</v>
      </c>
      <c r="X129" s="15">
        <f t="shared" si="65"/>
        <v>6518000</v>
      </c>
      <c r="Y129" s="15">
        <f t="shared" si="66"/>
        <v>2439029.6917128381</v>
      </c>
      <c r="Z129" s="15">
        <f t="shared" si="57"/>
        <v>6518000</v>
      </c>
      <c r="AB129" s="2">
        <v>42068</v>
      </c>
      <c r="AC129" s="12">
        <f t="shared" si="42"/>
        <v>5956.5233396669937</v>
      </c>
      <c r="AD129" s="12">
        <f t="shared" si="58"/>
        <v>0</v>
      </c>
      <c r="AE129" s="12">
        <f t="shared" si="72"/>
        <v>0</v>
      </c>
      <c r="AF129" s="13">
        <f t="shared" si="59"/>
        <v>4147.2</v>
      </c>
      <c r="AG129" s="15">
        <f t="shared" si="43"/>
        <v>4147.2</v>
      </c>
      <c r="AH129" s="15">
        <f t="shared" si="60"/>
        <v>1809.3233396669939</v>
      </c>
      <c r="AI129" s="15">
        <f t="shared" si="67"/>
        <v>1661721.43</v>
      </c>
      <c r="AJ129" s="15">
        <f t="shared" si="70"/>
        <v>546590.02036773378</v>
      </c>
      <c r="AK129" s="40">
        <f t="shared" si="61"/>
        <v>6518000</v>
      </c>
      <c r="AL129" s="15"/>
      <c r="AN129" s="2">
        <v>42068</v>
      </c>
      <c r="AO129" s="12">
        <f t="shared" si="62"/>
        <v>0</v>
      </c>
      <c r="AP129" s="12">
        <f t="shared" si="73"/>
        <v>0</v>
      </c>
      <c r="AQ129" s="13">
        <f t="shared" si="63"/>
        <v>4147.2</v>
      </c>
      <c r="AR129" s="15">
        <f t="shared" si="44"/>
        <v>4147.2</v>
      </c>
      <c r="AS129" s="15">
        <f t="shared" si="64"/>
        <v>1809.3233396669939</v>
      </c>
      <c r="AT129" s="15">
        <f t="shared" si="68"/>
        <v>2945693.45</v>
      </c>
      <c r="AU129" s="15">
        <f t="shared" si="71"/>
        <v>574728.67863770947</v>
      </c>
      <c r="AV129" s="15">
        <f t="shared" si="45"/>
        <v>6518000</v>
      </c>
    </row>
    <row r="130" spans="1:48" x14ac:dyDescent="0.15">
      <c r="A130" s="2">
        <v>42069</v>
      </c>
      <c r="B130" s="30">
        <v>1.065470328</v>
      </c>
      <c r="C130" s="12">
        <f t="shared" si="46"/>
        <v>92056.636339199991</v>
      </c>
      <c r="D130" s="12">
        <f>Výpar!$G$18/31</f>
        <v>0</v>
      </c>
      <c r="E130" s="12">
        <f t="shared" si="47"/>
        <v>0</v>
      </c>
      <c r="F130" s="13">
        <f t="shared" si="48"/>
        <v>11664</v>
      </c>
      <c r="G130" s="13">
        <f t="shared" si="49"/>
        <v>7171.2000000000007</v>
      </c>
      <c r="H130" s="14">
        <f t="shared" si="49"/>
        <v>7171.2000000000007</v>
      </c>
      <c r="I130" s="15">
        <f t="shared" si="39"/>
        <v>26006.400000000001</v>
      </c>
      <c r="J130" s="15">
        <f t="shared" si="40"/>
        <v>66050.236339199997</v>
      </c>
      <c r="K130" s="15">
        <f t="shared" si="50"/>
        <v>5627000</v>
      </c>
      <c r="L130" s="15">
        <f t="shared" si="51"/>
        <v>4917381.9873224525</v>
      </c>
      <c r="N130" s="2">
        <v>42069</v>
      </c>
      <c r="O130" s="37">
        <f t="shared" si="41"/>
        <v>0.35165160027169806</v>
      </c>
      <c r="P130" s="12">
        <f t="shared" si="52"/>
        <v>30382.698263474711</v>
      </c>
      <c r="Q130" s="12">
        <f t="shared" si="53"/>
        <v>0</v>
      </c>
      <c r="R130" s="12">
        <f t="shared" si="54"/>
        <v>0</v>
      </c>
      <c r="S130" s="13">
        <f t="shared" si="55"/>
        <v>7171.2000000000007</v>
      </c>
      <c r="T130" s="13">
        <v>0</v>
      </c>
      <c r="U130" s="14">
        <v>0</v>
      </c>
      <c r="V130" s="15">
        <f t="shared" si="69"/>
        <v>7171.2000000000007</v>
      </c>
      <c r="W130" s="15">
        <f t="shared" si="56"/>
        <v>23211.49826347471</v>
      </c>
      <c r="X130" s="15">
        <f t="shared" si="65"/>
        <v>6518000</v>
      </c>
      <c r="Y130" s="15">
        <f t="shared" si="66"/>
        <v>2462241.1899763127</v>
      </c>
      <c r="Z130" s="15">
        <f t="shared" si="57"/>
        <v>6518000</v>
      </c>
      <c r="AB130" s="2">
        <v>42069</v>
      </c>
      <c r="AC130" s="12">
        <f t="shared" si="42"/>
        <v>10040.720204486035</v>
      </c>
      <c r="AD130" s="12">
        <f t="shared" si="58"/>
        <v>0</v>
      </c>
      <c r="AE130" s="12">
        <f t="shared" si="72"/>
        <v>0</v>
      </c>
      <c r="AF130" s="13">
        <f t="shared" si="59"/>
        <v>4147.2</v>
      </c>
      <c r="AG130" s="15">
        <f t="shared" si="43"/>
        <v>4147.2</v>
      </c>
      <c r="AH130" s="15">
        <f t="shared" si="60"/>
        <v>5893.5202044860353</v>
      </c>
      <c r="AI130" s="15">
        <f t="shared" si="67"/>
        <v>1661721.43</v>
      </c>
      <c r="AJ130" s="15">
        <f t="shared" si="70"/>
        <v>552483.54057221988</v>
      </c>
      <c r="AK130" s="40">
        <f t="shared" si="61"/>
        <v>6518000</v>
      </c>
      <c r="AL130" s="15"/>
      <c r="AN130" s="2">
        <v>42069</v>
      </c>
      <c r="AO130" s="12">
        <f t="shared" si="62"/>
        <v>0</v>
      </c>
      <c r="AP130" s="12">
        <f t="shared" si="73"/>
        <v>0</v>
      </c>
      <c r="AQ130" s="13">
        <f t="shared" si="63"/>
        <v>4147.2</v>
      </c>
      <c r="AR130" s="15">
        <f t="shared" si="44"/>
        <v>4147.2</v>
      </c>
      <c r="AS130" s="15">
        <f t="shared" si="64"/>
        <v>5893.5202044860353</v>
      </c>
      <c r="AT130" s="15">
        <f t="shared" si="68"/>
        <v>2945693.45</v>
      </c>
      <c r="AU130" s="15">
        <f t="shared" si="71"/>
        <v>580622.19884219556</v>
      </c>
      <c r="AV130" s="15">
        <f t="shared" si="45"/>
        <v>6518000</v>
      </c>
    </row>
    <row r="131" spans="1:48" x14ac:dyDescent="0.15">
      <c r="A131" s="2">
        <v>42070</v>
      </c>
      <c r="B131" s="30">
        <v>1.072692693</v>
      </c>
      <c r="C131" s="12">
        <f t="shared" si="46"/>
        <v>92680.648675200006</v>
      </c>
      <c r="D131" s="12">
        <f>Výpar!$G$18/31</f>
        <v>0</v>
      </c>
      <c r="E131" s="12">
        <f t="shared" si="47"/>
        <v>0</v>
      </c>
      <c r="F131" s="13">
        <f t="shared" si="48"/>
        <v>11664</v>
      </c>
      <c r="G131" s="13">
        <f t="shared" si="49"/>
        <v>7171.2000000000007</v>
      </c>
      <c r="H131" s="14">
        <f t="shared" si="49"/>
        <v>7171.2000000000007</v>
      </c>
      <c r="I131" s="15">
        <f t="shared" si="39"/>
        <v>26006.400000000001</v>
      </c>
      <c r="J131" s="15">
        <f t="shared" si="40"/>
        <v>66674.248675200011</v>
      </c>
      <c r="K131" s="15">
        <f t="shared" si="50"/>
        <v>5627000</v>
      </c>
      <c r="L131" s="15">
        <f t="shared" si="51"/>
        <v>4984056.2359976526</v>
      </c>
      <c r="N131" s="2">
        <v>42070</v>
      </c>
      <c r="O131" s="37">
        <f t="shared" si="41"/>
        <v>0.35403529519332366</v>
      </c>
      <c r="P131" s="12">
        <f t="shared" si="52"/>
        <v>30588.649504703164</v>
      </c>
      <c r="Q131" s="12">
        <f t="shared" si="53"/>
        <v>0</v>
      </c>
      <c r="R131" s="12">
        <f t="shared" si="54"/>
        <v>0</v>
      </c>
      <c r="S131" s="13">
        <f t="shared" si="55"/>
        <v>7171.2000000000007</v>
      </c>
      <c r="T131" s="13">
        <v>0</v>
      </c>
      <c r="U131" s="14">
        <v>0</v>
      </c>
      <c r="V131" s="15">
        <f t="shared" si="69"/>
        <v>7171.2000000000007</v>
      </c>
      <c r="W131" s="15">
        <f t="shared" si="56"/>
        <v>23417.449504703163</v>
      </c>
      <c r="X131" s="15">
        <f t="shared" si="65"/>
        <v>6518000</v>
      </c>
      <c r="Y131" s="15">
        <f t="shared" si="66"/>
        <v>2485658.639481016</v>
      </c>
      <c r="Z131" s="15">
        <f t="shared" si="57"/>
        <v>6518000</v>
      </c>
      <c r="AB131" s="2">
        <v>42070</v>
      </c>
      <c r="AC131" s="12">
        <f t="shared" si="42"/>
        <v>10108.781927345835</v>
      </c>
      <c r="AD131" s="12">
        <f t="shared" si="58"/>
        <v>0</v>
      </c>
      <c r="AE131" s="12">
        <f t="shared" si="72"/>
        <v>0</v>
      </c>
      <c r="AF131" s="13">
        <f t="shared" si="59"/>
        <v>4147.2</v>
      </c>
      <c r="AG131" s="15">
        <f t="shared" si="43"/>
        <v>4147.2</v>
      </c>
      <c r="AH131" s="15">
        <f t="shared" si="60"/>
        <v>5961.5819273458355</v>
      </c>
      <c r="AI131" s="15">
        <f t="shared" si="67"/>
        <v>1661721.43</v>
      </c>
      <c r="AJ131" s="15">
        <f t="shared" si="70"/>
        <v>558445.12249956571</v>
      </c>
      <c r="AK131" s="40">
        <f t="shared" si="61"/>
        <v>6518000</v>
      </c>
      <c r="AL131" s="15"/>
      <c r="AN131" s="2">
        <v>42070</v>
      </c>
      <c r="AO131" s="12">
        <f t="shared" si="62"/>
        <v>0</v>
      </c>
      <c r="AP131" s="12">
        <f t="shared" si="73"/>
        <v>0</v>
      </c>
      <c r="AQ131" s="13">
        <f t="shared" si="63"/>
        <v>4147.2</v>
      </c>
      <c r="AR131" s="15">
        <f t="shared" si="44"/>
        <v>4147.2</v>
      </c>
      <c r="AS131" s="15">
        <f t="shared" si="64"/>
        <v>5961.5819273458355</v>
      </c>
      <c r="AT131" s="15">
        <f t="shared" si="68"/>
        <v>2945693.45</v>
      </c>
      <c r="AU131" s="15">
        <f t="shared" si="71"/>
        <v>586583.78076954139</v>
      </c>
      <c r="AV131" s="15">
        <f t="shared" si="45"/>
        <v>6518000</v>
      </c>
    </row>
    <row r="132" spans="1:48" x14ac:dyDescent="0.15">
      <c r="A132" s="2">
        <v>42071</v>
      </c>
      <c r="B132" s="30">
        <v>1.014325433</v>
      </c>
      <c r="C132" s="12">
        <f t="shared" si="46"/>
        <v>87637.717411200007</v>
      </c>
      <c r="D132" s="12">
        <f>Výpar!$G$18/31</f>
        <v>0</v>
      </c>
      <c r="E132" s="12">
        <f t="shared" si="47"/>
        <v>0</v>
      </c>
      <c r="F132" s="13">
        <f t="shared" si="48"/>
        <v>11664</v>
      </c>
      <c r="G132" s="13">
        <f t="shared" si="49"/>
        <v>7171.2000000000007</v>
      </c>
      <c r="H132" s="14">
        <f t="shared" si="49"/>
        <v>7171.2000000000007</v>
      </c>
      <c r="I132" s="15">
        <f t="shared" si="39"/>
        <v>26006.400000000001</v>
      </c>
      <c r="J132" s="15">
        <f t="shared" si="40"/>
        <v>61631.317411200005</v>
      </c>
      <c r="K132" s="15">
        <f t="shared" si="50"/>
        <v>5627000</v>
      </c>
      <c r="L132" s="15">
        <f t="shared" si="51"/>
        <v>5045687.5534088528</v>
      </c>
      <c r="N132" s="2">
        <v>42071</v>
      </c>
      <c r="O132" s="37">
        <f t="shared" si="41"/>
        <v>0.33477155800319297</v>
      </c>
      <c r="P132" s="12">
        <f t="shared" si="52"/>
        <v>28924.262611475871</v>
      </c>
      <c r="Q132" s="12">
        <f t="shared" si="53"/>
        <v>0</v>
      </c>
      <c r="R132" s="12">
        <f t="shared" si="54"/>
        <v>0</v>
      </c>
      <c r="S132" s="13">
        <f t="shared" si="55"/>
        <v>7171.2000000000007</v>
      </c>
      <c r="T132" s="13">
        <v>0</v>
      </c>
      <c r="U132" s="14">
        <v>0</v>
      </c>
      <c r="V132" s="15">
        <f t="shared" si="69"/>
        <v>7171.2000000000007</v>
      </c>
      <c r="W132" s="15">
        <f t="shared" si="56"/>
        <v>21753.062611475871</v>
      </c>
      <c r="X132" s="15">
        <f t="shared" si="65"/>
        <v>6518000</v>
      </c>
      <c r="Y132" s="15">
        <f t="shared" si="66"/>
        <v>2507411.702092492</v>
      </c>
      <c r="Z132" s="15">
        <f t="shared" si="57"/>
        <v>6518000</v>
      </c>
      <c r="AB132" s="2">
        <v>42071</v>
      </c>
      <c r="AC132" s="12">
        <f t="shared" si="42"/>
        <v>9558.7437785946004</v>
      </c>
      <c r="AD132" s="12">
        <f t="shared" si="58"/>
        <v>0</v>
      </c>
      <c r="AE132" s="12">
        <f t="shared" si="72"/>
        <v>0</v>
      </c>
      <c r="AF132" s="13">
        <f t="shared" si="59"/>
        <v>4147.2</v>
      </c>
      <c r="AG132" s="15">
        <f t="shared" si="43"/>
        <v>4147.2</v>
      </c>
      <c r="AH132" s="15">
        <f t="shared" si="60"/>
        <v>5411.5437785946006</v>
      </c>
      <c r="AI132" s="15">
        <f t="shared" si="67"/>
        <v>1661721.43</v>
      </c>
      <c r="AJ132" s="15">
        <f t="shared" si="70"/>
        <v>563856.66627816029</v>
      </c>
      <c r="AK132" s="40">
        <f t="shared" si="61"/>
        <v>6518000</v>
      </c>
      <c r="AL132" s="15"/>
      <c r="AN132" s="2">
        <v>42071</v>
      </c>
      <c r="AO132" s="12">
        <f t="shared" si="62"/>
        <v>0</v>
      </c>
      <c r="AP132" s="12">
        <f t="shared" si="73"/>
        <v>0</v>
      </c>
      <c r="AQ132" s="13">
        <f t="shared" si="63"/>
        <v>4147.2</v>
      </c>
      <c r="AR132" s="15">
        <f t="shared" si="44"/>
        <v>4147.2</v>
      </c>
      <c r="AS132" s="15">
        <f t="shared" si="64"/>
        <v>5411.5437785946006</v>
      </c>
      <c r="AT132" s="15">
        <f t="shared" si="68"/>
        <v>2945693.45</v>
      </c>
      <c r="AU132" s="15">
        <f t="shared" si="71"/>
        <v>591995.32454813598</v>
      </c>
      <c r="AV132" s="15">
        <f t="shared" si="45"/>
        <v>6518000</v>
      </c>
    </row>
    <row r="133" spans="1:48" x14ac:dyDescent="0.15">
      <c r="A133" s="2">
        <v>42072</v>
      </c>
      <c r="B133" s="30">
        <v>0.62669397299999996</v>
      </c>
      <c r="C133" s="12">
        <f t="shared" si="46"/>
        <v>54146.359267199994</v>
      </c>
      <c r="D133" s="12">
        <f>Výpar!$G$18/31</f>
        <v>0</v>
      </c>
      <c r="E133" s="12">
        <f t="shared" si="47"/>
        <v>0</v>
      </c>
      <c r="F133" s="13">
        <f t="shared" si="48"/>
        <v>11664</v>
      </c>
      <c r="G133" s="13">
        <f t="shared" si="49"/>
        <v>7171.2000000000007</v>
      </c>
      <c r="H133" s="14">
        <f t="shared" si="49"/>
        <v>7171.2000000000007</v>
      </c>
      <c r="I133" s="15">
        <f t="shared" ref="I133:I196" si="74">SUM(F133:H133)</f>
        <v>26006.400000000001</v>
      </c>
      <c r="J133" s="15">
        <f t="shared" ref="J133:J196" si="75">C133-(E133+I133)</f>
        <v>28139.959267199993</v>
      </c>
      <c r="K133" s="15">
        <f t="shared" si="50"/>
        <v>5627000</v>
      </c>
      <c r="L133" s="15">
        <f t="shared" si="51"/>
        <v>5073827.5126760527</v>
      </c>
      <c r="N133" s="2">
        <v>42072</v>
      </c>
      <c r="O133" s="37">
        <f t="shared" ref="O133:O196" si="76">B133*90.96/275.6</f>
        <v>0.20683629820058053</v>
      </c>
      <c r="P133" s="12">
        <f t="shared" si="52"/>
        <v>17870.656164530159</v>
      </c>
      <c r="Q133" s="12">
        <f t="shared" si="53"/>
        <v>0</v>
      </c>
      <c r="R133" s="12">
        <f t="shared" si="54"/>
        <v>0</v>
      </c>
      <c r="S133" s="13">
        <f t="shared" si="55"/>
        <v>7171.2000000000007</v>
      </c>
      <c r="T133" s="13">
        <v>0</v>
      </c>
      <c r="U133" s="14">
        <v>0</v>
      </c>
      <c r="V133" s="15">
        <f t="shared" si="69"/>
        <v>7171.2000000000007</v>
      </c>
      <c r="W133" s="15">
        <f t="shared" si="56"/>
        <v>10699.456164530158</v>
      </c>
      <c r="X133" s="15">
        <f t="shared" si="65"/>
        <v>6518000</v>
      </c>
      <c r="Y133" s="15">
        <f t="shared" si="66"/>
        <v>2518111.158257022</v>
      </c>
      <c r="Z133" s="15">
        <f t="shared" si="57"/>
        <v>6518000</v>
      </c>
      <c r="AB133" s="2">
        <v>42072</v>
      </c>
      <c r="AC133" s="12">
        <f t="shared" ref="AC133:AC196" si="77">P133*30.06/90.96</f>
        <v>5905.8039171699274</v>
      </c>
      <c r="AD133" s="12">
        <f t="shared" si="58"/>
        <v>0</v>
      </c>
      <c r="AE133" s="12">
        <f t="shared" si="72"/>
        <v>0</v>
      </c>
      <c r="AF133" s="13">
        <f t="shared" si="59"/>
        <v>4147.2</v>
      </c>
      <c r="AG133" s="15">
        <f t="shared" ref="AG133:AG196" si="78">SUM(AF133:AF133)</f>
        <v>4147.2</v>
      </c>
      <c r="AH133" s="15">
        <f t="shared" si="60"/>
        <v>1758.6039171699276</v>
      </c>
      <c r="AI133" s="15">
        <f t="shared" si="67"/>
        <v>1661721.43</v>
      </c>
      <c r="AJ133" s="15">
        <f t="shared" si="70"/>
        <v>565615.27019533026</v>
      </c>
      <c r="AK133" s="40">
        <f t="shared" si="61"/>
        <v>6518000</v>
      </c>
      <c r="AL133" s="15"/>
      <c r="AN133" s="2">
        <v>42072</v>
      </c>
      <c r="AO133" s="12">
        <f t="shared" si="62"/>
        <v>0</v>
      </c>
      <c r="AP133" s="12">
        <f t="shared" si="73"/>
        <v>0</v>
      </c>
      <c r="AQ133" s="13">
        <f t="shared" si="63"/>
        <v>4147.2</v>
      </c>
      <c r="AR133" s="15">
        <f t="shared" ref="AR133:AR196" si="79">SUM(AQ133:AQ133)</f>
        <v>4147.2</v>
      </c>
      <c r="AS133" s="15">
        <f t="shared" si="64"/>
        <v>1758.6039171699276</v>
      </c>
      <c r="AT133" s="15">
        <f t="shared" si="68"/>
        <v>2945693.45</v>
      </c>
      <c r="AU133" s="15">
        <f t="shared" si="71"/>
        <v>593753.92846530594</v>
      </c>
      <c r="AV133" s="15">
        <f t="shared" ref="AV133:AV168" si="80">X133</f>
        <v>6518000</v>
      </c>
    </row>
    <row r="134" spans="1:48" x14ac:dyDescent="0.15">
      <c r="A134" s="2">
        <v>42073</v>
      </c>
      <c r="B134" s="30">
        <v>0.61917972899999996</v>
      </c>
      <c r="C134" s="12">
        <f t="shared" ref="C134:C197" si="81">B134*86400</f>
        <v>53497.128585599996</v>
      </c>
      <c r="D134" s="12">
        <f>Výpar!$G$18/31</f>
        <v>0</v>
      </c>
      <c r="E134" s="12">
        <f t="shared" ref="E134:E197" si="82">D134*1.03</f>
        <v>0</v>
      </c>
      <c r="F134" s="13">
        <f t="shared" ref="F134:F197" si="83">0.135*86400</f>
        <v>11664</v>
      </c>
      <c r="G134" s="13">
        <f t="shared" ref="G134:H197" si="84">0.083*86400</f>
        <v>7171.2000000000007</v>
      </c>
      <c r="H134" s="14">
        <f t="shared" si="84"/>
        <v>7171.2000000000007</v>
      </c>
      <c r="I134" s="15">
        <f t="shared" si="74"/>
        <v>26006.400000000001</v>
      </c>
      <c r="J134" s="15">
        <f t="shared" si="75"/>
        <v>27490.728585599994</v>
      </c>
      <c r="K134" s="15">
        <f t="shared" ref="K134:K197" si="85">IF(IF(J134+K133&gt;$L$2,$L$2,J134+K133)&lt;0,0,IF(J134+K133&gt;$L$2,$L$2,J134+K133))</f>
        <v>5627000</v>
      </c>
      <c r="L134" s="15">
        <f t="shared" ref="L134:L197" si="86">IF((IF($L$2&lt;=K134,J134,J134+K134-$L$2)+L133)&lt;0,0,IF($L$2&lt;=K134,J134,J134+K134-$L$2)+L133)</f>
        <v>5101318.2412616527</v>
      </c>
      <c r="N134" s="2">
        <v>42073</v>
      </c>
      <c r="O134" s="37">
        <f t="shared" si="76"/>
        <v>0.2043562705001451</v>
      </c>
      <c r="P134" s="12">
        <f t="shared" ref="P134:P197" si="87">O134*86400</f>
        <v>17656.381771212538</v>
      </c>
      <c r="Q134" s="12">
        <f t="shared" ref="Q134:Q197" si="88">D134*1124000/3935000</f>
        <v>0</v>
      </c>
      <c r="R134" s="12">
        <f t="shared" ref="R134:R197" si="89">Q134*1.03</f>
        <v>0</v>
      </c>
      <c r="S134" s="13">
        <f t="shared" ref="S134:S197" si="90">0.083*86400</f>
        <v>7171.2000000000007</v>
      </c>
      <c r="T134" s="13">
        <v>0</v>
      </c>
      <c r="U134" s="14">
        <v>0</v>
      </c>
      <c r="V134" s="15">
        <f t="shared" si="69"/>
        <v>7171.2000000000007</v>
      </c>
      <c r="W134" s="15">
        <f t="shared" ref="W134:W197" si="91">P134-(R134+V134)</f>
        <v>10485.181771212538</v>
      </c>
      <c r="X134" s="15">
        <f t="shared" si="65"/>
        <v>6518000</v>
      </c>
      <c r="Y134" s="15">
        <f t="shared" si="66"/>
        <v>2528596.3400282348</v>
      </c>
      <c r="Z134" s="15">
        <f t="shared" ref="Z134:Z197" si="92">$Y$2</f>
        <v>6518000</v>
      </c>
      <c r="AB134" s="2">
        <v>42073</v>
      </c>
      <c r="AC134" s="12">
        <f t="shared" si="77"/>
        <v>5834.9916011724818</v>
      </c>
      <c r="AD134" s="12">
        <f t="shared" ref="AD134:AD197" si="93">$D134*440751.35/3935000</f>
        <v>0</v>
      </c>
      <c r="AE134" s="12">
        <f t="shared" si="72"/>
        <v>0</v>
      </c>
      <c r="AF134" s="13">
        <f t="shared" ref="AF134:AF169" si="94">0.048*86400</f>
        <v>4147.2</v>
      </c>
      <c r="AG134" s="15">
        <f t="shared" si="78"/>
        <v>4147.2</v>
      </c>
      <c r="AH134" s="15">
        <f t="shared" ref="AH134:AH197" si="95">AC134-(AE134+AG134)</f>
        <v>1687.7916011724819</v>
      </c>
      <c r="AI134" s="15">
        <f t="shared" si="67"/>
        <v>1661721.43</v>
      </c>
      <c r="AJ134" s="15">
        <f t="shared" si="70"/>
        <v>567303.06179650279</v>
      </c>
      <c r="AK134" s="40">
        <f t="shared" ref="AK134:AK169" si="96">X134</f>
        <v>6518000</v>
      </c>
      <c r="AL134" s="15"/>
      <c r="AN134" s="2">
        <v>42073</v>
      </c>
      <c r="AO134" s="12">
        <f t="shared" ref="AO134:AO197" si="97">$D134*440751.35/3935000</f>
        <v>0</v>
      </c>
      <c r="AP134" s="12">
        <f t="shared" si="73"/>
        <v>0</v>
      </c>
      <c r="AQ134" s="13">
        <f t="shared" ref="AQ134:AQ169" si="98">0.048*86400</f>
        <v>4147.2</v>
      </c>
      <c r="AR134" s="15">
        <f t="shared" si="79"/>
        <v>4147.2</v>
      </c>
      <c r="AS134" s="15">
        <f t="shared" ref="AS134:AS197" si="99">AC134-(AP134+AR134)</f>
        <v>1687.7916011724819</v>
      </c>
      <c r="AT134" s="15">
        <f t="shared" si="68"/>
        <v>2945693.45</v>
      </c>
      <c r="AU134" s="15">
        <f t="shared" si="71"/>
        <v>595441.72006647848</v>
      </c>
      <c r="AV134" s="15">
        <f t="shared" si="80"/>
        <v>6518000</v>
      </c>
    </row>
    <row r="135" spans="1:48" x14ac:dyDescent="0.15">
      <c r="A135" s="2">
        <v>42074</v>
      </c>
      <c r="B135" s="30">
        <v>1.040023205</v>
      </c>
      <c r="C135" s="12">
        <f t="shared" si="81"/>
        <v>89858.004912000004</v>
      </c>
      <c r="D135" s="12">
        <f>Výpar!$G$18/31</f>
        <v>0</v>
      </c>
      <c r="E135" s="12">
        <f t="shared" si="82"/>
        <v>0</v>
      </c>
      <c r="F135" s="13">
        <f t="shared" si="83"/>
        <v>11664</v>
      </c>
      <c r="G135" s="13">
        <f t="shared" si="84"/>
        <v>7171.2000000000007</v>
      </c>
      <c r="H135" s="14">
        <f t="shared" si="84"/>
        <v>7171.2000000000007</v>
      </c>
      <c r="I135" s="15">
        <f t="shared" si="74"/>
        <v>26006.400000000001</v>
      </c>
      <c r="J135" s="15">
        <f t="shared" si="75"/>
        <v>63851.604912000003</v>
      </c>
      <c r="K135" s="15">
        <f t="shared" si="85"/>
        <v>5627000</v>
      </c>
      <c r="L135" s="15">
        <f t="shared" si="86"/>
        <v>5165169.8461736524</v>
      </c>
      <c r="N135" s="2">
        <v>42074</v>
      </c>
      <c r="O135" s="37">
        <f t="shared" si="76"/>
        <v>0.34325294167924525</v>
      </c>
      <c r="P135" s="12">
        <f t="shared" si="87"/>
        <v>29657.054161086791</v>
      </c>
      <c r="Q135" s="12">
        <f t="shared" si="88"/>
        <v>0</v>
      </c>
      <c r="R135" s="12">
        <f t="shared" si="89"/>
        <v>0</v>
      </c>
      <c r="S135" s="13">
        <f t="shared" si="90"/>
        <v>7171.2000000000007</v>
      </c>
      <c r="T135" s="13">
        <v>0</v>
      </c>
      <c r="U135" s="14">
        <v>0</v>
      </c>
      <c r="V135" s="15">
        <f t="shared" si="69"/>
        <v>7171.2000000000007</v>
      </c>
      <c r="W135" s="15">
        <f t="shared" si="91"/>
        <v>22485.854161086791</v>
      </c>
      <c r="X135" s="15">
        <f t="shared" ref="X135:X198" si="100">IF(IF(W135+X134&gt;$Y$2,$Y$2,W135+X134)&lt;0,0,IF(W135+X134&gt;$Y$2,$Y$2,W135+X134))</f>
        <v>6518000</v>
      </c>
      <c r="Y135" s="15">
        <f t="shared" ref="Y135:Y198" si="101">IF((IF($Y$2&lt;=X135,W135,W135+X135-$Y$2)+Y134)&lt;0,0,IF($Y$2&lt;=X135,W135,W135+X135-$Y$2)+Y134)</f>
        <v>2551082.1941893217</v>
      </c>
      <c r="Z135" s="15">
        <f t="shared" si="92"/>
        <v>6518000</v>
      </c>
      <c r="AB135" s="2">
        <v>42074</v>
      </c>
      <c r="AC135" s="12">
        <f t="shared" si="77"/>
        <v>9800.9130176150938</v>
      </c>
      <c r="AD135" s="12">
        <f t="shared" si="93"/>
        <v>0</v>
      </c>
      <c r="AE135" s="12">
        <f t="shared" si="72"/>
        <v>0</v>
      </c>
      <c r="AF135" s="13">
        <f t="shared" si="94"/>
        <v>4147.2</v>
      </c>
      <c r="AG135" s="15">
        <f t="shared" si="78"/>
        <v>4147.2</v>
      </c>
      <c r="AH135" s="15">
        <f t="shared" si="95"/>
        <v>5653.713017615094</v>
      </c>
      <c r="AI135" s="15">
        <f t="shared" ref="AI135:AI198" si="102">IF(IF(AH135+AI134&gt;$AJ$2,$AJ$2,AH135+AI134)&lt;0,0,IF(AH135+AI134&gt;$AJ$2,$AJ$2,AH135+AI134))</f>
        <v>1661721.43</v>
      </c>
      <c r="AJ135" s="15">
        <f t="shared" si="70"/>
        <v>572956.77481411793</v>
      </c>
      <c r="AK135" s="40">
        <f t="shared" si="96"/>
        <v>6518000</v>
      </c>
      <c r="AL135" s="15"/>
      <c r="AN135" s="2">
        <v>42074</v>
      </c>
      <c r="AO135" s="12">
        <f t="shared" si="97"/>
        <v>0</v>
      </c>
      <c r="AP135" s="12">
        <f t="shared" si="73"/>
        <v>0</v>
      </c>
      <c r="AQ135" s="13">
        <f t="shared" si="98"/>
        <v>4147.2</v>
      </c>
      <c r="AR135" s="15">
        <f t="shared" si="79"/>
        <v>4147.2</v>
      </c>
      <c r="AS135" s="15">
        <f t="shared" si="99"/>
        <v>5653.713017615094</v>
      </c>
      <c r="AT135" s="15">
        <f t="shared" ref="AT135:AT198" si="103">IF(IF(AS135+AT134&gt;$AU$2,$AU$2,AS135+AT134)&lt;0,0,IF(AS135+AT134&gt;$AU$2,$AU$2,AS135+AT134))</f>
        <v>2945693.45</v>
      </c>
      <c r="AU135" s="15">
        <f t="shared" si="71"/>
        <v>601095.43308409362</v>
      </c>
      <c r="AV135" s="15">
        <f t="shared" si="80"/>
        <v>6518000</v>
      </c>
    </row>
    <row r="136" spans="1:48" x14ac:dyDescent="0.15">
      <c r="A136" s="2">
        <v>42075</v>
      </c>
      <c r="B136" s="30">
        <v>1.035307333</v>
      </c>
      <c r="C136" s="12">
        <f t="shared" si="81"/>
        <v>89450.553571199998</v>
      </c>
      <c r="D136" s="12">
        <f>Výpar!$G$18/31</f>
        <v>0</v>
      </c>
      <c r="E136" s="12">
        <f t="shared" si="82"/>
        <v>0</v>
      </c>
      <c r="F136" s="13">
        <f t="shared" si="83"/>
        <v>11664</v>
      </c>
      <c r="G136" s="13">
        <f t="shared" si="84"/>
        <v>7171.2000000000007</v>
      </c>
      <c r="H136" s="14">
        <f t="shared" si="84"/>
        <v>7171.2000000000007</v>
      </c>
      <c r="I136" s="15">
        <f t="shared" si="74"/>
        <v>26006.400000000001</v>
      </c>
      <c r="J136" s="15">
        <f t="shared" si="75"/>
        <v>63444.153571199997</v>
      </c>
      <c r="K136" s="15">
        <f t="shared" si="85"/>
        <v>5627000</v>
      </c>
      <c r="L136" s="15">
        <f t="shared" si="86"/>
        <v>5228613.9997448521</v>
      </c>
      <c r="N136" s="2">
        <v>42075</v>
      </c>
      <c r="O136" s="37">
        <f t="shared" si="76"/>
        <v>0.34169649858374451</v>
      </c>
      <c r="P136" s="12">
        <f t="shared" si="87"/>
        <v>29522.577477635525</v>
      </c>
      <c r="Q136" s="12">
        <f t="shared" si="88"/>
        <v>0</v>
      </c>
      <c r="R136" s="12">
        <f t="shared" si="89"/>
        <v>0</v>
      </c>
      <c r="S136" s="13">
        <f t="shared" si="90"/>
        <v>7171.2000000000007</v>
      </c>
      <c r="T136" s="13">
        <v>0</v>
      </c>
      <c r="U136" s="14">
        <v>0</v>
      </c>
      <c r="V136" s="15">
        <f t="shared" ref="V136:V199" si="104">SUM(S136:U136)</f>
        <v>7171.2000000000007</v>
      </c>
      <c r="W136" s="15">
        <f t="shared" si="91"/>
        <v>22351.377477635524</v>
      </c>
      <c r="X136" s="15">
        <f t="shared" si="100"/>
        <v>6518000</v>
      </c>
      <c r="Y136" s="15">
        <f t="shared" si="101"/>
        <v>2573433.5716669573</v>
      </c>
      <c r="Z136" s="15">
        <f t="shared" si="92"/>
        <v>6518000</v>
      </c>
      <c r="AB136" s="2">
        <v>42075</v>
      </c>
      <c r="AC136" s="12">
        <f t="shared" si="77"/>
        <v>9756.4718445220296</v>
      </c>
      <c r="AD136" s="12">
        <f t="shared" si="93"/>
        <v>0</v>
      </c>
      <c r="AE136" s="12">
        <f t="shared" si="72"/>
        <v>0</v>
      </c>
      <c r="AF136" s="13">
        <f t="shared" si="94"/>
        <v>4147.2</v>
      </c>
      <c r="AG136" s="15">
        <f t="shared" si="78"/>
        <v>4147.2</v>
      </c>
      <c r="AH136" s="15">
        <f t="shared" si="95"/>
        <v>5609.2718445220298</v>
      </c>
      <c r="AI136" s="15">
        <f t="shared" si="102"/>
        <v>1661721.43</v>
      </c>
      <c r="AJ136" s="15">
        <f t="shared" ref="AJ136:AJ199" si="105">IF((IF($AJ$2&lt;=AI136,AH136,AH136+AI136-$AJ$2)+AJ135)&lt;0,0,IF($AJ$2&lt;=AI136,AH136,AH136+AI136-$AJ$2)+AJ135)</f>
        <v>578566.04665863991</v>
      </c>
      <c r="AK136" s="40">
        <f t="shared" si="96"/>
        <v>6518000</v>
      </c>
      <c r="AL136" s="15"/>
      <c r="AN136" s="2">
        <v>42075</v>
      </c>
      <c r="AO136" s="12">
        <f t="shared" si="97"/>
        <v>0</v>
      </c>
      <c r="AP136" s="12">
        <f t="shared" si="73"/>
        <v>0</v>
      </c>
      <c r="AQ136" s="13">
        <f t="shared" si="98"/>
        <v>4147.2</v>
      </c>
      <c r="AR136" s="15">
        <f t="shared" si="79"/>
        <v>4147.2</v>
      </c>
      <c r="AS136" s="15">
        <f t="shared" si="99"/>
        <v>5609.2718445220298</v>
      </c>
      <c r="AT136" s="15">
        <f t="shared" si="103"/>
        <v>2945693.45</v>
      </c>
      <c r="AU136" s="15">
        <f t="shared" ref="AU136:AU199" si="106">IF((IF($AJ$2&lt;=AT136,AS136,AS136+AT136-$AJ$2)+AU135)&lt;0,0,IF($AJ$2&lt;=AT136,AS136,AS136+AT136-$AJ$2)+AU135)</f>
        <v>606704.7049286156</v>
      </c>
      <c r="AV136" s="15">
        <f t="shared" si="80"/>
        <v>6518000</v>
      </c>
    </row>
    <row r="137" spans="1:48" x14ac:dyDescent="0.15">
      <c r="A137" s="2">
        <v>42076</v>
      </c>
      <c r="B137" s="30">
        <v>0.628632415</v>
      </c>
      <c r="C137" s="12">
        <f t="shared" si="81"/>
        <v>54313.840656</v>
      </c>
      <c r="D137" s="12">
        <f>Výpar!$G$18/31</f>
        <v>0</v>
      </c>
      <c r="E137" s="12">
        <f t="shared" si="82"/>
        <v>0</v>
      </c>
      <c r="F137" s="13">
        <f t="shared" si="83"/>
        <v>11664</v>
      </c>
      <c r="G137" s="13">
        <f t="shared" si="84"/>
        <v>7171.2000000000007</v>
      </c>
      <c r="H137" s="14">
        <f t="shared" si="84"/>
        <v>7171.2000000000007</v>
      </c>
      <c r="I137" s="15">
        <f t="shared" si="74"/>
        <v>26006.400000000001</v>
      </c>
      <c r="J137" s="15">
        <f t="shared" si="75"/>
        <v>28307.440655999999</v>
      </c>
      <c r="K137" s="15">
        <f t="shared" si="85"/>
        <v>5627000</v>
      </c>
      <c r="L137" s="15">
        <f t="shared" si="86"/>
        <v>5256921.4404008519</v>
      </c>
      <c r="N137" s="2">
        <v>42076</v>
      </c>
      <c r="O137" s="37">
        <f t="shared" si="76"/>
        <v>0.20747606846298983</v>
      </c>
      <c r="P137" s="12">
        <f t="shared" si="87"/>
        <v>17925.932315202321</v>
      </c>
      <c r="Q137" s="12">
        <f t="shared" si="88"/>
        <v>0</v>
      </c>
      <c r="R137" s="12">
        <f t="shared" si="89"/>
        <v>0</v>
      </c>
      <c r="S137" s="13">
        <f t="shared" si="90"/>
        <v>7171.2000000000007</v>
      </c>
      <c r="T137" s="13">
        <v>0</v>
      </c>
      <c r="U137" s="14">
        <v>0</v>
      </c>
      <c r="V137" s="15">
        <f t="shared" si="104"/>
        <v>7171.2000000000007</v>
      </c>
      <c r="W137" s="15">
        <f t="shared" si="91"/>
        <v>10754.73231520232</v>
      </c>
      <c r="X137" s="15">
        <f t="shared" si="100"/>
        <v>6518000</v>
      </c>
      <c r="Y137" s="15">
        <f t="shared" si="101"/>
        <v>2584188.3039821596</v>
      </c>
      <c r="Z137" s="15">
        <f t="shared" si="92"/>
        <v>6518000</v>
      </c>
      <c r="AB137" s="2">
        <v>42076</v>
      </c>
      <c r="AC137" s="12">
        <f t="shared" si="77"/>
        <v>5924.0712994171254</v>
      </c>
      <c r="AD137" s="12">
        <f t="shared" si="93"/>
        <v>0</v>
      </c>
      <c r="AE137" s="12">
        <f t="shared" ref="AE137:AE200" si="107">AD137*1.03</f>
        <v>0</v>
      </c>
      <c r="AF137" s="13">
        <f t="shared" si="94"/>
        <v>4147.2</v>
      </c>
      <c r="AG137" s="15">
        <f t="shared" si="78"/>
        <v>4147.2</v>
      </c>
      <c r="AH137" s="15">
        <f t="shared" si="95"/>
        <v>1776.8712994171256</v>
      </c>
      <c r="AI137" s="15">
        <f t="shared" si="102"/>
        <v>1661721.43</v>
      </c>
      <c r="AJ137" s="15">
        <f t="shared" si="105"/>
        <v>580342.91795805702</v>
      </c>
      <c r="AK137" s="40">
        <f t="shared" si="96"/>
        <v>6518000</v>
      </c>
      <c r="AL137" s="15"/>
      <c r="AN137" s="2">
        <v>42076</v>
      </c>
      <c r="AO137" s="12">
        <f t="shared" si="97"/>
        <v>0</v>
      </c>
      <c r="AP137" s="12">
        <f t="shared" ref="AP137:AP200" si="108">AO137*1.03</f>
        <v>0</v>
      </c>
      <c r="AQ137" s="13">
        <f t="shared" si="98"/>
        <v>4147.2</v>
      </c>
      <c r="AR137" s="15">
        <f t="shared" si="79"/>
        <v>4147.2</v>
      </c>
      <c r="AS137" s="15">
        <f t="shared" si="99"/>
        <v>1776.8712994171256</v>
      </c>
      <c r="AT137" s="15">
        <f t="shared" si="103"/>
        <v>2945693.45</v>
      </c>
      <c r="AU137" s="15">
        <f t="shared" si="106"/>
        <v>608481.5762280327</v>
      </c>
      <c r="AV137" s="15">
        <f t="shared" si="80"/>
        <v>6518000</v>
      </c>
    </row>
    <row r="138" spans="1:48" x14ac:dyDescent="0.15">
      <c r="A138" s="2">
        <v>42077</v>
      </c>
      <c r="B138" s="30">
        <v>1.0651195490000001</v>
      </c>
      <c r="C138" s="12">
        <f t="shared" si="81"/>
        <v>92026.329033600006</v>
      </c>
      <c r="D138" s="12">
        <f>Výpar!$G$18/31</f>
        <v>0</v>
      </c>
      <c r="E138" s="12">
        <f t="shared" si="82"/>
        <v>0</v>
      </c>
      <c r="F138" s="13">
        <f t="shared" si="83"/>
        <v>11664</v>
      </c>
      <c r="G138" s="13">
        <f t="shared" si="84"/>
        <v>7171.2000000000007</v>
      </c>
      <c r="H138" s="14">
        <f t="shared" si="84"/>
        <v>7171.2000000000007</v>
      </c>
      <c r="I138" s="15">
        <f t="shared" si="74"/>
        <v>26006.400000000001</v>
      </c>
      <c r="J138" s="15">
        <f t="shared" si="75"/>
        <v>66019.929033599998</v>
      </c>
      <c r="K138" s="15">
        <f t="shared" si="85"/>
        <v>5627000</v>
      </c>
      <c r="L138" s="15">
        <f t="shared" si="86"/>
        <v>5322941.3694344517</v>
      </c>
      <c r="N138" s="2">
        <v>42077</v>
      </c>
      <c r="O138" s="37">
        <f t="shared" si="76"/>
        <v>0.35153582792830185</v>
      </c>
      <c r="P138" s="12">
        <f t="shared" si="87"/>
        <v>30372.695533005281</v>
      </c>
      <c r="Q138" s="12">
        <f t="shared" si="88"/>
        <v>0</v>
      </c>
      <c r="R138" s="12">
        <f t="shared" si="89"/>
        <v>0</v>
      </c>
      <c r="S138" s="13">
        <f t="shared" si="90"/>
        <v>7171.2000000000007</v>
      </c>
      <c r="T138" s="13">
        <v>0</v>
      </c>
      <c r="U138" s="14">
        <v>0</v>
      </c>
      <c r="V138" s="15">
        <f t="shared" si="104"/>
        <v>7171.2000000000007</v>
      </c>
      <c r="W138" s="15">
        <f t="shared" si="91"/>
        <v>23201.49553300528</v>
      </c>
      <c r="X138" s="15">
        <f t="shared" si="100"/>
        <v>6518000</v>
      </c>
      <c r="Y138" s="15">
        <f t="shared" si="101"/>
        <v>2607389.7995151649</v>
      </c>
      <c r="Z138" s="15">
        <f t="shared" si="92"/>
        <v>6518000</v>
      </c>
      <c r="AB138" s="2">
        <v>42077</v>
      </c>
      <c r="AC138" s="12">
        <f t="shared" si="77"/>
        <v>10037.414552793962</v>
      </c>
      <c r="AD138" s="12">
        <f t="shared" si="93"/>
        <v>0</v>
      </c>
      <c r="AE138" s="12">
        <f t="shared" si="107"/>
        <v>0</v>
      </c>
      <c r="AF138" s="13">
        <f t="shared" si="94"/>
        <v>4147.2</v>
      </c>
      <c r="AG138" s="15">
        <f t="shared" si="78"/>
        <v>4147.2</v>
      </c>
      <c r="AH138" s="15">
        <f t="shared" si="95"/>
        <v>5890.214552793962</v>
      </c>
      <c r="AI138" s="15">
        <f t="shared" si="102"/>
        <v>1661721.43</v>
      </c>
      <c r="AJ138" s="15">
        <f t="shared" si="105"/>
        <v>586233.13251085102</v>
      </c>
      <c r="AK138" s="40">
        <f t="shared" si="96"/>
        <v>6518000</v>
      </c>
      <c r="AL138" s="15"/>
      <c r="AN138" s="2">
        <v>42077</v>
      </c>
      <c r="AO138" s="12">
        <f t="shared" si="97"/>
        <v>0</v>
      </c>
      <c r="AP138" s="12">
        <f t="shared" si="108"/>
        <v>0</v>
      </c>
      <c r="AQ138" s="13">
        <f t="shared" si="98"/>
        <v>4147.2</v>
      </c>
      <c r="AR138" s="15">
        <f t="shared" si="79"/>
        <v>4147.2</v>
      </c>
      <c r="AS138" s="15">
        <f t="shared" si="99"/>
        <v>5890.214552793962</v>
      </c>
      <c r="AT138" s="15">
        <f t="shared" si="103"/>
        <v>2945693.45</v>
      </c>
      <c r="AU138" s="15">
        <f t="shared" si="106"/>
        <v>614371.7907808267</v>
      </c>
      <c r="AV138" s="15">
        <f t="shared" si="80"/>
        <v>6518000</v>
      </c>
    </row>
    <row r="139" spans="1:48" x14ac:dyDescent="0.15">
      <c r="A139" s="2">
        <v>42078</v>
      </c>
      <c r="B139" s="30">
        <v>0.63271348299999997</v>
      </c>
      <c r="C139" s="12">
        <f t="shared" si="81"/>
        <v>54666.4449312</v>
      </c>
      <c r="D139" s="12">
        <f>Výpar!$G$18/31</f>
        <v>0</v>
      </c>
      <c r="E139" s="12">
        <f t="shared" si="82"/>
        <v>0</v>
      </c>
      <c r="F139" s="13">
        <f t="shared" si="83"/>
        <v>11664</v>
      </c>
      <c r="G139" s="13">
        <f t="shared" si="84"/>
        <v>7171.2000000000007</v>
      </c>
      <c r="H139" s="14">
        <f t="shared" si="84"/>
        <v>7171.2000000000007</v>
      </c>
      <c r="I139" s="15">
        <f t="shared" si="74"/>
        <v>26006.400000000001</v>
      </c>
      <c r="J139" s="15">
        <f t="shared" si="75"/>
        <v>28660.044931199998</v>
      </c>
      <c r="K139" s="15">
        <f t="shared" si="85"/>
        <v>5627000</v>
      </c>
      <c r="L139" s="15">
        <f t="shared" si="86"/>
        <v>5351601.414365652</v>
      </c>
      <c r="N139" s="2">
        <v>42078</v>
      </c>
      <c r="O139" s="37">
        <f t="shared" si="76"/>
        <v>0.20882299859825831</v>
      </c>
      <c r="P139" s="12">
        <f t="shared" si="87"/>
        <v>18042.307078889517</v>
      </c>
      <c r="Q139" s="12">
        <f t="shared" si="88"/>
        <v>0</v>
      </c>
      <c r="R139" s="12">
        <f t="shared" si="89"/>
        <v>0</v>
      </c>
      <c r="S139" s="13">
        <f t="shared" si="90"/>
        <v>7171.2000000000007</v>
      </c>
      <c r="T139" s="13">
        <v>0</v>
      </c>
      <c r="U139" s="14">
        <v>0</v>
      </c>
      <c r="V139" s="15">
        <f t="shared" si="104"/>
        <v>7171.2000000000007</v>
      </c>
      <c r="W139" s="15">
        <f t="shared" si="91"/>
        <v>10871.107078889516</v>
      </c>
      <c r="X139" s="15">
        <f t="shared" si="100"/>
        <v>6518000</v>
      </c>
      <c r="Y139" s="15">
        <f t="shared" si="101"/>
        <v>2618260.9065940543</v>
      </c>
      <c r="Z139" s="15">
        <f t="shared" si="92"/>
        <v>6518000</v>
      </c>
      <c r="AB139" s="2">
        <v>42078</v>
      </c>
      <c r="AC139" s="12">
        <f t="shared" si="77"/>
        <v>5962.530241770216</v>
      </c>
      <c r="AD139" s="12">
        <f t="shared" si="93"/>
        <v>0</v>
      </c>
      <c r="AE139" s="12">
        <f t="shared" si="107"/>
        <v>0</v>
      </c>
      <c r="AF139" s="13">
        <f t="shared" si="94"/>
        <v>4147.2</v>
      </c>
      <c r="AG139" s="15">
        <f t="shared" si="78"/>
        <v>4147.2</v>
      </c>
      <c r="AH139" s="15">
        <f t="shared" si="95"/>
        <v>1815.3302417702162</v>
      </c>
      <c r="AI139" s="15">
        <f t="shared" si="102"/>
        <v>1661721.43</v>
      </c>
      <c r="AJ139" s="15">
        <f t="shared" si="105"/>
        <v>588048.46275262127</v>
      </c>
      <c r="AK139" s="40">
        <f t="shared" si="96"/>
        <v>6518000</v>
      </c>
      <c r="AL139" s="15"/>
      <c r="AN139" s="2">
        <v>42078</v>
      </c>
      <c r="AO139" s="12">
        <f t="shared" si="97"/>
        <v>0</v>
      </c>
      <c r="AP139" s="12">
        <f t="shared" si="108"/>
        <v>0</v>
      </c>
      <c r="AQ139" s="13">
        <f t="shared" si="98"/>
        <v>4147.2</v>
      </c>
      <c r="AR139" s="15">
        <f t="shared" si="79"/>
        <v>4147.2</v>
      </c>
      <c r="AS139" s="15">
        <f t="shared" si="99"/>
        <v>1815.3302417702162</v>
      </c>
      <c r="AT139" s="15">
        <f t="shared" si="103"/>
        <v>2945693.45</v>
      </c>
      <c r="AU139" s="15">
        <f t="shared" si="106"/>
        <v>616187.12102259696</v>
      </c>
      <c r="AV139" s="15">
        <f t="shared" si="80"/>
        <v>6518000</v>
      </c>
    </row>
    <row r="140" spans="1:48" x14ac:dyDescent="0.15">
      <c r="A140" s="2">
        <v>42079</v>
      </c>
      <c r="B140" s="30">
        <v>0.62673520199999999</v>
      </c>
      <c r="C140" s="12">
        <f t="shared" si="81"/>
        <v>54149.921452800001</v>
      </c>
      <c r="D140" s="12">
        <f>Výpar!$G$18/31</f>
        <v>0</v>
      </c>
      <c r="E140" s="12">
        <f t="shared" si="82"/>
        <v>0</v>
      </c>
      <c r="F140" s="13">
        <f t="shared" si="83"/>
        <v>11664</v>
      </c>
      <c r="G140" s="13">
        <f t="shared" si="84"/>
        <v>7171.2000000000007</v>
      </c>
      <c r="H140" s="14">
        <f t="shared" si="84"/>
        <v>7171.2000000000007</v>
      </c>
      <c r="I140" s="15">
        <f t="shared" si="74"/>
        <v>26006.400000000001</v>
      </c>
      <c r="J140" s="15">
        <f t="shared" si="75"/>
        <v>28143.5214528</v>
      </c>
      <c r="K140" s="15">
        <f t="shared" si="85"/>
        <v>5627000</v>
      </c>
      <c r="L140" s="15">
        <f t="shared" si="86"/>
        <v>5379744.9358184524</v>
      </c>
      <c r="N140" s="2">
        <v>42079</v>
      </c>
      <c r="O140" s="37">
        <f t="shared" si="76"/>
        <v>0.20684990556574742</v>
      </c>
      <c r="P140" s="12">
        <f t="shared" si="87"/>
        <v>17871.831840880579</v>
      </c>
      <c r="Q140" s="12">
        <f t="shared" si="88"/>
        <v>0</v>
      </c>
      <c r="R140" s="12">
        <f t="shared" si="89"/>
        <v>0</v>
      </c>
      <c r="S140" s="13">
        <f t="shared" si="90"/>
        <v>7171.2000000000007</v>
      </c>
      <c r="T140" s="13">
        <v>0</v>
      </c>
      <c r="U140" s="14">
        <v>0</v>
      </c>
      <c r="V140" s="15">
        <f t="shared" si="104"/>
        <v>7171.2000000000007</v>
      </c>
      <c r="W140" s="15">
        <f t="shared" si="91"/>
        <v>10700.631840880578</v>
      </c>
      <c r="X140" s="15">
        <f t="shared" si="100"/>
        <v>6518000</v>
      </c>
      <c r="Y140" s="15">
        <f t="shared" si="101"/>
        <v>2628961.5384349348</v>
      </c>
      <c r="Z140" s="15">
        <f t="shared" si="92"/>
        <v>6518000</v>
      </c>
      <c r="AB140" s="2">
        <v>42079</v>
      </c>
      <c r="AC140" s="12">
        <f t="shared" si="77"/>
        <v>5906.1924487342812</v>
      </c>
      <c r="AD140" s="12">
        <f t="shared" si="93"/>
        <v>0</v>
      </c>
      <c r="AE140" s="12">
        <f t="shared" si="107"/>
        <v>0</v>
      </c>
      <c r="AF140" s="13">
        <f t="shared" si="94"/>
        <v>4147.2</v>
      </c>
      <c r="AG140" s="15">
        <f t="shared" si="78"/>
        <v>4147.2</v>
      </c>
      <c r="AH140" s="15">
        <f t="shared" si="95"/>
        <v>1758.9924487342814</v>
      </c>
      <c r="AI140" s="15">
        <f t="shared" si="102"/>
        <v>1661721.43</v>
      </c>
      <c r="AJ140" s="15">
        <f t="shared" si="105"/>
        <v>589807.45520135551</v>
      </c>
      <c r="AK140" s="40">
        <f t="shared" si="96"/>
        <v>6518000</v>
      </c>
      <c r="AL140" s="15"/>
      <c r="AN140" s="2">
        <v>42079</v>
      </c>
      <c r="AO140" s="12">
        <f t="shared" si="97"/>
        <v>0</v>
      </c>
      <c r="AP140" s="12">
        <f t="shared" si="108"/>
        <v>0</v>
      </c>
      <c r="AQ140" s="13">
        <f t="shared" si="98"/>
        <v>4147.2</v>
      </c>
      <c r="AR140" s="15">
        <f t="shared" si="79"/>
        <v>4147.2</v>
      </c>
      <c r="AS140" s="15">
        <f t="shared" si="99"/>
        <v>1758.9924487342814</v>
      </c>
      <c r="AT140" s="15">
        <f t="shared" si="103"/>
        <v>2945693.45</v>
      </c>
      <c r="AU140" s="15">
        <f t="shared" si="106"/>
        <v>617946.11347133119</v>
      </c>
      <c r="AV140" s="15">
        <f t="shared" si="80"/>
        <v>6518000</v>
      </c>
    </row>
    <row r="141" spans="1:48" x14ac:dyDescent="0.15">
      <c r="A141" s="2">
        <v>42080</v>
      </c>
      <c r="B141" s="30">
        <v>1.0062516450000001</v>
      </c>
      <c r="C141" s="12">
        <f t="shared" si="81"/>
        <v>86940.142128000007</v>
      </c>
      <c r="D141" s="12">
        <f>Výpar!$G$18/31</f>
        <v>0</v>
      </c>
      <c r="E141" s="12">
        <f t="shared" si="82"/>
        <v>0</v>
      </c>
      <c r="F141" s="13">
        <f t="shared" si="83"/>
        <v>11664</v>
      </c>
      <c r="G141" s="13">
        <f t="shared" si="84"/>
        <v>7171.2000000000007</v>
      </c>
      <c r="H141" s="14">
        <f t="shared" si="84"/>
        <v>7171.2000000000007</v>
      </c>
      <c r="I141" s="15">
        <f t="shared" si="74"/>
        <v>26006.400000000001</v>
      </c>
      <c r="J141" s="15">
        <f t="shared" si="75"/>
        <v>60933.742128000005</v>
      </c>
      <c r="K141" s="15">
        <f t="shared" si="85"/>
        <v>5627000</v>
      </c>
      <c r="L141" s="15">
        <f t="shared" si="86"/>
        <v>5440678.6779464521</v>
      </c>
      <c r="N141" s="2">
        <v>42080</v>
      </c>
      <c r="O141" s="37">
        <f t="shared" si="76"/>
        <v>0.33210685641944848</v>
      </c>
      <c r="P141" s="12">
        <f t="shared" si="87"/>
        <v>28694.032394640348</v>
      </c>
      <c r="Q141" s="12">
        <f t="shared" si="88"/>
        <v>0</v>
      </c>
      <c r="R141" s="12">
        <f t="shared" si="89"/>
        <v>0</v>
      </c>
      <c r="S141" s="13">
        <f t="shared" si="90"/>
        <v>7171.2000000000007</v>
      </c>
      <c r="T141" s="13">
        <v>0</v>
      </c>
      <c r="U141" s="14">
        <v>0</v>
      </c>
      <c r="V141" s="15">
        <f t="shared" si="104"/>
        <v>7171.2000000000007</v>
      </c>
      <c r="W141" s="15">
        <f t="shared" si="91"/>
        <v>21522.832394640347</v>
      </c>
      <c r="X141" s="15">
        <f t="shared" si="100"/>
        <v>6518000</v>
      </c>
      <c r="Y141" s="15">
        <f t="shared" si="101"/>
        <v>2650484.3708295752</v>
      </c>
      <c r="Z141" s="15">
        <f t="shared" si="92"/>
        <v>6518000</v>
      </c>
      <c r="AB141" s="2">
        <v>42080</v>
      </c>
      <c r="AC141" s="12">
        <f t="shared" si="77"/>
        <v>9482.6584628725686</v>
      </c>
      <c r="AD141" s="12">
        <f t="shared" si="93"/>
        <v>0</v>
      </c>
      <c r="AE141" s="12">
        <f t="shared" si="107"/>
        <v>0</v>
      </c>
      <c r="AF141" s="13">
        <f t="shared" si="94"/>
        <v>4147.2</v>
      </c>
      <c r="AG141" s="15">
        <f t="shared" si="78"/>
        <v>4147.2</v>
      </c>
      <c r="AH141" s="15">
        <f t="shared" si="95"/>
        <v>5335.4584628725688</v>
      </c>
      <c r="AI141" s="15">
        <f t="shared" si="102"/>
        <v>1661721.43</v>
      </c>
      <c r="AJ141" s="15">
        <f t="shared" si="105"/>
        <v>595142.91366422805</v>
      </c>
      <c r="AK141" s="40">
        <f t="shared" si="96"/>
        <v>6518000</v>
      </c>
      <c r="AL141" s="15"/>
      <c r="AN141" s="2">
        <v>42080</v>
      </c>
      <c r="AO141" s="12">
        <f t="shared" si="97"/>
        <v>0</v>
      </c>
      <c r="AP141" s="12">
        <f t="shared" si="108"/>
        <v>0</v>
      </c>
      <c r="AQ141" s="13">
        <f t="shared" si="98"/>
        <v>4147.2</v>
      </c>
      <c r="AR141" s="15">
        <f t="shared" si="79"/>
        <v>4147.2</v>
      </c>
      <c r="AS141" s="15">
        <f t="shared" si="99"/>
        <v>5335.4584628725688</v>
      </c>
      <c r="AT141" s="15">
        <f t="shared" si="103"/>
        <v>2945693.45</v>
      </c>
      <c r="AU141" s="15">
        <f t="shared" si="106"/>
        <v>623281.57193420373</v>
      </c>
      <c r="AV141" s="15">
        <f t="shared" si="80"/>
        <v>6518000</v>
      </c>
    </row>
    <row r="142" spans="1:48" x14ac:dyDescent="0.15">
      <c r="A142" s="2">
        <v>42081</v>
      </c>
      <c r="B142" s="30">
        <v>0.21542098100000001</v>
      </c>
      <c r="C142" s="12">
        <f t="shared" si="81"/>
        <v>18612.372758400001</v>
      </c>
      <c r="D142" s="12">
        <f>Výpar!$G$18/31</f>
        <v>0</v>
      </c>
      <c r="E142" s="12">
        <f t="shared" si="82"/>
        <v>0</v>
      </c>
      <c r="F142" s="13">
        <f t="shared" si="83"/>
        <v>11664</v>
      </c>
      <c r="G142" s="13">
        <f t="shared" si="84"/>
        <v>7171.2000000000007</v>
      </c>
      <c r="H142" s="14">
        <f t="shared" si="84"/>
        <v>7171.2000000000007</v>
      </c>
      <c r="I142" s="15">
        <f t="shared" si="74"/>
        <v>26006.400000000001</v>
      </c>
      <c r="J142" s="15">
        <f t="shared" si="75"/>
        <v>-7394.0272416000007</v>
      </c>
      <c r="K142" s="15">
        <f t="shared" si="85"/>
        <v>5619605.9727584003</v>
      </c>
      <c r="L142" s="15">
        <f t="shared" si="86"/>
        <v>5425890.6234632526</v>
      </c>
      <c r="N142" s="2">
        <v>42081</v>
      </c>
      <c r="O142" s="37">
        <f t="shared" si="76"/>
        <v>7.1098303453410727E-2</v>
      </c>
      <c r="P142" s="12">
        <f t="shared" si="87"/>
        <v>6142.8934183746869</v>
      </c>
      <c r="Q142" s="12">
        <f t="shared" si="88"/>
        <v>0</v>
      </c>
      <c r="R142" s="12">
        <f t="shared" si="89"/>
        <v>0</v>
      </c>
      <c r="S142" s="13">
        <f t="shared" si="90"/>
        <v>7171.2000000000007</v>
      </c>
      <c r="T142" s="13">
        <v>0</v>
      </c>
      <c r="U142" s="14">
        <v>0</v>
      </c>
      <c r="V142" s="15">
        <f t="shared" si="104"/>
        <v>7171.2000000000007</v>
      </c>
      <c r="W142" s="15">
        <f t="shared" si="91"/>
        <v>-1028.3065816253138</v>
      </c>
      <c r="X142" s="15">
        <f t="shared" si="100"/>
        <v>6516971.6934183743</v>
      </c>
      <c r="Y142" s="15">
        <f t="shared" si="101"/>
        <v>2648427.7576663238</v>
      </c>
      <c r="Z142" s="15">
        <f t="shared" si="92"/>
        <v>6518000</v>
      </c>
      <c r="AB142" s="2">
        <v>42081</v>
      </c>
      <c r="AC142" s="12">
        <f t="shared" si="77"/>
        <v>2030.0722972333235</v>
      </c>
      <c r="AD142" s="12">
        <f t="shared" si="93"/>
        <v>0</v>
      </c>
      <c r="AE142" s="12">
        <f t="shared" si="107"/>
        <v>0</v>
      </c>
      <c r="AF142" s="13">
        <f t="shared" si="94"/>
        <v>4147.2</v>
      </c>
      <c r="AG142" s="15">
        <f t="shared" si="78"/>
        <v>4147.2</v>
      </c>
      <c r="AH142" s="15">
        <f t="shared" si="95"/>
        <v>-2117.1277027666765</v>
      </c>
      <c r="AI142" s="15">
        <f t="shared" si="102"/>
        <v>1659604.3022972334</v>
      </c>
      <c r="AJ142" s="15">
        <f t="shared" si="105"/>
        <v>590908.65825869492</v>
      </c>
      <c r="AK142" s="40">
        <f t="shared" si="96"/>
        <v>6516971.6934183743</v>
      </c>
      <c r="AL142" s="15"/>
      <c r="AN142" s="2">
        <v>42081</v>
      </c>
      <c r="AO142" s="12">
        <f t="shared" si="97"/>
        <v>0</v>
      </c>
      <c r="AP142" s="12">
        <f t="shared" si="108"/>
        <v>0</v>
      </c>
      <c r="AQ142" s="13">
        <f t="shared" si="98"/>
        <v>4147.2</v>
      </c>
      <c r="AR142" s="15">
        <f t="shared" si="79"/>
        <v>4147.2</v>
      </c>
      <c r="AS142" s="15">
        <f t="shared" si="99"/>
        <v>-2117.1277027666765</v>
      </c>
      <c r="AT142" s="15">
        <f t="shared" si="103"/>
        <v>2943576.3222972336</v>
      </c>
      <c r="AU142" s="15">
        <f t="shared" si="106"/>
        <v>621164.44423143705</v>
      </c>
      <c r="AV142" s="15">
        <f t="shared" si="80"/>
        <v>6516971.6934183743</v>
      </c>
    </row>
    <row r="143" spans="1:48" x14ac:dyDescent="0.15">
      <c r="A143" s="2">
        <v>42082</v>
      </c>
      <c r="B143" s="30">
        <v>1.037906102</v>
      </c>
      <c r="C143" s="12">
        <f t="shared" si="81"/>
        <v>89675.087212800005</v>
      </c>
      <c r="D143" s="12">
        <f>Výpar!$G$18/31</f>
        <v>0</v>
      </c>
      <c r="E143" s="12">
        <f t="shared" si="82"/>
        <v>0</v>
      </c>
      <c r="F143" s="13">
        <f t="shared" si="83"/>
        <v>11664</v>
      </c>
      <c r="G143" s="13">
        <f t="shared" si="84"/>
        <v>7171.2000000000007</v>
      </c>
      <c r="H143" s="14">
        <f t="shared" si="84"/>
        <v>7171.2000000000007</v>
      </c>
      <c r="I143" s="15">
        <f t="shared" si="74"/>
        <v>26006.400000000001</v>
      </c>
      <c r="J143" s="15">
        <f t="shared" si="75"/>
        <v>63668.687212800003</v>
      </c>
      <c r="K143" s="15">
        <f t="shared" si="85"/>
        <v>5627000</v>
      </c>
      <c r="L143" s="15">
        <f t="shared" si="86"/>
        <v>5489559.3106760522</v>
      </c>
      <c r="N143" s="2">
        <v>42082</v>
      </c>
      <c r="O143" s="37">
        <f t="shared" si="76"/>
        <v>0.34255420550769222</v>
      </c>
      <c r="P143" s="12">
        <f t="shared" si="87"/>
        <v>29596.683355864607</v>
      </c>
      <c r="Q143" s="12">
        <f t="shared" si="88"/>
        <v>0</v>
      </c>
      <c r="R143" s="12">
        <f t="shared" si="89"/>
        <v>0</v>
      </c>
      <c r="S143" s="13">
        <f t="shared" si="90"/>
        <v>7171.2000000000007</v>
      </c>
      <c r="T143" s="13">
        <v>0</v>
      </c>
      <c r="U143" s="14">
        <v>0</v>
      </c>
      <c r="V143" s="15">
        <f t="shared" si="104"/>
        <v>7171.2000000000007</v>
      </c>
      <c r="W143" s="15">
        <f t="shared" si="91"/>
        <v>22425.483355864606</v>
      </c>
      <c r="X143" s="15">
        <f t="shared" si="100"/>
        <v>6518000</v>
      </c>
      <c r="Y143" s="15">
        <f t="shared" si="101"/>
        <v>2670853.2410221882</v>
      </c>
      <c r="Z143" s="15">
        <f t="shared" si="92"/>
        <v>6518000</v>
      </c>
      <c r="AB143" s="2">
        <v>42082</v>
      </c>
      <c r="AC143" s="12">
        <f t="shared" si="77"/>
        <v>9780.9619797415362</v>
      </c>
      <c r="AD143" s="12">
        <f t="shared" si="93"/>
        <v>0</v>
      </c>
      <c r="AE143" s="12">
        <f t="shared" si="107"/>
        <v>0</v>
      </c>
      <c r="AF143" s="13">
        <f t="shared" si="94"/>
        <v>4147.2</v>
      </c>
      <c r="AG143" s="15">
        <f t="shared" si="78"/>
        <v>4147.2</v>
      </c>
      <c r="AH143" s="15">
        <f t="shared" si="95"/>
        <v>5633.7619797415364</v>
      </c>
      <c r="AI143" s="15">
        <f t="shared" si="102"/>
        <v>1661721.43</v>
      </c>
      <c r="AJ143" s="15">
        <f t="shared" si="105"/>
        <v>596542.42023843643</v>
      </c>
      <c r="AK143" s="40">
        <f t="shared" si="96"/>
        <v>6518000</v>
      </c>
      <c r="AL143" s="15"/>
      <c r="AN143" s="2">
        <v>42082</v>
      </c>
      <c r="AO143" s="12">
        <f t="shared" si="97"/>
        <v>0</v>
      </c>
      <c r="AP143" s="12">
        <f t="shared" si="108"/>
        <v>0</v>
      </c>
      <c r="AQ143" s="13">
        <f t="shared" si="98"/>
        <v>4147.2</v>
      </c>
      <c r="AR143" s="15">
        <f t="shared" si="79"/>
        <v>4147.2</v>
      </c>
      <c r="AS143" s="15">
        <f t="shared" si="99"/>
        <v>5633.7619797415364</v>
      </c>
      <c r="AT143" s="15">
        <f t="shared" si="103"/>
        <v>2945693.45</v>
      </c>
      <c r="AU143" s="15">
        <f t="shared" si="106"/>
        <v>626798.20621117856</v>
      </c>
      <c r="AV143" s="15">
        <f t="shared" si="80"/>
        <v>6518000</v>
      </c>
    </row>
    <row r="144" spans="1:48" x14ac:dyDescent="0.15">
      <c r="A144" s="2">
        <v>42083</v>
      </c>
      <c r="B144" s="30">
        <v>0.201073108</v>
      </c>
      <c r="C144" s="12">
        <f t="shared" si="81"/>
        <v>17372.7165312</v>
      </c>
      <c r="D144" s="12">
        <f>Výpar!$G$18/31</f>
        <v>0</v>
      </c>
      <c r="E144" s="12">
        <f t="shared" si="82"/>
        <v>0</v>
      </c>
      <c r="F144" s="13">
        <f t="shared" si="83"/>
        <v>11664</v>
      </c>
      <c r="G144" s="13">
        <f t="shared" si="84"/>
        <v>7171.2000000000007</v>
      </c>
      <c r="H144" s="14">
        <f t="shared" si="84"/>
        <v>7171.2000000000007</v>
      </c>
      <c r="I144" s="15">
        <f t="shared" si="74"/>
        <v>26006.400000000001</v>
      </c>
      <c r="J144" s="15">
        <f t="shared" si="75"/>
        <v>-8633.6834688000017</v>
      </c>
      <c r="K144" s="15">
        <f t="shared" si="85"/>
        <v>5618366.3165312</v>
      </c>
      <c r="L144" s="15">
        <f t="shared" si="86"/>
        <v>5472291.9437384522</v>
      </c>
      <c r="N144" s="2">
        <v>42083</v>
      </c>
      <c r="O144" s="37">
        <f t="shared" si="76"/>
        <v>6.6362880637445568E-2</v>
      </c>
      <c r="P144" s="12">
        <f t="shared" si="87"/>
        <v>5733.7528870752967</v>
      </c>
      <c r="Q144" s="12">
        <f t="shared" si="88"/>
        <v>0</v>
      </c>
      <c r="R144" s="12">
        <f t="shared" si="89"/>
        <v>0</v>
      </c>
      <c r="S144" s="13">
        <f t="shared" si="90"/>
        <v>7171.2000000000007</v>
      </c>
      <c r="T144" s="13">
        <v>0</v>
      </c>
      <c r="U144" s="14">
        <v>0</v>
      </c>
      <c r="V144" s="15">
        <f t="shared" si="104"/>
        <v>7171.2000000000007</v>
      </c>
      <c r="W144" s="15">
        <f t="shared" si="91"/>
        <v>-1437.447112924704</v>
      </c>
      <c r="X144" s="15">
        <f t="shared" si="100"/>
        <v>6516562.5528870756</v>
      </c>
      <c r="Y144" s="15">
        <f t="shared" si="101"/>
        <v>2667978.3467963394</v>
      </c>
      <c r="Z144" s="15">
        <f t="shared" si="92"/>
        <v>6518000</v>
      </c>
      <c r="AB144" s="2">
        <v>42083</v>
      </c>
      <c r="AC144" s="12">
        <f t="shared" si="77"/>
        <v>1894.8616071403189</v>
      </c>
      <c r="AD144" s="12">
        <f t="shared" si="93"/>
        <v>0</v>
      </c>
      <c r="AE144" s="12">
        <f t="shared" si="107"/>
        <v>0</v>
      </c>
      <c r="AF144" s="13">
        <f t="shared" si="94"/>
        <v>4147.2</v>
      </c>
      <c r="AG144" s="15">
        <f t="shared" si="78"/>
        <v>4147.2</v>
      </c>
      <c r="AH144" s="15">
        <f t="shared" si="95"/>
        <v>-2252.3383928596809</v>
      </c>
      <c r="AI144" s="15">
        <f t="shared" si="102"/>
        <v>1659469.0916071401</v>
      </c>
      <c r="AJ144" s="15">
        <f t="shared" si="105"/>
        <v>592037.74345271685</v>
      </c>
      <c r="AK144" s="40">
        <f t="shared" si="96"/>
        <v>6516562.5528870756</v>
      </c>
      <c r="AL144" s="15"/>
      <c r="AN144" s="2">
        <v>42083</v>
      </c>
      <c r="AO144" s="12">
        <f t="shared" si="97"/>
        <v>0</v>
      </c>
      <c r="AP144" s="12">
        <f t="shared" si="108"/>
        <v>0</v>
      </c>
      <c r="AQ144" s="13">
        <f t="shared" si="98"/>
        <v>4147.2</v>
      </c>
      <c r="AR144" s="15">
        <f t="shared" si="79"/>
        <v>4147.2</v>
      </c>
      <c r="AS144" s="15">
        <f t="shared" si="99"/>
        <v>-2252.3383928596809</v>
      </c>
      <c r="AT144" s="15">
        <f t="shared" si="103"/>
        <v>2943441.1116071404</v>
      </c>
      <c r="AU144" s="15">
        <f t="shared" si="106"/>
        <v>624545.86781831889</v>
      </c>
      <c r="AV144" s="15">
        <f t="shared" si="80"/>
        <v>6516562.5528870756</v>
      </c>
    </row>
    <row r="145" spans="1:48" x14ac:dyDescent="0.15">
      <c r="A145" s="2">
        <v>42084</v>
      </c>
      <c r="B145" s="30">
        <v>0.88635750300000005</v>
      </c>
      <c r="C145" s="12">
        <f t="shared" si="81"/>
        <v>76581.28825920001</v>
      </c>
      <c r="D145" s="12">
        <f>Výpar!$G$18/31</f>
        <v>0</v>
      </c>
      <c r="E145" s="12">
        <f t="shared" si="82"/>
        <v>0</v>
      </c>
      <c r="F145" s="13">
        <f t="shared" si="83"/>
        <v>11664</v>
      </c>
      <c r="G145" s="13">
        <f t="shared" si="84"/>
        <v>7171.2000000000007</v>
      </c>
      <c r="H145" s="14">
        <f t="shared" si="84"/>
        <v>7171.2000000000007</v>
      </c>
      <c r="I145" s="15">
        <f t="shared" si="74"/>
        <v>26006.400000000001</v>
      </c>
      <c r="J145" s="15">
        <f t="shared" si="75"/>
        <v>50574.888259200008</v>
      </c>
      <c r="K145" s="15">
        <f t="shared" si="85"/>
        <v>5627000</v>
      </c>
      <c r="L145" s="15">
        <f t="shared" si="86"/>
        <v>5522866.8319976525</v>
      </c>
      <c r="N145" s="2">
        <v>42084</v>
      </c>
      <c r="O145" s="37">
        <f t="shared" si="76"/>
        <v>0.29253656920493465</v>
      </c>
      <c r="P145" s="12">
        <f t="shared" si="87"/>
        <v>25275.159579306353</v>
      </c>
      <c r="Q145" s="12">
        <f t="shared" si="88"/>
        <v>0</v>
      </c>
      <c r="R145" s="12">
        <f t="shared" si="89"/>
        <v>0</v>
      </c>
      <c r="S145" s="13">
        <f t="shared" si="90"/>
        <v>7171.2000000000007</v>
      </c>
      <c r="T145" s="13">
        <v>0</v>
      </c>
      <c r="U145" s="14">
        <v>0</v>
      </c>
      <c r="V145" s="15">
        <f t="shared" si="104"/>
        <v>7171.2000000000007</v>
      </c>
      <c r="W145" s="15">
        <f t="shared" si="91"/>
        <v>18103.959579306353</v>
      </c>
      <c r="X145" s="15">
        <f t="shared" si="100"/>
        <v>6518000</v>
      </c>
      <c r="Y145" s="15">
        <f t="shared" si="101"/>
        <v>2686082.3063756456</v>
      </c>
      <c r="Z145" s="15">
        <f t="shared" si="92"/>
        <v>6518000</v>
      </c>
      <c r="AB145" s="2">
        <v>42084</v>
      </c>
      <c r="AC145" s="12">
        <f t="shared" si="77"/>
        <v>8352.8066947443822</v>
      </c>
      <c r="AD145" s="12">
        <f t="shared" si="93"/>
        <v>0</v>
      </c>
      <c r="AE145" s="12">
        <f t="shared" si="107"/>
        <v>0</v>
      </c>
      <c r="AF145" s="13">
        <f t="shared" si="94"/>
        <v>4147.2</v>
      </c>
      <c r="AG145" s="15">
        <f t="shared" si="78"/>
        <v>4147.2</v>
      </c>
      <c r="AH145" s="15">
        <f t="shared" si="95"/>
        <v>4205.6066947443824</v>
      </c>
      <c r="AI145" s="15">
        <f t="shared" si="102"/>
        <v>1661721.43</v>
      </c>
      <c r="AJ145" s="15">
        <f t="shared" si="105"/>
        <v>596243.35014746129</v>
      </c>
      <c r="AK145" s="40">
        <f t="shared" si="96"/>
        <v>6518000</v>
      </c>
      <c r="AL145" s="15"/>
      <c r="AN145" s="2">
        <v>42084</v>
      </c>
      <c r="AO145" s="12">
        <f t="shared" si="97"/>
        <v>0</v>
      </c>
      <c r="AP145" s="12">
        <f t="shared" si="108"/>
        <v>0</v>
      </c>
      <c r="AQ145" s="13">
        <f t="shared" si="98"/>
        <v>4147.2</v>
      </c>
      <c r="AR145" s="15">
        <f t="shared" si="79"/>
        <v>4147.2</v>
      </c>
      <c r="AS145" s="15">
        <f t="shared" si="99"/>
        <v>4205.6066947443824</v>
      </c>
      <c r="AT145" s="15">
        <f t="shared" si="103"/>
        <v>2945693.45</v>
      </c>
      <c r="AU145" s="15">
        <f t="shared" si="106"/>
        <v>628751.47451306332</v>
      </c>
      <c r="AV145" s="15">
        <f t="shared" si="80"/>
        <v>6518000</v>
      </c>
    </row>
    <row r="146" spans="1:48" x14ac:dyDescent="0.15">
      <c r="A146" s="2">
        <v>42085</v>
      </c>
      <c r="B146" s="30">
        <v>0.99246331499999996</v>
      </c>
      <c r="C146" s="12">
        <f t="shared" si="81"/>
        <v>85748.830415999997</v>
      </c>
      <c r="D146" s="12">
        <f>Výpar!$G$18/31</f>
        <v>0</v>
      </c>
      <c r="E146" s="12">
        <f t="shared" si="82"/>
        <v>0</v>
      </c>
      <c r="F146" s="13">
        <f t="shared" si="83"/>
        <v>11664</v>
      </c>
      <c r="G146" s="13">
        <f t="shared" si="84"/>
        <v>7171.2000000000007</v>
      </c>
      <c r="H146" s="14">
        <f t="shared" si="84"/>
        <v>7171.2000000000007</v>
      </c>
      <c r="I146" s="15">
        <f t="shared" si="74"/>
        <v>26006.400000000001</v>
      </c>
      <c r="J146" s="15">
        <f t="shared" si="75"/>
        <v>59742.430415999996</v>
      </c>
      <c r="K146" s="15">
        <f t="shared" si="85"/>
        <v>5627000</v>
      </c>
      <c r="L146" s="15">
        <f t="shared" si="86"/>
        <v>5582609.2624136526</v>
      </c>
      <c r="N146" s="2">
        <v>42085</v>
      </c>
      <c r="O146" s="37">
        <f t="shared" si="76"/>
        <v>0.32755610715674882</v>
      </c>
      <c r="P146" s="12">
        <f t="shared" si="87"/>
        <v>28300.847658343097</v>
      </c>
      <c r="Q146" s="12">
        <f t="shared" si="88"/>
        <v>0</v>
      </c>
      <c r="R146" s="12">
        <f t="shared" si="89"/>
        <v>0</v>
      </c>
      <c r="S146" s="13">
        <f t="shared" si="90"/>
        <v>7171.2000000000007</v>
      </c>
      <c r="T146" s="13">
        <v>0</v>
      </c>
      <c r="U146" s="14">
        <v>0</v>
      </c>
      <c r="V146" s="15">
        <f t="shared" si="104"/>
        <v>7171.2000000000007</v>
      </c>
      <c r="W146" s="15">
        <f t="shared" si="91"/>
        <v>21129.647658343096</v>
      </c>
      <c r="X146" s="15">
        <f t="shared" si="100"/>
        <v>6518000</v>
      </c>
      <c r="Y146" s="15">
        <f t="shared" si="101"/>
        <v>2707211.9540339885</v>
      </c>
      <c r="Z146" s="15">
        <f t="shared" si="92"/>
        <v>6518000</v>
      </c>
      <c r="AB146" s="2">
        <v>42085</v>
      </c>
      <c r="AC146" s="12">
        <f t="shared" si="77"/>
        <v>9352.7207630804041</v>
      </c>
      <c r="AD146" s="12">
        <f t="shared" si="93"/>
        <v>0</v>
      </c>
      <c r="AE146" s="12">
        <f t="shared" si="107"/>
        <v>0</v>
      </c>
      <c r="AF146" s="13">
        <f t="shared" si="94"/>
        <v>4147.2</v>
      </c>
      <c r="AG146" s="15">
        <f t="shared" si="78"/>
        <v>4147.2</v>
      </c>
      <c r="AH146" s="15">
        <f t="shared" si="95"/>
        <v>5205.5207630804043</v>
      </c>
      <c r="AI146" s="15">
        <f t="shared" si="102"/>
        <v>1661721.43</v>
      </c>
      <c r="AJ146" s="15">
        <f t="shared" si="105"/>
        <v>601448.87091054174</v>
      </c>
      <c r="AK146" s="40">
        <f t="shared" si="96"/>
        <v>6518000</v>
      </c>
      <c r="AL146" s="15"/>
      <c r="AN146" s="2">
        <v>42085</v>
      </c>
      <c r="AO146" s="12">
        <f t="shared" si="97"/>
        <v>0</v>
      </c>
      <c r="AP146" s="12">
        <f t="shared" si="108"/>
        <v>0</v>
      </c>
      <c r="AQ146" s="13">
        <f t="shared" si="98"/>
        <v>4147.2</v>
      </c>
      <c r="AR146" s="15">
        <f t="shared" si="79"/>
        <v>4147.2</v>
      </c>
      <c r="AS146" s="15">
        <f t="shared" si="99"/>
        <v>5205.5207630804043</v>
      </c>
      <c r="AT146" s="15">
        <f t="shared" si="103"/>
        <v>2945693.45</v>
      </c>
      <c r="AU146" s="15">
        <f t="shared" si="106"/>
        <v>633956.99527614377</v>
      </c>
      <c r="AV146" s="15">
        <f t="shared" si="80"/>
        <v>6518000</v>
      </c>
    </row>
    <row r="147" spans="1:48" x14ac:dyDescent="0.15">
      <c r="A147" s="2">
        <v>42086</v>
      </c>
      <c r="B147" s="30">
        <v>0.191507858</v>
      </c>
      <c r="C147" s="12">
        <f t="shared" si="81"/>
        <v>16546.278931199999</v>
      </c>
      <c r="D147" s="12">
        <f>Výpar!$G$18/31</f>
        <v>0</v>
      </c>
      <c r="E147" s="12">
        <f t="shared" si="82"/>
        <v>0</v>
      </c>
      <c r="F147" s="13">
        <f t="shared" si="83"/>
        <v>11664</v>
      </c>
      <c r="G147" s="13">
        <f t="shared" si="84"/>
        <v>7171.2000000000007</v>
      </c>
      <c r="H147" s="14">
        <f t="shared" si="84"/>
        <v>7171.2000000000007</v>
      </c>
      <c r="I147" s="15">
        <f t="shared" si="74"/>
        <v>26006.400000000001</v>
      </c>
      <c r="J147" s="15">
        <f t="shared" si="75"/>
        <v>-9460.1210688000028</v>
      </c>
      <c r="K147" s="15">
        <f t="shared" si="85"/>
        <v>5617539.8789312001</v>
      </c>
      <c r="L147" s="15">
        <f t="shared" si="86"/>
        <v>5563689.0202760529</v>
      </c>
      <c r="N147" s="2">
        <v>42086</v>
      </c>
      <c r="O147" s="37">
        <f t="shared" si="76"/>
        <v>6.3205931653410735E-2</v>
      </c>
      <c r="P147" s="12">
        <f t="shared" si="87"/>
        <v>5460.9924948546877</v>
      </c>
      <c r="Q147" s="12">
        <f t="shared" si="88"/>
        <v>0</v>
      </c>
      <c r="R147" s="12">
        <f t="shared" si="89"/>
        <v>0</v>
      </c>
      <c r="S147" s="13">
        <f t="shared" si="90"/>
        <v>7171.2000000000007</v>
      </c>
      <c r="T147" s="13">
        <v>0</v>
      </c>
      <c r="U147" s="14">
        <v>0</v>
      </c>
      <c r="V147" s="15">
        <f t="shared" si="104"/>
        <v>7171.2000000000007</v>
      </c>
      <c r="W147" s="15">
        <f t="shared" si="91"/>
        <v>-1710.207505145313</v>
      </c>
      <c r="X147" s="15">
        <f t="shared" si="100"/>
        <v>6516289.7924948549</v>
      </c>
      <c r="Y147" s="15">
        <f t="shared" si="101"/>
        <v>2703791.5390236983</v>
      </c>
      <c r="Z147" s="15">
        <f t="shared" si="92"/>
        <v>6518000</v>
      </c>
      <c r="AB147" s="2">
        <v>42086</v>
      </c>
      <c r="AC147" s="12">
        <f t="shared" si="77"/>
        <v>1804.7211345133237</v>
      </c>
      <c r="AD147" s="12">
        <f t="shared" si="93"/>
        <v>0</v>
      </c>
      <c r="AE147" s="12">
        <f t="shared" si="107"/>
        <v>0</v>
      </c>
      <c r="AF147" s="13">
        <f t="shared" si="94"/>
        <v>4147.2</v>
      </c>
      <c r="AG147" s="15">
        <f t="shared" si="78"/>
        <v>4147.2</v>
      </c>
      <c r="AH147" s="15">
        <f t="shared" si="95"/>
        <v>-2342.4788654866761</v>
      </c>
      <c r="AI147" s="15">
        <f t="shared" si="102"/>
        <v>1659378.9511345134</v>
      </c>
      <c r="AJ147" s="15">
        <f t="shared" si="105"/>
        <v>596763.9131795686</v>
      </c>
      <c r="AK147" s="40">
        <f t="shared" si="96"/>
        <v>6516289.7924948549</v>
      </c>
      <c r="AL147" s="15"/>
      <c r="AN147" s="2">
        <v>42086</v>
      </c>
      <c r="AO147" s="12">
        <f t="shared" si="97"/>
        <v>0</v>
      </c>
      <c r="AP147" s="12">
        <f t="shared" si="108"/>
        <v>0</v>
      </c>
      <c r="AQ147" s="13">
        <f t="shared" si="98"/>
        <v>4147.2</v>
      </c>
      <c r="AR147" s="15">
        <f t="shared" si="79"/>
        <v>4147.2</v>
      </c>
      <c r="AS147" s="15">
        <f t="shared" si="99"/>
        <v>-2342.4788654866761</v>
      </c>
      <c r="AT147" s="15">
        <f t="shared" si="103"/>
        <v>2943350.9711345136</v>
      </c>
      <c r="AU147" s="15">
        <f t="shared" si="106"/>
        <v>631614.51641065709</v>
      </c>
      <c r="AV147" s="15">
        <f t="shared" si="80"/>
        <v>6516289.7924948549</v>
      </c>
    </row>
    <row r="148" spans="1:48" x14ac:dyDescent="0.15">
      <c r="A148" s="2">
        <v>42087</v>
      </c>
      <c r="B148" s="30">
        <v>1.307146879</v>
      </c>
      <c r="C148" s="12">
        <f t="shared" si="81"/>
        <v>112937.4903456</v>
      </c>
      <c r="D148" s="12">
        <f>Výpar!$G$18/31</f>
        <v>0</v>
      </c>
      <c r="E148" s="12">
        <f t="shared" si="82"/>
        <v>0</v>
      </c>
      <c r="F148" s="13">
        <f t="shared" si="83"/>
        <v>11664</v>
      </c>
      <c r="G148" s="13">
        <f t="shared" si="84"/>
        <v>7171.2000000000007</v>
      </c>
      <c r="H148" s="14">
        <f t="shared" si="84"/>
        <v>7171.2000000000007</v>
      </c>
      <c r="I148" s="15">
        <f t="shared" si="74"/>
        <v>26006.400000000001</v>
      </c>
      <c r="J148" s="15">
        <f t="shared" si="75"/>
        <v>86931.090345600009</v>
      </c>
      <c r="K148" s="15">
        <f t="shared" si="85"/>
        <v>5627000</v>
      </c>
      <c r="L148" s="15">
        <f t="shared" si="86"/>
        <v>5650620.1106216526</v>
      </c>
      <c r="N148" s="2">
        <v>42087</v>
      </c>
      <c r="O148" s="37">
        <f t="shared" si="76"/>
        <v>0.43141538502844695</v>
      </c>
      <c r="P148" s="12">
        <f t="shared" si="87"/>
        <v>37274.289266457818</v>
      </c>
      <c r="Q148" s="12">
        <f t="shared" si="88"/>
        <v>0</v>
      </c>
      <c r="R148" s="12">
        <f t="shared" si="89"/>
        <v>0</v>
      </c>
      <c r="S148" s="13">
        <f t="shared" si="90"/>
        <v>7171.2000000000007</v>
      </c>
      <c r="T148" s="13">
        <v>0</v>
      </c>
      <c r="U148" s="14">
        <v>0</v>
      </c>
      <c r="V148" s="15">
        <f t="shared" si="104"/>
        <v>7171.2000000000007</v>
      </c>
      <c r="W148" s="15">
        <f t="shared" si="91"/>
        <v>30103.089266457817</v>
      </c>
      <c r="X148" s="15">
        <f t="shared" si="100"/>
        <v>6518000</v>
      </c>
      <c r="Y148" s="15">
        <f t="shared" si="101"/>
        <v>2733894.6282901559</v>
      </c>
      <c r="Z148" s="15">
        <f t="shared" si="92"/>
        <v>6518000</v>
      </c>
      <c r="AB148" s="2">
        <v>42087</v>
      </c>
      <c r="AC148" s="12">
        <f t="shared" si="77"/>
        <v>12318.218286606441</v>
      </c>
      <c r="AD148" s="12">
        <f t="shared" si="93"/>
        <v>0</v>
      </c>
      <c r="AE148" s="12">
        <f t="shared" si="107"/>
        <v>0</v>
      </c>
      <c r="AF148" s="13">
        <f t="shared" si="94"/>
        <v>4147.2</v>
      </c>
      <c r="AG148" s="15">
        <f t="shared" si="78"/>
        <v>4147.2</v>
      </c>
      <c r="AH148" s="15">
        <f t="shared" si="95"/>
        <v>8171.0182866064415</v>
      </c>
      <c r="AI148" s="15">
        <f t="shared" si="102"/>
        <v>1661721.43</v>
      </c>
      <c r="AJ148" s="15">
        <f t="shared" si="105"/>
        <v>604934.93146617501</v>
      </c>
      <c r="AK148" s="40">
        <f t="shared" si="96"/>
        <v>6518000</v>
      </c>
      <c r="AL148" s="15"/>
      <c r="AN148" s="2">
        <v>42087</v>
      </c>
      <c r="AO148" s="12">
        <f t="shared" si="97"/>
        <v>0</v>
      </c>
      <c r="AP148" s="12">
        <f t="shared" si="108"/>
        <v>0</v>
      </c>
      <c r="AQ148" s="13">
        <f t="shared" si="98"/>
        <v>4147.2</v>
      </c>
      <c r="AR148" s="15">
        <f t="shared" si="79"/>
        <v>4147.2</v>
      </c>
      <c r="AS148" s="15">
        <f t="shared" si="99"/>
        <v>8171.0182866064415</v>
      </c>
      <c r="AT148" s="15">
        <f t="shared" si="103"/>
        <v>2945693.45</v>
      </c>
      <c r="AU148" s="15">
        <f t="shared" si="106"/>
        <v>639785.5346972635</v>
      </c>
      <c r="AV148" s="15">
        <f t="shared" si="80"/>
        <v>6518000</v>
      </c>
    </row>
    <row r="149" spans="1:48" x14ac:dyDescent="0.15">
      <c r="A149" s="2">
        <v>42088</v>
      </c>
      <c r="B149" s="30">
        <v>0.197486139</v>
      </c>
      <c r="C149" s="12">
        <f t="shared" si="81"/>
        <v>17062.802409600001</v>
      </c>
      <c r="D149" s="12">
        <f>Výpar!$G$18/31</f>
        <v>0</v>
      </c>
      <c r="E149" s="12">
        <f t="shared" si="82"/>
        <v>0</v>
      </c>
      <c r="F149" s="13">
        <f t="shared" si="83"/>
        <v>11664</v>
      </c>
      <c r="G149" s="13">
        <f t="shared" si="84"/>
        <v>7171.2000000000007</v>
      </c>
      <c r="H149" s="14">
        <f t="shared" si="84"/>
        <v>7171.2000000000007</v>
      </c>
      <c r="I149" s="15">
        <f t="shared" si="74"/>
        <v>26006.400000000001</v>
      </c>
      <c r="J149" s="15">
        <f t="shared" si="75"/>
        <v>-8943.5975904000006</v>
      </c>
      <c r="K149" s="15">
        <f t="shared" si="85"/>
        <v>5618056.4024096001</v>
      </c>
      <c r="L149" s="15">
        <f t="shared" si="86"/>
        <v>5632732.9154408528</v>
      </c>
      <c r="N149" s="2">
        <v>42088</v>
      </c>
      <c r="O149" s="37">
        <f t="shared" si="76"/>
        <v>6.5179024685921627E-2</v>
      </c>
      <c r="P149" s="12">
        <f t="shared" si="87"/>
        <v>5631.467732863629</v>
      </c>
      <c r="Q149" s="12">
        <f t="shared" si="88"/>
        <v>0</v>
      </c>
      <c r="R149" s="12">
        <f t="shared" si="89"/>
        <v>0</v>
      </c>
      <c r="S149" s="13">
        <f t="shared" si="90"/>
        <v>7171.2000000000007</v>
      </c>
      <c r="T149" s="13">
        <v>0</v>
      </c>
      <c r="U149" s="14">
        <v>0</v>
      </c>
      <c r="V149" s="15">
        <f t="shared" si="104"/>
        <v>7171.2000000000007</v>
      </c>
      <c r="W149" s="15">
        <f t="shared" si="91"/>
        <v>-1539.7322671363718</v>
      </c>
      <c r="X149" s="15">
        <f t="shared" si="100"/>
        <v>6516460.2677328633</v>
      </c>
      <c r="Y149" s="15">
        <f t="shared" si="101"/>
        <v>2730815.1637558825</v>
      </c>
      <c r="Z149" s="15">
        <f t="shared" si="92"/>
        <v>6518000</v>
      </c>
      <c r="AB149" s="2">
        <v>42088</v>
      </c>
      <c r="AC149" s="12">
        <f t="shared" si="77"/>
        <v>1861.05892754926</v>
      </c>
      <c r="AD149" s="12">
        <f t="shared" si="93"/>
        <v>0</v>
      </c>
      <c r="AE149" s="12">
        <f t="shared" si="107"/>
        <v>0</v>
      </c>
      <c r="AF149" s="13">
        <f t="shared" si="94"/>
        <v>4147.2</v>
      </c>
      <c r="AG149" s="15">
        <f t="shared" si="78"/>
        <v>4147.2</v>
      </c>
      <c r="AH149" s="15">
        <f t="shared" si="95"/>
        <v>-2286.1410724507396</v>
      </c>
      <c r="AI149" s="15">
        <f t="shared" si="102"/>
        <v>1659435.2889275493</v>
      </c>
      <c r="AJ149" s="15">
        <f t="shared" si="105"/>
        <v>600362.64932127367</v>
      </c>
      <c r="AK149" s="40">
        <f t="shared" si="96"/>
        <v>6516460.2677328633</v>
      </c>
      <c r="AL149" s="15"/>
      <c r="AN149" s="2">
        <v>42088</v>
      </c>
      <c r="AO149" s="12">
        <f t="shared" si="97"/>
        <v>0</v>
      </c>
      <c r="AP149" s="12">
        <f t="shared" si="108"/>
        <v>0</v>
      </c>
      <c r="AQ149" s="13">
        <f t="shared" si="98"/>
        <v>4147.2</v>
      </c>
      <c r="AR149" s="15">
        <f t="shared" si="79"/>
        <v>4147.2</v>
      </c>
      <c r="AS149" s="15">
        <f t="shared" si="99"/>
        <v>-2286.1410724507396</v>
      </c>
      <c r="AT149" s="15">
        <f t="shared" si="103"/>
        <v>2943407.3089275495</v>
      </c>
      <c r="AU149" s="15">
        <f t="shared" si="106"/>
        <v>637499.39362481271</v>
      </c>
      <c r="AV149" s="15">
        <f t="shared" si="80"/>
        <v>6516460.2677328633</v>
      </c>
    </row>
    <row r="150" spans="1:48" x14ac:dyDescent="0.15">
      <c r="A150" s="2">
        <v>42089</v>
      </c>
      <c r="B150" s="30">
        <v>0.20824704399999999</v>
      </c>
      <c r="C150" s="12">
        <f t="shared" si="81"/>
        <v>17992.544601599999</v>
      </c>
      <c r="D150" s="12">
        <f>Výpar!$G$18/31</f>
        <v>0</v>
      </c>
      <c r="E150" s="12">
        <f t="shared" si="82"/>
        <v>0</v>
      </c>
      <c r="F150" s="13">
        <f t="shared" si="83"/>
        <v>11664</v>
      </c>
      <c r="G150" s="13">
        <f t="shared" si="84"/>
        <v>7171.2000000000007</v>
      </c>
      <c r="H150" s="14">
        <f t="shared" si="84"/>
        <v>7171.2000000000007</v>
      </c>
      <c r="I150" s="15">
        <f t="shared" si="74"/>
        <v>26006.400000000001</v>
      </c>
      <c r="J150" s="15">
        <f t="shared" si="75"/>
        <v>-8013.8553984000027</v>
      </c>
      <c r="K150" s="15">
        <f t="shared" si="85"/>
        <v>5610042.5470112003</v>
      </c>
      <c r="L150" s="15">
        <f t="shared" si="86"/>
        <v>5607761.6070536533</v>
      </c>
      <c r="N150" s="2">
        <v>42089</v>
      </c>
      <c r="O150" s="37">
        <f t="shared" si="76"/>
        <v>6.873059188040638E-2</v>
      </c>
      <c r="P150" s="12">
        <f t="shared" si="87"/>
        <v>5938.3231384671117</v>
      </c>
      <c r="Q150" s="12">
        <f t="shared" si="88"/>
        <v>0</v>
      </c>
      <c r="R150" s="12">
        <f t="shared" si="89"/>
        <v>0</v>
      </c>
      <c r="S150" s="13">
        <f t="shared" si="90"/>
        <v>7171.2000000000007</v>
      </c>
      <c r="T150" s="13">
        <v>0</v>
      </c>
      <c r="U150" s="14">
        <v>0</v>
      </c>
      <c r="V150" s="15">
        <f t="shared" si="104"/>
        <v>7171.2000000000007</v>
      </c>
      <c r="W150" s="15">
        <f t="shared" si="91"/>
        <v>-1232.8768615328891</v>
      </c>
      <c r="X150" s="15">
        <f t="shared" si="100"/>
        <v>6515227.3908713302</v>
      </c>
      <c r="Y150" s="15">
        <f t="shared" si="101"/>
        <v>2726809.6777656795</v>
      </c>
      <c r="Z150" s="15">
        <f t="shared" si="92"/>
        <v>6518000</v>
      </c>
      <c r="AB150" s="2">
        <v>42089</v>
      </c>
      <c r="AC150" s="12">
        <f t="shared" si="77"/>
        <v>1962.4669474749494</v>
      </c>
      <c r="AD150" s="12">
        <f t="shared" si="93"/>
        <v>0</v>
      </c>
      <c r="AE150" s="12">
        <f t="shared" si="107"/>
        <v>0</v>
      </c>
      <c r="AF150" s="13">
        <f t="shared" si="94"/>
        <v>4147.2</v>
      </c>
      <c r="AG150" s="15">
        <f t="shared" si="78"/>
        <v>4147.2</v>
      </c>
      <c r="AH150" s="15">
        <f t="shared" si="95"/>
        <v>-2184.7330525250504</v>
      </c>
      <c r="AI150" s="15">
        <f t="shared" si="102"/>
        <v>1657250.5558750243</v>
      </c>
      <c r="AJ150" s="15">
        <f t="shared" si="105"/>
        <v>593707.04214377305</v>
      </c>
      <c r="AK150" s="40">
        <f t="shared" si="96"/>
        <v>6515227.3908713302</v>
      </c>
      <c r="AL150" s="15"/>
      <c r="AN150" s="2">
        <v>42089</v>
      </c>
      <c r="AO150" s="12">
        <f t="shared" si="97"/>
        <v>0</v>
      </c>
      <c r="AP150" s="12">
        <f t="shared" si="108"/>
        <v>0</v>
      </c>
      <c r="AQ150" s="13">
        <f t="shared" si="98"/>
        <v>4147.2</v>
      </c>
      <c r="AR150" s="15">
        <f t="shared" si="79"/>
        <v>4147.2</v>
      </c>
      <c r="AS150" s="15">
        <f t="shared" si="99"/>
        <v>-2184.7330525250504</v>
      </c>
      <c r="AT150" s="15">
        <f t="shared" si="103"/>
        <v>2941222.5758750243</v>
      </c>
      <c r="AU150" s="15">
        <f t="shared" si="106"/>
        <v>635314.66057228763</v>
      </c>
      <c r="AV150" s="15">
        <f t="shared" si="80"/>
        <v>6515227.3908713302</v>
      </c>
    </row>
    <row r="151" spans="1:48" x14ac:dyDescent="0.15">
      <c r="A151" s="2">
        <v>42090</v>
      </c>
      <c r="B151" s="30">
        <v>1.179873744</v>
      </c>
      <c r="C151" s="12">
        <f t="shared" si="81"/>
        <v>101941.0914816</v>
      </c>
      <c r="D151" s="12">
        <f>Výpar!$G$18/31</f>
        <v>0</v>
      </c>
      <c r="E151" s="12">
        <f t="shared" si="82"/>
        <v>0</v>
      </c>
      <c r="F151" s="13">
        <f t="shared" si="83"/>
        <v>11664</v>
      </c>
      <c r="G151" s="13">
        <f t="shared" si="84"/>
        <v>7171.2000000000007</v>
      </c>
      <c r="H151" s="14">
        <f t="shared" si="84"/>
        <v>7171.2000000000007</v>
      </c>
      <c r="I151" s="15">
        <f t="shared" si="74"/>
        <v>26006.400000000001</v>
      </c>
      <c r="J151" s="15">
        <f t="shared" si="75"/>
        <v>75934.691481599992</v>
      </c>
      <c r="K151" s="15">
        <f t="shared" si="85"/>
        <v>5627000</v>
      </c>
      <c r="L151" s="15">
        <f t="shared" si="86"/>
        <v>5683696.2985352529</v>
      </c>
      <c r="N151" s="2">
        <v>42090</v>
      </c>
      <c r="O151" s="37">
        <f t="shared" si="76"/>
        <v>0.3894097088325108</v>
      </c>
      <c r="P151" s="12">
        <f t="shared" si="87"/>
        <v>33644.998843128931</v>
      </c>
      <c r="Q151" s="12">
        <f t="shared" si="88"/>
        <v>0</v>
      </c>
      <c r="R151" s="12">
        <f t="shared" si="89"/>
        <v>0</v>
      </c>
      <c r="S151" s="13">
        <f t="shared" si="90"/>
        <v>7171.2000000000007</v>
      </c>
      <c r="T151" s="13">
        <v>0</v>
      </c>
      <c r="U151" s="14">
        <v>0</v>
      </c>
      <c r="V151" s="15">
        <f t="shared" si="104"/>
        <v>7171.2000000000007</v>
      </c>
      <c r="W151" s="15">
        <f t="shared" si="91"/>
        <v>26473.79884312893</v>
      </c>
      <c r="X151" s="15">
        <f t="shared" si="100"/>
        <v>6518000</v>
      </c>
      <c r="Y151" s="15">
        <f t="shared" si="101"/>
        <v>2753283.4766088086</v>
      </c>
      <c r="Z151" s="15">
        <f t="shared" si="92"/>
        <v>6518000</v>
      </c>
      <c r="AB151" s="2">
        <v>42090</v>
      </c>
      <c r="AC151" s="12">
        <f t="shared" si="77"/>
        <v>11118.828773355934</v>
      </c>
      <c r="AD151" s="12">
        <f t="shared" si="93"/>
        <v>0</v>
      </c>
      <c r="AE151" s="12">
        <f t="shared" si="107"/>
        <v>0</v>
      </c>
      <c r="AF151" s="13">
        <f t="shared" si="94"/>
        <v>4147.2</v>
      </c>
      <c r="AG151" s="15">
        <f t="shared" si="78"/>
        <v>4147.2</v>
      </c>
      <c r="AH151" s="15">
        <f t="shared" si="95"/>
        <v>6971.6287733559338</v>
      </c>
      <c r="AI151" s="15">
        <f t="shared" si="102"/>
        <v>1661721.43</v>
      </c>
      <c r="AJ151" s="15">
        <f t="shared" si="105"/>
        <v>600678.67091712903</v>
      </c>
      <c r="AK151" s="40">
        <f t="shared" si="96"/>
        <v>6518000</v>
      </c>
      <c r="AL151" s="15"/>
      <c r="AN151" s="2">
        <v>42090</v>
      </c>
      <c r="AO151" s="12">
        <f t="shared" si="97"/>
        <v>0</v>
      </c>
      <c r="AP151" s="12">
        <f t="shared" si="108"/>
        <v>0</v>
      </c>
      <c r="AQ151" s="13">
        <f t="shared" si="98"/>
        <v>4147.2</v>
      </c>
      <c r="AR151" s="15">
        <f t="shared" si="79"/>
        <v>4147.2</v>
      </c>
      <c r="AS151" s="15">
        <f t="shared" si="99"/>
        <v>6971.6287733559338</v>
      </c>
      <c r="AT151" s="15">
        <f t="shared" si="103"/>
        <v>2945693.45</v>
      </c>
      <c r="AU151" s="15">
        <f t="shared" si="106"/>
        <v>642286.2893456436</v>
      </c>
      <c r="AV151" s="15">
        <f t="shared" si="80"/>
        <v>6518000</v>
      </c>
    </row>
    <row r="152" spans="1:48" x14ac:dyDescent="0.15">
      <c r="A152" s="2">
        <v>42091</v>
      </c>
      <c r="B152" s="30">
        <v>1.094870249</v>
      </c>
      <c r="C152" s="12">
        <f t="shared" si="81"/>
        <v>94596.789513600001</v>
      </c>
      <c r="D152" s="12">
        <f>Výpar!$G$18/31</f>
        <v>0</v>
      </c>
      <c r="E152" s="12">
        <f t="shared" si="82"/>
        <v>0</v>
      </c>
      <c r="F152" s="13">
        <f t="shared" si="83"/>
        <v>11664</v>
      </c>
      <c r="G152" s="13">
        <f t="shared" si="84"/>
        <v>7171.2000000000007</v>
      </c>
      <c r="H152" s="14">
        <f t="shared" si="84"/>
        <v>7171.2000000000007</v>
      </c>
      <c r="I152" s="15">
        <f t="shared" si="74"/>
        <v>26006.400000000001</v>
      </c>
      <c r="J152" s="15">
        <f t="shared" si="75"/>
        <v>68590.389513600006</v>
      </c>
      <c r="K152" s="15">
        <f t="shared" si="85"/>
        <v>5627000</v>
      </c>
      <c r="L152" s="15">
        <f t="shared" si="86"/>
        <v>5752286.6880488526</v>
      </c>
      <c r="N152" s="2">
        <v>42091</v>
      </c>
      <c r="O152" s="37">
        <f t="shared" si="76"/>
        <v>0.36135485431436853</v>
      </c>
      <c r="P152" s="12">
        <f t="shared" si="87"/>
        <v>31221.059412761442</v>
      </c>
      <c r="Q152" s="12">
        <f t="shared" si="88"/>
        <v>0</v>
      </c>
      <c r="R152" s="12">
        <f t="shared" si="89"/>
        <v>0</v>
      </c>
      <c r="S152" s="13">
        <f t="shared" si="90"/>
        <v>7171.2000000000007</v>
      </c>
      <c r="T152" s="13">
        <v>0</v>
      </c>
      <c r="U152" s="14">
        <v>0</v>
      </c>
      <c r="V152" s="15">
        <f t="shared" si="104"/>
        <v>7171.2000000000007</v>
      </c>
      <c r="W152" s="15">
        <f t="shared" si="91"/>
        <v>24049.859412761441</v>
      </c>
      <c r="X152" s="15">
        <f t="shared" si="100"/>
        <v>6518000</v>
      </c>
      <c r="Y152" s="15">
        <f t="shared" si="101"/>
        <v>2777333.33602157</v>
      </c>
      <c r="Z152" s="15">
        <f t="shared" si="92"/>
        <v>6518000</v>
      </c>
      <c r="AB152" s="2">
        <v>42091</v>
      </c>
      <c r="AC152" s="12">
        <f t="shared" si="77"/>
        <v>10317.777549995701</v>
      </c>
      <c r="AD152" s="12">
        <f t="shared" si="93"/>
        <v>0</v>
      </c>
      <c r="AE152" s="12">
        <f t="shared" si="107"/>
        <v>0</v>
      </c>
      <c r="AF152" s="13">
        <f t="shared" si="94"/>
        <v>4147.2</v>
      </c>
      <c r="AG152" s="15">
        <f t="shared" si="78"/>
        <v>4147.2</v>
      </c>
      <c r="AH152" s="15">
        <f t="shared" si="95"/>
        <v>6170.5775499957008</v>
      </c>
      <c r="AI152" s="15">
        <f t="shared" si="102"/>
        <v>1661721.43</v>
      </c>
      <c r="AJ152" s="15">
        <f t="shared" si="105"/>
        <v>606849.24846712477</v>
      </c>
      <c r="AK152" s="40">
        <f t="shared" si="96"/>
        <v>6518000</v>
      </c>
      <c r="AL152" s="15"/>
      <c r="AN152" s="2">
        <v>42091</v>
      </c>
      <c r="AO152" s="12">
        <f t="shared" si="97"/>
        <v>0</v>
      </c>
      <c r="AP152" s="12">
        <f t="shared" si="108"/>
        <v>0</v>
      </c>
      <c r="AQ152" s="13">
        <f t="shared" si="98"/>
        <v>4147.2</v>
      </c>
      <c r="AR152" s="15">
        <f t="shared" si="79"/>
        <v>4147.2</v>
      </c>
      <c r="AS152" s="15">
        <f t="shared" si="99"/>
        <v>6170.5775499957008</v>
      </c>
      <c r="AT152" s="15">
        <f t="shared" si="103"/>
        <v>2945693.45</v>
      </c>
      <c r="AU152" s="15">
        <f t="shared" si="106"/>
        <v>648456.86689563934</v>
      </c>
      <c r="AV152" s="15">
        <f t="shared" si="80"/>
        <v>6518000</v>
      </c>
    </row>
    <row r="153" spans="1:48" x14ac:dyDescent="0.15">
      <c r="A153" s="2">
        <v>42092</v>
      </c>
      <c r="B153" s="30">
        <v>0.84097754300000005</v>
      </c>
      <c r="C153" s="12">
        <f t="shared" si="81"/>
        <v>72660.459715200006</v>
      </c>
      <c r="D153" s="12">
        <f>Výpar!$G$18/31</f>
        <v>0</v>
      </c>
      <c r="E153" s="12">
        <f t="shared" si="82"/>
        <v>0</v>
      </c>
      <c r="F153" s="13">
        <f t="shared" si="83"/>
        <v>11664</v>
      </c>
      <c r="G153" s="13">
        <f t="shared" si="84"/>
        <v>7171.2000000000007</v>
      </c>
      <c r="H153" s="14">
        <f t="shared" si="84"/>
        <v>7171.2000000000007</v>
      </c>
      <c r="I153" s="15">
        <f t="shared" si="74"/>
        <v>26006.400000000001</v>
      </c>
      <c r="J153" s="15">
        <f t="shared" si="75"/>
        <v>46654.059715200005</v>
      </c>
      <c r="K153" s="15">
        <f t="shared" si="85"/>
        <v>5627000</v>
      </c>
      <c r="L153" s="15">
        <f t="shared" si="86"/>
        <v>5798940.7477640528</v>
      </c>
      <c r="N153" s="2">
        <v>42092</v>
      </c>
      <c r="O153" s="37">
        <f t="shared" si="76"/>
        <v>0.27755920649956456</v>
      </c>
      <c r="P153" s="12">
        <f t="shared" si="87"/>
        <v>23981.115441562379</v>
      </c>
      <c r="Q153" s="12">
        <f t="shared" si="88"/>
        <v>0</v>
      </c>
      <c r="R153" s="12">
        <f t="shared" si="89"/>
        <v>0</v>
      </c>
      <c r="S153" s="13">
        <f t="shared" si="90"/>
        <v>7171.2000000000007</v>
      </c>
      <c r="T153" s="13">
        <v>0</v>
      </c>
      <c r="U153" s="14">
        <v>0</v>
      </c>
      <c r="V153" s="15">
        <f t="shared" si="104"/>
        <v>7171.2000000000007</v>
      </c>
      <c r="W153" s="15">
        <f t="shared" si="91"/>
        <v>16809.915441562378</v>
      </c>
      <c r="X153" s="15">
        <f t="shared" si="100"/>
        <v>6518000</v>
      </c>
      <c r="Y153" s="15">
        <f t="shared" si="101"/>
        <v>2794143.2514631324</v>
      </c>
      <c r="Z153" s="15">
        <f t="shared" si="92"/>
        <v>6518000</v>
      </c>
      <c r="AB153" s="2">
        <v>42092</v>
      </c>
      <c r="AC153" s="12">
        <f t="shared" si="77"/>
        <v>7925.1575436825542</v>
      </c>
      <c r="AD153" s="12">
        <f t="shared" si="93"/>
        <v>0</v>
      </c>
      <c r="AE153" s="12">
        <f t="shared" si="107"/>
        <v>0</v>
      </c>
      <c r="AF153" s="13">
        <f t="shared" si="94"/>
        <v>4147.2</v>
      </c>
      <c r="AG153" s="15">
        <f t="shared" si="78"/>
        <v>4147.2</v>
      </c>
      <c r="AH153" s="15">
        <f t="shared" si="95"/>
        <v>3777.9575436825544</v>
      </c>
      <c r="AI153" s="15">
        <f t="shared" si="102"/>
        <v>1661721.43</v>
      </c>
      <c r="AJ153" s="15">
        <f t="shared" si="105"/>
        <v>610627.20601080731</v>
      </c>
      <c r="AK153" s="40">
        <f t="shared" si="96"/>
        <v>6518000</v>
      </c>
      <c r="AL153" s="15"/>
      <c r="AN153" s="2">
        <v>42092</v>
      </c>
      <c r="AO153" s="12">
        <f t="shared" si="97"/>
        <v>0</v>
      </c>
      <c r="AP153" s="12">
        <f t="shared" si="108"/>
        <v>0</v>
      </c>
      <c r="AQ153" s="13">
        <f t="shared" si="98"/>
        <v>4147.2</v>
      </c>
      <c r="AR153" s="15">
        <f t="shared" si="79"/>
        <v>4147.2</v>
      </c>
      <c r="AS153" s="15">
        <f t="shared" si="99"/>
        <v>3777.9575436825544</v>
      </c>
      <c r="AT153" s="15">
        <f t="shared" si="103"/>
        <v>2945693.45</v>
      </c>
      <c r="AU153" s="15">
        <f t="shared" si="106"/>
        <v>652234.82443932188</v>
      </c>
      <c r="AV153" s="15">
        <f t="shared" si="80"/>
        <v>6518000</v>
      </c>
    </row>
    <row r="154" spans="1:48" x14ac:dyDescent="0.15">
      <c r="A154" s="2">
        <v>42093</v>
      </c>
      <c r="B154" s="30">
        <v>0.69717813100000003</v>
      </c>
      <c r="C154" s="12">
        <f t="shared" si="81"/>
        <v>60236.190518400006</v>
      </c>
      <c r="D154" s="12">
        <f>Výpar!$G$18/31</f>
        <v>0</v>
      </c>
      <c r="E154" s="12">
        <f t="shared" si="82"/>
        <v>0</v>
      </c>
      <c r="F154" s="13">
        <f t="shared" si="83"/>
        <v>11664</v>
      </c>
      <c r="G154" s="13">
        <f t="shared" si="84"/>
        <v>7171.2000000000007</v>
      </c>
      <c r="H154" s="14">
        <f t="shared" si="84"/>
        <v>7171.2000000000007</v>
      </c>
      <c r="I154" s="15">
        <f t="shared" si="74"/>
        <v>26006.400000000001</v>
      </c>
      <c r="J154" s="15">
        <f t="shared" si="75"/>
        <v>34229.790518400005</v>
      </c>
      <c r="K154" s="15">
        <f t="shared" si="85"/>
        <v>5627000</v>
      </c>
      <c r="L154" s="15">
        <f t="shared" si="86"/>
        <v>5833170.5382824531</v>
      </c>
      <c r="N154" s="2">
        <v>42093</v>
      </c>
      <c r="O154" s="37">
        <f t="shared" si="76"/>
        <v>0.23009913931698112</v>
      </c>
      <c r="P154" s="12">
        <f t="shared" si="87"/>
        <v>19880.565636987169</v>
      </c>
      <c r="Q154" s="12">
        <f t="shared" si="88"/>
        <v>0</v>
      </c>
      <c r="R154" s="12">
        <f t="shared" si="89"/>
        <v>0</v>
      </c>
      <c r="S154" s="13">
        <f t="shared" si="90"/>
        <v>7171.2000000000007</v>
      </c>
      <c r="T154" s="13">
        <v>0</v>
      </c>
      <c r="U154" s="14">
        <v>0</v>
      </c>
      <c r="V154" s="15">
        <f t="shared" si="104"/>
        <v>7171.2000000000007</v>
      </c>
      <c r="W154" s="15">
        <f t="shared" si="91"/>
        <v>12709.365636987168</v>
      </c>
      <c r="X154" s="15">
        <f t="shared" si="100"/>
        <v>6518000</v>
      </c>
      <c r="Y154" s="15">
        <f t="shared" si="101"/>
        <v>2806852.6171001196</v>
      </c>
      <c r="Z154" s="15">
        <f t="shared" si="92"/>
        <v>6518000</v>
      </c>
      <c r="AB154" s="2">
        <v>42093</v>
      </c>
      <c r="AC154" s="12">
        <f t="shared" si="77"/>
        <v>6570.0286175003775</v>
      </c>
      <c r="AD154" s="12">
        <f t="shared" si="93"/>
        <v>0</v>
      </c>
      <c r="AE154" s="12">
        <f t="shared" si="107"/>
        <v>0</v>
      </c>
      <c r="AF154" s="13">
        <f t="shared" si="94"/>
        <v>4147.2</v>
      </c>
      <c r="AG154" s="15">
        <f t="shared" si="78"/>
        <v>4147.2</v>
      </c>
      <c r="AH154" s="15">
        <f t="shared" si="95"/>
        <v>2422.8286175003777</v>
      </c>
      <c r="AI154" s="15">
        <f t="shared" si="102"/>
        <v>1661721.43</v>
      </c>
      <c r="AJ154" s="15">
        <f t="shared" si="105"/>
        <v>613050.03462830768</v>
      </c>
      <c r="AK154" s="40">
        <f t="shared" si="96"/>
        <v>6518000</v>
      </c>
      <c r="AL154" s="15"/>
      <c r="AN154" s="2">
        <v>42093</v>
      </c>
      <c r="AO154" s="12">
        <f t="shared" si="97"/>
        <v>0</v>
      </c>
      <c r="AP154" s="12">
        <f t="shared" si="108"/>
        <v>0</v>
      </c>
      <c r="AQ154" s="13">
        <f t="shared" si="98"/>
        <v>4147.2</v>
      </c>
      <c r="AR154" s="15">
        <f t="shared" si="79"/>
        <v>4147.2</v>
      </c>
      <c r="AS154" s="15">
        <f t="shared" si="99"/>
        <v>2422.8286175003777</v>
      </c>
      <c r="AT154" s="15">
        <f t="shared" si="103"/>
        <v>2945693.45</v>
      </c>
      <c r="AU154" s="15">
        <f t="shared" si="106"/>
        <v>654657.65305682225</v>
      </c>
      <c r="AV154" s="15">
        <f t="shared" si="80"/>
        <v>6518000</v>
      </c>
    </row>
    <row r="155" spans="1:48" x14ac:dyDescent="0.15">
      <c r="A155" s="2">
        <v>42094</v>
      </c>
      <c r="B155" s="30">
        <v>1.0617400379999999</v>
      </c>
      <c r="C155" s="12">
        <f t="shared" si="81"/>
        <v>91734.339283199995</v>
      </c>
      <c r="D155" s="12">
        <f>Výpar!$G$18/31</f>
        <v>0</v>
      </c>
      <c r="E155" s="12">
        <f t="shared" si="82"/>
        <v>0</v>
      </c>
      <c r="F155" s="13">
        <f t="shared" si="83"/>
        <v>11664</v>
      </c>
      <c r="G155" s="13">
        <f t="shared" si="84"/>
        <v>7171.2000000000007</v>
      </c>
      <c r="H155" s="14">
        <f t="shared" si="84"/>
        <v>7171.2000000000007</v>
      </c>
      <c r="I155" s="15">
        <f t="shared" si="74"/>
        <v>26006.400000000001</v>
      </c>
      <c r="J155" s="15">
        <f t="shared" si="75"/>
        <v>65727.939283199987</v>
      </c>
      <c r="K155" s="15">
        <f t="shared" si="85"/>
        <v>5627000</v>
      </c>
      <c r="L155" s="15">
        <f t="shared" si="86"/>
        <v>5898898.4775656527</v>
      </c>
      <c r="N155" s="2">
        <v>42094</v>
      </c>
      <c r="O155" s="37">
        <f t="shared" si="76"/>
        <v>0.35042044214978224</v>
      </c>
      <c r="P155" s="12">
        <f t="shared" si="87"/>
        <v>30276.326201741187</v>
      </c>
      <c r="Q155" s="12">
        <f t="shared" si="88"/>
        <v>0</v>
      </c>
      <c r="R155" s="12">
        <f t="shared" si="89"/>
        <v>0</v>
      </c>
      <c r="S155" s="13">
        <f t="shared" si="90"/>
        <v>7171.2000000000007</v>
      </c>
      <c r="T155" s="13">
        <v>0</v>
      </c>
      <c r="U155" s="14">
        <v>0</v>
      </c>
      <c r="V155" s="15">
        <f t="shared" si="104"/>
        <v>7171.2000000000007</v>
      </c>
      <c r="W155" s="15">
        <f t="shared" si="91"/>
        <v>23105.126201741186</v>
      </c>
      <c r="X155" s="15">
        <f t="shared" si="100"/>
        <v>6518000</v>
      </c>
      <c r="Y155" s="15">
        <f t="shared" si="101"/>
        <v>2829957.743301861</v>
      </c>
      <c r="Z155" s="15">
        <f t="shared" si="92"/>
        <v>6518000</v>
      </c>
      <c r="AB155" s="2">
        <v>42094</v>
      </c>
      <c r="AC155" s="12">
        <f t="shared" si="77"/>
        <v>10005.566904401276</v>
      </c>
      <c r="AD155" s="12">
        <f t="shared" si="93"/>
        <v>0</v>
      </c>
      <c r="AE155" s="12">
        <f t="shared" si="107"/>
        <v>0</v>
      </c>
      <c r="AF155" s="13">
        <f t="shared" si="94"/>
        <v>4147.2</v>
      </c>
      <c r="AG155" s="15">
        <f t="shared" si="78"/>
        <v>4147.2</v>
      </c>
      <c r="AH155" s="15">
        <f t="shared" si="95"/>
        <v>5858.3669044012759</v>
      </c>
      <c r="AI155" s="15">
        <f t="shared" si="102"/>
        <v>1661721.43</v>
      </c>
      <c r="AJ155" s="15">
        <f t="shared" si="105"/>
        <v>618908.4015327089</v>
      </c>
      <c r="AK155" s="40">
        <f t="shared" si="96"/>
        <v>6518000</v>
      </c>
      <c r="AL155" s="15"/>
      <c r="AN155" s="2">
        <v>42094</v>
      </c>
      <c r="AO155" s="12">
        <f t="shared" si="97"/>
        <v>0</v>
      </c>
      <c r="AP155" s="12">
        <f t="shared" si="108"/>
        <v>0</v>
      </c>
      <c r="AQ155" s="13">
        <f t="shared" si="98"/>
        <v>4147.2</v>
      </c>
      <c r="AR155" s="15">
        <f t="shared" si="79"/>
        <v>4147.2</v>
      </c>
      <c r="AS155" s="15">
        <f t="shared" si="99"/>
        <v>5858.3669044012759</v>
      </c>
      <c r="AT155" s="15">
        <f t="shared" si="103"/>
        <v>2945693.45</v>
      </c>
      <c r="AU155" s="15">
        <f t="shared" si="106"/>
        <v>660516.01996122347</v>
      </c>
      <c r="AV155" s="15">
        <f t="shared" si="80"/>
        <v>6518000</v>
      </c>
    </row>
    <row r="156" spans="1:48" x14ac:dyDescent="0.15">
      <c r="A156" s="2">
        <v>42095</v>
      </c>
      <c r="B156" s="30">
        <v>1.08845415</v>
      </c>
      <c r="C156" s="12">
        <f t="shared" si="81"/>
        <v>94042.438559999995</v>
      </c>
      <c r="D156" s="12">
        <f>Výpar!$H$18/30</f>
        <v>9562.0499999999975</v>
      </c>
      <c r="E156" s="12">
        <f t="shared" si="82"/>
        <v>9848.9114999999983</v>
      </c>
      <c r="F156" s="13">
        <f t="shared" si="83"/>
        <v>11664</v>
      </c>
      <c r="G156" s="13">
        <f t="shared" si="84"/>
        <v>7171.2000000000007</v>
      </c>
      <c r="H156" s="14">
        <f t="shared" si="84"/>
        <v>7171.2000000000007</v>
      </c>
      <c r="I156" s="15">
        <f t="shared" si="74"/>
        <v>26006.400000000001</v>
      </c>
      <c r="J156" s="15">
        <f t="shared" si="75"/>
        <v>58187.127059999999</v>
      </c>
      <c r="K156" s="15">
        <f t="shared" si="85"/>
        <v>5627000</v>
      </c>
      <c r="L156" s="15">
        <f t="shared" si="86"/>
        <v>5957085.6046256525</v>
      </c>
      <c r="N156" s="2">
        <v>42095</v>
      </c>
      <c r="O156" s="37">
        <f t="shared" si="76"/>
        <v>0.35923726227866465</v>
      </c>
      <c r="P156" s="12">
        <f t="shared" si="87"/>
        <v>31038.099460876627</v>
      </c>
      <c r="Q156" s="12">
        <f t="shared" si="88"/>
        <v>2731.3199999999993</v>
      </c>
      <c r="R156" s="12">
        <f t="shared" si="89"/>
        <v>2813.2595999999994</v>
      </c>
      <c r="S156" s="13">
        <f t="shared" si="90"/>
        <v>7171.2000000000007</v>
      </c>
      <c r="T156" s="13">
        <v>0</v>
      </c>
      <c r="U156" s="14">
        <v>0</v>
      </c>
      <c r="V156" s="15">
        <f t="shared" si="104"/>
        <v>7171.2000000000007</v>
      </c>
      <c r="W156" s="15">
        <f t="shared" si="91"/>
        <v>21053.639860876625</v>
      </c>
      <c r="X156" s="15">
        <f t="shared" si="100"/>
        <v>6518000</v>
      </c>
      <c r="Y156" s="15">
        <f t="shared" si="101"/>
        <v>2851011.3831627378</v>
      </c>
      <c r="Z156" s="15">
        <f t="shared" si="92"/>
        <v>6518000</v>
      </c>
      <c r="AB156" s="2">
        <v>42095</v>
      </c>
      <c r="AC156" s="12">
        <f t="shared" si="77"/>
        <v>10257.313871965165</v>
      </c>
      <c r="AD156" s="12">
        <f t="shared" si="93"/>
        <v>1071.0257804999997</v>
      </c>
      <c r="AE156" s="12">
        <f t="shared" si="107"/>
        <v>1103.1565539149997</v>
      </c>
      <c r="AF156" s="13">
        <f t="shared" si="94"/>
        <v>4147.2</v>
      </c>
      <c r="AG156" s="15">
        <f t="shared" si="78"/>
        <v>4147.2</v>
      </c>
      <c r="AH156" s="15">
        <f t="shared" si="95"/>
        <v>5006.9573180501657</v>
      </c>
      <c r="AI156" s="15">
        <f t="shared" si="102"/>
        <v>1661721.43</v>
      </c>
      <c r="AJ156" s="15">
        <f t="shared" si="105"/>
        <v>623915.3588507591</v>
      </c>
      <c r="AK156" s="40">
        <f t="shared" si="96"/>
        <v>6518000</v>
      </c>
      <c r="AL156" s="15"/>
      <c r="AN156" s="2">
        <v>42095</v>
      </c>
      <c r="AO156" s="12">
        <f t="shared" si="97"/>
        <v>1071.0257804999997</v>
      </c>
      <c r="AP156" s="12">
        <f t="shared" si="108"/>
        <v>1103.1565539149997</v>
      </c>
      <c r="AQ156" s="13">
        <f t="shared" si="98"/>
        <v>4147.2</v>
      </c>
      <c r="AR156" s="15">
        <f t="shared" si="79"/>
        <v>4147.2</v>
      </c>
      <c r="AS156" s="15">
        <f t="shared" si="99"/>
        <v>5006.9573180501657</v>
      </c>
      <c r="AT156" s="15">
        <f t="shared" si="103"/>
        <v>2945693.45</v>
      </c>
      <c r="AU156" s="15">
        <f t="shared" si="106"/>
        <v>665522.97727927368</v>
      </c>
      <c r="AV156" s="15">
        <f t="shared" si="80"/>
        <v>6518000</v>
      </c>
    </row>
    <row r="157" spans="1:48" x14ac:dyDescent="0.15">
      <c r="A157" s="2">
        <v>42096</v>
      </c>
      <c r="B157" s="30">
        <v>1.1144876480000001</v>
      </c>
      <c r="C157" s="12">
        <f t="shared" si="81"/>
        <v>96291.732787200002</v>
      </c>
      <c r="D157" s="12">
        <f>Výpar!$H$18/30</f>
        <v>9562.0499999999975</v>
      </c>
      <c r="E157" s="12">
        <f t="shared" si="82"/>
        <v>9848.9114999999983</v>
      </c>
      <c r="F157" s="13">
        <f t="shared" si="83"/>
        <v>11664</v>
      </c>
      <c r="G157" s="13">
        <f t="shared" si="84"/>
        <v>7171.2000000000007</v>
      </c>
      <c r="H157" s="14">
        <f t="shared" si="84"/>
        <v>7171.2000000000007</v>
      </c>
      <c r="I157" s="15">
        <f t="shared" si="74"/>
        <v>26006.400000000001</v>
      </c>
      <c r="J157" s="15">
        <f t="shared" si="75"/>
        <v>60436.421287200006</v>
      </c>
      <c r="K157" s="15">
        <f t="shared" si="85"/>
        <v>5627000</v>
      </c>
      <c r="L157" s="15">
        <f t="shared" si="86"/>
        <v>6017522.025912853</v>
      </c>
      <c r="N157" s="2">
        <v>42096</v>
      </c>
      <c r="O157" s="37">
        <f t="shared" si="76"/>
        <v>0.36782945015268503</v>
      </c>
      <c r="P157" s="12">
        <f t="shared" si="87"/>
        <v>31780.464493191987</v>
      </c>
      <c r="Q157" s="12">
        <f t="shared" si="88"/>
        <v>2731.3199999999993</v>
      </c>
      <c r="R157" s="12">
        <f t="shared" si="89"/>
        <v>2813.2595999999994</v>
      </c>
      <c r="S157" s="13">
        <f t="shared" si="90"/>
        <v>7171.2000000000007</v>
      </c>
      <c r="T157" s="13">
        <v>0</v>
      </c>
      <c r="U157" s="14">
        <v>0</v>
      </c>
      <c r="V157" s="15">
        <f t="shared" si="104"/>
        <v>7171.2000000000007</v>
      </c>
      <c r="W157" s="15">
        <f t="shared" si="91"/>
        <v>21796.004893191988</v>
      </c>
      <c r="X157" s="15">
        <f t="shared" si="100"/>
        <v>6518000</v>
      </c>
      <c r="Y157" s="15">
        <f t="shared" si="101"/>
        <v>2872807.3880559299</v>
      </c>
      <c r="Z157" s="15">
        <f t="shared" si="92"/>
        <v>6518000</v>
      </c>
      <c r="AB157" s="2">
        <v>42096</v>
      </c>
      <c r="AC157" s="12">
        <f t="shared" si="77"/>
        <v>10502.646907050914</v>
      </c>
      <c r="AD157" s="12">
        <f t="shared" si="93"/>
        <v>1071.0257804999997</v>
      </c>
      <c r="AE157" s="12">
        <f t="shared" si="107"/>
        <v>1103.1565539149997</v>
      </c>
      <c r="AF157" s="13">
        <f t="shared" si="94"/>
        <v>4147.2</v>
      </c>
      <c r="AG157" s="15">
        <f t="shared" si="78"/>
        <v>4147.2</v>
      </c>
      <c r="AH157" s="15">
        <f t="shared" si="95"/>
        <v>5252.2903531359143</v>
      </c>
      <c r="AI157" s="15">
        <f t="shared" si="102"/>
        <v>1661721.43</v>
      </c>
      <c r="AJ157" s="15">
        <f t="shared" si="105"/>
        <v>629167.64920389501</v>
      </c>
      <c r="AK157" s="40">
        <f t="shared" si="96"/>
        <v>6518000</v>
      </c>
      <c r="AL157" s="15"/>
      <c r="AN157" s="2">
        <v>42096</v>
      </c>
      <c r="AO157" s="12">
        <f t="shared" si="97"/>
        <v>1071.0257804999997</v>
      </c>
      <c r="AP157" s="12">
        <f t="shared" si="108"/>
        <v>1103.1565539149997</v>
      </c>
      <c r="AQ157" s="13">
        <f t="shared" si="98"/>
        <v>4147.2</v>
      </c>
      <c r="AR157" s="15">
        <f t="shared" si="79"/>
        <v>4147.2</v>
      </c>
      <c r="AS157" s="15">
        <f t="shared" si="99"/>
        <v>5252.2903531359143</v>
      </c>
      <c r="AT157" s="15">
        <f t="shared" si="103"/>
        <v>2945693.45</v>
      </c>
      <c r="AU157" s="15">
        <f t="shared" si="106"/>
        <v>670775.26763240958</v>
      </c>
      <c r="AV157" s="15">
        <f t="shared" si="80"/>
        <v>6518000</v>
      </c>
    </row>
    <row r="158" spans="1:48" x14ac:dyDescent="0.15">
      <c r="A158" s="2">
        <v>42097</v>
      </c>
      <c r="B158" s="30">
        <v>1.957649701</v>
      </c>
      <c r="C158" s="12">
        <f t="shared" si="81"/>
        <v>169140.93416639999</v>
      </c>
      <c r="D158" s="12">
        <f>Výpar!$H$18/30</f>
        <v>9562.0499999999975</v>
      </c>
      <c r="E158" s="12">
        <f t="shared" si="82"/>
        <v>9848.9114999999983</v>
      </c>
      <c r="F158" s="13">
        <f t="shared" si="83"/>
        <v>11664</v>
      </c>
      <c r="G158" s="13">
        <f t="shared" si="84"/>
        <v>7171.2000000000007</v>
      </c>
      <c r="H158" s="14">
        <f t="shared" si="84"/>
        <v>7171.2000000000007</v>
      </c>
      <c r="I158" s="15">
        <f t="shared" si="74"/>
        <v>26006.400000000001</v>
      </c>
      <c r="J158" s="15">
        <f t="shared" si="75"/>
        <v>133285.62266639998</v>
      </c>
      <c r="K158" s="15">
        <f t="shared" si="85"/>
        <v>5627000</v>
      </c>
      <c r="L158" s="15">
        <f t="shared" si="86"/>
        <v>6150807.6485792529</v>
      </c>
      <c r="N158" s="2">
        <v>42097</v>
      </c>
      <c r="O158" s="37">
        <f t="shared" si="76"/>
        <v>0.64610964006879523</v>
      </c>
      <c r="P158" s="12">
        <f t="shared" si="87"/>
        <v>55823.872901943905</v>
      </c>
      <c r="Q158" s="12">
        <f t="shared" si="88"/>
        <v>2731.3199999999993</v>
      </c>
      <c r="R158" s="12">
        <f t="shared" si="89"/>
        <v>2813.2595999999994</v>
      </c>
      <c r="S158" s="13">
        <f t="shared" si="90"/>
        <v>7171.2000000000007</v>
      </c>
      <c r="T158" s="13">
        <v>0</v>
      </c>
      <c r="U158" s="14">
        <v>0</v>
      </c>
      <c r="V158" s="15">
        <f t="shared" si="104"/>
        <v>7171.2000000000007</v>
      </c>
      <c r="W158" s="15">
        <f t="shared" si="91"/>
        <v>45839.413301943903</v>
      </c>
      <c r="X158" s="15">
        <f t="shared" si="100"/>
        <v>6518000</v>
      </c>
      <c r="Y158" s="15">
        <f t="shared" si="101"/>
        <v>2918646.8013578737</v>
      </c>
      <c r="Z158" s="15">
        <f t="shared" si="92"/>
        <v>6518000</v>
      </c>
      <c r="AB158" s="2">
        <v>42097</v>
      </c>
      <c r="AC158" s="12">
        <f t="shared" si="77"/>
        <v>18448.390714956397</v>
      </c>
      <c r="AD158" s="12">
        <f t="shared" si="93"/>
        <v>1071.0257804999997</v>
      </c>
      <c r="AE158" s="12">
        <f t="shared" si="107"/>
        <v>1103.1565539149997</v>
      </c>
      <c r="AF158" s="13">
        <f t="shared" si="94"/>
        <v>4147.2</v>
      </c>
      <c r="AG158" s="15">
        <f t="shared" si="78"/>
        <v>4147.2</v>
      </c>
      <c r="AH158" s="15">
        <f t="shared" si="95"/>
        <v>13198.034161041396</v>
      </c>
      <c r="AI158" s="15">
        <f t="shared" si="102"/>
        <v>1661721.43</v>
      </c>
      <c r="AJ158" s="15">
        <f t="shared" si="105"/>
        <v>642365.68336493638</v>
      </c>
      <c r="AK158" s="40">
        <f t="shared" si="96"/>
        <v>6518000</v>
      </c>
      <c r="AL158" s="15"/>
      <c r="AN158" s="2">
        <v>42097</v>
      </c>
      <c r="AO158" s="12">
        <f t="shared" si="97"/>
        <v>1071.0257804999997</v>
      </c>
      <c r="AP158" s="12">
        <f t="shared" si="108"/>
        <v>1103.1565539149997</v>
      </c>
      <c r="AQ158" s="13">
        <f t="shared" si="98"/>
        <v>4147.2</v>
      </c>
      <c r="AR158" s="15">
        <f t="shared" si="79"/>
        <v>4147.2</v>
      </c>
      <c r="AS158" s="15">
        <f t="shared" si="99"/>
        <v>13198.034161041396</v>
      </c>
      <c r="AT158" s="15">
        <f t="shared" si="103"/>
        <v>2945693.45</v>
      </c>
      <c r="AU158" s="15">
        <f t="shared" si="106"/>
        <v>683973.30179345096</v>
      </c>
      <c r="AV158" s="15">
        <f t="shared" si="80"/>
        <v>6518000</v>
      </c>
    </row>
    <row r="159" spans="1:48" x14ac:dyDescent="0.15">
      <c r="A159" s="2">
        <v>42098</v>
      </c>
      <c r="B159" s="30">
        <v>1.9854305459999999</v>
      </c>
      <c r="C159" s="12">
        <f t="shared" si="81"/>
        <v>171541.19917439998</v>
      </c>
      <c r="D159" s="12">
        <f>Výpar!$H$18/30</f>
        <v>9562.0499999999975</v>
      </c>
      <c r="E159" s="12">
        <f t="shared" si="82"/>
        <v>9848.9114999999983</v>
      </c>
      <c r="F159" s="13">
        <f t="shared" si="83"/>
        <v>11664</v>
      </c>
      <c r="G159" s="13">
        <f t="shared" si="84"/>
        <v>7171.2000000000007</v>
      </c>
      <c r="H159" s="14">
        <f t="shared" si="84"/>
        <v>7171.2000000000007</v>
      </c>
      <c r="I159" s="15">
        <f t="shared" si="74"/>
        <v>26006.400000000001</v>
      </c>
      <c r="J159" s="15">
        <f t="shared" si="75"/>
        <v>135685.8876744</v>
      </c>
      <c r="K159" s="15">
        <f t="shared" si="85"/>
        <v>5627000</v>
      </c>
      <c r="L159" s="15">
        <f t="shared" si="86"/>
        <v>6286493.5362536525</v>
      </c>
      <c r="N159" s="2">
        <v>42098</v>
      </c>
      <c r="O159" s="37">
        <f t="shared" si="76"/>
        <v>0.65527852853468782</v>
      </c>
      <c r="P159" s="12">
        <f t="shared" si="87"/>
        <v>56616.064865397027</v>
      </c>
      <c r="Q159" s="12">
        <f t="shared" si="88"/>
        <v>2731.3199999999993</v>
      </c>
      <c r="R159" s="12">
        <f t="shared" si="89"/>
        <v>2813.2595999999994</v>
      </c>
      <c r="S159" s="13">
        <f t="shared" si="90"/>
        <v>7171.2000000000007</v>
      </c>
      <c r="T159" s="13">
        <v>0</v>
      </c>
      <c r="U159" s="14">
        <v>0</v>
      </c>
      <c r="V159" s="15">
        <f t="shared" si="104"/>
        <v>7171.2000000000007</v>
      </c>
      <c r="W159" s="15">
        <f t="shared" si="91"/>
        <v>46631.605265397026</v>
      </c>
      <c r="X159" s="15">
        <f t="shared" si="100"/>
        <v>6518000</v>
      </c>
      <c r="Y159" s="15">
        <f t="shared" si="101"/>
        <v>2965278.4066232708</v>
      </c>
      <c r="Z159" s="15">
        <f t="shared" si="92"/>
        <v>6518000</v>
      </c>
      <c r="AB159" s="2">
        <v>42098</v>
      </c>
      <c r="AC159" s="12">
        <f t="shared" si="77"/>
        <v>18710.190301823161</v>
      </c>
      <c r="AD159" s="12">
        <f t="shared" si="93"/>
        <v>1071.0257804999997</v>
      </c>
      <c r="AE159" s="12">
        <f t="shared" si="107"/>
        <v>1103.1565539149997</v>
      </c>
      <c r="AF159" s="13">
        <f t="shared" si="94"/>
        <v>4147.2</v>
      </c>
      <c r="AG159" s="15">
        <f t="shared" si="78"/>
        <v>4147.2</v>
      </c>
      <c r="AH159" s="15">
        <f t="shared" si="95"/>
        <v>13459.83374790816</v>
      </c>
      <c r="AI159" s="15">
        <f t="shared" si="102"/>
        <v>1661721.43</v>
      </c>
      <c r="AJ159" s="15">
        <f t="shared" si="105"/>
        <v>655825.51711284451</v>
      </c>
      <c r="AK159" s="40">
        <f t="shared" si="96"/>
        <v>6518000</v>
      </c>
      <c r="AL159" s="15"/>
      <c r="AN159" s="2">
        <v>42098</v>
      </c>
      <c r="AO159" s="12">
        <f t="shared" si="97"/>
        <v>1071.0257804999997</v>
      </c>
      <c r="AP159" s="12">
        <f t="shared" si="108"/>
        <v>1103.1565539149997</v>
      </c>
      <c r="AQ159" s="13">
        <f t="shared" si="98"/>
        <v>4147.2</v>
      </c>
      <c r="AR159" s="15">
        <f t="shared" si="79"/>
        <v>4147.2</v>
      </c>
      <c r="AS159" s="15">
        <f t="shared" si="99"/>
        <v>13459.83374790816</v>
      </c>
      <c r="AT159" s="15">
        <f t="shared" si="103"/>
        <v>2945693.45</v>
      </c>
      <c r="AU159" s="15">
        <f t="shared" si="106"/>
        <v>697433.13554135908</v>
      </c>
      <c r="AV159" s="15">
        <f t="shared" si="80"/>
        <v>6518000</v>
      </c>
    </row>
    <row r="160" spans="1:48" x14ac:dyDescent="0.15">
      <c r="A160" s="2">
        <v>42099</v>
      </c>
      <c r="B160" s="30">
        <v>1.092829061</v>
      </c>
      <c r="C160" s="12">
        <f t="shared" si="81"/>
        <v>94420.4308704</v>
      </c>
      <c r="D160" s="12">
        <f>Výpar!$H$18/30</f>
        <v>9562.0499999999975</v>
      </c>
      <c r="E160" s="12">
        <f t="shared" si="82"/>
        <v>9848.9114999999983</v>
      </c>
      <c r="F160" s="13">
        <f t="shared" si="83"/>
        <v>11664</v>
      </c>
      <c r="G160" s="13">
        <f t="shared" si="84"/>
        <v>7171.2000000000007</v>
      </c>
      <c r="H160" s="14">
        <f t="shared" si="84"/>
        <v>7171.2000000000007</v>
      </c>
      <c r="I160" s="15">
        <f t="shared" si="74"/>
        <v>26006.400000000001</v>
      </c>
      <c r="J160" s="15">
        <f t="shared" si="75"/>
        <v>58565.119370400003</v>
      </c>
      <c r="K160" s="15">
        <f t="shared" si="85"/>
        <v>5627000</v>
      </c>
      <c r="L160" s="15">
        <f t="shared" si="86"/>
        <v>6345058.6556240525</v>
      </c>
      <c r="N160" s="2">
        <v>42099</v>
      </c>
      <c r="O160" s="37">
        <f t="shared" si="76"/>
        <v>0.36068117339825828</v>
      </c>
      <c r="P160" s="12">
        <f t="shared" si="87"/>
        <v>31162.853381609515</v>
      </c>
      <c r="Q160" s="12">
        <f t="shared" si="88"/>
        <v>2731.3199999999993</v>
      </c>
      <c r="R160" s="12">
        <f t="shared" si="89"/>
        <v>2813.2595999999994</v>
      </c>
      <c r="S160" s="13">
        <f t="shared" si="90"/>
        <v>7171.2000000000007</v>
      </c>
      <c r="T160" s="13">
        <v>0</v>
      </c>
      <c r="U160" s="14">
        <v>0</v>
      </c>
      <c r="V160" s="15">
        <f t="shared" si="104"/>
        <v>7171.2000000000007</v>
      </c>
      <c r="W160" s="15">
        <f t="shared" si="91"/>
        <v>21178.393781609513</v>
      </c>
      <c r="X160" s="15">
        <f t="shared" si="100"/>
        <v>6518000</v>
      </c>
      <c r="Y160" s="15">
        <f t="shared" si="101"/>
        <v>2986456.8004048802</v>
      </c>
      <c r="Z160" s="15">
        <f t="shared" si="92"/>
        <v>6518000</v>
      </c>
      <c r="AB160" s="2">
        <v>42099</v>
      </c>
      <c r="AC160" s="12">
        <f t="shared" si="77"/>
        <v>10298.541915690215</v>
      </c>
      <c r="AD160" s="12">
        <f t="shared" si="93"/>
        <v>1071.0257804999997</v>
      </c>
      <c r="AE160" s="12">
        <f t="shared" si="107"/>
        <v>1103.1565539149997</v>
      </c>
      <c r="AF160" s="13">
        <f t="shared" si="94"/>
        <v>4147.2</v>
      </c>
      <c r="AG160" s="15">
        <f t="shared" si="78"/>
        <v>4147.2</v>
      </c>
      <c r="AH160" s="15">
        <f t="shared" si="95"/>
        <v>5048.1853617752158</v>
      </c>
      <c r="AI160" s="15">
        <f t="shared" si="102"/>
        <v>1661721.43</v>
      </c>
      <c r="AJ160" s="15">
        <f t="shared" si="105"/>
        <v>660873.70247461973</v>
      </c>
      <c r="AK160" s="40">
        <f t="shared" si="96"/>
        <v>6518000</v>
      </c>
      <c r="AL160" s="15"/>
      <c r="AN160" s="2">
        <v>42099</v>
      </c>
      <c r="AO160" s="12">
        <f t="shared" si="97"/>
        <v>1071.0257804999997</v>
      </c>
      <c r="AP160" s="12">
        <f t="shared" si="108"/>
        <v>1103.1565539149997</v>
      </c>
      <c r="AQ160" s="13">
        <f t="shared" si="98"/>
        <v>4147.2</v>
      </c>
      <c r="AR160" s="15">
        <f t="shared" si="79"/>
        <v>4147.2</v>
      </c>
      <c r="AS160" s="15">
        <f t="shared" si="99"/>
        <v>5048.1853617752158</v>
      </c>
      <c r="AT160" s="15">
        <f t="shared" si="103"/>
        <v>2945693.45</v>
      </c>
      <c r="AU160" s="15">
        <f t="shared" si="106"/>
        <v>702481.3209031343</v>
      </c>
      <c r="AV160" s="15">
        <f t="shared" si="80"/>
        <v>6518000</v>
      </c>
    </row>
    <row r="161" spans="1:48" x14ac:dyDescent="0.15">
      <c r="A161" s="2">
        <v>42100</v>
      </c>
      <c r="B161" s="30">
        <v>1.4676270140000001</v>
      </c>
      <c r="C161" s="12">
        <f t="shared" si="81"/>
        <v>126802.9740096</v>
      </c>
      <c r="D161" s="12">
        <f>Výpar!$H$18/30</f>
        <v>9562.0499999999975</v>
      </c>
      <c r="E161" s="12">
        <f t="shared" si="82"/>
        <v>9848.9114999999983</v>
      </c>
      <c r="F161" s="13">
        <f t="shared" si="83"/>
        <v>11664</v>
      </c>
      <c r="G161" s="13">
        <f t="shared" si="84"/>
        <v>7171.2000000000007</v>
      </c>
      <c r="H161" s="14">
        <f t="shared" si="84"/>
        <v>7171.2000000000007</v>
      </c>
      <c r="I161" s="15">
        <f t="shared" si="74"/>
        <v>26006.400000000001</v>
      </c>
      <c r="J161" s="15">
        <f t="shared" si="75"/>
        <v>90947.662509600006</v>
      </c>
      <c r="K161" s="15">
        <f t="shared" si="85"/>
        <v>5627000</v>
      </c>
      <c r="L161" s="15">
        <f t="shared" si="86"/>
        <v>6436006.3181336522</v>
      </c>
      <c r="N161" s="2">
        <v>42100</v>
      </c>
      <c r="O161" s="37">
        <f t="shared" si="76"/>
        <v>0.48438081710246728</v>
      </c>
      <c r="P161" s="12">
        <f t="shared" si="87"/>
        <v>41850.502597653176</v>
      </c>
      <c r="Q161" s="12">
        <f t="shared" si="88"/>
        <v>2731.3199999999993</v>
      </c>
      <c r="R161" s="12">
        <f t="shared" si="89"/>
        <v>2813.2595999999994</v>
      </c>
      <c r="S161" s="13">
        <f t="shared" si="90"/>
        <v>7171.2000000000007</v>
      </c>
      <c r="T161" s="13">
        <v>0</v>
      </c>
      <c r="U161" s="14">
        <v>0</v>
      </c>
      <c r="V161" s="15">
        <f t="shared" si="104"/>
        <v>7171.2000000000007</v>
      </c>
      <c r="W161" s="15">
        <f t="shared" si="91"/>
        <v>31866.042997653174</v>
      </c>
      <c r="X161" s="15">
        <f t="shared" si="100"/>
        <v>6518000</v>
      </c>
      <c r="Y161" s="15">
        <f t="shared" si="101"/>
        <v>3018322.8434025333</v>
      </c>
      <c r="Z161" s="15">
        <f t="shared" si="92"/>
        <v>6518000</v>
      </c>
      <c r="AB161" s="2">
        <v>42100</v>
      </c>
      <c r="AC161" s="12">
        <f t="shared" si="77"/>
        <v>13830.542085372192</v>
      </c>
      <c r="AD161" s="12">
        <f t="shared" si="93"/>
        <v>1071.0257804999997</v>
      </c>
      <c r="AE161" s="12">
        <f t="shared" si="107"/>
        <v>1103.1565539149997</v>
      </c>
      <c r="AF161" s="13">
        <f t="shared" si="94"/>
        <v>4147.2</v>
      </c>
      <c r="AG161" s="15">
        <f t="shared" si="78"/>
        <v>4147.2</v>
      </c>
      <c r="AH161" s="15">
        <f t="shared" si="95"/>
        <v>8580.1855314571912</v>
      </c>
      <c r="AI161" s="15">
        <f t="shared" si="102"/>
        <v>1661721.43</v>
      </c>
      <c r="AJ161" s="15">
        <f t="shared" si="105"/>
        <v>669453.88800607692</v>
      </c>
      <c r="AK161" s="40">
        <f t="shared" si="96"/>
        <v>6518000</v>
      </c>
      <c r="AL161" s="15"/>
      <c r="AN161" s="2">
        <v>42100</v>
      </c>
      <c r="AO161" s="12">
        <f t="shared" si="97"/>
        <v>1071.0257804999997</v>
      </c>
      <c r="AP161" s="12">
        <f t="shared" si="108"/>
        <v>1103.1565539149997</v>
      </c>
      <c r="AQ161" s="13">
        <f t="shared" si="98"/>
        <v>4147.2</v>
      </c>
      <c r="AR161" s="15">
        <f t="shared" si="79"/>
        <v>4147.2</v>
      </c>
      <c r="AS161" s="15">
        <f t="shared" si="99"/>
        <v>8580.1855314571912</v>
      </c>
      <c r="AT161" s="15">
        <f t="shared" si="103"/>
        <v>2945693.45</v>
      </c>
      <c r="AU161" s="15">
        <f t="shared" si="106"/>
        <v>711061.50643459149</v>
      </c>
      <c r="AV161" s="15">
        <f t="shared" si="80"/>
        <v>6518000</v>
      </c>
    </row>
    <row r="162" spans="1:48" x14ac:dyDescent="0.15">
      <c r="A162" s="2">
        <v>42101</v>
      </c>
      <c r="B162" s="30">
        <v>1.0284841739999999</v>
      </c>
      <c r="C162" s="12">
        <f t="shared" si="81"/>
        <v>88861.0326336</v>
      </c>
      <c r="D162" s="12">
        <f>Výpar!$H$18/30</f>
        <v>9562.0499999999975</v>
      </c>
      <c r="E162" s="12">
        <f t="shared" si="82"/>
        <v>9848.9114999999983</v>
      </c>
      <c r="F162" s="13">
        <f t="shared" si="83"/>
        <v>11664</v>
      </c>
      <c r="G162" s="13">
        <f t="shared" si="84"/>
        <v>7171.2000000000007</v>
      </c>
      <c r="H162" s="14">
        <f t="shared" si="84"/>
        <v>7171.2000000000007</v>
      </c>
      <c r="I162" s="15">
        <f t="shared" si="74"/>
        <v>26006.400000000001</v>
      </c>
      <c r="J162" s="15">
        <f t="shared" si="75"/>
        <v>53005.721133600004</v>
      </c>
      <c r="K162" s="15">
        <f t="shared" si="85"/>
        <v>5627000</v>
      </c>
      <c r="L162" s="15">
        <f t="shared" si="86"/>
        <v>6489012.0392672522</v>
      </c>
      <c r="N162" s="2">
        <v>42101</v>
      </c>
      <c r="O162" s="37">
        <f t="shared" si="76"/>
        <v>0.33944455902409282</v>
      </c>
      <c r="P162" s="12">
        <f t="shared" si="87"/>
        <v>29328.00989968162</v>
      </c>
      <c r="Q162" s="12">
        <f t="shared" si="88"/>
        <v>2731.3199999999993</v>
      </c>
      <c r="R162" s="12">
        <f t="shared" si="89"/>
        <v>2813.2595999999994</v>
      </c>
      <c r="S162" s="13">
        <f t="shared" si="90"/>
        <v>7171.2000000000007</v>
      </c>
      <c r="T162" s="13">
        <v>0</v>
      </c>
      <c r="U162" s="14">
        <v>0</v>
      </c>
      <c r="V162" s="15">
        <f t="shared" si="104"/>
        <v>7171.2000000000007</v>
      </c>
      <c r="W162" s="15">
        <f t="shared" si="91"/>
        <v>19343.550299681621</v>
      </c>
      <c r="X162" s="15">
        <f t="shared" si="100"/>
        <v>6518000</v>
      </c>
      <c r="Y162" s="15">
        <f t="shared" si="101"/>
        <v>3037666.393702215</v>
      </c>
      <c r="Z162" s="15">
        <f t="shared" si="92"/>
        <v>6518000</v>
      </c>
      <c r="AB162" s="2">
        <v>42101</v>
      </c>
      <c r="AC162" s="12">
        <f t="shared" si="77"/>
        <v>9692.1721370319865</v>
      </c>
      <c r="AD162" s="12">
        <f t="shared" si="93"/>
        <v>1071.0257804999997</v>
      </c>
      <c r="AE162" s="12">
        <f t="shared" si="107"/>
        <v>1103.1565539149997</v>
      </c>
      <c r="AF162" s="13">
        <f t="shared" si="94"/>
        <v>4147.2</v>
      </c>
      <c r="AG162" s="15">
        <f t="shared" si="78"/>
        <v>4147.2</v>
      </c>
      <c r="AH162" s="15">
        <f t="shared" si="95"/>
        <v>4441.815583116987</v>
      </c>
      <c r="AI162" s="15">
        <f t="shared" si="102"/>
        <v>1661721.43</v>
      </c>
      <c r="AJ162" s="15">
        <f t="shared" si="105"/>
        <v>673895.70358919387</v>
      </c>
      <c r="AK162" s="40">
        <f t="shared" si="96"/>
        <v>6518000</v>
      </c>
      <c r="AL162" s="15"/>
      <c r="AN162" s="2">
        <v>42101</v>
      </c>
      <c r="AO162" s="12">
        <f t="shared" si="97"/>
        <v>1071.0257804999997</v>
      </c>
      <c r="AP162" s="12">
        <f t="shared" si="108"/>
        <v>1103.1565539149997</v>
      </c>
      <c r="AQ162" s="13">
        <f t="shared" si="98"/>
        <v>4147.2</v>
      </c>
      <c r="AR162" s="15">
        <f t="shared" si="79"/>
        <v>4147.2</v>
      </c>
      <c r="AS162" s="15">
        <f t="shared" si="99"/>
        <v>4441.815583116987</v>
      </c>
      <c r="AT162" s="15">
        <f t="shared" si="103"/>
        <v>2945693.45</v>
      </c>
      <c r="AU162" s="15">
        <f t="shared" si="106"/>
        <v>715503.32201770844</v>
      </c>
      <c r="AV162" s="15">
        <f t="shared" si="80"/>
        <v>6518000</v>
      </c>
    </row>
    <row r="163" spans="1:48" x14ac:dyDescent="0.15">
      <c r="A163" s="2">
        <v>42102</v>
      </c>
      <c r="B163" s="30">
        <v>1.0632864719999999</v>
      </c>
      <c r="C163" s="12">
        <f t="shared" si="81"/>
        <v>91867.951180799995</v>
      </c>
      <c r="D163" s="12">
        <f>Výpar!$H$18/30</f>
        <v>9562.0499999999975</v>
      </c>
      <c r="E163" s="12">
        <f t="shared" si="82"/>
        <v>9848.9114999999983</v>
      </c>
      <c r="F163" s="13">
        <f t="shared" si="83"/>
        <v>11664</v>
      </c>
      <c r="G163" s="13">
        <f t="shared" si="84"/>
        <v>7171.2000000000007</v>
      </c>
      <c r="H163" s="14">
        <f t="shared" si="84"/>
        <v>7171.2000000000007</v>
      </c>
      <c r="I163" s="15">
        <f t="shared" si="74"/>
        <v>26006.400000000001</v>
      </c>
      <c r="J163" s="15">
        <f t="shared" si="75"/>
        <v>56012.639680799999</v>
      </c>
      <c r="K163" s="15">
        <f t="shared" si="85"/>
        <v>5627000</v>
      </c>
      <c r="L163" s="15">
        <f t="shared" si="86"/>
        <v>6545024.6789480522</v>
      </c>
      <c r="N163" s="2">
        <v>42102</v>
      </c>
      <c r="O163" s="37">
        <f t="shared" si="76"/>
        <v>0.35093083270362835</v>
      </c>
      <c r="P163" s="12">
        <f t="shared" si="87"/>
        <v>30320.423945593488</v>
      </c>
      <c r="Q163" s="12">
        <f t="shared" si="88"/>
        <v>2731.3199999999993</v>
      </c>
      <c r="R163" s="12">
        <f t="shared" si="89"/>
        <v>2813.2595999999994</v>
      </c>
      <c r="S163" s="13">
        <f t="shared" si="90"/>
        <v>7171.2000000000007</v>
      </c>
      <c r="T163" s="13">
        <v>0</v>
      </c>
      <c r="U163" s="14">
        <v>0</v>
      </c>
      <c r="V163" s="15">
        <f t="shared" si="104"/>
        <v>7171.2000000000007</v>
      </c>
      <c r="W163" s="15">
        <f t="shared" si="91"/>
        <v>20335.964345593486</v>
      </c>
      <c r="X163" s="15">
        <f t="shared" si="100"/>
        <v>6518000</v>
      </c>
      <c r="Y163" s="15">
        <f t="shared" si="101"/>
        <v>3058002.3580478085</v>
      </c>
      <c r="Z163" s="15">
        <f t="shared" si="92"/>
        <v>6518000</v>
      </c>
      <c r="AB163" s="2">
        <v>42102</v>
      </c>
      <c r="AC163" s="12">
        <f t="shared" si="77"/>
        <v>10020.140103392043</v>
      </c>
      <c r="AD163" s="12">
        <f t="shared" si="93"/>
        <v>1071.0257804999997</v>
      </c>
      <c r="AE163" s="12">
        <f t="shared" si="107"/>
        <v>1103.1565539149997</v>
      </c>
      <c r="AF163" s="13">
        <f t="shared" si="94"/>
        <v>4147.2</v>
      </c>
      <c r="AG163" s="15">
        <f t="shared" si="78"/>
        <v>4147.2</v>
      </c>
      <c r="AH163" s="15">
        <f t="shared" si="95"/>
        <v>4769.7835494770434</v>
      </c>
      <c r="AI163" s="15">
        <f t="shared" si="102"/>
        <v>1661721.43</v>
      </c>
      <c r="AJ163" s="15">
        <f t="shared" si="105"/>
        <v>678665.48713867087</v>
      </c>
      <c r="AK163" s="40">
        <f t="shared" si="96"/>
        <v>6518000</v>
      </c>
      <c r="AL163" s="15"/>
      <c r="AN163" s="2">
        <v>42102</v>
      </c>
      <c r="AO163" s="12">
        <f t="shared" si="97"/>
        <v>1071.0257804999997</v>
      </c>
      <c r="AP163" s="12">
        <f t="shared" si="108"/>
        <v>1103.1565539149997</v>
      </c>
      <c r="AQ163" s="13">
        <f t="shared" si="98"/>
        <v>4147.2</v>
      </c>
      <c r="AR163" s="15">
        <f t="shared" si="79"/>
        <v>4147.2</v>
      </c>
      <c r="AS163" s="15">
        <f t="shared" si="99"/>
        <v>4769.7835494770434</v>
      </c>
      <c r="AT163" s="15">
        <f t="shared" si="103"/>
        <v>2945693.45</v>
      </c>
      <c r="AU163" s="15">
        <f t="shared" si="106"/>
        <v>720273.10556718544</v>
      </c>
      <c r="AV163" s="15">
        <f t="shared" si="80"/>
        <v>6518000</v>
      </c>
    </row>
    <row r="164" spans="1:48" x14ac:dyDescent="0.15">
      <c r="A164" s="2">
        <v>42103</v>
      </c>
      <c r="B164" s="30">
        <v>1.4559001600000001</v>
      </c>
      <c r="C164" s="12">
        <f t="shared" si="81"/>
        <v>125789.773824</v>
      </c>
      <c r="D164" s="12">
        <f>Výpar!$H$18/30</f>
        <v>9562.0499999999975</v>
      </c>
      <c r="E164" s="12">
        <f t="shared" si="82"/>
        <v>9848.9114999999983</v>
      </c>
      <c r="F164" s="13">
        <f t="shared" si="83"/>
        <v>11664</v>
      </c>
      <c r="G164" s="13">
        <f t="shared" si="84"/>
        <v>7171.2000000000007</v>
      </c>
      <c r="H164" s="14">
        <f t="shared" si="84"/>
        <v>7171.2000000000007</v>
      </c>
      <c r="I164" s="15">
        <f t="shared" si="74"/>
        <v>26006.400000000001</v>
      </c>
      <c r="J164" s="15">
        <f t="shared" si="75"/>
        <v>89934.462324000007</v>
      </c>
      <c r="K164" s="15">
        <f t="shared" si="85"/>
        <v>5627000</v>
      </c>
      <c r="L164" s="15">
        <f t="shared" si="86"/>
        <v>6634959.1412720522</v>
      </c>
      <c r="N164" s="2">
        <v>42103</v>
      </c>
      <c r="O164" s="37">
        <f t="shared" si="76"/>
        <v>0.48051044467924525</v>
      </c>
      <c r="P164" s="12">
        <f t="shared" si="87"/>
        <v>41516.102420286792</v>
      </c>
      <c r="Q164" s="12">
        <f t="shared" si="88"/>
        <v>2731.3199999999993</v>
      </c>
      <c r="R164" s="12">
        <f t="shared" si="89"/>
        <v>2813.2595999999994</v>
      </c>
      <c r="S164" s="13">
        <f t="shared" si="90"/>
        <v>7171.2000000000007</v>
      </c>
      <c r="T164" s="13">
        <v>0</v>
      </c>
      <c r="U164" s="14">
        <v>0</v>
      </c>
      <c r="V164" s="15">
        <f t="shared" si="104"/>
        <v>7171.2000000000007</v>
      </c>
      <c r="W164" s="15">
        <f t="shared" si="91"/>
        <v>31531.64282028679</v>
      </c>
      <c r="X164" s="15">
        <f t="shared" si="100"/>
        <v>6518000</v>
      </c>
      <c r="Y164" s="15">
        <f t="shared" si="101"/>
        <v>3089534.0008680951</v>
      </c>
      <c r="Z164" s="15">
        <f t="shared" si="92"/>
        <v>6518000</v>
      </c>
      <c r="AB164" s="2">
        <v>42103</v>
      </c>
      <c r="AC164" s="12">
        <f t="shared" si="77"/>
        <v>13720.031208815093</v>
      </c>
      <c r="AD164" s="12">
        <f t="shared" si="93"/>
        <v>1071.0257804999997</v>
      </c>
      <c r="AE164" s="12">
        <f t="shared" si="107"/>
        <v>1103.1565539149997</v>
      </c>
      <c r="AF164" s="13">
        <f t="shared" si="94"/>
        <v>4147.2</v>
      </c>
      <c r="AG164" s="15">
        <f t="shared" si="78"/>
        <v>4147.2</v>
      </c>
      <c r="AH164" s="15">
        <f t="shared" si="95"/>
        <v>8469.6746549000927</v>
      </c>
      <c r="AI164" s="15">
        <f t="shared" si="102"/>
        <v>1661721.43</v>
      </c>
      <c r="AJ164" s="15">
        <f t="shared" si="105"/>
        <v>687135.16179357097</v>
      </c>
      <c r="AK164" s="40">
        <f t="shared" si="96"/>
        <v>6518000</v>
      </c>
      <c r="AL164" s="15"/>
      <c r="AN164" s="2">
        <v>42103</v>
      </c>
      <c r="AO164" s="12">
        <f t="shared" si="97"/>
        <v>1071.0257804999997</v>
      </c>
      <c r="AP164" s="12">
        <f t="shared" si="108"/>
        <v>1103.1565539149997</v>
      </c>
      <c r="AQ164" s="13">
        <f t="shared" si="98"/>
        <v>4147.2</v>
      </c>
      <c r="AR164" s="15">
        <f t="shared" si="79"/>
        <v>4147.2</v>
      </c>
      <c r="AS164" s="15">
        <f t="shared" si="99"/>
        <v>8469.6746549000927</v>
      </c>
      <c r="AT164" s="15">
        <f t="shared" si="103"/>
        <v>2945693.45</v>
      </c>
      <c r="AU164" s="15">
        <f t="shared" si="106"/>
        <v>728742.78022208554</v>
      </c>
      <c r="AV164" s="15">
        <f t="shared" si="80"/>
        <v>6518000</v>
      </c>
    </row>
    <row r="165" spans="1:48" x14ac:dyDescent="0.15">
      <c r="A165" s="2">
        <v>42104</v>
      </c>
      <c r="B165" s="30">
        <v>1.051064209</v>
      </c>
      <c r="C165" s="12">
        <f t="shared" si="81"/>
        <v>90811.947657600002</v>
      </c>
      <c r="D165" s="12">
        <f>Výpar!$H$18/30</f>
        <v>9562.0499999999975</v>
      </c>
      <c r="E165" s="12">
        <f t="shared" si="82"/>
        <v>9848.9114999999983</v>
      </c>
      <c r="F165" s="13">
        <f t="shared" si="83"/>
        <v>11664</v>
      </c>
      <c r="G165" s="13">
        <f t="shared" si="84"/>
        <v>7171.2000000000007</v>
      </c>
      <c r="H165" s="14">
        <f t="shared" si="84"/>
        <v>7171.2000000000007</v>
      </c>
      <c r="I165" s="15">
        <f t="shared" si="74"/>
        <v>26006.400000000001</v>
      </c>
      <c r="J165" s="15">
        <f t="shared" si="75"/>
        <v>54956.636157600005</v>
      </c>
      <c r="K165" s="15">
        <f t="shared" si="85"/>
        <v>5627000</v>
      </c>
      <c r="L165" s="15">
        <f t="shared" si="86"/>
        <v>6689915.7774296524</v>
      </c>
      <c r="N165" s="2">
        <v>42104</v>
      </c>
      <c r="O165" s="37">
        <f t="shared" si="76"/>
        <v>0.34689695373962254</v>
      </c>
      <c r="P165" s="12">
        <f t="shared" si="87"/>
        <v>29971.896803103387</v>
      </c>
      <c r="Q165" s="12">
        <f t="shared" si="88"/>
        <v>2731.3199999999993</v>
      </c>
      <c r="R165" s="12">
        <f t="shared" si="89"/>
        <v>2813.2595999999994</v>
      </c>
      <c r="S165" s="13">
        <f t="shared" si="90"/>
        <v>7171.2000000000007</v>
      </c>
      <c r="T165" s="13">
        <v>0</v>
      </c>
      <c r="U165" s="14">
        <v>0</v>
      </c>
      <c r="V165" s="15">
        <f t="shared" si="104"/>
        <v>7171.2000000000007</v>
      </c>
      <c r="W165" s="15">
        <f t="shared" si="91"/>
        <v>19987.437203103385</v>
      </c>
      <c r="X165" s="15">
        <f t="shared" si="100"/>
        <v>6518000</v>
      </c>
      <c r="Y165" s="15">
        <f t="shared" si="101"/>
        <v>3109521.4380711983</v>
      </c>
      <c r="Z165" s="15">
        <f t="shared" si="92"/>
        <v>6518000</v>
      </c>
      <c r="AB165" s="2">
        <v>42104</v>
      </c>
      <c r="AC165" s="12">
        <f t="shared" si="77"/>
        <v>9904.9606189675451</v>
      </c>
      <c r="AD165" s="12">
        <f t="shared" si="93"/>
        <v>1071.0257804999997</v>
      </c>
      <c r="AE165" s="12">
        <f t="shared" si="107"/>
        <v>1103.1565539149997</v>
      </c>
      <c r="AF165" s="13">
        <f t="shared" si="94"/>
        <v>4147.2</v>
      </c>
      <c r="AG165" s="15">
        <f t="shared" si="78"/>
        <v>4147.2</v>
      </c>
      <c r="AH165" s="15">
        <f t="shared" si="95"/>
        <v>4654.6040650525456</v>
      </c>
      <c r="AI165" s="15">
        <f t="shared" si="102"/>
        <v>1661721.43</v>
      </c>
      <c r="AJ165" s="15">
        <f t="shared" si="105"/>
        <v>691789.76585862355</v>
      </c>
      <c r="AK165" s="40">
        <f t="shared" si="96"/>
        <v>6518000</v>
      </c>
      <c r="AL165" s="15"/>
      <c r="AN165" s="2">
        <v>42104</v>
      </c>
      <c r="AO165" s="12">
        <f t="shared" si="97"/>
        <v>1071.0257804999997</v>
      </c>
      <c r="AP165" s="12">
        <f t="shared" si="108"/>
        <v>1103.1565539149997</v>
      </c>
      <c r="AQ165" s="13">
        <f t="shared" si="98"/>
        <v>4147.2</v>
      </c>
      <c r="AR165" s="15">
        <f t="shared" si="79"/>
        <v>4147.2</v>
      </c>
      <c r="AS165" s="15">
        <f t="shared" si="99"/>
        <v>4654.6040650525456</v>
      </c>
      <c r="AT165" s="15">
        <f t="shared" si="103"/>
        <v>2945693.45</v>
      </c>
      <c r="AU165" s="15">
        <f t="shared" si="106"/>
        <v>733397.38428713812</v>
      </c>
      <c r="AV165" s="15">
        <f t="shared" si="80"/>
        <v>6518000</v>
      </c>
    </row>
    <row r="166" spans="1:48" x14ac:dyDescent="0.15">
      <c r="A166" s="2">
        <v>42105</v>
      </c>
      <c r="B166" s="30">
        <v>1.08164408</v>
      </c>
      <c r="C166" s="12">
        <f t="shared" si="81"/>
        <v>93454.048511999994</v>
      </c>
      <c r="D166" s="12">
        <f>Výpar!$H$18/30</f>
        <v>9562.0499999999975</v>
      </c>
      <c r="E166" s="12">
        <f t="shared" si="82"/>
        <v>9848.9114999999983</v>
      </c>
      <c r="F166" s="13">
        <f t="shared" si="83"/>
        <v>11664</v>
      </c>
      <c r="G166" s="13">
        <f t="shared" si="84"/>
        <v>7171.2000000000007</v>
      </c>
      <c r="H166" s="14">
        <f t="shared" si="84"/>
        <v>7171.2000000000007</v>
      </c>
      <c r="I166" s="15">
        <f t="shared" si="74"/>
        <v>26006.400000000001</v>
      </c>
      <c r="J166" s="15">
        <f t="shared" si="75"/>
        <v>57598.737011999998</v>
      </c>
      <c r="K166" s="15">
        <f t="shared" si="85"/>
        <v>5627000</v>
      </c>
      <c r="L166" s="15">
        <f t="shared" si="86"/>
        <v>6747514.5144416522</v>
      </c>
      <c r="N166" s="2">
        <v>42105</v>
      </c>
      <c r="O166" s="37">
        <f t="shared" si="76"/>
        <v>0.35698964265892591</v>
      </c>
      <c r="P166" s="12">
        <f t="shared" si="87"/>
        <v>30843.905125731198</v>
      </c>
      <c r="Q166" s="12">
        <f t="shared" si="88"/>
        <v>2731.3199999999993</v>
      </c>
      <c r="R166" s="12">
        <f t="shared" si="89"/>
        <v>2813.2595999999994</v>
      </c>
      <c r="S166" s="13">
        <f t="shared" si="90"/>
        <v>7171.2000000000007</v>
      </c>
      <c r="T166" s="13">
        <v>0</v>
      </c>
      <c r="U166" s="14">
        <v>0</v>
      </c>
      <c r="V166" s="15">
        <f t="shared" si="104"/>
        <v>7171.2000000000007</v>
      </c>
      <c r="W166" s="15">
        <f t="shared" si="91"/>
        <v>20859.4455257312</v>
      </c>
      <c r="X166" s="15">
        <f t="shared" si="100"/>
        <v>6518000</v>
      </c>
      <c r="Y166" s="15">
        <f t="shared" si="101"/>
        <v>3130380.8835969297</v>
      </c>
      <c r="Z166" s="15">
        <f t="shared" si="92"/>
        <v>6518000</v>
      </c>
      <c r="AB166" s="2">
        <v>42105</v>
      </c>
      <c r="AC166" s="12">
        <f t="shared" si="77"/>
        <v>10193.137511867633</v>
      </c>
      <c r="AD166" s="12">
        <f t="shared" si="93"/>
        <v>1071.0257804999997</v>
      </c>
      <c r="AE166" s="12">
        <f t="shared" si="107"/>
        <v>1103.1565539149997</v>
      </c>
      <c r="AF166" s="13">
        <f t="shared" si="94"/>
        <v>4147.2</v>
      </c>
      <c r="AG166" s="15">
        <f t="shared" si="78"/>
        <v>4147.2</v>
      </c>
      <c r="AH166" s="15">
        <f t="shared" si="95"/>
        <v>4942.7809579526338</v>
      </c>
      <c r="AI166" s="15">
        <f t="shared" si="102"/>
        <v>1661721.43</v>
      </c>
      <c r="AJ166" s="15">
        <f t="shared" si="105"/>
        <v>696732.54681657616</v>
      </c>
      <c r="AK166" s="40">
        <f t="shared" si="96"/>
        <v>6518000</v>
      </c>
      <c r="AL166" s="15"/>
      <c r="AN166" s="2">
        <v>42105</v>
      </c>
      <c r="AO166" s="12">
        <f t="shared" si="97"/>
        <v>1071.0257804999997</v>
      </c>
      <c r="AP166" s="12">
        <f t="shared" si="108"/>
        <v>1103.1565539149997</v>
      </c>
      <c r="AQ166" s="13">
        <f t="shared" si="98"/>
        <v>4147.2</v>
      </c>
      <c r="AR166" s="15">
        <f t="shared" si="79"/>
        <v>4147.2</v>
      </c>
      <c r="AS166" s="15">
        <f t="shared" si="99"/>
        <v>4942.7809579526338</v>
      </c>
      <c r="AT166" s="15">
        <f t="shared" si="103"/>
        <v>2945693.45</v>
      </c>
      <c r="AU166" s="15">
        <f t="shared" si="106"/>
        <v>738340.16524509073</v>
      </c>
      <c r="AV166" s="15">
        <f t="shared" si="80"/>
        <v>6518000</v>
      </c>
    </row>
    <row r="167" spans="1:48" x14ac:dyDescent="0.15">
      <c r="A167" s="2">
        <v>42106</v>
      </c>
      <c r="B167" s="30">
        <v>1.065327006</v>
      </c>
      <c r="C167" s="12">
        <f t="shared" si="81"/>
        <v>92044.253318399991</v>
      </c>
      <c r="D167" s="12">
        <f>Výpar!$H$18/30</f>
        <v>9562.0499999999975</v>
      </c>
      <c r="E167" s="12">
        <f t="shared" si="82"/>
        <v>9848.9114999999983</v>
      </c>
      <c r="F167" s="13">
        <f t="shared" si="83"/>
        <v>11664</v>
      </c>
      <c r="G167" s="13">
        <f t="shared" si="84"/>
        <v>7171.2000000000007</v>
      </c>
      <c r="H167" s="14">
        <f t="shared" si="84"/>
        <v>7171.2000000000007</v>
      </c>
      <c r="I167" s="15">
        <f t="shared" si="74"/>
        <v>26006.400000000001</v>
      </c>
      <c r="J167" s="15">
        <f t="shared" si="75"/>
        <v>56188.941818399995</v>
      </c>
      <c r="K167" s="15">
        <f t="shared" si="85"/>
        <v>5627000</v>
      </c>
      <c r="L167" s="15">
        <f t="shared" si="86"/>
        <v>6803703.4562600525</v>
      </c>
      <c r="N167" s="2">
        <v>42106</v>
      </c>
      <c r="O167" s="37">
        <f t="shared" si="76"/>
        <v>0.35160429777126262</v>
      </c>
      <c r="P167" s="12">
        <f t="shared" si="87"/>
        <v>30378.611327437091</v>
      </c>
      <c r="Q167" s="12">
        <f t="shared" si="88"/>
        <v>2731.3199999999993</v>
      </c>
      <c r="R167" s="12">
        <f t="shared" si="89"/>
        <v>2813.2595999999994</v>
      </c>
      <c r="S167" s="13">
        <f t="shared" si="90"/>
        <v>7171.2000000000007</v>
      </c>
      <c r="T167" s="13">
        <v>0</v>
      </c>
      <c r="U167" s="14">
        <v>0</v>
      </c>
      <c r="V167" s="15">
        <f t="shared" si="104"/>
        <v>7171.2000000000007</v>
      </c>
      <c r="W167" s="15">
        <f t="shared" si="91"/>
        <v>20394.151727437093</v>
      </c>
      <c r="X167" s="15">
        <f t="shared" si="100"/>
        <v>6518000</v>
      </c>
      <c r="Y167" s="15">
        <f t="shared" si="101"/>
        <v>3150775.0353243668</v>
      </c>
      <c r="Z167" s="15">
        <f t="shared" si="92"/>
        <v>6518000</v>
      </c>
      <c r="AB167" s="2">
        <v>42106</v>
      </c>
      <c r="AC167" s="12">
        <f t="shared" si="77"/>
        <v>10039.369574568589</v>
      </c>
      <c r="AD167" s="12">
        <f t="shared" si="93"/>
        <v>1071.0257804999997</v>
      </c>
      <c r="AE167" s="12">
        <f t="shared" si="107"/>
        <v>1103.1565539149997</v>
      </c>
      <c r="AF167" s="13">
        <f t="shared" si="94"/>
        <v>4147.2</v>
      </c>
      <c r="AG167" s="15">
        <f t="shared" si="78"/>
        <v>4147.2</v>
      </c>
      <c r="AH167" s="15">
        <f t="shared" si="95"/>
        <v>4789.0130206535896</v>
      </c>
      <c r="AI167" s="15">
        <f t="shared" si="102"/>
        <v>1661721.43</v>
      </c>
      <c r="AJ167" s="15">
        <f t="shared" si="105"/>
        <v>701521.55983722978</v>
      </c>
      <c r="AK167" s="40">
        <f t="shared" si="96"/>
        <v>6518000</v>
      </c>
      <c r="AL167" s="15"/>
      <c r="AN167" s="2">
        <v>42106</v>
      </c>
      <c r="AO167" s="12">
        <f t="shared" si="97"/>
        <v>1071.0257804999997</v>
      </c>
      <c r="AP167" s="12">
        <f t="shared" si="108"/>
        <v>1103.1565539149997</v>
      </c>
      <c r="AQ167" s="13">
        <f t="shared" si="98"/>
        <v>4147.2</v>
      </c>
      <c r="AR167" s="15">
        <f t="shared" si="79"/>
        <v>4147.2</v>
      </c>
      <c r="AS167" s="15">
        <f t="shared" si="99"/>
        <v>4789.0130206535896</v>
      </c>
      <c r="AT167" s="15">
        <f t="shared" si="103"/>
        <v>2945693.45</v>
      </c>
      <c r="AU167" s="15">
        <f t="shared" si="106"/>
        <v>743129.17826574435</v>
      </c>
      <c r="AV167" s="15">
        <f t="shared" si="80"/>
        <v>6518000</v>
      </c>
    </row>
    <row r="168" spans="1:48" x14ac:dyDescent="0.15">
      <c r="A168" s="2">
        <v>42107</v>
      </c>
      <c r="B168" s="30">
        <v>0.23490356700000001</v>
      </c>
      <c r="C168" s="12">
        <f t="shared" si="81"/>
        <v>20295.668188800002</v>
      </c>
      <c r="D168" s="12">
        <f>Výpar!$H$18/30</f>
        <v>9562.0499999999975</v>
      </c>
      <c r="E168" s="12">
        <f t="shared" si="82"/>
        <v>9848.9114999999983</v>
      </c>
      <c r="F168" s="13">
        <f t="shared" si="83"/>
        <v>11664</v>
      </c>
      <c r="G168" s="13">
        <f t="shared" si="84"/>
        <v>7171.2000000000007</v>
      </c>
      <c r="H168" s="14">
        <f t="shared" si="84"/>
        <v>7171.2000000000007</v>
      </c>
      <c r="I168" s="15">
        <f t="shared" si="74"/>
        <v>26006.400000000001</v>
      </c>
      <c r="J168" s="15">
        <f t="shared" si="75"/>
        <v>-15559.643311199994</v>
      </c>
      <c r="K168" s="15">
        <f t="shared" si="85"/>
        <v>5611440.3566888003</v>
      </c>
      <c r="L168" s="15">
        <f t="shared" si="86"/>
        <v>6772584.169637653</v>
      </c>
      <c r="N168" s="2">
        <v>42107</v>
      </c>
      <c r="O168" s="37">
        <f t="shared" si="76"/>
        <v>7.7528405131785189E-2</v>
      </c>
      <c r="P168" s="12">
        <f t="shared" si="87"/>
        <v>6698.4542033862399</v>
      </c>
      <c r="Q168" s="12">
        <f t="shared" si="88"/>
        <v>2731.3199999999993</v>
      </c>
      <c r="R168" s="12">
        <f t="shared" si="89"/>
        <v>2813.2595999999994</v>
      </c>
      <c r="S168" s="13">
        <f t="shared" si="90"/>
        <v>7171.2000000000007</v>
      </c>
      <c r="T168" s="13">
        <v>0</v>
      </c>
      <c r="U168" s="14">
        <v>0</v>
      </c>
      <c r="V168" s="15">
        <f t="shared" si="104"/>
        <v>7171.2000000000007</v>
      </c>
      <c r="W168" s="15">
        <f t="shared" si="91"/>
        <v>-3286.0053966137602</v>
      </c>
      <c r="X168" s="15">
        <f t="shared" si="100"/>
        <v>6514713.9946033861</v>
      </c>
      <c r="Y168" s="15">
        <f t="shared" si="101"/>
        <v>3144203.0245311391</v>
      </c>
      <c r="Z168" s="15">
        <f t="shared" si="92"/>
        <v>6518000</v>
      </c>
      <c r="AB168" s="2">
        <v>42107</v>
      </c>
      <c r="AC168" s="12">
        <f t="shared" si="77"/>
        <v>2213.6712110135263</v>
      </c>
      <c r="AD168" s="12">
        <f t="shared" si="93"/>
        <v>1071.0257804999997</v>
      </c>
      <c r="AE168" s="12">
        <f t="shared" si="107"/>
        <v>1103.1565539149997</v>
      </c>
      <c r="AF168" s="13">
        <f t="shared" si="94"/>
        <v>4147.2</v>
      </c>
      <c r="AG168" s="15">
        <f t="shared" si="78"/>
        <v>4147.2</v>
      </c>
      <c r="AH168" s="15">
        <f t="shared" si="95"/>
        <v>-3036.6853429014732</v>
      </c>
      <c r="AI168" s="15">
        <f t="shared" si="102"/>
        <v>1658684.7446570985</v>
      </c>
      <c r="AJ168" s="15">
        <f t="shared" si="105"/>
        <v>695448.18915142701</v>
      </c>
      <c r="AK168" s="40">
        <f t="shared" si="96"/>
        <v>6514713.9946033861</v>
      </c>
      <c r="AL168" s="15"/>
      <c r="AN168" s="2">
        <v>42107</v>
      </c>
      <c r="AO168" s="12">
        <f t="shared" si="97"/>
        <v>1071.0257804999997</v>
      </c>
      <c r="AP168" s="12">
        <f t="shared" si="108"/>
        <v>1103.1565539149997</v>
      </c>
      <c r="AQ168" s="13">
        <f t="shared" si="98"/>
        <v>4147.2</v>
      </c>
      <c r="AR168" s="15">
        <f t="shared" si="79"/>
        <v>4147.2</v>
      </c>
      <c r="AS168" s="15">
        <f t="shared" si="99"/>
        <v>-3036.6853429014732</v>
      </c>
      <c r="AT168" s="15">
        <f t="shared" si="103"/>
        <v>2942656.7646570988</v>
      </c>
      <c r="AU168" s="15">
        <f t="shared" si="106"/>
        <v>740092.49292284285</v>
      </c>
      <c r="AV168" s="15">
        <f t="shared" si="80"/>
        <v>6514713.9946033861</v>
      </c>
    </row>
    <row r="169" spans="1:48" x14ac:dyDescent="0.15">
      <c r="A169" s="2">
        <v>42108</v>
      </c>
      <c r="B169" s="30">
        <v>1.467713399</v>
      </c>
      <c r="C169" s="12">
        <f t="shared" si="81"/>
        <v>126810.4376736</v>
      </c>
      <c r="D169" s="12">
        <f>Výpar!$H$18/30</f>
        <v>9562.0499999999975</v>
      </c>
      <c r="E169" s="12">
        <f t="shared" si="82"/>
        <v>9848.9114999999983</v>
      </c>
      <c r="F169" s="13">
        <f t="shared" si="83"/>
        <v>11664</v>
      </c>
      <c r="G169" s="13">
        <f t="shared" si="84"/>
        <v>7171.2000000000007</v>
      </c>
      <c r="H169" s="14">
        <f t="shared" si="84"/>
        <v>7171.2000000000007</v>
      </c>
      <c r="I169" s="15">
        <f t="shared" si="74"/>
        <v>26006.400000000001</v>
      </c>
      <c r="J169" s="15">
        <f t="shared" si="75"/>
        <v>90955.126173600001</v>
      </c>
      <c r="K169" s="15">
        <f t="shared" si="85"/>
        <v>5627000</v>
      </c>
      <c r="L169" s="15">
        <f t="shared" si="86"/>
        <v>6863539.2958112527</v>
      </c>
      <c r="N169" s="2">
        <v>42108</v>
      </c>
      <c r="O169" s="37">
        <f t="shared" si="76"/>
        <v>0.48440932791378805</v>
      </c>
      <c r="P169" s="12">
        <f t="shared" si="87"/>
        <v>41852.965931751285</v>
      </c>
      <c r="Q169" s="12">
        <f t="shared" si="88"/>
        <v>2731.3199999999993</v>
      </c>
      <c r="R169" s="12">
        <f t="shared" si="89"/>
        <v>2813.2595999999994</v>
      </c>
      <c r="S169" s="13">
        <f t="shared" si="90"/>
        <v>7171.2000000000007</v>
      </c>
      <c r="T169" s="13">
        <v>0</v>
      </c>
      <c r="U169" s="14">
        <v>0</v>
      </c>
      <c r="V169" s="15">
        <f t="shared" si="104"/>
        <v>7171.2000000000007</v>
      </c>
      <c r="W169" s="15">
        <f t="shared" si="91"/>
        <v>31868.506331751283</v>
      </c>
      <c r="X169" s="15">
        <f t="shared" si="100"/>
        <v>6518000</v>
      </c>
      <c r="Y169" s="15">
        <f t="shared" si="101"/>
        <v>3176071.5308628902</v>
      </c>
      <c r="Z169" s="15">
        <f t="shared" si="92"/>
        <v>6518000</v>
      </c>
      <c r="AB169" s="2">
        <v>42108</v>
      </c>
      <c r="AC169" s="12">
        <f t="shared" si="77"/>
        <v>13831.356155545775</v>
      </c>
      <c r="AD169" s="12">
        <f t="shared" si="93"/>
        <v>1071.0257804999997</v>
      </c>
      <c r="AE169" s="12">
        <f t="shared" si="107"/>
        <v>1103.1565539149997</v>
      </c>
      <c r="AF169" s="13">
        <f t="shared" si="94"/>
        <v>4147.2</v>
      </c>
      <c r="AG169" s="15">
        <f t="shared" si="78"/>
        <v>4147.2</v>
      </c>
      <c r="AH169" s="15">
        <f t="shared" si="95"/>
        <v>8580.9996016307741</v>
      </c>
      <c r="AI169" s="15">
        <f t="shared" si="102"/>
        <v>1661721.43</v>
      </c>
      <c r="AJ169" s="15">
        <f t="shared" si="105"/>
        <v>704029.18875305774</v>
      </c>
      <c r="AK169" s="40">
        <f t="shared" si="96"/>
        <v>6518000</v>
      </c>
      <c r="AL169" s="15"/>
      <c r="AN169" s="2">
        <v>42108</v>
      </c>
      <c r="AO169" s="12">
        <f t="shared" si="97"/>
        <v>1071.0257804999997</v>
      </c>
      <c r="AP169" s="12">
        <f t="shared" si="108"/>
        <v>1103.1565539149997</v>
      </c>
      <c r="AQ169" s="13">
        <f t="shared" si="98"/>
        <v>4147.2</v>
      </c>
      <c r="AR169" s="15">
        <f t="shared" si="79"/>
        <v>4147.2</v>
      </c>
      <c r="AS169" s="15">
        <f t="shared" si="99"/>
        <v>8580.9996016307741</v>
      </c>
      <c r="AT169" s="15">
        <f t="shared" si="103"/>
        <v>2945693.45</v>
      </c>
      <c r="AU169" s="15">
        <f t="shared" si="106"/>
        <v>748673.49252447358</v>
      </c>
      <c r="AV169" s="15">
        <f>X169</f>
        <v>6518000</v>
      </c>
    </row>
    <row r="170" spans="1:48" s="32" customFormat="1" x14ac:dyDescent="0.15">
      <c r="A170" s="31">
        <v>42109</v>
      </c>
      <c r="B170" s="32">
        <v>0.201073108</v>
      </c>
      <c r="C170" s="33">
        <f t="shared" si="81"/>
        <v>17372.7165312</v>
      </c>
      <c r="D170" s="33">
        <f>Výpar!$H$18/30</f>
        <v>9562.0499999999975</v>
      </c>
      <c r="E170" s="33">
        <f t="shared" si="82"/>
        <v>9848.9114999999983</v>
      </c>
      <c r="F170" s="34">
        <f t="shared" si="83"/>
        <v>11664</v>
      </c>
      <c r="G170" s="34">
        <f t="shared" si="84"/>
        <v>7171.2000000000007</v>
      </c>
      <c r="H170" s="35">
        <f t="shared" si="84"/>
        <v>7171.2000000000007</v>
      </c>
      <c r="I170" s="36">
        <f t="shared" si="74"/>
        <v>26006.400000000001</v>
      </c>
      <c r="J170" s="36">
        <f t="shared" si="75"/>
        <v>-18482.594968799996</v>
      </c>
      <c r="K170" s="36">
        <f t="shared" si="85"/>
        <v>5608517.4050311996</v>
      </c>
      <c r="L170" s="36">
        <f t="shared" si="86"/>
        <v>6826574.1058736518</v>
      </c>
      <c r="N170" s="31">
        <v>42109</v>
      </c>
      <c r="O170" s="32">
        <f t="shared" si="76"/>
        <v>6.6362880637445568E-2</v>
      </c>
      <c r="P170" s="33">
        <f t="shared" si="87"/>
        <v>5733.7528870752967</v>
      </c>
      <c r="Q170" s="33">
        <f t="shared" si="88"/>
        <v>2731.3199999999993</v>
      </c>
      <c r="R170" s="33">
        <f t="shared" si="89"/>
        <v>2813.2595999999994</v>
      </c>
      <c r="S170" s="34">
        <f t="shared" si="90"/>
        <v>7171.2000000000007</v>
      </c>
      <c r="T170" s="34">
        <v>0</v>
      </c>
      <c r="U170" s="35">
        <v>0</v>
      </c>
      <c r="V170" s="36">
        <f t="shared" si="104"/>
        <v>7171.2000000000007</v>
      </c>
      <c r="W170" s="36">
        <f t="shared" si="91"/>
        <v>-4250.7067129247034</v>
      </c>
      <c r="X170" s="36">
        <f t="shared" si="100"/>
        <v>6513749.2932870751</v>
      </c>
      <c r="Y170" s="36">
        <f t="shared" si="101"/>
        <v>3167570.1174370404</v>
      </c>
      <c r="Z170" s="36">
        <f t="shared" si="92"/>
        <v>6518000</v>
      </c>
      <c r="AB170" s="31">
        <v>42109</v>
      </c>
      <c r="AC170" s="33">
        <f t="shared" si="77"/>
        <v>1894.8616071403189</v>
      </c>
      <c r="AD170" s="33">
        <f t="shared" si="93"/>
        <v>1071.0257804999997</v>
      </c>
      <c r="AE170" s="33">
        <f t="shared" si="107"/>
        <v>1103.1565539149997</v>
      </c>
      <c r="AF170" s="34">
        <f>1*86400</f>
        <v>86400</v>
      </c>
      <c r="AG170" s="36">
        <f t="shared" si="78"/>
        <v>86400</v>
      </c>
      <c r="AH170" s="36">
        <f t="shared" si="95"/>
        <v>-85608.29494677468</v>
      </c>
      <c r="AI170" s="36">
        <f t="shared" si="102"/>
        <v>1576113.1350532253</v>
      </c>
      <c r="AJ170" s="36">
        <f t="shared" si="105"/>
        <v>532812.59885950852</v>
      </c>
      <c r="AK170" s="41">
        <f>X170+AF170</f>
        <v>6600149.2932870751</v>
      </c>
      <c r="AL170" s="36"/>
      <c r="AN170" s="31">
        <v>42109</v>
      </c>
      <c r="AO170" s="33">
        <f t="shared" si="97"/>
        <v>1071.0257804999997</v>
      </c>
      <c r="AP170" s="33">
        <f t="shared" si="108"/>
        <v>1103.1565539149997</v>
      </c>
      <c r="AQ170" s="34">
        <f>1*86400</f>
        <v>86400</v>
      </c>
      <c r="AR170" s="36">
        <f t="shared" si="79"/>
        <v>86400</v>
      </c>
      <c r="AS170" s="36">
        <f t="shared" si="99"/>
        <v>-85608.29494677468</v>
      </c>
      <c r="AT170" s="36">
        <f t="shared" si="103"/>
        <v>2860085.1550532253</v>
      </c>
      <c r="AU170" s="36">
        <f t="shared" si="106"/>
        <v>663065.19757769885</v>
      </c>
      <c r="AV170" s="33">
        <f>X170+AQ170</f>
        <v>6600149.2932870751</v>
      </c>
    </row>
    <row r="171" spans="1:48" x14ac:dyDescent="0.15">
      <c r="A171" s="2">
        <v>42110</v>
      </c>
      <c r="B171" s="30">
        <v>0.65516982899999998</v>
      </c>
      <c r="C171" s="12">
        <f t="shared" si="81"/>
        <v>56606.673225599996</v>
      </c>
      <c r="D171" s="12">
        <f>Výpar!$H$18/30</f>
        <v>9562.0499999999975</v>
      </c>
      <c r="E171" s="12">
        <f t="shared" si="82"/>
        <v>9848.9114999999983</v>
      </c>
      <c r="F171" s="13">
        <f t="shared" si="83"/>
        <v>11664</v>
      </c>
      <c r="G171" s="13">
        <f t="shared" si="84"/>
        <v>7171.2000000000007</v>
      </c>
      <c r="H171" s="14">
        <f t="shared" si="84"/>
        <v>7171.2000000000007</v>
      </c>
      <c r="I171" s="15">
        <f t="shared" si="74"/>
        <v>26006.400000000001</v>
      </c>
      <c r="J171" s="15">
        <f t="shared" si="75"/>
        <v>20751.3617256</v>
      </c>
      <c r="K171" s="15">
        <f t="shared" si="85"/>
        <v>5627000</v>
      </c>
      <c r="L171" s="15">
        <f t="shared" si="86"/>
        <v>6847325.4675992522</v>
      </c>
      <c r="N171" s="2">
        <v>42110</v>
      </c>
      <c r="O171" s="37">
        <f t="shared" si="76"/>
        <v>0.21623457055820025</v>
      </c>
      <c r="P171" s="12">
        <f t="shared" si="87"/>
        <v>18682.6668962285</v>
      </c>
      <c r="Q171" s="12">
        <f t="shared" si="88"/>
        <v>2731.3199999999993</v>
      </c>
      <c r="R171" s="12">
        <f t="shared" si="89"/>
        <v>2813.2595999999994</v>
      </c>
      <c r="S171" s="13">
        <f t="shared" si="90"/>
        <v>7171.2000000000007</v>
      </c>
      <c r="T171" s="13">
        <v>0</v>
      </c>
      <c r="U171" s="14">
        <v>0</v>
      </c>
      <c r="V171" s="15">
        <f t="shared" si="104"/>
        <v>7171.2000000000007</v>
      </c>
      <c r="W171" s="15">
        <f t="shared" si="91"/>
        <v>8698.2072962285001</v>
      </c>
      <c r="X171" s="15">
        <f t="shared" si="100"/>
        <v>6518000</v>
      </c>
      <c r="Y171" s="15">
        <f t="shared" si="101"/>
        <v>3176268.3247332689</v>
      </c>
      <c r="Z171" s="15">
        <f t="shared" si="92"/>
        <v>6518000</v>
      </c>
      <c r="AB171" s="2">
        <v>42110</v>
      </c>
      <c r="AC171" s="12">
        <f t="shared" si="77"/>
        <v>6174.1531101652226</v>
      </c>
      <c r="AD171" s="12">
        <f t="shared" si="93"/>
        <v>1071.0257804999997</v>
      </c>
      <c r="AE171" s="12">
        <f t="shared" si="107"/>
        <v>1103.1565539149997</v>
      </c>
      <c r="AF171" s="13">
        <f t="shared" ref="AF171:AF234" si="109">1*86400</f>
        <v>86400</v>
      </c>
      <c r="AG171" s="15">
        <f t="shared" si="78"/>
        <v>86400</v>
      </c>
      <c r="AH171" s="15">
        <f t="shared" si="95"/>
        <v>-81329.003443749782</v>
      </c>
      <c r="AI171" s="15">
        <f t="shared" si="102"/>
        <v>1494784.1316094755</v>
      </c>
      <c r="AJ171" s="15">
        <f t="shared" si="105"/>
        <v>284546.29702523421</v>
      </c>
      <c r="AK171" s="40">
        <f t="shared" ref="AK171:AK234" si="110">X171+AF171</f>
        <v>6604400</v>
      </c>
      <c r="AL171" s="15"/>
      <c r="AN171" s="2">
        <v>42110</v>
      </c>
      <c r="AO171" s="12">
        <f t="shared" si="97"/>
        <v>1071.0257804999997</v>
      </c>
      <c r="AP171" s="12">
        <f t="shared" si="108"/>
        <v>1103.1565539149997</v>
      </c>
      <c r="AQ171" s="34">
        <f t="shared" ref="AQ171:AQ234" si="111">1*86400</f>
        <v>86400</v>
      </c>
      <c r="AR171" s="15">
        <f t="shared" si="79"/>
        <v>86400</v>
      </c>
      <c r="AS171" s="15">
        <f t="shared" si="99"/>
        <v>-81329.003443749782</v>
      </c>
      <c r="AT171" s="15">
        <f t="shared" si="103"/>
        <v>2778756.1516094757</v>
      </c>
      <c r="AU171" s="15">
        <f t="shared" si="106"/>
        <v>581736.19413394912</v>
      </c>
      <c r="AV171" s="33">
        <f t="shared" ref="AV171:AV234" si="112">X171+AQ171</f>
        <v>6604400</v>
      </c>
    </row>
    <row r="172" spans="1:48" x14ac:dyDescent="0.15">
      <c r="A172" s="2">
        <v>42111</v>
      </c>
      <c r="B172" s="30">
        <v>1.027288518</v>
      </c>
      <c r="C172" s="12">
        <f t="shared" si="81"/>
        <v>88757.727955199996</v>
      </c>
      <c r="D172" s="12">
        <f>Výpar!$H$18/30</f>
        <v>9562.0499999999975</v>
      </c>
      <c r="E172" s="12">
        <f t="shared" si="82"/>
        <v>9848.9114999999983</v>
      </c>
      <c r="F172" s="13">
        <f t="shared" si="83"/>
        <v>11664</v>
      </c>
      <c r="G172" s="13">
        <f t="shared" si="84"/>
        <v>7171.2000000000007</v>
      </c>
      <c r="H172" s="14">
        <f t="shared" si="84"/>
        <v>7171.2000000000007</v>
      </c>
      <c r="I172" s="15">
        <f t="shared" si="74"/>
        <v>26006.400000000001</v>
      </c>
      <c r="J172" s="15">
        <f t="shared" si="75"/>
        <v>52902.4164552</v>
      </c>
      <c r="K172" s="15">
        <f t="shared" si="85"/>
        <v>5627000</v>
      </c>
      <c r="L172" s="15">
        <f t="shared" si="86"/>
        <v>6900227.8840544522</v>
      </c>
      <c r="N172" s="2">
        <v>42111</v>
      </c>
      <c r="O172" s="37">
        <f t="shared" si="76"/>
        <v>0.33904994048359932</v>
      </c>
      <c r="P172" s="12">
        <f t="shared" si="87"/>
        <v>29293.91485778298</v>
      </c>
      <c r="Q172" s="12">
        <f t="shared" si="88"/>
        <v>2731.3199999999993</v>
      </c>
      <c r="R172" s="12">
        <f t="shared" si="89"/>
        <v>2813.2595999999994</v>
      </c>
      <c r="S172" s="13">
        <f t="shared" si="90"/>
        <v>7171.2000000000007</v>
      </c>
      <c r="T172" s="13">
        <v>0</v>
      </c>
      <c r="U172" s="14">
        <v>0</v>
      </c>
      <c r="V172" s="15">
        <f t="shared" si="104"/>
        <v>7171.2000000000007</v>
      </c>
      <c r="W172" s="15">
        <f t="shared" si="91"/>
        <v>19309.455257782982</v>
      </c>
      <c r="X172" s="15">
        <f t="shared" si="100"/>
        <v>6518000</v>
      </c>
      <c r="Y172" s="15">
        <f t="shared" si="101"/>
        <v>3195577.7799910521</v>
      </c>
      <c r="Z172" s="15">
        <f t="shared" si="92"/>
        <v>6518000</v>
      </c>
      <c r="AB172" s="2">
        <v>42111</v>
      </c>
      <c r="AC172" s="12">
        <f t="shared" si="77"/>
        <v>9680.9045803095469</v>
      </c>
      <c r="AD172" s="12">
        <f t="shared" si="93"/>
        <v>1071.0257804999997</v>
      </c>
      <c r="AE172" s="12">
        <f t="shared" si="107"/>
        <v>1103.1565539149997</v>
      </c>
      <c r="AF172" s="13">
        <f t="shared" si="109"/>
        <v>86400</v>
      </c>
      <c r="AG172" s="15">
        <f t="shared" si="78"/>
        <v>86400</v>
      </c>
      <c r="AH172" s="15">
        <f t="shared" si="95"/>
        <v>-77822.251973605453</v>
      </c>
      <c r="AI172" s="15">
        <f t="shared" si="102"/>
        <v>1416961.87963587</v>
      </c>
      <c r="AJ172" s="15">
        <f t="shared" si="105"/>
        <v>0</v>
      </c>
      <c r="AK172" s="40">
        <f t="shared" si="110"/>
        <v>6604400</v>
      </c>
      <c r="AL172" s="15"/>
      <c r="AN172" s="2">
        <v>42111</v>
      </c>
      <c r="AO172" s="12">
        <f t="shared" si="97"/>
        <v>1071.0257804999997</v>
      </c>
      <c r="AP172" s="12">
        <f t="shared" si="108"/>
        <v>1103.1565539149997</v>
      </c>
      <c r="AQ172" s="34">
        <f t="shared" si="111"/>
        <v>86400</v>
      </c>
      <c r="AR172" s="15">
        <f t="shared" si="79"/>
        <v>86400</v>
      </c>
      <c r="AS172" s="15">
        <f t="shared" si="99"/>
        <v>-77822.251973605453</v>
      </c>
      <c r="AT172" s="15">
        <f t="shared" si="103"/>
        <v>2700933.8996358705</v>
      </c>
      <c r="AU172" s="15">
        <f t="shared" si="106"/>
        <v>503913.94216034363</v>
      </c>
      <c r="AV172" s="33">
        <f t="shared" si="112"/>
        <v>6604400</v>
      </c>
    </row>
    <row r="173" spans="1:48" x14ac:dyDescent="0.15">
      <c r="A173" s="2">
        <v>42112</v>
      </c>
      <c r="B173" s="30">
        <v>0.191507858</v>
      </c>
      <c r="C173" s="12">
        <f t="shared" si="81"/>
        <v>16546.278931199999</v>
      </c>
      <c r="D173" s="12">
        <f>Výpar!$H$18/30</f>
        <v>9562.0499999999975</v>
      </c>
      <c r="E173" s="12">
        <f t="shared" si="82"/>
        <v>9848.9114999999983</v>
      </c>
      <c r="F173" s="13">
        <f t="shared" si="83"/>
        <v>11664</v>
      </c>
      <c r="G173" s="13">
        <f t="shared" si="84"/>
        <v>7171.2000000000007</v>
      </c>
      <c r="H173" s="14">
        <f t="shared" si="84"/>
        <v>7171.2000000000007</v>
      </c>
      <c r="I173" s="15">
        <f t="shared" si="74"/>
        <v>26006.400000000001</v>
      </c>
      <c r="J173" s="15">
        <f t="shared" si="75"/>
        <v>-19309.032568799998</v>
      </c>
      <c r="K173" s="15">
        <f t="shared" si="85"/>
        <v>5607690.9674311997</v>
      </c>
      <c r="L173" s="15">
        <f t="shared" si="86"/>
        <v>6861609.8189168517</v>
      </c>
      <c r="N173" s="2">
        <v>42112</v>
      </c>
      <c r="O173" s="37">
        <f t="shared" si="76"/>
        <v>6.3205931653410735E-2</v>
      </c>
      <c r="P173" s="12">
        <f t="shared" si="87"/>
        <v>5460.9924948546877</v>
      </c>
      <c r="Q173" s="12">
        <f t="shared" si="88"/>
        <v>2731.3199999999993</v>
      </c>
      <c r="R173" s="12">
        <f t="shared" si="89"/>
        <v>2813.2595999999994</v>
      </c>
      <c r="S173" s="13">
        <f t="shared" si="90"/>
        <v>7171.2000000000007</v>
      </c>
      <c r="T173" s="13">
        <v>0</v>
      </c>
      <c r="U173" s="14">
        <v>0</v>
      </c>
      <c r="V173" s="15">
        <f t="shared" si="104"/>
        <v>7171.2000000000007</v>
      </c>
      <c r="W173" s="15">
        <f t="shared" si="91"/>
        <v>-4523.4671051453124</v>
      </c>
      <c r="X173" s="15">
        <f t="shared" si="100"/>
        <v>6513476.5328948544</v>
      </c>
      <c r="Y173" s="15">
        <f t="shared" si="101"/>
        <v>3186530.845780761</v>
      </c>
      <c r="Z173" s="15">
        <f t="shared" si="92"/>
        <v>6518000</v>
      </c>
      <c r="AB173" s="2">
        <v>42112</v>
      </c>
      <c r="AC173" s="12">
        <f t="shared" si="77"/>
        <v>1804.7211345133237</v>
      </c>
      <c r="AD173" s="12">
        <f t="shared" si="93"/>
        <v>1071.0257804999997</v>
      </c>
      <c r="AE173" s="12">
        <f t="shared" si="107"/>
        <v>1103.1565539149997</v>
      </c>
      <c r="AF173" s="13">
        <f t="shared" si="109"/>
        <v>86400</v>
      </c>
      <c r="AG173" s="15">
        <f t="shared" si="78"/>
        <v>86400</v>
      </c>
      <c r="AH173" s="15">
        <f t="shared" si="95"/>
        <v>-85698.435419401678</v>
      </c>
      <c r="AI173" s="15">
        <f t="shared" si="102"/>
        <v>1331263.4442164684</v>
      </c>
      <c r="AJ173" s="15">
        <f t="shared" si="105"/>
        <v>0</v>
      </c>
      <c r="AK173" s="40">
        <f t="shared" si="110"/>
        <v>6599876.5328948544</v>
      </c>
      <c r="AL173" s="15"/>
      <c r="AN173" s="2">
        <v>42112</v>
      </c>
      <c r="AO173" s="12">
        <f t="shared" si="97"/>
        <v>1071.0257804999997</v>
      </c>
      <c r="AP173" s="12">
        <f t="shared" si="108"/>
        <v>1103.1565539149997</v>
      </c>
      <c r="AQ173" s="34">
        <f t="shared" si="111"/>
        <v>86400</v>
      </c>
      <c r="AR173" s="15">
        <f t="shared" si="79"/>
        <v>86400</v>
      </c>
      <c r="AS173" s="15">
        <f t="shared" si="99"/>
        <v>-85698.435419401678</v>
      </c>
      <c r="AT173" s="15">
        <f t="shared" si="103"/>
        <v>2615235.4642164689</v>
      </c>
      <c r="AU173" s="15">
        <f t="shared" si="106"/>
        <v>418215.50674094196</v>
      </c>
      <c r="AV173" s="33">
        <f t="shared" si="112"/>
        <v>6599876.5328948544</v>
      </c>
    </row>
    <row r="174" spans="1:48" x14ac:dyDescent="0.15">
      <c r="A174" s="2">
        <v>42113</v>
      </c>
      <c r="B174" s="30">
        <v>0.59943733200000004</v>
      </c>
      <c r="C174" s="12">
        <f t="shared" si="81"/>
        <v>51791.385484800005</v>
      </c>
      <c r="D174" s="12">
        <f>Výpar!$H$18/30</f>
        <v>9562.0499999999975</v>
      </c>
      <c r="E174" s="12">
        <f t="shared" si="82"/>
        <v>9848.9114999999983</v>
      </c>
      <c r="F174" s="13">
        <f t="shared" si="83"/>
        <v>11664</v>
      </c>
      <c r="G174" s="13">
        <f t="shared" si="84"/>
        <v>7171.2000000000007</v>
      </c>
      <c r="H174" s="14">
        <f t="shared" si="84"/>
        <v>7171.2000000000007</v>
      </c>
      <c r="I174" s="15">
        <f t="shared" si="74"/>
        <v>26006.400000000001</v>
      </c>
      <c r="J174" s="15">
        <f t="shared" si="75"/>
        <v>15936.073984800008</v>
      </c>
      <c r="K174" s="15">
        <f t="shared" si="85"/>
        <v>5623627.0414159996</v>
      </c>
      <c r="L174" s="15">
        <f t="shared" si="86"/>
        <v>6874172.9343176512</v>
      </c>
      <c r="N174" s="2">
        <v>42113</v>
      </c>
      <c r="O174" s="37">
        <f t="shared" si="76"/>
        <v>0.19784041987924528</v>
      </c>
      <c r="P174" s="12">
        <f t="shared" si="87"/>
        <v>17093.412277566793</v>
      </c>
      <c r="Q174" s="12">
        <f t="shared" si="88"/>
        <v>2731.3199999999993</v>
      </c>
      <c r="R174" s="12">
        <f t="shared" si="89"/>
        <v>2813.2595999999994</v>
      </c>
      <c r="S174" s="13">
        <f t="shared" si="90"/>
        <v>7171.2000000000007</v>
      </c>
      <c r="T174" s="13">
        <v>0</v>
      </c>
      <c r="U174" s="14">
        <v>0</v>
      </c>
      <c r="V174" s="15">
        <f t="shared" si="104"/>
        <v>7171.2000000000007</v>
      </c>
      <c r="W174" s="15">
        <f t="shared" si="91"/>
        <v>7108.9526775667928</v>
      </c>
      <c r="X174" s="15">
        <f t="shared" si="100"/>
        <v>6518000</v>
      </c>
      <c r="Y174" s="15">
        <f t="shared" si="101"/>
        <v>3193639.798458328</v>
      </c>
      <c r="Z174" s="15">
        <f t="shared" si="92"/>
        <v>6518000</v>
      </c>
      <c r="AB174" s="2">
        <v>42113</v>
      </c>
      <c r="AC174" s="12">
        <f t="shared" si="77"/>
        <v>5648.9442948950946</v>
      </c>
      <c r="AD174" s="12">
        <f t="shared" si="93"/>
        <v>1071.0257804999997</v>
      </c>
      <c r="AE174" s="12">
        <f t="shared" si="107"/>
        <v>1103.1565539149997</v>
      </c>
      <c r="AF174" s="13">
        <f t="shared" si="109"/>
        <v>86400</v>
      </c>
      <c r="AG174" s="15">
        <f t="shared" si="78"/>
        <v>86400</v>
      </c>
      <c r="AH174" s="15">
        <f t="shared" si="95"/>
        <v>-81854.212259019914</v>
      </c>
      <c r="AI174" s="15">
        <f t="shared" si="102"/>
        <v>1249409.2319574484</v>
      </c>
      <c r="AJ174" s="15">
        <f t="shared" si="105"/>
        <v>0</v>
      </c>
      <c r="AK174" s="40">
        <f t="shared" si="110"/>
        <v>6604400</v>
      </c>
      <c r="AL174" s="15"/>
      <c r="AN174" s="2">
        <v>42113</v>
      </c>
      <c r="AO174" s="12">
        <f t="shared" si="97"/>
        <v>1071.0257804999997</v>
      </c>
      <c r="AP174" s="12">
        <f t="shared" si="108"/>
        <v>1103.1565539149997</v>
      </c>
      <c r="AQ174" s="34">
        <f t="shared" si="111"/>
        <v>86400</v>
      </c>
      <c r="AR174" s="15">
        <f t="shared" si="79"/>
        <v>86400</v>
      </c>
      <c r="AS174" s="15">
        <f t="shared" si="99"/>
        <v>-81854.212259019914</v>
      </c>
      <c r="AT174" s="15">
        <f t="shared" si="103"/>
        <v>2533381.2519574491</v>
      </c>
      <c r="AU174" s="15">
        <f t="shared" si="106"/>
        <v>336361.29448192206</v>
      </c>
      <c r="AV174" s="33">
        <f t="shared" si="112"/>
        <v>6604400</v>
      </c>
    </row>
    <row r="175" spans="1:48" x14ac:dyDescent="0.15">
      <c r="A175" s="2">
        <v>42114</v>
      </c>
      <c r="B175" s="30">
        <v>0.62344731099999995</v>
      </c>
      <c r="C175" s="12">
        <f t="shared" si="81"/>
        <v>53865.847670399999</v>
      </c>
      <c r="D175" s="12">
        <f>Výpar!$H$18/30</f>
        <v>9562.0499999999975</v>
      </c>
      <c r="E175" s="12">
        <f t="shared" si="82"/>
        <v>9848.9114999999983</v>
      </c>
      <c r="F175" s="13">
        <f t="shared" si="83"/>
        <v>11664</v>
      </c>
      <c r="G175" s="13">
        <f t="shared" si="84"/>
        <v>7171.2000000000007</v>
      </c>
      <c r="H175" s="14">
        <f t="shared" si="84"/>
        <v>7171.2000000000007</v>
      </c>
      <c r="I175" s="15">
        <f t="shared" si="74"/>
        <v>26006.400000000001</v>
      </c>
      <c r="J175" s="15">
        <f t="shared" si="75"/>
        <v>18010.536170400002</v>
      </c>
      <c r="K175" s="15">
        <f t="shared" si="85"/>
        <v>5627000</v>
      </c>
      <c r="L175" s="15">
        <f t="shared" si="86"/>
        <v>6892183.470488051</v>
      </c>
      <c r="N175" s="2">
        <v>42114</v>
      </c>
      <c r="O175" s="37">
        <f t="shared" si="76"/>
        <v>0.20576475837648761</v>
      </c>
      <c r="P175" s="12">
        <f t="shared" si="87"/>
        <v>17778.075123728529</v>
      </c>
      <c r="Q175" s="12">
        <f t="shared" si="88"/>
        <v>2731.3199999999993</v>
      </c>
      <c r="R175" s="12">
        <f t="shared" si="89"/>
        <v>2813.2595999999994</v>
      </c>
      <c r="S175" s="13">
        <f t="shared" si="90"/>
        <v>7171.2000000000007</v>
      </c>
      <c r="T175" s="13">
        <v>0</v>
      </c>
      <c r="U175" s="14">
        <v>0</v>
      </c>
      <c r="V175" s="15">
        <f t="shared" si="104"/>
        <v>7171.2000000000007</v>
      </c>
      <c r="W175" s="15">
        <f t="shared" si="91"/>
        <v>7793.6155237285293</v>
      </c>
      <c r="X175" s="15">
        <f t="shared" si="100"/>
        <v>6518000</v>
      </c>
      <c r="Y175" s="15">
        <f t="shared" si="101"/>
        <v>3201433.4139820565</v>
      </c>
      <c r="Z175" s="15">
        <f t="shared" si="92"/>
        <v>6518000</v>
      </c>
      <c r="AB175" s="2">
        <v>42114</v>
      </c>
      <c r="AC175" s="12">
        <f t="shared" si="77"/>
        <v>5875.2082038179369</v>
      </c>
      <c r="AD175" s="12">
        <f t="shared" si="93"/>
        <v>1071.0257804999997</v>
      </c>
      <c r="AE175" s="12">
        <f t="shared" si="107"/>
        <v>1103.1565539149997</v>
      </c>
      <c r="AF175" s="13">
        <f t="shared" si="109"/>
        <v>86400</v>
      </c>
      <c r="AG175" s="15">
        <f t="shared" si="78"/>
        <v>86400</v>
      </c>
      <c r="AH175" s="15">
        <f t="shared" si="95"/>
        <v>-81627.948350097067</v>
      </c>
      <c r="AI175" s="15">
        <f t="shared" si="102"/>
        <v>1167781.2836073514</v>
      </c>
      <c r="AJ175" s="15">
        <f t="shared" si="105"/>
        <v>0</v>
      </c>
      <c r="AK175" s="40">
        <f t="shared" si="110"/>
        <v>6604400</v>
      </c>
      <c r="AL175" s="15"/>
      <c r="AN175" s="2">
        <v>42114</v>
      </c>
      <c r="AO175" s="12">
        <f t="shared" si="97"/>
        <v>1071.0257804999997</v>
      </c>
      <c r="AP175" s="12">
        <f t="shared" si="108"/>
        <v>1103.1565539149997</v>
      </c>
      <c r="AQ175" s="34">
        <f t="shared" si="111"/>
        <v>86400</v>
      </c>
      <c r="AR175" s="15">
        <f t="shared" si="79"/>
        <v>86400</v>
      </c>
      <c r="AS175" s="15">
        <f t="shared" si="99"/>
        <v>-81627.948350097067</v>
      </c>
      <c r="AT175" s="15">
        <f t="shared" si="103"/>
        <v>2451753.3036073521</v>
      </c>
      <c r="AU175" s="15">
        <f t="shared" si="106"/>
        <v>254733.346131825</v>
      </c>
      <c r="AV175" s="33">
        <f t="shared" si="112"/>
        <v>6604400</v>
      </c>
    </row>
    <row r="176" spans="1:48" x14ac:dyDescent="0.15">
      <c r="A176" s="2">
        <v>42115</v>
      </c>
      <c r="B176" s="30">
        <v>0.195094827</v>
      </c>
      <c r="C176" s="12">
        <f t="shared" si="81"/>
        <v>16856.193052800001</v>
      </c>
      <c r="D176" s="12">
        <f>Výpar!$H$18/30</f>
        <v>9562.0499999999975</v>
      </c>
      <c r="E176" s="12">
        <f t="shared" si="82"/>
        <v>9848.9114999999983</v>
      </c>
      <c r="F176" s="13">
        <f t="shared" si="83"/>
        <v>11664</v>
      </c>
      <c r="G176" s="13">
        <f t="shared" si="84"/>
        <v>7171.2000000000007</v>
      </c>
      <c r="H176" s="14">
        <f t="shared" si="84"/>
        <v>7171.2000000000007</v>
      </c>
      <c r="I176" s="15">
        <f t="shared" si="74"/>
        <v>26006.400000000001</v>
      </c>
      <c r="J176" s="15">
        <f t="shared" si="75"/>
        <v>-18999.118447199995</v>
      </c>
      <c r="K176" s="15">
        <f t="shared" si="85"/>
        <v>5608000.8815527996</v>
      </c>
      <c r="L176" s="15">
        <f t="shared" si="86"/>
        <v>6854185.2335936502</v>
      </c>
      <c r="N176" s="2">
        <v>42115</v>
      </c>
      <c r="O176" s="37">
        <f t="shared" si="76"/>
        <v>6.4389787604934676E-2</v>
      </c>
      <c r="P176" s="12">
        <f t="shared" si="87"/>
        <v>5563.2776490663564</v>
      </c>
      <c r="Q176" s="12">
        <f t="shared" si="88"/>
        <v>2731.3199999999993</v>
      </c>
      <c r="R176" s="12">
        <f t="shared" si="89"/>
        <v>2813.2595999999994</v>
      </c>
      <c r="S176" s="13">
        <f t="shared" si="90"/>
        <v>7171.2000000000007</v>
      </c>
      <c r="T176" s="13">
        <v>0</v>
      </c>
      <c r="U176" s="14">
        <v>0</v>
      </c>
      <c r="V176" s="15">
        <f t="shared" si="104"/>
        <v>7171.2000000000007</v>
      </c>
      <c r="W176" s="15">
        <f t="shared" si="91"/>
        <v>-4421.1819509336437</v>
      </c>
      <c r="X176" s="15">
        <f t="shared" si="100"/>
        <v>6513578.8180490667</v>
      </c>
      <c r="Y176" s="15">
        <f t="shared" si="101"/>
        <v>3192591.0500801899</v>
      </c>
      <c r="Z176" s="15">
        <f t="shared" si="92"/>
        <v>6518000</v>
      </c>
      <c r="AB176" s="2">
        <v>42115</v>
      </c>
      <c r="AC176" s="12">
        <f t="shared" si="77"/>
        <v>1838.5238141043828</v>
      </c>
      <c r="AD176" s="12">
        <f t="shared" si="93"/>
        <v>1071.0257804999997</v>
      </c>
      <c r="AE176" s="12">
        <f t="shared" si="107"/>
        <v>1103.1565539149997</v>
      </c>
      <c r="AF176" s="13">
        <f t="shared" si="109"/>
        <v>86400</v>
      </c>
      <c r="AG176" s="15">
        <f t="shared" si="78"/>
        <v>86400</v>
      </c>
      <c r="AH176" s="15">
        <f t="shared" si="95"/>
        <v>-85664.632739810622</v>
      </c>
      <c r="AI176" s="15">
        <f t="shared" si="102"/>
        <v>1082116.6508675409</v>
      </c>
      <c r="AJ176" s="15">
        <f t="shared" si="105"/>
        <v>0</v>
      </c>
      <c r="AK176" s="40">
        <f t="shared" si="110"/>
        <v>6599978.8180490667</v>
      </c>
      <c r="AL176" s="15"/>
      <c r="AN176" s="2">
        <v>42115</v>
      </c>
      <c r="AO176" s="12">
        <f t="shared" si="97"/>
        <v>1071.0257804999997</v>
      </c>
      <c r="AP176" s="12">
        <f t="shared" si="108"/>
        <v>1103.1565539149997</v>
      </c>
      <c r="AQ176" s="34">
        <f t="shared" si="111"/>
        <v>86400</v>
      </c>
      <c r="AR176" s="15">
        <f t="shared" si="79"/>
        <v>86400</v>
      </c>
      <c r="AS176" s="15">
        <f t="shared" si="99"/>
        <v>-85664.632739810622</v>
      </c>
      <c r="AT176" s="15">
        <f t="shared" si="103"/>
        <v>2366088.6708675413</v>
      </c>
      <c r="AU176" s="15">
        <f t="shared" si="106"/>
        <v>169068.71339201438</v>
      </c>
      <c r="AV176" s="33">
        <f t="shared" si="112"/>
        <v>6599978.8180490667</v>
      </c>
    </row>
    <row r="177" spans="1:48" x14ac:dyDescent="0.15">
      <c r="A177" s="2">
        <v>42116</v>
      </c>
      <c r="B177" s="30">
        <v>1.06687344</v>
      </c>
      <c r="C177" s="12">
        <f t="shared" si="81"/>
        <v>92177.865215999991</v>
      </c>
      <c r="D177" s="12">
        <f>Výpar!$H$18/30</f>
        <v>9562.0499999999975</v>
      </c>
      <c r="E177" s="12">
        <f t="shared" si="82"/>
        <v>9848.9114999999983</v>
      </c>
      <c r="F177" s="13">
        <f t="shared" si="83"/>
        <v>11664</v>
      </c>
      <c r="G177" s="13">
        <f t="shared" si="84"/>
        <v>7171.2000000000007</v>
      </c>
      <c r="H177" s="14">
        <f t="shared" si="84"/>
        <v>7171.2000000000007</v>
      </c>
      <c r="I177" s="15">
        <f t="shared" si="74"/>
        <v>26006.400000000001</v>
      </c>
      <c r="J177" s="15">
        <f t="shared" si="75"/>
        <v>56322.553715999995</v>
      </c>
      <c r="K177" s="15">
        <f t="shared" si="85"/>
        <v>5627000</v>
      </c>
      <c r="L177" s="15">
        <f t="shared" si="86"/>
        <v>6910507.7873096503</v>
      </c>
      <c r="N177" s="2">
        <v>42116</v>
      </c>
      <c r="O177" s="37">
        <f t="shared" si="76"/>
        <v>0.35211468832510878</v>
      </c>
      <c r="P177" s="12">
        <f t="shared" si="87"/>
        <v>30422.709071289399</v>
      </c>
      <c r="Q177" s="12">
        <f t="shared" si="88"/>
        <v>2731.3199999999993</v>
      </c>
      <c r="R177" s="12">
        <f t="shared" si="89"/>
        <v>2813.2595999999994</v>
      </c>
      <c r="S177" s="13">
        <f t="shared" si="90"/>
        <v>7171.2000000000007</v>
      </c>
      <c r="T177" s="13">
        <v>0</v>
      </c>
      <c r="U177" s="14">
        <v>0</v>
      </c>
      <c r="V177" s="15">
        <f t="shared" si="104"/>
        <v>7171.2000000000007</v>
      </c>
      <c r="W177" s="15">
        <f t="shared" si="91"/>
        <v>20438.249471289397</v>
      </c>
      <c r="X177" s="15">
        <f t="shared" si="100"/>
        <v>6518000</v>
      </c>
      <c r="Y177" s="15">
        <f t="shared" si="101"/>
        <v>3213029.2995514795</v>
      </c>
      <c r="Z177" s="15">
        <f t="shared" si="92"/>
        <v>6518000</v>
      </c>
      <c r="AB177" s="2">
        <v>42116</v>
      </c>
      <c r="AC177" s="12">
        <f t="shared" si="77"/>
        <v>10053.94277355936</v>
      </c>
      <c r="AD177" s="12">
        <f t="shared" si="93"/>
        <v>1071.0257804999997</v>
      </c>
      <c r="AE177" s="12">
        <f t="shared" si="107"/>
        <v>1103.1565539149997</v>
      </c>
      <c r="AF177" s="13">
        <f t="shared" si="109"/>
        <v>86400</v>
      </c>
      <c r="AG177" s="15">
        <f t="shared" si="78"/>
        <v>86400</v>
      </c>
      <c r="AH177" s="15">
        <f t="shared" si="95"/>
        <v>-77449.21378035564</v>
      </c>
      <c r="AI177" s="15">
        <f t="shared" si="102"/>
        <v>1004667.4370871852</v>
      </c>
      <c r="AJ177" s="15">
        <f t="shared" si="105"/>
        <v>0</v>
      </c>
      <c r="AK177" s="40">
        <f t="shared" si="110"/>
        <v>6604400</v>
      </c>
      <c r="AL177" s="15"/>
      <c r="AN177" s="2">
        <v>42116</v>
      </c>
      <c r="AO177" s="12">
        <f t="shared" si="97"/>
        <v>1071.0257804999997</v>
      </c>
      <c r="AP177" s="12">
        <f t="shared" si="108"/>
        <v>1103.1565539149997</v>
      </c>
      <c r="AQ177" s="34">
        <f t="shared" si="111"/>
        <v>86400</v>
      </c>
      <c r="AR177" s="15">
        <f t="shared" si="79"/>
        <v>86400</v>
      </c>
      <c r="AS177" s="15">
        <f t="shared" si="99"/>
        <v>-77449.21378035564</v>
      </c>
      <c r="AT177" s="15">
        <f t="shared" si="103"/>
        <v>2288639.4570871857</v>
      </c>
      <c r="AU177" s="15">
        <f t="shared" si="106"/>
        <v>91619.499611658743</v>
      </c>
      <c r="AV177" s="33">
        <f t="shared" si="112"/>
        <v>6604400</v>
      </c>
    </row>
    <row r="178" spans="1:48" x14ac:dyDescent="0.15">
      <c r="A178" s="2">
        <v>42117</v>
      </c>
      <c r="B178" s="30">
        <v>0.60964523800000003</v>
      </c>
      <c r="C178" s="12">
        <f t="shared" si="81"/>
        <v>52673.348563200001</v>
      </c>
      <c r="D178" s="12">
        <f>Výpar!$H$18/30</f>
        <v>9562.0499999999975</v>
      </c>
      <c r="E178" s="12">
        <f t="shared" si="82"/>
        <v>9848.9114999999983</v>
      </c>
      <c r="F178" s="13">
        <f t="shared" si="83"/>
        <v>11664</v>
      </c>
      <c r="G178" s="13">
        <f t="shared" si="84"/>
        <v>7171.2000000000007</v>
      </c>
      <c r="H178" s="14">
        <f t="shared" si="84"/>
        <v>7171.2000000000007</v>
      </c>
      <c r="I178" s="15">
        <f t="shared" si="74"/>
        <v>26006.400000000001</v>
      </c>
      <c r="J178" s="15">
        <f t="shared" si="75"/>
        <v>16818.037063200005</v>
      </c>
      <c r="K178" s="15">
        <f t="shared" si="85"/>
        <v>5627000</v>
      </c>
      <c r="L178" s="15">
        <f t="shared" si="86"/>
        <v>6927325.8243728504</v>
      </c>
      <c r="N178" s="2">
        <v>42117</v>
      </c>
      <c r="O178" s="37">
        <f t="shared" si="76"/>
        <v>0.20120947332539912</v>
      </c>
      <c r="P178" s="12">
        <f t="shared" si="87"/>
        <v>17384.498495314485</v>
      </c>
      <c r="Q178" s="12">
        <f t="shared" si="88"/>
        <v>2731.3199999999993</v>
      </c>
      <c r="R178" s="12">
        <f t="shared" si="89"/>
        <v>2813.2595999999994</v>
      </c>
      <c r="S178" s="13">
        <f t="shared" si="90"/>
        <v>7171.2000000000007</v>
      </c>
      <c r="T178" s="13">
        <v>0</v>
      </c>
      <c r="U178" s="14">
        <v>0</v>
      </c>
      <c r="V178" s="15">
        <f t="shared" si="104"/>
        <v>7171.2000000000007</v>
      </c>
      <c r="W178" s="15">
        <f t="shared" si="91"/>
        <v>7400.0388953144848</v>
      </c>
      <c r="X178" s="15">
        <f t="shared" si="100"/>
        <v>6518000</v>
      </c>
      <c r="Y178" s="15">
        <f t="shared" si="101"/>
        <v>3220429.3384467941</v>
      </c>
      <c r="Z178" s="15">
        <f t="shared" si="92"/>
        <v>6518000</v>
      </c>
      <c r="AB178" s="2">
        <v>42117</v>
      </c>
      <c r="AC178" s="12">
        <f t="shared" si="77"/>
        <v>5745.1409935043248</v>
      </c>
      <c r="AD178" s="12">
        <f t="shared" si="93"/>
        <v>1071.0257804999997</v>
      </c>
      <c r="AE178" s="12">
        <f t="shared" si="107"/>
        <v>1103.1565539149997</v>
      </c>
      <c r="AF178" s="13">
        <f t="shared" si="109"/>
        <v>86400</v>
      </c>
      <c r="AG178" s="15">
        <f t="shared" si="78"/>
        <v>86400</v>
      </c>
      <c r="AH178" s="15">
        <f t="shared" si="95"/>
        <v>-81758.015560410684</v>
      </c>
      <c r="AI178" s="15">
        <f t="shared" si="102"/>
        <v>922909.42152677453</v>
      </c>
      <c r="AJ178" s="15">
        <f t="shared" si="105"/>
        <v>0</v>
      </c>
      <c r="AK178" s="40">
        <f t="shared" si="110"/>
        <v>6604400</v>
      </c>
      <c r="AL178" s="15"/>
      <c r="AN178" s="2">
        <v>42117</v>
      </c>
      <c r="AO178" s="12">
        <f t="shared" si="97"/>
        <v>1071.0257804999997</v>
      </c>
      <c r="AP178" s="12">
        <f t="shared" si="108"/>
        <v>1103.1565539149997</v>
      </c>
      <c r="AQ178" s="34">
        <f t="shared" si="111"/>
        <v>86400</v>
      </c>
      <c r="AR178" s="15">
        <f t="shared" si="79"/>
        <v>86400</v>
      </c>
      <c r="AS178" s="15">
        <f t="shared" si="99"/>
        <v>-81758.015560410684</v>
      </c>
      <c r="AT178" s="15">
        <f t="shared" si="103"/>
        <v>2206881.4415267752</v>
      </c>
      <c r="AU178" s="15">
        <f t="shared" si="106"/>
        <v>9861.4840512480587</v>
      </c>
      <c r="AV178" s="33">
        <f t="shared" si="112"/>
        <v>6604400</v>
      </c>
    </row>
    <row r="179" spans="1:48" x14ac:dyDescent="0.15">
      <c r="A179" s="2">
        <v>42118</v>
      </c>
      <c r="B179" s="30">
        <v>0.197486139</v>
      </c>
      <c r="C179" s="12">
        <f t="shared" si="81"/>
        <v>17062.802409600001</v>
      </c>
      <c r="D179" s="12">
        <f>Výpar!$H$18/30</f>
        <v>9562.0499999999975</v>
      </c>
      <c r="E179" s="12">
        <f t="shared" si="82"/>
        <v>9848.9114999999983</v>
      </c>
      <c r="F179" s="13">
        <f t="shared" si="83"/>
        <v>11664</v>
      </c>
      <c r="G179" s="13">
        <f t="shared" si="84"/>
        <v>7171.2000000000007</v>
      </c>
      <c r="H179" s="14">
        <f t="shared" si="84"/>
        <v>7171.2000000000007</v>
      </c>
      <c r="I179" s="15">
        <f t="shared" si="74"/>
        <v>26006.400000000001</v>
      </c>
      <c r="J179" s="15">
        <f t="shared" si="75"/>
        <v>-18792.509090399995</v>
      </c>
      <c r="K179" s="15">
        <f t="shared" si="85"/>
        <v>5608207.4909095997</v>
      </c>
      <c r="L179" s="15">
        <f t="shared" si="86"/>
        <v>6889740.8061920498</v>
      </c>
      <c r="N179" s="2">
        <v>42118</v>
      </c>
      <c r="O179" s="37">
        <f t="shared" si="76"/>
        <v>6.5179024685921627E-2</v>
      </c>
      <c r="P179" s="12">
        <f t="shared" si="87"/>
        <v>5631.467732863629</v>
      </c>
      <c r="Q179" s="12">
        <f t="shared" si="88"/>
        <v>2731.3199999999993</v>
      </c>
      <c r="R179" s="12">
        <f t="shared" si="89"/>
        <v>2813.2595999999994</v>
      </c>
      <c r="S179" s="13">
        <f t="shared" si="90"/>
        <v>7171.2000000000007</v>
      </c>
      <c r="T179" s="13">
        <v>0</v>
      </c>
      <c r="U179" s="14">
        <v>0</v>
      </c>
      <c r="V179" s="15">
        <f t="shared" si="104"/>
        <v>7171.2000000000007</v>
      </c>
      <c r="W179" s="15">
        <f t="shared" si="91"/>
        <v>-4352.9918671363712</v>
      </c>
      <c r="X179" s="15">
        <f t="shared" si="100"/>
        <v>6513647.0081328638</v>
      </c>
      <c r="Y179" s="15">
        <f t="shared" si="101"/>
        <v>3211723.3547125217</v>
      </c>
      <c r="Z179" s="15">
        <f t="shared" si="92"/>
        <v>6518000</v>
      </c>
      <c r="AB179" s="2">
        <v>42118</v>
      </c>
      <c r="AC179" s="12">
        <f t="shared" si="77"/>
        <v>1861.05892754926</v>
      </c>
      <c r="AD179" s="12">
        <f t="shared" si="93"/>
        <v>1071.0257804999997</v>
      </c>
      <c r="AE179" s="12">
        <f t="shared" si="107"/>
        <v>1103.1565539149997</v>
      </c>
      <c r="AF179" s="13">
        <f t="shared" si="109"/>
        <v>86400</v>
      </c>
      <c r="AG179" s="15">
        <f t="shared" si="78"/>
        <v>86400</v>
      </c>
      <c r="AH179" s="15">
        <f t="shared" si="95"/>
        <v>-85642.09762636575</v>
      </c>
      <c r="AI179" s="15">
        <f t="shared" si="102"/>
        <v>837267.32390040881</v>
      </c>
      <c r="AJ179" s="15">
        <f t="shared" si="105"/>
        <v>0</v>
      </c>
      <c r="AK179" s="40">
        <f t="shared" si="110"/>
        <v>6600047.0081328638</v>
      </c>
      <c r="AL179" s="15"/>
      <c r="AN179" s="2">
        <v>42118</v>
      </c>
      <c r="AO179" s="12">
        <f t="shared" si="97"/>
        <v>1071.0257804999997</v>
      </c>
      <c r="AP179" s="12">
        <f t="shared" si="108"/>
        <v>1103.1565539149997</v>
      </c>
      <c r="AQ179" s="34">
        <f t="shared" si="111"/>
        <v>86400</v>
      </c>
      <c r="AR179" s="15">
        <f t="shared" si="79"/>
        <v>86400</v>
      </c>
      <c r="AS179" s="15">
        <f t="shared" si="99"/>
        <v>-85642.09762636575</v>
      </c>
      <c r="AT179" s="15">
        <f t="shared" si="103"/>
        <v>2121239.3439004095</v>
      </c>
      <c r="AU179" s="15">
        <f t="shared" si="106"/>
        <v>0</v>
      </c>
      <c r="AV179" s="33">
        <f t="shared" si="112"/>
        <v>6600047.0081328638</v>
      </c>
    </row>
    <row r="180" spans="1:48" x14ac:dyDescent="0.15">
      <c r="A180" s="2">
        <v>42119</v>
      </c>
      <c r="B180" s="30">
        <v>1.018711468</v>
      </c>
      <c r="C180" s="12">
        <f t="shared" si="81"/>
        <v>88016.670835199999</v>
      </c>
      <c r="D180" s="12">
        <f>Výpar!$H$18/30</f>
        <v>9562.0499999999975</v>
      </c>
      <c r="E180" s="12">
        <f t="shared" si="82"/>
        <v>9848.9114999999983</v>
      </c>
      <c r="F180" s="13">
        <f t="shared" si="83"/>
        <v>11664</v>
      </c>
      <c r="G180" s="13">
        <f t="shared" si="84"/>
        <v>7171.2000000000007</v>
      </c>
      <c r="H180" s="14">
        <f t="shared" si="84"/>
        <v>7171.2000000000007</v>
      </c>
      <c r="I180" s="15">
        <f t="shared" si="74"/>
        <v>26006.400000000001</v>
      </c>
      <c r="J180" s="15">
        <f t="shared" si="75"/>
        <v>52161.359335200003</v>
      </c>
      <c r="K180" s="15">
        <f t="shared" si="85"/>
        <v>5627000</v>
      </c>
      <c r="L180" s="15">
        <f t="shared" si="86"/>
        <v>6941902.1655272497</v>
      </c>
      <c r="N180" s="2">
        <v>42119</v>
      </c>
      <c r="O180" s="37">
        <f t="shared" si="76"/>
        <v>0.33621914052714075</v>
      </c>
      <c r="P180" s="12">
        <f t="shared" si="87"/>
        <v>29049.333741544961</v>
      </c>
      <c r="Q180" s="12">
        <f t="shared" si="88"/>
        <v>2731.3199999999993</v>
      </c>
      <c r="R180" s="12">
        <f t="shared" si="89"/>
        <v>2813.2595999999994</v>
      </c>
      <c r="S180" s="13">
        <f t="shared" si="90"/>
        <v>7171.2000000000007</v>
      </c>
      <c r="T180" s="13">
        <v>0</v>
      </c>
      <c r="U180" s="14">
        <v>0</v>
      </c>
      <c r="V180" s="15">
        <f t="shared" si="104"/>
        <v>7171.2000000000007</v>
      </c>
      <c r="W180" s="15">
        <f t="shared" si="91"/>
        <v>19064.874141544962</v>
      </c>
      <c r="X180" s="15">
        <f t="shared" si="100"/>
        <v>6518000</v>
      </c>
      <c r="Y180" s="15">
        <f t="shared" si="101"/>
        <v>3230788.2288540667</v>
      </c>
      <c r="Z180" s="15">
        <f t="shared" si="92"/>
        <v>6518000</v>
      </c>
      <c r="AB180" s="2">
        <v>42119</v>
      </c>
      <c r="AC180" s="12">
        <f t="shared" si="77"/>
        <v>9600.0766520541074</v>
      </c>
      <c r="AD180" s="12">
        <f t="shared" si="93"/>
        <v>1071.0257804999997</v>
      </c>
      <c r="AE180" s="12">
        <f t="shared" si="107"/>
        <v>1103.1565539149997</v>
      </c>
      <c r="AF180" s="13">
        <f t="shared" si="109"/>
        <v>86400</v>
      </c>
      <c r="AG180" s="15">
        <f t="shared" si="78"/>
        <v>86400</v>
      </c>
      <c r="AH180" s="15">
        <f t="shared" si="95"/>
        <v>-77903.079901860896</v>
      </c>
      <c r="AI180" s="15">
        <f t="shared" si="102"/>
        <v>759364.2439985479</v>
      </c>
      <c r="AJ180" s="15">
        <f t="shared" si="105"/>
        <v>0</v>
      </c>
      <c r="AK180" s="40">
        <f t="shared" si="110"/>
        <v>6604400</v>
      </c>
      <c r="AL180" s="15"/>
      <c r="AN180" s="2">
        <v>42119</v>
      </c>
      <c r="AO180" s="12">
        <f t="shared" si="97"/>
        <v>1071.0257804999997</v>
      </c>
      <c r="AP180" s="12">
        <f t="shared" si="108"/>
        <v>1103.1565539149997</v>
      </c>
      <c r="AQ180" s="34">
        <f t="shared" si="111"/>
        <v>86400</v>
      </c>
      <c r="AR180" s="15">
        <f t="shared" si="79"/>
        <v>86400</v>
      </c>
      <c r="AS180" s="15">
        <f t="shared" si="99"/>
        <v>-77903.079901860896</v>
      </c>
      <c r="AT180" s="15">
        <f t="shared" si="103"/>
        <v>2043336.2639985487</v>
      </c>
      <c r="AU180" s="15">
        <f t="shared" si="106"/>
        <v>0</v>
      </c>
      <c r="AV180" s="33">
        <f t="shared" si="112"/>
        <v>6604400</v>
      </c>
    </row>
    <row r="181" spans="1:48" x14ac:dyDescent="0.15">
      <c r="A181" s="2">
        <v>42120</v>
      </c>
      <c r="B181" s="30">
        <v>1.0145407420000001</v>
      </c>
      <c r="C181" s="12">
        <f t="shared" si="81"/>
        <v>87656.320108800006</v>
      </c>
      <c r="D181" s="12">
        <f>Výpar!$H$18/30</f>
        <v>9562.0499999999975</v>
      </c>
      <c r="E181" s="12">
        <f t="shared" si="82"/>
        <v>9848.9114999999983</v>
      </c>
      <c r="F181" s="13">
        <f t="shared" si="83"/>
        <v>11664</v>
      </c>
      <c r="G181" s="13">
        <f t="shared" si="84"/>
        <v>7171.2000000000007</v>
      </c>
      <c r="H181" s="14">
        <f t="shared" si="84"/>
        <v>7171.2000000000007</v>
      </c>
      <c r="I181" s="15">
        <f t="shared" si="74"/>
        <v>26006.400000000001</v>
      </c>
      <c r="J181" s="15">
        <f t="shared" si="75"/>
        <v>51801.00860880001</v>
      </c>
      <c r="K181" s="15">
        <f t="shared" si="85"/>
        <v>5627000</v>
      </c>
      <c r="L181" s="15">
        <f t="shared" si="86"/>
        <v>6993703.17413605</v>
      </c>
      <c r="N181" s="2">
        <v>42120</v>
      </c>
      <c r="O181" s="37">
        <f t="shared" si="76"/>
        <v>0.3348426193480406</v>
      </c>
      <c r="P181" s="12">
        <f t="shared" si="87"/>
        <v>28930.402311670707</v>
      </c>
      <c r="Q181" s="12">
        <f t="shared" si="88"/>
        <v>2731.3199999999993</v>
      </c>
      <c r="R181" s="12">
        <f t="shared" si="89"/>
        <v>2813.2595999999994</v>
      </c>
      <c r="S181" s="13">
        <f t="shared" si="90"/>
        <v>7171.2000000000007</v>
      </c>
      <c r="T181" s="13">
        <v>0</v>
      </c>
      <c r="U181" s="14">
        <v>0</v>
      </c>
      <c r="V181" s="15">
        <f t="shared" si="104"/>
        <v>7171.2000000000007</v>
      </c>
      <c r="W181" s="15">
        <f t="shared" si="91"/>
        <v>18945.942711670708</v>
      </c>
      <c r="X181" s="15">
        <f t="shared" si="100"/>
        <v>6518000</v>
      </c>
      <c r="Y181" s="15">
        <f t="shared" si="101"/>
        <v>3249734.1715657376</v>
      </c>
      <c r="Z181" s="15">
        <f t="shared" si="92"/>
        <v>6518000</v>
      </c>
      <c r="AB181" s="2">
        <v>42120</v>
      </c>
      <c r="AC181" s="12">
        <f t="shared" si="77"/>
        <v>9560.7727956114941</v>
      </c>
      <c r="AD181" s="12">
        <f t="shared" si="93"/>
        <v>1071.0257804999997</v>
      </c>
      <c r="AE181" s="12">
        <f t="shared" si="107"/>
        <v>1103.1565539149997</v>
      </c>
      <c r="AF181" s="13">
        <f t="shared" si="109"/>
        <v>86400</v>
      </c>
      <c r="AG181" s="15">
        <f t="shared" si="78"/>
        <v>86400</v>
      </c>
      <c r="AH181" s="15">
        <f t="shared" si="95"/>
        <v>-77942.383758303506</v>
      </c>
      <c r="AI181" s="15">
        <f t="shared" si="102"/>
        <v>681421.86024024442</v>
      </c>
      <c r="AJ181" s="15">
        <f t="shared" si="105"/>
        <v>0</v>
      </c>
      <c r="AK181" s="40">
        <f t="shared" si="110"/>
        <v>6604400</v>
      </c>
      <c r="AL181" s="15"/>
      <c r="AN181" s="2">
        <v>42120</v>
      </c>
      <c r="AO181" s="12">
        <f t="shared" si="97"/>
        <v>1071.0257804999997</v>
      </c>
      <c r="AP181" s="12">
        <f t="shared" si="108"/>
        <v>1103.1565539149997</v>
      </c>
      <c r="AQ181" s="34">
        <f t="shared" si="111"/>
        <v>86400</v>
      </c>
      <c r="AR181" s="15">
        <f t="shared" si="79"/>
        <v>86400</v>
      </c>
      <c r="AS181" s="15">
        <f t="shared" si="99"/>
        <v>-77942.383758303506</v>
      </c>
      <c r="AT181" s="15">
        <f t="shared" si="103"/>
        <v>1965393.8802402453</v>
      </c>
      <c r="AU181" s="15">
        <f t="shared" si="106"/>
        <v>0</v>
      </c>
      <c r="AV181" s="33">
        <f t="shared" si="112"/>
        <v>6604400</v>
      </c>
    </row>
    <row r="182" spans="1:48" x14ac:dyDescent="0.15">
      <c r="A182" s="2">
        <v>42121</v>
      </c>
      <c r="B182" s="30">
        <v>1.0445859390000001</v>
      </c>
      <c r="C182" s="12">
        <f t="shared" si="81"/>
        <v>90252.225129600003</v>
      </c>
      <c r="D182" s="12">
        <f>Výpar!$H$18/30</f>
        <v>9562.0499999999975</v>
      </c>
      <c r="E182" s="12">
        <f t="shared" si="82"/>
        <v>9848.9114999999983</v>
      </c>
      <c r="F182" s="13">
        <f t="shared" si="83"/>
        <v>11664</v>
      </c>
      <c r="G182" s="13">
        <f t="shared" si="84"/>
        <v>7171.2000000000007</v>
      </c>
      <c r="H182" s="14">
        <f t="shared" si="84"/>
        <v>7171.2000000000007</v>
      </c>
      <c r="I182" s="15">
        <f t="shared" si="74"/>
        <v>26006.400000000001</v>
      </c>
      <c r="J182" s="15">
        <f t="shared" si="75"/>
        <v>54396.913629600007</v>
      </c>
      <c r="K182" s="15">
        <f t="shared" si="85"/>
        <v>5627000</v>
      </c>
      <c r="L182" s="15">
        <f t="shared" si="86"/>
        <v>7048100.0877656499</v>
      </c>
      <c r="N182" s="2">
        <v>42121</v>
      </c>
      <c r="O182" s="37">
        <f t="shared" si="76"/>
        <v>0.34475884256690853</v>
      </c>
      <c r="P182" s="12">
        <f t="shared" si="87"/>
        <v>29787.163997780895</v>
      </c>
      <c r="Q182" s="12">
        <f t="shared" si="88"/>
        <v>2731.3199999999993</v>
      </c>
      <c r="R182" s="12">
        <f t="shared" si="89"/>
        <v>2813.2595999999994</v>
      </c>
      <c r="S182" s="13">
        <f t="shared" si="90"/>
        <v>7171.2000000000007</v>
      </c>
      <c r="T182" s="13">
        <v>0</v>
      </c>
      <c r="U182" s="14">
        <v>0</v>
      </c>
      <c r="V182" s="15">
        <f t="shared" si="104"/>
        <v>7171.2000000000007</v>
      </c>
      <c r="W182" s="15">
        <f t="shared" si="91"/>
        <v>19802.704397780893</v>
      </c>
      <c r="X182" s="15">
        <f t="shared" si="100"/>
        <v>6518000</v>
      </c>
      <c r="Y182" s="15">
        <f t="shared" si="101"/>
        <v>3269536.8759635184</v>
      </c>
      <c r="Z182" s="15">
        <f t="shared" si="92"/>
        <v>6518000</v>
      </c>
      <c r="AB182" s="2">
        <v>42121</v>
      </c>
      <c r="AC182" s="12">
        <f t="shared" si="77"/>
        <v>9843.9110573141352</v>
      </c>
      <c r="AD182" s="12">
        <f t="shared" si="93"/>
        <v>1071.0257804999997</v>
      </c>
      <c r="AE182" s="12">
        <f t="shared" si="107"/>
        <v>1103.1565539149997</v>
      </c>
      <c r="AF182" s="13">
        <f t="shared" si="109"/>
        <v>86400</v>
      </c>
      <c r="AG182" s="15">
        <f t="shared" si="78"/>
        <v>86400</v>
      </c>
      <c r="AH182" s="15">
        <f t="shared" si="95"/>
        <v>-77659.245496600866</v>
      </c>
      <c r="AI182" s="15">
        <f t="shared" si="102"/>
        <v>603762.61474364356</v>
      </c>
      <c r="AJ182" s="15">
        <f t="shared" si="105"/>
        <v>0</v>
      </c>
      <c r="AK182" s="40">
        <f t="shared" si="110"/>
        <v>6604400</v>
      </c>
      <c r="AL182" s="15"/>
      <c r="AN182" s="2">
        <v>42121</v>
      </c>
      <c r="AO182" s="12">
        <f t="shared" si="97"/>
        <v>1071.0257804999997</v>
      </c>
      <c r="AP182" s="12">
        <f t="shared" si="108"/>
        <v>1103.1565539149997</v>
      </c>
      <c r="AQ182" s="34">
        <f t="shared" si="111"/>
        <v>86400</v>
      </c>
      <c r="AR182" s="15">
        <f t="shared" si="79"/>
        <v>86400</v>
      </c>
      <c r="AS182" s="15">
        <f t="shared" si="99"/>
        <v>-77659.245496600866</v>
      </c>
      <c r="AT182" s="15">
        <f t="shared" si="103"/>
        <v>1887734.6347436444</v>
      </c>
      <c r="AU182" s="15">
        <f t="shared" si="106"/>
        <v>0</v>
      </c>
      <c r="AV182" s="33">
        <f t="shared" si="112"/>
        <v>6604400</v>
      </c>
    </row>
    <row r="183" spans="1:48" x14ac:dyDescent="0.15">
      <c r="A183" s="2">
        <v>42122</v>
      </c>
      <c r="B183" s="30">
        <v>0.20824704399999999</v>
      </c>
      <c r="C183" s="12">
        <f t="shared" si="81"/>
        <v>17992.544601599999</v>
      </c>
      <c r="D183" s="12">
        <f>Výpar!$H$18/30</f>
        <v>9562.0499999999975</v>
      </c>
      <c r="E183" s="12">
        <f t="shared" si="82"/>
        <v>9848.9114999999983</v>
      </c>
      <c r="F183" s="13">
        <f t="shared" si="83"/>
        <v>11664</v>
      </c>
      <c r="G183" s="13">
        <f t="shared" si="84"/>
        <v>7171.2000000000007</v>
      </c>
      <c r="H183" s="14">
        <f t="shared" si="84"/>
        <v>7171.2000000000007</v>
      </c>
      <c r="I183" s="15">
        <f t="shared" si="74"/>
        <v>26006.400000000001</v>
      </c>
      <c r="J183" s="15">
        <f t="shared" si="75"/>
        <v>-17862.766898399997</v>
      </c>
      <c r="K183" s="15">
        <f t="shared" si="85"/>
        <v>5609137.2331015998</v>
      </c>
      <c r="L183" s="15">
        <f t="shared" si="86"/>
        <v>7012374.5539688496</v>
      </c>
      <c r="N183" s="2">
        <v>42122</v>
      </c>
      <c r="O183" s="37">
        <f t="shared" si="76"/>
        <v>6.873059188040638E-2</v>
      </c>
      <c r="P183" s="12">
        <f t="shared" si="87"/>
        <v>5938.3231384671117</v>
      </c>
      <c r="Q183" s="12">
        <f t="shared" si="88"/>
        <v>2731.3199999999993</v>
      </c>
      <c r="R183" s="12">
        <f t="shared" si="89"/>
        <v>2813.2595999999994</v>
      </c>
      <c r="S183" s="13">
        <f t="shared" si="90"/>
        <v>7171.2000000000007</v>
      </c>
      <c r="T183" s="13">
        <v>0</v>
      </c>
      <c r="U183" s="14">
        <v>0</v>
      </c>
      <c r="V183" s="15">
        <f t="shared" si="104"/>
        <v>7171.2000000000007</v>
      </c>
      <c r="W183" s="15">
        <f t="shared" si="91"/>
        <v>-4046.1364615328885</v>
      </c>
      <c r="X183" s="15">
        <f t="shared" si="100"/>
        <v>6513953.8635384673</v>
      </c>
      <c r="Y183" s="15">
        <f t="shared" si="101"/>
        <v>3261444.603040453</v>
      </c>
      <c r="Z183" s="15">
        <f t="shared" si="92"/>
        <v>6518000</v>
      </c>
      <c r="AB183" s="2">
        <v>42122</v>
      </c>
      <c r="AC183" s="12">
        <f t="shared" si="77"/>
        <v>1962.4669474749494</v>
      </c>
      <c r="AD183" s="12">
        <f t="shared" si="93"/>
        <v>1071.0257804999997</v>
      </c>
      <c r="AE183" s="12">
        <f t="shared" si="107"/>
        <v>1103.1565539149997</v>
      </c>
      <c r="AF183" s="13">
        <f t="shared" si="109"/>
        <v>86400</v>
      </c>
      <c r="AG183" s="15">
        <f t="shared" si="78"/>
        <v>86400</v>
      </c>
      <c r="AH183" s="15">
        <f t="shared" si="95"/>
        <v>-85540.68960644005</v>
      </c>
      <c r="AI183" s="15">
        <f t="shared" si="102"/>
        <v>518221.92513720354</v>
      </c>
      <c r="AJ183" s="15">
        <f t="shared" si="105"/>
        <v>0</v>
      </c>
      <c r="AK183" s="40">
        <f t="shared" si="110"/>
        <v>6600353.8635384673</v>
      </c>
      <c r="AL183" s="15"/>
      <c r="AN183" s="2">
        <v>42122</v>
      </c>
      <c r="AO183" s="12">
        <f t="shared" si="97"/>
        <v>1071.0257804999997</v>
      </c>
      <c r="AP183" s="12">
        <f t="shared" si="108"/>
        <v>1103.1565539149997</v>
      </c>
      <c r="AQ183" s="34">
        <f t="shared" si="111"/>
        <v>86400</v>
      </c>
      <c r="AR183" s="15">
        <f t="shared" si="79"/>
        <v>86400</v>
      </c>
      <c r="AS183" s="15">
        <f t="shared" si="99"/>
        <v>-85540.68960644005</v>
      </c>
      <c r="AT183" s="15">
        <f t="shared" si="103"/>
        <v>1802193.9451372044</v>
      </c>
      <c r="AU183" s="15">
        <f t="shared" si="106"/>
        <v>0</v>
      </c>
      <c r="AV183" s="33">
        <f t="shared" si="112"/>
        <v>6600353.8635384673</v>
      </c>
    </row>
    <row r="184" spans="1:48" x14ac:dyDescent="0.15">
      <c r="A184" s="2">
        <v>42123</v>
      </c>
      <c r="B184" s="30">
        <v>1.026236183</v>
      </c>
      <c r="C184" s="12">
        <f t="shared" si="81"/>
        <v>88666.806211200004</v>
      </c>
      <c r="D184" s="12">
        <f>Výpar!$H$18/30</f>
        <v>9562.0499999999975</v>
      </c>
      <c r="E184" s="12">
        <f t="shared" si="82"/>
        <v>9848.9114999999983</v>
      </c>
      <c r="F184" s="13">
        <f t="shared" si="83"/>
        <v>11664</v>
      </c>
      <c r="G184" s="13">
        <f t="shared" si="84"/>
        <v>7171.2000000000007</v>
      </c>
      <c r="H184" s="14">
        <f t="shared" si="84"/>
        <v>7171.2000000000007</v>
      </c>
      <c r="I184" s="15">
        <f t="shared" si="74"/>
        <v>26006.400000000001</v>
      </c>
      <c r="J184" s="15">
        <f t="shared" si="75"/>
        <v>52811.494711200008</v>
      </c>
      <c r="K184" s="15">
        <f t="shared" si="85"/>
        <v>5627000</v>
      </c>
      <c r="L184" s="15">
        <f t="shared" si="86"/>
        <v>7065186.0486800494</v>
      </c>
      <c r="N184" s="2">
        <v>42123</v>
      </c>
      <c r="O184" s="37">
        <f t="shared" si="76"/>
        <v>0.33870262411349777</v>
      </c>
      <c r="P184" s="12">
        <f t="shared" si="87"/>
        <v>29263.906723406209</v>
      </c>
      <c r="Q184" s="12">
        <f t="shared" si="88"/>
        <v>2731.3199999999993</v>
      </c>
      <c r="R184" s="12">
        <f t="shared" si="89"/>
        <v>2813.2595999999994</v>
      </c>
      <c r="S184" s="13">
        <f t="shared" si="90"/>
        <v>7171.2000000000007</v>
      </c>
      <c r="T184" s="13">
        <v>0</v>
      </c>
      <c r="U184" s="14">
        <v>0</v>
      </c>
      <c r="V184" s="15">
        <f t="shared" si="104"/>
        <v>7171.2000000000007</v>
      </c>
      <c r="W184" s="15">
        <f t="shared" si="91"/>
        <v>19279.447123406208</v>
      </c>
      <c r="X184" s="15">
        <f t="shared" si="100"/>
        <v>6518000</v>
      </c>
      <c r="Y184" s="15">
        <f t="shared" si="101"/>
        <v>3280724.050163859</v>
      </c>
      <c r="Z184" s="15">
        <f t="shared" si="92"/>
        <v>6518000</v>
      </c>
      <c r="AB184" s="2">
        <v>42123</v>
      </c>
      <c r="AC184" s="12">
        <f t="shared" si="77"/>
        <v>9670.987644080813</v>
      </c>
      <c r="AD184" s="12">
        <f t="shared" si="93"/>
        <v>1071.0257804999997</v>
      </c>
      <c r="AE184" s="12">
        <f t="shared" si="107"/>
        <v>1103.1565539149997</v>
      </c>
      <c r="AF184" s="13">
        <f t="shared" si="109"/>
        <v>86400</v>
      </c>
      <c r="AG184" s="15">
        <f t="shared" si="78"/>
        <v>86400</v>
      </c>
      <c r="AH184" s="15">
        <f t="shared" si="95"/>
        <v>-77832.168909834189</v>
      </c>
      <c r="AI184" s="15">
        <f t="shared" si="102"/>
        <v>440389.75622736936</v>
      </c>
      <c r="AJ184" s="15">
        <f t="shared" si="105"/>
        <v>0</v>
      </c>
      <c r="AK184" s="40">
        <f t="shared" si="110"/>
        <v>6604400</v>
      </c>
      <c r="AL184" s="15"/>
      <c r="AN184" s="2">
        <v>42123</v>
      </c>
      <c r="AO184" s="12">
        <f t="shared" si="97"/>
        <v>1071.0257804999997</v>
      </c>
      <c r="AP184" s="12">
        <f t="shared" si="108"/>
        <v>1103.1565539149997</v>
      </c>
      <c r="AQ184" s="34">
        <f t="shared" si="111"/>
        <v>86400</v>
      </c>
      <c r="AR184" s="15">
        <f t="shared" si="79"/>
        <v>86400</v>
      </c>
      <c r="AS184" s="15">
        <f t="shared" si="99"/>
        <v>-77832.168909834189</v>
      </c>
      <c r="AT184" s="15">
        <f t="shared" si="103"/>
        <v>1724361.7762273701</v>
      </c>
      <c r="AU184" s="15">
        <f t="shared" si="106"/>
        <v>0</v>
      </c>
      <c r="AV184" s="33">
        <f t="shared" si="112"/>
        <v>6604400</v>
      </c>
    </row>
    <row r="185" spans="1:48" x14ac:dyDescent="0.15">
      <c r="A185" s="2">
        <v>42124</v>
      </c>
      <c r="B185" s="30">
        <v>1.073610213</v>
      </c>
      <c r="C185" s="12">
        <f t="shared" si="81"/>
        <v>92759.922403200006</v>
      </c>
      <c r="D185" s="12">
        <f>Výpar!$H$18/30</f>
        <v>9562.0499999999975</v>
      </c>
      <c r="E185" s="12">
        <f t="shared" si="82"/>
        <v>9848.9114999999983</v>
      </c>
      <c r="F185" s="13">
        <f t="shared" si="83"/>
        <v>11664</v>
      </c>
      <c r="G185" s="13">
        <f t="shared" si="84"/>
        <v>7171.2000000000007</v>
      </c>
      <c r="H185" s="14">
        <f t="shared" si="84"/>
        <v>7171.2000000000007</v>
      </c>
      <c r="I185" s="15">
        <f t="shared" si="74"/>
        <v>26006.400000000001</v>
      </c>
      <c r="J185" s="15">
        <f t="shared" si="75"/>
        <v>56904.610903200009</v>
      </c>
      <c r="K185" s="15">
        <f t="shared" si="85"/>
        <v>5627000</v>
      </c>
      <c r="L185" s="15">
        <f t="shared" si="86"/>
        <v>7122090.6595832491</v>
      </c>
      <c r="N185" s="2">
        <v>42124</v>
      </c>
      <c r="O185" s="37">
        <f t="shared" si="76"/>
        <v>0.35433811674339616</v>
      </c>
      <c r="P185" s="12">
        <f t="shared" si="87"/>
        <v>30614.813286629429</v>
      </c>
      <c r="Q185" s="12">
        <f t="shared" si="88"/>
        <v>2731.3199999999993</v>
      </c>
      <c r="R185" s="12">
        <f t="shared" si="89"/>
        <v>2813.2595999999994</v>
      </c>
      <c r="S185" s="13">
        <f t="shared" si="90"/>
        <v>7171.2000000000007</v>
      </c>
      <c r="T185" s="13">
        <v>0</v>
      </c>
      <c r="U185" s="14">
        <v>0</v>
      </c>
      <c r="V185" s="15">
        <f t="shared" si="104"/>
        <v>7171.2000000000007</v>
      </c>
      <c r="W185" s="15">
        <f t="shared" si="91"/>
        <v>20630.353686629431</v>
      </c>
      <c r="X185" s="15">
        <f t="shared" si="100"/>
        <v>6518000</v>
      </c>
      <c r="Y185" s="15">
        <f t="shared" si="101"/>
        <v>3301354.4038504884</v>
      </c>
      <c r="Z185" s="15">
        <f t="shared" si="92"/>
        <v>6518000</v>
      </c>
      <c r="AB185" s="2">
        <v>42124</v>
      </c>
      <c r="AC185" s="12">
        <f t="shared" si="77"/>
        <v>10117.428401452074</v>
      </c>
      <c r="AD185" s="12">
        <f t="shared" si="93"/>
        <v>1071.0257804999997</v>
      </c>
      <c r="AE185" s="12">
        <f t="shared" si="107"/>
        <v>1103.1565539149997</v>
      </c>
      <c r="AF185" s="13">
        <f t="shared" si="109"/>
        <v>86400</v>
      </c>
      <c r="AG185" s="15">
        <f t="shared" si="78"/>
        <v>86400</v>
      </c>
      <c r="AH185" s="15">
        <f t="shared" si="95"/>
        <v>-77385.728152462922</v>
      </c>
      <c r="AI185" s="15">
        <f t="shared" si="102"/>
        <v>363004.02807490644</v>
      </c>
      <c r="AJ185" s="15">
        <f t="shared" si="105"/>
        <v>0</v>
      </c>
      <c r="AK185" s="40">
        <f t="shared" si="110"/>
        <v>6604400</v>
      </c>
      <c r="AL185" s="15"/>
      <c r="AN185" s="2">
        <v>42124</v>
      </c>
      <c r="AO185" s="12">
        <f t="shared" si="97"/>
        <v>1071.0257804999997</v>
      </c>
      <c r="AP185" s="12">
        <f t="shared" si="108"/>
        <v>1103.1565539149997</v>
      </c>
      <c r="AQ185" s="34">
        <f t="shared" si="111"/>
        <v>86400</v>
      </c>
      <c r="AR185" s="15">
        <f t="shared" si="79"/>
        <v>86400</v>
      </c>
      <c r="AS185" s="15">
        <f t="shared" si="99"/>
        <v>-77385.728152462922</v>
      </c>
      <c r="AT185" s="15">
        <f t="shared" si="103"/>
        <v>1646976.0480749072</v>
      </c>
      <c r="AU185" s="15">
        <f t="shared" si="106"/>
        <v>0</v>
      </c>
      <c r="AV185" s="33">
        <f t="shared" si="112"/>
        <v>6604400</v>
      </c>
    </row>
    <row r="186" spans="1:48" x14ac:dyDescent="0.15">
      <c r="A186" s="2">
        <v>42125</v>
      </c>
      <c r="B186" s="30">
        <v>0.235989277</v>
      </c>
      <c r="C186" s="12">
        <f t="shared" si="81"/>
        <v>20389.473532799999</v>
      </c>
      <c r="D186" s="12">
        <f>Výpar!$I$18/31</f>
        <v>13963.628571428571</v>
      </c>
      <c r="E186" s="12">
        <f t="shared" si="82"/>
        <v>14382.53742857143</v>
      </c>
      <c r="F186" s="13">
        <f t="shared" si="83"/>
        <v>11664</v>
      </c>
      <c r="G186" s="13">
        <f t="shared" si="84"/>
        <v>7171.2000000000007</v>
      </c>
      <c r="H186" s="14">
        <f t="shared" si="84"/>
        <v>7171.2000000000007</v>
      </c>
      <c r="I186" s="15">
        <f t="shared" si="74"/>
        <v>26006.400000000001</v>
      </c>
      <c r="J186" s="15">
        <f t="shared" si="75"/>
        <v>-19999.463895771431</v>
      </c>
      <c r="K186" s="15">
        <f t="shared" si="85"/>
        <v>5607000.5361042283</v>
      </c>
      <c r="L186" s="15">
        <f t="shared" si="86"/>
        <v>7082091.7317917058</v>
      </c>
      <c r="N186" s="2">
        <v>42125</v>
      </c>
      <c r="O186" s="37">
        <f t="shared" si="76"/>
        <v>7.7886736705079812E-2</v>
      </c>
      <c r="P186" s="12">
        <f t="shared" si="87"/>
        <v>6729.4140513188959</v>
      </c>
      <c r="Q186" s="12">
        <f t="shared" si="88"/>
        <v>3988.5942857142859</v>
      </c>
      <c r="R186" s="12">
        <f t="shared" si="89"/>
        <v>4108.2521142857149</v>
      </c>
      <c r="S186" s="13">
        <f t="shared" si="90"/>
        <v>7171.2000000000007</v>
      </c>
      <c r="T186" s="13">
        <v>0</v>
      </c>
      <c r="U186" s="14">
        <v>0</v>
      </c>
      <c r="V186" s="15">
        <f t="shared" si="104"/>
        <v>7171.2000000000007</v>
      </c>
      <c r="W186" s="15">
        <f t="shared" si="91"/>
        <v>-4550.0380629668198</v>
      </c>
      <c r="X186" s="15">
        <f t="shared" si="100"/>
        <v>6513449.9619370336</v>
      </c>
      <c r="Y186" s="15">
        <f t="shared" si="101"/>
        <v>3292254.3277245555</v>
      </c>
      <c r="Z186" s="15">
        <f t="shared" si="92"/>
        <v>6518000</v>
      </c>
      <c r="AB186" s="2">
        <v>42125</v>
      </c>
      <c r="AC186" s="12">
        <f t="shared" si="77"/>
        <v>2223.9026647168648</v>
      </c>
      <c r="AD186" s="12">
        <f t="shared" si="93"/>
        <v>1564.0376477142854</v>
      </c>
      <c r="AE186" s="12">
        <f t="shared" si="107"/>
        <v>1610.9587771457141</v>
      </c>
      <c r="AF186" s="13">
        <f t="shared" si="109"/>
        <v>86400</v>
      </c>
      <c r="AG186" s="15">
        <f t="shared" si="78"/>
        <v>86400</v>
      </c>
      <c r="AH186" s="15">
        <f t="shared" si="95"/>
        <v>-85787.056112428851</v>
      </c>
      <c r="AI186" s="15">
        <f t="shared" si="102"/>
        <v>277216.9719624776</v>
      </c>
      <c r="AJ186" s="15">
        <f t="shared" si="105"/>
        <v>0</v>
      </c>
      <c r="AK186" s="40">
        <f t="shared" si="110"/>
        <v>6599849.9619370336</v>
      </c>
      <c r="AL186" s="15"/>
      <c r="AN186" s="2">
        <v>42125</v>
      </c>
      <c r="AO186" s="12">
        <f t="shared" si="97"/>
        <v>1564.0376477142854</v>
      </c>
      <c r="AP186" s="12">
        <f t="shared" si="108"/>
        <v>1610.9587771457141</v>
      </c>
      <c r="AQ186" s="34">
        <f t="shared" si="111"/>
        <v>86400</v>
      </c>
      <c r="AR186" s="15">
        <f t="shared" si="79"/>
        <v>86400</v>
      </c>
      <c r="AS186" s="15">
        <f t="shared" si="99"/>
        <v>-85787.056112428851</v>
      </c>
      <c r="AT186" s="15">
        <f t="shared" si="103"/>
        <v>1561188.9919624783</v>
      </c>
      <c r="AU186" s="15">
        <f t="shared" si="106"/>
        <v>0</v>
      </c>
      <c r="AV186" s="33">
        <f t="shared" si="112"/>
        <v>6599849.9619370336</v>
      </c>
    </row>
    <row r="187" spans="1:48" x14ac:dyDescent="0.15">
      <c r="A187" s="2">
        <v>42126</v>
      </c>
      <c r="B187" s="30">
        <v>1.064274672</v>
      </c>
      <c r="C187" s="12">
        <f t="shared" si="81"/>
        <v>91953.331660800002</v>
      </c>
      <c r="D187" s="12">
        <f>Výpar!$I$18/31</f>
        <v>13963.628571428571</v>
      </c>
      <c r="E187" s="12">
        <f t="shared" si="82"/>
        <v>14382.53742857143</v>
      </c>
      <c r="F187" s="13">
        <f t="shared" si="83"/>
        <v>11664</v>
      </c>
      <c r="G187" s="13">
        <f t="shared" si="84"/>
        <v>7171.2000000000007</v>
      </c>
      <c r="H187" s="14">
        <f t="shared" si="84"/>
        <v>7171.2000000000007</v>
      </c>
      <c r="I187" s="15">
        <f t="shared" si="74"/>
        <v>26006.400000000001</v>
      </c>
      <c r="J187" s="15">
        <f t="shared" si="75"/>
        <v>51564.394232228573</v>
      </c>
      <c r="K187" s="15">
        <f t="shared" si="85"/>
        <v>5627000</v>
      </c>
      <c r="L187" s="15">
        <f t="shared" si="86"/>
        <v>7133656.1260239342</v>
      </c>
      <c r="N187" s="2">
        <v>42126</v>
      </c>
      <c r="O187" s="37">
        <f t="shared" si="76"/>
        <v>0.35125698173120457</v>
      </c>
      <c r="P187" s="12">
        <f t="shared" si="87"/>
        <v>30348.603221576075</v>
      </c>
      <c r="Q187" s="12">
        <f t="shared" si="88"/>
        <v>3988.5942857142859</v>
      </c>
      <c r="R187" s="12">
        <f t="shared" si="89"/>
        <v>4108.2521142857149</v>
      </c>
      <c r="S187" s="13">
        <f t="shared" si="90"/>
        <v>7171.2000000000007</v>
      </c>
      <c r="T187" s="13">
        <v>0</v>
      </c>
      <c r="U187" s="14">
        <v>0</v>
      </c>
      <c r="V187" s="15">
        <f t="shared" si="104"/>
        <v>7171.2000000000007</v>
      </c>
      <c r="W187" s="15">
        <f t="shared" si="91"/>
        <v>19069.15110729036</v>
      </c>
      <c r="X187" s="15">
        <f t="shared" si="100"/>
        <v>6518000</v>
      </c>
      <c r="Y187" s="15">
        <f t="shared" si="101"/>
        <v>3311323.4788318458</v>
      </c>
      <c r="Z187" s="15">
        <f t="shared" si="92"/>
        <v>6518000</v>
      </c>
      <c r="AB187" s="2">
        <v>42126</v>
      </c>
      <c r="AC187" s="12">
        <f t="shared" si="77"/>
        <v>10029.452647763597</v>
      </c>
      <c r="AD187" s="12">
        <f t="shared" si="93"/>
        <v>1564.0376477142854</v>
      </c>
      <c r="AE187" s="12">
        <f t="shared" si="107"/>
        <v>1610.9587771457141</v>
      </c>
      <c r="AF187" s="13">
        <f t="shared" si="109"/>
        <v>86400</v>
      </c>
      <c r="AG187" s="15">
        <f t="shared" si="78"/>
        <v>86400</v>
      </c>
      <c r="AH187" s="15">
        <f t="shared" si="95"/>
        <v>-77981.50612938212</v>
      </c>
      <c r="AI187" s="15">
        <f t="shared" si="102"/>
        <v>199235.46583309548</v>
      </c>
      <c r="AJ187" s="15">
        <f t="shared" si="105"/>
        <v>0</v>
      </c>
      <c r="AK187" s="40">
        <f t="shared" si="110"/>
        <v>6604400</v>
      </c>
      <c r="AL187" s="15"/>
      <c r="AN187" s="2">
        <v>42126</v>
      </c>
      <c r="AO187" s="12">
        <f t="shared" si="97"/>
        <v>1564.0376477142854</v>
      </c>
      <c r="AP187" s="12">
        <f t="shared" si="108"/>
        <v>1610.9587771457141</v>
      </c>
      <c r="AQ187" s="34">
        <f t="shared" si="111"/>
        <v>86400</v>
      </c>
      <c r="AR187" s="15">
        <f t="shared" si="79"/>
        <v>86400</v>
      </c>
      <c r="AS187" s="15">
        <f t="shared" si="99"/>
        <v>-77981.50612938212</v>
      </c>
      <c r="AT187" s="15">
        <f t="shared" si="103"/>
        <v>1483207.4858330961</v>
      </c>
      <c r="AU187" s="15">
        <f t="shared" si="106"/>
        <v>0</v>
      </c>
      <c r="AV187" s="33">
        <f t="shared" si="112"/>
        <v>6604400</v>
      </c>
    </row>
    <row r="188" spans="1:48" x14ac:dyDescent="0.15">
      <c r="A188" s="2">
        <v>42127</v>
      </c>
      <c r="B188" s="30">
        <v>0.64114721100000005</v>
      </c>
      <c r="C188" s="12">
        <f t="shared" si="81"/>
        <v>55395.119030400005</v>
      </c>
      <c r="D188" s="12">
        <f>Výpar!$I$18/31</f>
        <v>13963.628571428571</v>
      </c>
      <c r="E188" s="12">
        <f t="shared" si="82"/>
        <v>14382.53742857143</v>
      </c>
      <c r="F188" s="13">
        <f t="shared" si="83"/>
        <v>11664</v>
      </c>
      <c r="G188" s="13">
        <f t="shared" si="84"/>
        <v>7171.2000000000007</v>
      </c>
      <c r="H188" s="14">
        <f t="shared" si="84"/>
        <v>7171.2000000000007</v>
      </c>
      <c r="I188" s="15">
        <f t="shared" si="74"/>
        <v>26006.400000000001</v>
      </c>
      <c r="J188" s="15">
        <f t="shared" si="75"/>
        <v>15006.181601828575</v>
      </c>
      <c r="K188" s="15">
        <f t="shared" si="85"/>
        <v>5627000</v>
      </c>
      <c r="L188" s="15">
        <f t="shared" si="86"/>
        <v>7148662.3076257631</v>
      </c>
      <c r="N188" s="2">
        <v>42127</v>
      </c>
      <c r="O188" s="37">
        <f t="shared" si="76"/>
        <v>0.21160649605428156</v>
      </c>
      <c r="P188" s="12">
        <f t="shared" si="87"/>
        <v>18282.801259089927</v>
      </c>
      <c r="Q188" s="12">
        <f t="shared" si="88"/>
        <v>3988.5942857142859</v>
      </c>
      <c r="R188" s="12">
        <f t="shared" si="89"/>
        <v>4108.2521142857149</v>
      </c>
      <c r="S188" s="13">
        <f t="shared" si="90"/>
        <v>7171.2000000000007</v>
      </c>
      <c r="T188" s="13">
        <v>0</v>
      </c>
      <c r="U188" s="14">
        <v>0</v>
      </c>
      <c r="V188" s="15">
        <f t="shared" si="104"/>
        <v>7171.2000000000007</v>
      </c>
      <c r="W188" s="15">
        <f t="shared" si="91"/>
        <v>7003.3491448042114</v>
      </c>
      <c r="X188" s="15">
        <f t="shared" si="100"/>
        <v>6518000</v>
      </c>
      <c r="Y188" s="15">
        <f t="shared" si="101"/>
        <v>3318326.8279766501</v>
      </c>
      <c r="Z188" s="15">
        <f t="shared" si="92"/>
        <v>6518000</v>
      </c>
      <c r="AB188" s="2">
        <v>42127</v>
      </c>
      <c r="AC188" s="12">
        <f t="shared" si="77"/>
        <v>6042.007540108214</v>
      </c>
      <c r="AD188" s="12">
        <f t="shared" si="93"/>
        <v>1564.0376477142854</v>
      </c>
      <c r="AE188" s="12">
        <f t="shared" si="107"/>
        <v>1610.9587771457141</v>
      </c>
      <c r="AF188" s="13">
        <f t="shared" si="109"/>
        <v>86400</v>
      </c>
      <c r="AG188" s="15">
        <f t="shared" si="78"/>
        <v>86400</v>
      </c>
      <c r="AH188" s="15">
        <f t="shared" si="95"/>
        <v>-81968.951237037501</v>
      </c>
      <c r="AI188" s="15">
        <f t="shared" si="102"/>
        <v>117266.51459605798</v>
      </c>
      <c r="AJ188" s="15">
        <f t="shared" si="105"/>
        <v>0</v>
      </c>
      <c r="AK188" s="40">
        <f t="shared" si="110"/>
        <v>6604400</v>
      </c>
      <c r="AL188" s="15"/>
      <c r="AN188" s="2">
        <v>42127</v>
      </c>
      <c r="AO188" s="12">
        <f t="shared" si="97"/>
        <v>1564.0376477142854</v>
      </c>
      <c r="AP188" s="12">
        <f t="shared" si="108"/>
        <v>1610.9587771457141</v>
      </c>
      <c r="AQ188" s="34">
        <f t="shared" si="111"/>
        <v>86400</v>
      </c>
      <c r="AR188" s="15">
        <f t="shared" si="79"/>
        <v>86400</v>
      </c>
      <c r="AS188" s="15">
        <f t="shared" si="99"/>
        <v>-81968.951237037501</v>
      </c>
      <c r="AT188" s="15">
        <f t="shared" si="103"/>
        <v>1401238.5345960585</v>
      </c>
      <c r="AU188" s="15">
        <f t="shared" si="106"/>
        <v>0</v>
      </c>
      <c r="AV188" s="33">
        <f t="shared" si="112"/>
        <v>6604400</v>
      </c>
    </row>
    <row r="189" spans="1:48" x14ac:dyDescent="0.15">
      <c r="A189" s="2">
        <v>42128</v>
      </c>
      <c r="B189" s="30">
        <v>0.244974041</v>
      </c>
      <c r="C189" s="12">
        <f t="shared" si="81"/>
        <v>21165.757142400002</v>
      </c>
      <c r="D189" s="12">
        <f>Výpar!$I$18/31</f>
        <v>13963.628571428571</v>
      </c>
      <c r="E189" s="12">
        <f t="shared" si="82"/>
        <v>14382.53742857143</v>
      </c>
      <c r="F189" s="13">
        <f t="shared" si="83"/>
        <v>11664</v>
      </c>
      <c r="G189" s="13">
        <f t="shared" si="84"/>
        <v>7171.2000000000007</v>
      </c>
      <c r="H189" s="14">
        <f t="shared" si="84"/>
        <v>7171.2000000000007</v>
      </c>
      <c r="I189" s="15">
        <f t="shared" si="74"/>
        <v>26006.400000000001</v>
      </c>
      <c r="J189" s="15">
        <f t="shared" si="75"/>
        <v>-19223.180286171428</v>
      </c>
      <c r="K189" s="15">
        <f t="shared" si="85"/>
        <v>5607776.8197138282</v>
      </c>
      <c r="L189" s="15">
        <f t="shared" si="86"/>
        <v>7110215.9470534194</v>
      </c>
      <c r="N189" s="2">
        <v>42128</v>
      </c>
      <c r="O189" s="37">
        <f t="shared" si="76"/>
        <v>8.0852100033962246E-2</v>
      </c>
      <c r="P189" s="12">
        <f t="shared" si="87"/>
        <v>6985.6214429343381</v>
      </c>
      <c r="Q189" s="12">
        <f t="shared" si="88"/>
        <v>3988.5942857142859</v>
      </c>
      <c r="R189" s="12">
        <f t="shared" si="89"/>
        <v>4108.2521142857149</v>
      </c>
      <c r="S189" s="13">
        <f t="shared" si="90"/>
        <v>7171.2000000000007</v>
      </c>
      <c r="T189" s="13">
        <v>0</v>
      </c>
      <c r="U189" s="14">
        <v>0</v>
      </c>
      <c r="V189" s="15">
        <f t="shared" si="104"/>
        <v>7171.2000000000007</v>
      </c>
      <c r="W189" s="15">
        <f t="shared" si="91"/>
        <v>-4293.8306713513775</v>
      </c>
      <c r="X189" s="15">
        <f t="shared" si="100"/>
        <v>6513706.1693286486</v>
      </c>
      <c r="Y189" s="15">
        <f t="shared" si="101"/>
        <v>3309739.1666339473</v>
      </c>
      <c r="Z189" s="15">
        <f t="shared" si="92"/>
        <v>6518000</v>
      </c>
      <c r="AB189" s="2">
        <v>42128</v>
      </c>
      <c r="AC189" s="12">
        <f t="shared" si="77"/>
        <v>2308.5727855607543</v>
      </c>
      <c r="AD189" s="12">
        <f t="shared" si="93"/>
        <v>1564.0376477142854</v>
      </c>
      <c r="AE189" s="12">
        <f t="shared" si="107"/>
        <v>1610.9587771457141</v>
      </c>
      <c r="AF189" s="13">
        <f t="shared" si="109"/>
        <v>86400</v>
      </c>
      <c r="AG189" s="15">
        <f t="shared" si="78"/>
        <v>86400</v>
      </c>
      <c r="AH189" s="15">
        <f t="shared" si="95"/>
        <v>-85702.385991584961</v>
      </c>
      <c r="AI189" s="15">
        <f t="shared" si="102"/>
        <v>31564.128604473022</v>
      </c>
      <c r="AJ189" s="15">
        <f t="shared" si="105"/>
        <v>0</v>
      </c>
      <c r="AK189" s="40">
        <f t="shared" si="110"/>
        <v>6600106.1693286486</v>
      </c>
      <c r="AL189" s="15"/>
      <c r="AN189" s="2">
        <v>42128</v>
      </c>
      <c r="AO189" s="12">
        <f t="shared" si="97"/>
        <v>1564.0376477142854</v>
      </c>
      <c r="AP189" s="12">
        <f t="shared" si="108"/>
        <v>1610.9587771457141</v>
      </c>
      <c r="AQ189" s="34">
        <f t="shared" si="111"/>
        <v>86400</v>
      </c>
      <c r="AR189" s="15">
        <f t="shared" si="79"/>
        <v>86400</v>
      </c>
      <c r="AS189" s="15">
        <f t="shared" si="99"/>
        <v>-85702.385991584961</v>
      </c>
      <c r="AT189" s="15">
        <f t="shared" si="103"/>
        <v>1315536.1486044736</v>
      </c>
      <c r="AU189" s="15">
        <f t="shared" si="106"/>
        <v>0</v>
      </c>
      <c r="AV189" s="33">
        <f t="shared" si="112"/>
        <v>6600106.1693286486</v>
      </c>
    </row>
    <row r="190" spans="1:48" x14ac:dyDescent="0.15">
      <c r="A190" s="2">
        <v>42129</v>
      </c>
      <c r="B190" s="30">
        <v>1.082345637</v>
      </c>
      <c r="C190" s="12">
        <f t="shared" si="81"/>
        <v>93514.663036800004</v>
      </c>
      <c r="D190" s="12">
        <f>Výpar!$I$18/31</f>
        <v>13963.628571428571</v>
      </c>
      <c r="E190" s="12">
        <f t="shared" si="82"/>
        <v>14382.53742857143</v>
      </c>
      <c r="F190" s="13">
        <f t="shared" si="83"/>
        <v>11664</v>
      </c>
      <c r="G190" s="13">
        <f t="shared" si="84"/>
        <v>7171.2000000000007</v>
      </c>
      <c r="H190" s="14">
        <f t="shared" si="84"/>
        <v>7171.2000000000007</v>
      </c>
      <c r="I190" s="15">
        <f t="shared" si="74"/>
        <v>26006.400000000001</v>
      </c>
      <c r="J190" s="15">
        <f t="shared" si="75"/>
        <v>53125.725608228575</v>
      </c>
      <c r="K190" s="15">
        <f t="shared" si="85"/>
        <v>5627000</v>
      </c>
      <c r="L190" s="15">
        <f t="shared" si="86"/>
        <v>7163341.6726616481</v>
      </c>
      <c r="N190" s="2">
        <v>42129</v>
      </c>
      <c r="O190" s="37">
        <f t="shared" si="76"/>
        <v>0.35722118701567485</v>
      </c>
      <c r="P190" s="12">
        <f t="shared" si="87"/>
        <v>30863.910558154308</v>
      </c>
      <c r="Q190" s="12">
        <f t="shared" si="88"/>
        <v>3988.5942857142859</v>
      </c>
      <c r="R190" s="12">
        <f t="shared" si="89"/>
        <v>4108.2521142857149</v>
      </c>
      <c r="S190" s="13">
        <f t="shared" si="90"/>
        <v>7171.2000000000007</v>
      </c>
      <c r="T190" s="13">
        <v>0</v>
      </c>
      <c r="U190" s="14">
        <v>0</v>
      </c>
      <c r="V190" s="15">
        <f t="shared" si="104"/>
        <v>7171.2000000000007</v>
      </c>
      <c r="W190" s="15">
        <f t="shared" si="91"/>
        <v>19584.458443868592</v>
      </c>
      <c r="X190" s="15">
        <f t="shared" si="100"/>
        <v>6518000</v>
      </c>
      <c r="Y190" s="15">
        <f t="shared" si="101"/>
        <v>3329323.6250778157</v>
      </c>
      <c r="Z190" s="15">
        <f t="shared" si="92"/>
        <v>6518000</v>
      </c>
      <c r="AB190" s="2">
        <v>42129</v>
      </c>
      <c r="AC190" s="12">
        <f t="shared" si="77"/>
        <v>10199.74880582804</v>
      </c>
      <c r="AD190" s="12">
        <f t="shared" si="93"/>
        <v>1564.0376477142854</v>
      </c>
      <c r="AE190" s="12">
        <f t="shared" si="107"/>
        <v>1610.9587771457141</v>
      </c>
      <c r="AF190" s="13">
        <f t="shared" si="109"/>
        <v>86400</v>
      </c>
      <c r="AG190" s="15">
        <f t="shared" si="78"/>
        <v>86400</v>
      </c>
      <c r="AH190" s="15">
        <f t="shared" si="95"/>
        <v>-77811.209971317672</v>
      </c>
      <c r="AI190" s="15">
        <f t="shared" si="102"/>
        <v>0</v>
      </c>
      <c r="AJ190" s="15">
        <f t="shared" si="105"/>
        <v>0</v>
      </c>
      <c r="AK190" s="40">
        <f t="shared" si="110"/>
        <v>6604400</v>
      </c>
      <c r="AL190" s="15"/>
      <c r="AN190" s="2">
        <v>42129</v>
      </c>
      <c r="AO190" s="12">
        <f t="shared" si="97"/>
        <v>1564.0376477142854</v>
      </c>
      <c r="AP190" s="12">
        <f t="shared" si="108"/>
        <v>1610.9587771457141</v>
      </c>
      <c r="AQ190" s="34">
        <f t="shared" si="111"/>
        <v>86400</v>
      </c>
      <c r="AR190" s="15">
        <f t="shared" si="79"/>
        <v>86400</v>
      </c>
      <c r="AS190" s="15">
        <f t="shared" si="99"/>
        <v>-77811.209971317672</v>
      </c>
      <c r="AT190" s="15">
        <f t="shared" si="103"/>
        <v>1237724.938633156</v>
      </c>
      <c r="AU190" s="15">
        <f t="shared" si="106"/>
        <v>0</v>
      </c>
      <c r="AV190" s="33">
        <f t="shared" si="112"/>
        <v>6604400</v>
      </c>
    </row>
    <row r="191" spans="1:48" x14ac:dyDescent="0.15">
      <c r="A191" s="2">
        <v>42130</v>
      </c>
      <c r="B191" s="30">
        <v>1.0771402459999999</v>
      </c>
      <c r="C191" s="12">
        <f t="shared" si="81"/>
        <v>93064.917254399988</v>
      </c>
      <c r="D191" s="12">
        <f>Výpar!$I$18/31</f>
        <v>13963.628571428571</v>
      </c>
      <c r="E191" s="12">
        <f t="shared" si="82"/>
        <v>14382.53742857143</v>
      </c>
      <c r="F191" s="13">
        <f t="shared" si="83"/>
        <v>11664</v>
      </c>
      <c r="G191" s="13">
        <f t="shared" si="84"/>
        <v>7171.2000000000007</v>
      </c>
      <c r="H191" s="14">
        <f t="shared" si="84"/>
        <v>7171.2000000000007</v>
      </c>
      <c r="I191" s="15">
        <f t="shared" si="74"/>
        <v>26006.400000000001</v>
      </c>
      <c r="J191" s="15">
        <f t="shared" si="75"/>
        <v>52675.979825828559</v>
      </c>
      <c r="K191" s="15">
        <f t="shared" si="85"/>
        <v>5627000</v>
      </c>
      <c r="L191" s="15">
        <f t="shared" si="86"/>
        <v>7216017.6524874764</v>
      </c>
      <c r="N191" s="2">
        <v>42130</v>
      </c>
      <c r="O191" s="37">
        <f t="shared" si="76"/>
        <v>0.35550318133584902</v>
      </c>
      <c r="P191" s="12">
        <f t="shared" si="87"/>
        <v>30715.474867417353</v>
      </c>
      <c r="Q191" s="12">
        <f t="shared" si="88"/>
        <v>3988.5942857142859</v>
      </c>
      <c r="R191" s="12">
        <f t="shared" si="89"/>
        <v>4108.2521142857149</v>
      </c>
      <c r="S191" s="13">
        <f t="shared" si="90"/>
        <v>7171.2000000000007</v>
      </c>
      <c r="T191" s="13">
        <v>0</v>
      </c>
      <c r="U191" s="14">
        <v>0</v>
      </c>
      <c r="V191" s="15">
        <f t="shared" si="104"/>
        <v>7171.2000000000007</v>
      </c>
      <c r="W191" s="15">
        <f t="shared" si="91"/>
        <v>19436.022753131638</v>
      </c>
      <c r="X191" s="15">
        <f t="shared" si="100"/>
        <v>6518000</v>
      </c>
      <c r="Y191" s="15">
        <f t="shared" si="101"/>
        <v>3348759.6478309473</v>
      </c>
      <c r="Z191" s="15">
        <f t="shared" si="92"/>
        <v>6518000</v>
      </c>
      <c r="AB191" s="2">
        <v>42130</v>
      </c>
      <c r="AC191" s="12">
        <f t="shared" si="77"/>
        <v>10150.694530723018</v>
      </c>
      <c r="AD191" s="12">
        <f t="shared" si="93"/>
        <v>1564.0376477142854</v>
      </c>
      <c r="AE191" s="12">
        <f t="shared" si="107"/>
        <v>1610.9587771457141</v>
      </c>
      <c r="AF191" s="13">
        <f t="shared" si="109"/>
        <v>86400</v>
      </c>
      <c r="AG191" s="15">
        <f t="shared" si="78"/>
        <v>86400</v>
      </c>
      <c r="AH191" s="15">
        <f t="shared" si="95"/>
        <v>-77860.264246422696</v>
      </c>
      <c r="AI191" s="15">
        <f t="shared" si="102"/>
        <v>0</v>
      </c>
      <c r="AJ191" s="15">
        <f t="shared" si="105"/>
        <v>0</v>
      </c>
      <c r="AK191" s="40">
        <f t="shared" si="110"/>
        <v>6604400</v>
      </c>
      <c r="AL191" s="15"/>
      <c r="AN191" s="2">
        <v>42130</v>
      </c>
      <c r="AO191" s="12">
        <f t="shared" si="97"/>
        <v>1564.0376477142854</v>
      </c>
      <c r="AP191" s="12">
        <f t="shared" si="108"/>
        <v>1610.9587771457141</v>
      </c>
      <c r="AQ191" s="34">
        <f t="shared" si="111"/>
        <v>86400</v>
      </c>
      <c r="AR191" s="15">
        <f t="shared" si="79"/>
        <v>86400</v>
      </c>
      <c r="AS191" s="15">
        <f t="shared" si="99"/>
        <v>-77860.264246422696</v>
      </c>
      <c r="AT191" s="15">
        <f t="shared" si="103"/>
        <v>1159864.6743867332</v>
      </c>
      <c r="AU191" s="15">
        <f t="shared" si="106"/>
        <v>0</v>
      </c>
      <c r="AV191" s="33">
        <f t="shared" si="112"/>
        <v>6604400</v>
      </c>
    </row>
    <row r="192" spans="1:48" x14ac:dyDescent="0.15">
      <c r="A192" s="2">
        <v>42131</v>
      </c>
      <c r="B192" s="30">
        <v>0.18792089000000001</v>
      </c>
      <c r="C192" s="12">
        <f t="shared" si="81"/>
        <v>16236.364896000001</v>
      </c>
      <c r="D192" s="12">
        <f>Výpar!$I$18/31</f>
        <v>13963.628571428571</v>
      </c>
      <c r="E192" s="12">
        <f t="shared" si="82"/>
        <v>14382.53742857143</v>
      </c>
      <c r="F192" s="13">
        <f t="shared" si="83"/>
        <v>11664</v>
      </c>
      <c r="G192" s="13">
        <f t="shared" si="84"/>
        <v>7171.2000000000007</v>
      </c>
      <c r="H192" s="14">
        <f t="shared" si="84"/>
        <v>7171.2000000000007</v>
      </c>
      <c r="I192" s="15">
        <f t="shared" si="74"/>
        <v>26006.400000000001</v>
      </c>
      <c r="J192" s="15">
        <f t="shared" si="75"/>
        <v>-24152.57253257143</v>
      </c>
      <c r="K192" s="15">
        <f t="shared" si="85"/>
        <v>5602847.4274674281</v>
      </c>
      <c r="L192" s="15">
        <f t="shared" si="86"/>
        <v>7167712.5074223327</v>
      </c>
      <c r="N192" s="2">
        <v>42131</v>
      </c>
      <c r="O192" s="37">
        <f t="shared" si="76"/>
        <v>6.2022076031930329E-2</v>
      </c>
      <c r="P192" s="12">
        <f t="shared" si="87"/>
        <v>5358.7073691587802</v>
      </c>
      <c r="Q192" s="12">
        <f t="shared" si="88"/>
        <v>3988.5942857142859</v>
      </c>
      <c r="R192" s="12">
        <f t="shared" si="89"/>
        <v>4108.2521142857149</v>
      </c>
      <c r="S192" s="13">
        <f t="shared" si="90"/>
        <v>7171.2000000000007</v>
      </c>
      <c r="T192" s="13">
        <v>0</v>
      </c>
      <c r="U192" s="14">
        <v>0</v>
      </c>
      <c r="V192" s="15">
        <f t="shared" si="104"/>
        <v>7171.2000000000007</v>
      </c>
      <c r="W192" s="15">
        <f t="shared" si="91"/>
        <v>-5920.7447451269354</v>
      </c>
      <c r="X192" s="15">
        <f t="shared" si="100"/>
        <v>6512079.2552548731</v>
      </c>
      <c r="Y192" s="15">
        <f t="shared" si="101"/>
        <v>3336918.1583406935</v>
      </c>
      <c r="Z192" s="15">
        <f t="shared" si="92"/>
        <v>6518000</v>
      </c>
      <c r="AB192" s="2">
        <v>42131</v>
      </c>
      <c r="AC192" s="12">
        <f t="shared" si="77"/>
        <v>1770.9184643460085</v>
      </c>
      <c r="AD192" s="12">
        <f t="shared" si="93"/>
        <v>1564.0376477142854</v>
      </c>
      <c r="AE192" s="12">
        <f t="shared" si="107"/>
        <v>1610.9587771457141</v>
      </c>
      <c r="AF192" s="13">
        <f t="shared" si="109"/>
        <v>86400</v>
      </c>
      <c r="AG192" s="15">
        <f t="shared" si="78"/>
        <v>86400</v>
      </c>
      <c r="AH192" s="15">
        <f t="shared" si="95"/>
        <v>-86240.040312799712</v>
      </c>
      <c r="AI192" s="15">
        <f t="shared" si="102"/>
        <v>0</v>
      </c>
      <c r="AJ192" s="15">
        <f t="shared" si="105"/>
        <v>0</v>
      </c>
      <c r="AK192" s="40">
        <f t="shared" si="110"/>
        <v>6598479.2552548731</v>
      </c>
      <c r="AL192" s="15"/>
      <c r="AN192" s="2">
        <v>42131</v>
      </c>
      <c r="AO192" s="12">
        <f t="shared" si="97"/>
        <v>1564.0376477142854</v>
      </c>
      <c r="AP192" s="12">
        <f t="shared" si="108"/>
        <v>1610.9587771457141</v>
      </c>
      <c r="AQ192" s="34">
        <f t="shared" si="111"/>
        <v>86400</v>
      </c>
      <c r="AR192" s="15">
        <f t="shared" si="79"/>
        <v>86400</v>
      </c>
      <c r="AS192" s="15">
        <f t="shared" si="99"/>
        <v>-86240.040312799712</v>
      </c>
      <c r="AT192" s="15">
        <f t="shared" si="103"/>
        <v>1073624.6340739336</v>
      </c>
      <c r="AU192" s="15">
        <f t="shared" si="106"/>
        <v>0</v>
      </c>
      <c r="AV192" s="33">
        <f t="shared" si="112"/>
        <v>6598479.2552548731</v>
      </c>
    </row>
    <row r="193" spans="1:48" x14ac:dyDescent="0.15">
      <c r="A193" s="2">
        <v>42132</v>
      </c>
      <c r="B193" s="30">
        <v>0.19270351499999999</v>
      </c>
      <c r="C193" s="12">
        <f t="shared" si="81"/>
        <v>16649.583695999998</v>
      </c>
      <c r="D193" s="12">
        <f>Výpar!$I$18/31</f>
        <v>13963.628571428571</v>
      </c>
      <c r="E193" s="12">
        <f t="shared" si="82"/>
        <v>14382.53742857143</v>
      </c>
      <c r="F193" s="13">
        <f t="shared" si="83"/>
        <v>11664</v>
      </c>
      <c r="G193" s="13">
        <f t="shared" si="84"/>
        <v>7171.2000000000007</v>
      </c>
      <c r="H193" s="14">
        <f t="shared" si="84"/>
        <v>7171.2000000000007</v>
      </c>
      <c r="I193" s="15">
        <f t="shared" si="74"/>
        <v>26006.400000000001</v>
      </c>
      <c r="J193" s="15">
        <f t="shared" si="75"/>
        <v>-23739.353732571431</v>
      </c>
      <c r="K193" s="15">
        <f t="shared" si="85"/>
        <v>5579108.0737348571</v>
      </c>
      <c r="L193" s="15">
        <f t="shared" si="86"/>
        <v>7096081.2274246188</v>
      </c>
      <c r="N193" s="2">
        <v>42132</v>
      </c>
      <c r="O193" s="37">
        <f t="shared" si="76"/>
        <v>6.3600550523947738E-2</v>
      </c>
      <c r="P193" s="12">
        <f t="shared" si="87"/>
        <v>5495.0875652690847</v>
      </c>
      <c r="Q193" s="12">
        <f t="shared" si="88"/>
        <v>3988.5942857142859</v>
      </c>
      <c r="R193" s="12">
        <f t="shared" si="89"/>
        <v>4108.2521142857149</v>
      </c>
      <c r="S193" s="13">
        <f t="shared" si="90"/>
        <v>7171.2000000000007</v>
      </c>
      <c r="T193" s="13">
        <v>0</v>
      </c>
      <c r="U193" s="14">
        <v>0</v>
      </c>
      <c r="V193" s="15">
        <f t="shared" si="104"/>
        <v>7171.2000000000007</v>
      </c>
      <c r="W193" s="15">
        <f t="shared" si="91"/>
        <v>-5784.3645490166309</v>
      </c>
      <c r="X193" s="15">
        <f t="shared" si="100"/>
        <v>6506294.8907058565</v>
      </c>
      <c r="Y193" s="15">
        <f t="shared" si="101"/>
        <v>3319428.6844975334</v>
      </c>
      <c r="Z193" s="15">
        <f t="shared" si="92"/>
        <v>6518000</v>
      </c>
      <c r="AB193" s="2">
        <v>42132</v>
      </c>
      <c r="AC193" s="12">
        <f t="shared" si="77"/>
        <v>1815.9887006595063</v>
      </c>
      <c r="AD193" s="12">
        <f t="shared" si="93"/>
        <v>1564.0376477142854</v>
      </c>
      <c r="AE193" s="12">
        <f t="shared" si="107"/>
        <v>1610.9587771457141</v>
      </c>
      <c r="AF193" s="13">
        <f t="shared" si="109"/>
        <v>86400</v>
      </c>
      <c r="AG193" s="15">
        <f t="shared" si="78"/>
        <v>86400</v>
      </c>
      <c r="AH193" s="15">
        <f t="shared" si="95"/>
        <v>-86194.970076486206</v>
      </c>
      <c r="AI193" s="15">
        <f t="shared" si="102"/>
        <v>0</v>
      </c>
      <c r="AJ193" s="15">
        <f t="shared" si="105"/>
        <v>0</v>
      </c>
      <c r="AK193" s="40">
        <f t="shared" si="110"/>
        <v>6592694.8907058565</v>
      </c>
      <c r="AL193" s="15"/>
      <c r="AN193" s="2">
        <v>42132</v>
      </c>
      <c r="AO193" s="12">
        <f t="shared" si="97"/>
        <v>1564.0376477142854</v>
      </c>
      <c r="AP193" s="12">
        <f t="shared" si="108"/>
        <v>1610.9587771457141</v>
      </c>
      <c r="AQ193" s="34">
        <f t="shared" si="111"/>
        <v>86400</v>
      </c>
      <c r="AR193" s="15">
        <f t="shared" si="79"/>
        <v>86400</v>
      </c>
      <c r="AS193" s="15">
        <f t="shared" si="99"/>
        <v>-86194.970076486206</v>
      </c>
      <c r="AT193" s="15">
        <f t="shared" si="103"/>
        <v>987429.66399744735</v>
      </c>
      <c r="AU193" s="15">
        <f t="shared" si="106"/>
        <v>0</v>
      </c>
      <c r="AV193" s="33">
        <f t="shared" si="112"/>
        <v>6592694.8907058565</v>
      </c>
    </row>
    <row r="194" spans="1:48" x14ac:dyDescent="0.15">
      <c r="A194" s="2">
        <v>42133</v>
      </c>
      <c r="B194" s="30">
        <v>1.062584916</v>
      </c>
      <c r="C194" s="12">
        <f t="shared" si="81"/>
        <v>91807.336742400003</v>
      </c>
      <c r="D194" s="12">
        <f>Výpar!$I$18/31</f>
        <v>13963.628571428571</v>
      </c>
      <c r="E194" s="12">
        <f t="shared" si="82"/>
        <v>14382.53742857143</v>
      </c>
      <c r="F194" s="13">
        <f t="shared" si="83"/>
        <v>11664</v>
      </c>
      <c r="G194" s="13">
        <f t="shared" si="84"/>
        <v>7171.2000000000007</v>
      </c>
      <c r="H194" s="14">
        <f t="shared" si="84"/>
        <v>7171.2000000000007</v>
      </c>
      <c r="I194" s="15">
        <f t="shared" si="74"/>
        <v>26006.400000000001</v>
      </c>
      <c r="J194" s="15">
        <f t="shared" si="75"/>
        <v>51418.399313828573</v>
      </c>
      <c r="K194" s="15">
        <f t="shared" si="85"/>
        <v>5627000</v>
      </c>
      <c r="L194" s="15">
        <f t="shared" si="86"/>
        <v>7147499.6267384477</v>
      </c>
      <c r="N194" s="2">
        <v>42133</v>
      </c>
      <c r="O194" s="37">
        <f t="shared" si="76"/>
        <v>0.35069928867692307</v>
      </c>
      <c r="P194" s="12">
        <f t="shared" si="87"/>
        <v>30300.418541686155</v>
      </c>
      <c r="Q194" s="12">
        <f t="shared" si="88"/>
        <v>3988.5942857142859</v>
      </c>
      <c r="R194" s="12">
        <f t="shared" si="89"/>
        <v>4108.2521142857149</v>
      </c>
      <c r="S194" s="13">
        <f t="shared" si="90"/>
        <v>7171.2000000000007</v>
      </c>
      <c r="T194" s="13">
        <v>0</v>
      </c>
      <c r="U194" s="14">
        <v>0</v>
      </c>
      <c r="V194" s="15">
        <f t="shared" si="104"/>
        <v>7171.2000000000007</v>
      </c>
      <c r="W194" s="15">
        <f t="shared" si="91"/>
        <v>19020.966427400439</v>
      </c>
      <c r="X194" s="15">
        <f t="shared" si="100"/>
        <v>6518000</v>
      </c>
      <c r="Y194" s="15">
        <f t="shared" si="101"/>
        <v>3338449.6509249336</v>
      </c>
      <c r="Z194" s="15">
        <f t="shared" si="92"/>
        <v>6518000</v>
      </c>
      <c r="AB194" s="2">
        <v>42133</v>
      </c>
      <c r="AC194" s="12">
        <f t="shared" si="77"/>
        <v>10013.528818855386</v>
      </c>
      <c r="AD194" s="12">
        <f t="shared" si="93"/>
        <v>1564.0376477142854</v>
      </c>
      <c r="AE194" s="12">
        <f t="shared" si="107"/>
        <v>1610.9587771457141</v>
      </c>
      <c r="AF194" s="13">
        <f t="shared" si="109"/>
        <v>86400</v>
      </c>
      <c r="AG194" s="15">
        <f t="shared" si="78"/>
        <v>86400</v>
      </c>
      <c r="AH194" s="15">
        <f t="shared" si="95"/>
        <v>-77997.429958290333</v>
      </c>
      <c r="AI194" s="15">
        <f t="shared" si="102"/>
        <v>0</v>
      </c>
      <c r="AJ194" s="15">
        <f t="shared" si="105"/>
        <v>0</v>
      </c>
      <c r="AK194" s="40">
        <f t="shared" si="110"/>
        <v>6604400</v>
      </c>
      <c r="AL194" s="15"/>
      <c r="AN194" s="2">
        <v>42133</v>
      </c>
      <c r="AO194" s="12">
        <f t="shared" si="97"/>
        <v>1564.0376477142854</v>
      </c>
      <c r="AP194" s="12">
        <f t="shared" si="108"/>
        <v>1610.9587771457141</v>
      </c>
      <c r="AQ194" s="34">
        <f t="shared" si="111"/>
        <v>86400</v>
      </c>
      <c r="AR194" s="15">
        <f t="shared" si="79"/>
        <v>86400</v>
      </c>
      <c r="AS194" s="15">
        <f t="shared" si="99"/>
        <v>-77997.429958290333</v>
      </c>
      <c r="AT194" s="15">
        <f t="shared" si="103"/>
        <v>909432.23403915705</v>
      </c>
      <c r="AU194" s="15">
        <f t="shared" si="106"/>
        <v>0</v>
      </c>
      <c r="AV194" s="33">
        <f t="shared" si="112"/>
        <v>6604400</v>
      </c>
    </row>
    <row r="195" spans="1:48" x14ac:dyDescent="0.15">
      <c r="A195" s="2">
        <v>42134</v>
      </c>
      <c r="B195" s="30">
        <v>0.61737741000000002</v>
      </c>
      <c r="C195" s="12">
        <f t="shared" si="81"/>
        <v>53341.408223999999</v>
      </c>
      <c r="D195" s="12">
        <f>Výpar!$I$18/31</f>
        <v>13963.628571428571</v>
      </c>
      <c r="E195" s="12">
        <f t="shared" si="82"/>
        <v>14382.53742857143</v>
      </c>
      <c r="F195" s="13">
        <f t="shared" si="83"/>
        <v>11664</v>
      </c>
      <c r="G195" s="13">
        <f t="shared" si="84"/>
        <v>7171.2000000000007</v>
      </c>
      <c r="H195" s="14">
        <f t="shared" si="84"/>
        <v>7171.2000000000007</v>
      </c>
      <c r="I195" s="15">
        <f t="shared" si="74"/>
        <v>26006.400000000001</v>
      </c>
      <c r="J195" s="15">
        <f t="shared" si="75"/>
        <v>12952.47079542857</v>
      </c>
      <c r="K195" s="15">
        <f t="shared" si="85"/>
        <v>5627000</v>
      </c>
      <c r="L195" s="15">
        <f t="shared" si="86"/>
        <v>7160452.0975338761</v>
      </c>
      <c r="N195" s="2">
        <v>42134</v>
      </c>
      <c r="O195" s="37">
        <f t="shared" si="76"/>
        <v>0.20376142675471695</v>
      </c>
      <c r="P195" s="12">
        <f t="shared" si="87"/>
        <v>17604.987271607544</v>
      </c>
      <c r="Q195" s="12">
        <f t="shared" si="88"/>
        <v>3988.5942857142859</v>
      </c>
      <c r="R195" s="12">
        <f t="shared" si="89"/>
        <v>4108.2521142857149</v>
      </c>
      <c r="S195" s="13">
        <f t="shared" si="90"/>
        <v>7171.2000000000007</v>
      </c>
      <c r="T195" s="13">
        <v>0</v>
      </c>
      <c r="U195" s="14">
        <v>0</v>
      </c>
      <c r="V195" s="15">
        <f t="shared" si="104"/>
        <v>7171.2000000000007</v>
      </c>
      <c r="W195" s="15">
        <f t="shared" si="91"/>
        <v>6325.5351573218286</v>
      </c>
      <c r="X195" s="15">
        <f t="shared" si="100"/>
        <v>6518000</v>
      </c>
      <c r="Y195" s="15">
        <f t="shared" si="101"/>
        <v>3344775.1860822556</v>
      </c>
      <c r="Z195" s="15">
        <f t="shared" si="92"/>
        <v>6518000</v>
      </c>
      <c r="AB195" s="2">
        <v>42134</v>
      </c>
      <c r="AC195" s="12">
        <f t="shared" si="77"/>
        <v>5818.0070073056595</v>
      </c>
      <c r="AD195" s="12">
        <f t="shared" si="93"/>
        <v>1564.0376477142854</v>
      </c>
      <c r="AE195" s="12">
        <f t="shared" si="107"/>
        <v>1610.9587771457141</v>
      </c>
      <c r="AF195" s="13">
        <f t="shared" si="109"/>
        <v>86400</v>
      </c>
      <c r="AG195" s="15">
        <f t="shared" si="78"/>
        <v>86400</v>
      </c>
      <c r="AH195" s="15">
        <f t="shared" si="95"/>
        <v>-82192.95176984006</v>
      </c>
      <c r="AI195" s="15">
        <f t="shared" si="102"/>
        <v>0</v>
      </c>
      <c r="AJ195" s="15">
        <f t="shared" si="105"/>
        <v>0</v>
      </c>
      <c r="AK195" s="40">
        <f t="shared" si="110"/>
        <v>6604400</v>
      </c>
      <c r="AL195" s="15"/>
      <c r="AN195" s="2">
        <v>42134</v>
      </c>
      <c r="AO195" s="12">
        <f t="shared" si="97"/>
        <v>1564.0376477142854</v>
      </c>
      <c r="AP195" s="12">
        <f t="shared" si="108"/>
        <v>1610.9587771457141</v>
      </c>
      <c r="AQ195" s="34">
        <f t="shared" si="111"/>
        <v>86400</v>
      </c>
      <c r="AR195" s="15">
        <f t="shared" si="79"/>
        <v>86400</v>
      </c>
      <c r="AS195" s="15">
        <f t="shared" si="99"/>
        <v>-82192.95176984006</v>
      </c>
      <c r="AT195" s="15">
        <f t="shared" si="103"/>
        <v>827239.28226931696</v>
      </c>
      <c r="AU195" s="15">
        <f t="shared" si="106"/>
        <v>0</v>
      </c>
      <c r="AV195" s="33">
        <f t="shared" si="112"/>
        <v>6604400</v>
      </c>
    </row>
    <row r="196" spans="1:48" x14ac:dyDescent="0.15">
      <c r="A196" s="2">
        <v>42135</v>
      </c>
      <c r="B196" s="30">
        <v>0.195094827</v>
      </c>
      <c r="C196" s="12">
        <f t="shared" si="81"/>
        <v>16856.193052800001</v>
      </c>
      <c r="D196" s="12">
        <f>Výpar!$I$18/31</f>
        <v>13963.628571428571</v>
      </c>
      <c r="E196" s="12">
        <f t="shared" si="82"/>
        <v>14382.53742857143</v>
      </c>
      <c r="F196" s="13">
        <f t="shared" si="83"/>
        <v>11664</v>
      </c>
      <c r="G196" s="13">
        <f t="shared" si="84"/>
        <v>7171.2000000000007</v>
      </c>
      <c r="H196" s="14">
        <f t="shared" si="84"/>
        <v>7171.2000000000007</v>
      </c>
      <c r="I196" s="15">
        <f t="shared" si="74"/>
        <v>26006.400000000001</v>
      </c>
      <c r="J196" s="15">
        <f t="shared" si="75"/>
        <v>-23532.744375771428</v>
      </c>
      <c r="K196" s="15">
        <f t="shared" si="85"/>
        <v>5603467.2556242282</v>
      </c>
      <c r="L196" s="15">
        <f t="shared" si="86"/>
        <v>7113386.6087823324</v>
      </c>
      <c r="N196" s="2">
        <v>42135</v>
      </c>
      <c r="O196" s="37">
        <f t="shared" si="76"/>
        <v>6.4389787604934676E-2</v>
      </c>
      <c r="P196" s="12">
        <f t="shared" si="87"/>
        <v>5563.2776490663564</v>
      </c>
      <c r="Q196" s="12">
        <f t="shared" si="88"/>
        <v>3988.5942857142859</v>
      </c>
      <c r="R196" s="12">
        <f t="shared" si="89"/>
        <v>4108.2521142857149</v>
      </c>
      <c r="S196" s="13">
        <f t="shared" si="90"/>
        <v>7171.2000000000007</v>
      </c>
      <c r="T196" s="13">
        <v>0</v>
      </c>
      <c r="U196" s="14">
        <v>0</v>
      </c>
      <c r="V196" s="15">
        <f t="shared" si="104"/>
        <v>7171.2000000000007</v>
      </c>
      <c r="W196" s="15">
        <f t="shared" si="91"/>
        <v>-5716.1744652193593</v>
      </c>
      <c r="X196" s="15">
        <f t="shared" si="100"/>
        <v>6512283.8255347805</v>
      </c>
      <c r="Y196" s="15">
        <f t="shared" si="101"/>
        <v>3333342.8371518166</v>
      </c>
      <c r="Z196" s="15">
        <f t="shared" si="92"/>
        <v>6518000</v>
      </c>
      <c r="AB196" s="2">
        <v>42135</v>
      </c>
      <c r="AC196" s="12">
        <f t="shared" si="77"/>
        <v>1838.5238141043828</v>
      </c>
      <c r="AD196" s="12">
        <f t="shared" si="93"/>
        <v>1564.0376477142854</v>
      </c>
      <c r="AE196" s="12">
        <f t="shared" si="107"/>
        <v>1610.9587771457141</v>
      </c>
      <c r="AF196" s="13">
        <f t="shared" si="109"/>
        <v>86400</v>
      </c>
      <c r="AG196" s="15">
        <f t="shared" si="78"/>
        <v>86400</v>
      </c>
      <c r="AH196" s="15">
        <f t="shared" si="95"/>
        <v>-86172.434963041334</v>
      </c>
      <c r="AI196" s="15">
        <f t="shared" si="102"/>
        <v>0</v>
      </c>
      <c r="AJ196" s="15">
        <f t="shared" si="105"/>
        <v>0</v>
      </c>
      <c r="AK196" s="40">
        <f t="shared" si="110"/>
        <v>6598683.8255347805</v>
      </c>
      <c r="AL196" s="15"/>
      <c r="AN196" s="2">
        <v>42135</v>
      </c>
      <c r="AO196" s="12">
        <f t="shared" si="97"/>
        <v>1564.0376477142854</v>
      </c>
      <c r="AP196" s="12">
        <f t="shared" si="108"/>
        <v>1610.9587771457141</v>
      </c>
      <c r="AQ196" s="34">
        <f t="shared" si="111"/>
        <v>86400</v>
      </c>
      <c r="AR196" s="15">
        <f t="shared" si="79"/>
        <v>86400</v>
      </c>
      <c r="AS196" s="15">
        <f t="shared" si="99"/>
        <v>-86172.434963041334</v>
      </c>
      <c r="AT196" s="15">
        <f t="shared" si="103"/>
        <v>741066.84730627562</v>
      </c>
      <c r="AU196" s="15">
        <f t="shared" si="106"/>
        <v>0</v>
      </c>
      <c r="AV196" s="33">
        <f t="shared" si="112"/>
        <v>6598683.8255347805</v>
      </c>
    </row>
    <row r="197" spans="1:48" x14ac:dyDescent="0.15">
      <c r="A197" s="2">
        <v>42136</v>
      </c>
      <c r="B197" s="30">
        <v>1.009466239</v>
      </c>
      <c r="C197" s="12">
        <f t="shared" si="81"/>
        <v>87217.883049600001</v>
      </c>
      <c r="D197" s="12">
        <f>Výpar!$I$18/31</f>
        <v>13963.628571428571</v>
      </c>
      <c r="E197" s="12">
        <f t="shared" si="82"/>
        <v>14382.53742857143</v>
      </c>
      <c r="F197" s="13">
        <f t="shared" si="83"/>
        <v>11664</v>
      </c>
      <c r="G197" s="13">
        <f t="shared" si="84"/>
        <v>7171.2000000000007</v>
      </c>
      <c r="H197" s="14">
        <f t="shared" si="84"/>
        <v>7171.2000000000007</v>
      </c>
      <c r="I197" s="15">
        <f t="shared" ref="I197:I260" si="113">SUM(F197:H197)</f>
        <v>26006.400000000001</v>
      </c>
      <c r="J197" s="15">
        <f t="shared" ref="J197:J260" si="114">C197-(E197+I197)</f>
        <v>46828.945621028572</v>
      </c>
      <c r="K197" s="15">
        <f t="shared" si="85"/>
        <v>5627000</v>
      </c>
      <c r="L197" s="15">
        <f t="shared" si="86"/>
        <v>7160215.5544033609</v>
      </c>
      <c r="N197" s="2">
        <v>42136</v>
      </c>
      <c r="O197" s="37">
        <f t="shared" ref="O197:O260" si="115">B197*90.96/275.6</f>
        <v>0.33316781240725685</v>
      </c>
      <c r="P197" s="12">
        <f t="shared" si="87"/>
        <v>28785.698991986992</v>
      </c>
      <c r="Q197" s="12">
        <f t="shared" si="88"/>
        <v>3988.5942857142859</v>
      </c>
      <c r="R197" s="12">
        <f t="shared" si="89"/>
        <v>4108.2521142857149</v>
      </c>
      <c r="S197" s="13">
        <f t="shared" si="90"/>
        <v>7171.2000000000007</v>
      </c>
      <c r="T197" s="13">
        <v>0</v>
      </c>
      <c r="U197" s="14">
        <v>0</v>
      </c>
      <c r="V197" s="15">
        <f t="shared" si="104"/>
        <v>7171.2000000000007</v>
      </c>
      <c r="W197" s="15">
        <f t="shared" si="91"/>
        <v>17506.246877701276</v>
      </c>
      <c r="X197" s="15">
        <f t="shared" si="100"/>
        <v>6518000</v>
      </c>
      <c r="Y197" s="15">
        <f t="shared" si="101"/>
        <v>3350849.0840295181</v>
      </c>
      <c r="Z197" s="15">
        <f t="shared" si="92"/>
        <v>6518000</v>
      </c>
      <c r="AB197" s="2">
        <v>42136</v>
      </c>
      <c r="AC197" s="12">
        <f t="shared" ref="AC197:AC260" si="116">P197*30.06/90.96</f>
        <v>9512.951975584092</v>
      </c>
      <c r="AD197" s="12">
        <f t="shared" si="93"/>
        <v>1564.0376477142854</v>
      </c>
      <c r="AE197" s="12">
        <f t="shared" si="107"/>
        <v>1610.9587771457141</v>
      </c>
      <c r="AF197" s="13">
        <f t="shared" si="109"/>
        <v>86400</v>
      </c>
      <c r="AG197" s="15">
        <f t="shared" ref="AG197:AG260" si="117">SUM(AF197:AF197)</f>
        <v>86400</v>
      </c>
      <c r="AH197" s="15">
        <f t="shared" si="95"/>
        <v>-78498.006801561627</v>
      </c>
      <c r="AI197" s="15">
        <f t="shared" si="102"/>
        <v>0</v>
      </c>
      <c r="AJ197" s="15">
        <f t="shared" si="105"/>
        <v>0</v>
      </c>
      <c r="AK197" s="40">
        <f t="shared" si="110"/>
        <v>6604400</v>
      </c>
      <c r="AL197" s="15"/>
      <c r="AN197" s="2">
        <v>42136</v>
      </c>
      <c r="AO197" s="12">
        <f t="shared" si="97"/>
        <v>1564.0376477142854</v>
      </c>
      <c r="AP197" s="12">
        <f t="shared" si="108"/>
        <v>1610.9587771457141</v>
      </c>
      <c r="AQ197" s="34">
        <f t="shared" si="111"/>
        <v>86400</v>
      </c>
      <c r="AR197" s="15">
        <f t="shared" ref="AR197:AR260" si="118">SUM(AQ197:AQ197)</f>
        <v>86400</v>
      </c>
      <c r="AS197" s="15">
        <f t="shared" si="99"/>
        <v>-78498.006801561627</v>
      </c>
      <c r="AT197" s="15">
        <f t="shared" si="103"/>
        <v>662568.84050471405</v>
      </c>
      <c r="AU197" s="15">
        <f t="shared" si="106"/>
        <v>0</v>
      </c>
      <c r="AV197" s="33">
        <f t="shared" si="112"/>
        <v>6604400</v>
      </c>
    </row>
    <row r="198" spans="1:48" x14ac:dyDescent="0.15">
      <c r="A198" s="2">
        <v>42137</v>
      </c>
      <c r="B198" s="30">
        <v>0.195094827</v>
      </c>
      <c r="C198" s="12">
        <f t="shared" ref="C198:C261" si="119">B198*86400</f>
        <v>16856.193052800001</v>
      </c>
      <c r="D198" s="12">
        <f>Výpar!$I$18/31</f>
        <v>13963.628571428571</v>
      </c>
      <c r="E198" s="12">
        <f t="shared" ref="E198:E261" si="120">D198*1.03</f>
        <v>14382.53742857143</v>
      </c>
      <c r="F198" s="13">
        <f t="shared" ref="F198:F201" si="121">0.135*86400</f>
        <v>11664</v>
      </c>
      <c r="G198" s="13">
        <f t="shared" ref="G198:H261" si="122">0.083*86400</f>
        <v>7171.2000000000007</v>
      </c>
      <c r="H198" s="14">
        <f t="shared" si="122"/>
        <v>7171.2000000000007</v>
      </c>
      <c r="I198" s="15">
        <f t="shared" si="113"/>
        <v>26006.400000000001</v>
      </c>
      <c r="J198" s="15">
        <f t="shared" si="114"/>
        <v>-23532.744375771428</v>
      </c>
      <c r="K198" s="15">
        <f t="shared" ref="K198:K261" si="123">IF(IF(J198+K197&gt;$L$2,$L$2,J198+K197)&lt;0,0,IF(J198+K197&gt;$L$2,$L$2,J198+K197))</f>
        <v>5603467.2556242282</v>
      </c>
      <c r="L198" s="15">
        <f t="shared" ref="L198:L261" si="124">IF((IF($L$2&lt;=K198,J198,J198+K198-$L$2)+L197)&lt;0,0,IF($L$2&lt;=K198,J198,J198+K198-$L$2)+L197)</f>
        <v>7113150.0656518172</v>
      </c>
      <c r="N198" s="2">
        <v>42137</v>
      </c>
      <c r="O198" s="37">
        <f t="shared" si="115"/>
        <v>6.4389787604934676E-2</v>
      </c>
      <c r="P198" s="12">
        <f t="shared" ref="P198:P261" si="125">O198*86400</f>
        <v>5563.2776490663564</v>
      </c>
      <c r="Q198" s="12">
        <f t="shared" ref="Q198:Q261" si="126">D198*1124000/3935000</f>
        <v>3988.5942857142859</v>
      </c>
      <c r="R198" s="12">
        <f t="shared" ref="R198:R261" si="127">Q198*1.03</f>
        <v>4108.2521142857149</v>
      </c>
      <c r="S198" s="13">
        <f t="shared" ref="S198:S261" si="128">0.083*86400</f>
        <v>7171.2000000000007</v>
      </c>
      <c r="T198" s="13">
        <v>0</v>
      </c>
      <c r="U198" s="14">
        <v>0</v>
      </c>
      <c r="V198" s="15">
        <f t="shared" si="104"/>
        <v>7171.2000000000007</v>
      </c>
      <c r="W198" s="15">
        <f t="shared" ref="W198:W261" si="129">P198-(R198+V198)</f>
        <v>-5716.1744652193593</v>
      </c>
      <c r="X198" s="15">
        <f t="shared" si="100"/>
        <v>6512283.8255347805</v>
      </c>
      <c r="Y198" s="15">
        <f t="shared" si="101"/>
        <v>3339416.7350990791</v>
      </c>
      <c r="Z198" s="15">
        <f t="shared" ref="Z198:Z261" si="130">$Y$2</f>
        <v>6518000</v>
      </c>
      <c r="AB198" s="2">
        <v>42137</v>
      </c>
      <c r="AC198" s="12">
        <f t="shared" si="116"/>
        <v>1838.5238141043828</v>
      </c>
      <c r="AD198" s="12">
        <f t="shared" ref="AD198:AD261" si="131">$D198*440751.35/3935000</f>
        <v>1564.0376477142854</v>
      </c>
      <c r="AE198" s="12">
        <f t="shared" si="107"/>
        <v>1610.9587771457141</v>
      </c>
      <c r="AF198" s="13">
        <f t="shared" si="109"/>
        <v>86400</v>
      </c>
      <c r="AG198" s="15">
        <f t="shared" si="117"/>
        <v>86400</v>
      </c>
      <c r="AH198" s="15">
        <f t="shared" ref="AH198:AH261" si="132">AC198-(AE198+AG198)</f>
        <v>-86172.434963041334</v>
      </c>
      <c r="AI198" s="15">
        <f t="shared" si="102"/>
        <v>0</v>
      </c>
      <c r="AJ198" s="15">
        <f t="shared" si="105"/>
        <v>0</v>
      </c>
      <c r="AK198" s="40">
        <f t="shared" si="110"/>
        <v>6598683.8255347805</v>
      </c>
      <c r="AL198" s="15"/>
      <c r="AN198" s="2">
        <v>42137</v>
      </c>
      <c r="AO198" s="12">
        <f t="shared" ref="AO198:AO261" si="133">$D198*440751.35/3935000</f>
        <v>1564.0376477142854</v>
      </c>
      <c r="AP198" s="12">
        <f t="shared" si="108"/>
        <v>1610.9587771457141</v>
      </c>
      <c r="AQ198" s="34">
        <f t="shared" si="111"/>
        <v>86400</v>
      </c>
      <c r="AR198" s="15">
        <f t="shared" si="118"/>
        <v>86400</v>
      </c>
      <c r="AS198" s="15">
        <f t="shared" ref="AS198:AS261" si="134">AC198-(AP198+AR198)</f>
        <v>-86172.434963041334</v>
      </c>
      <c r="AT198" s="15">
        <f t="shared" si="103"/>
        <v>576396.40554167272</v>
      </c>
      <c r="AU198" s="15">
        <f t="shared" si="106"/>
        <v>0</v>
      </c>
      <c r="AV198" s="33">
        <f t="shared" si="112"/>
        <v>6598683.8255347805</v>
      </c>
    </row>
    <row r="199" spans="1:48" x14ac:dyDescent="0.15">
      <c r="A199" s="2">
        <v>42138</v>
      </c>
      <c r="B199" s="30">
        <v>0.63952944300000003</v>
      </c>
      <c r="C199" s="12">
        <f t="shared" si="119"/>
        <v>55255.3438752</v>
      </c>
      <c r="D199" s="12">
        <f>Výpar!$I$18/31</f>
        <v>13963.628571428571</v>
      </c>
      <c r="E199" s="12">
        <f t="shared" si="120"/>
        <v>14382.53742857143</v>
      </c>
      <c r="F199" s="13">
        <f t="shared" si="121"/>
        <v>11664</v>
      </c>
      <c r="G199" s="13">
        <f t="shared" si="122"/>
        <v>7171.2000000000007</v>
      </c>
      <c r="H199" s="14">
        <f t="shared" si="122"/>
        <v>7171.2000000000007</v>
      </c>
      <c r="I199" s="15">
        <f t="shared" si="113"/>
        <v>26006.400000000001</v>
      </c>
      <c r="J199" s="15">
        <f t="shared" si="114"/>
        <v>14866.406446628571</v>
      </c>
      <c r="K199" s="15">
        <f t="shared" si="123"/>
        <v>5618333.6620708564</v>
      </c>
      <c r="L199" s="15">
        <f t="shared" si="124"/>
        <v>7119350.1341693019</v>
      </c>
      <c r="N199" s="2">
        <v>42138</v>
      </c>
      <c r="O199" s="37">
        <f t="shared" si="115"/>
        <v>0.21107256217445572</v>
      </c>
      <c r="P199" s="12">
        <f t="shared" si="125"/>
        <v>18236.669371872973</v>
      </c>
      <c r="Q199" s="12">
        <f t="shared" si="126"/>
        <v>3988.5942857142859</v>
      </c>
      <c r="R199" s="12">
        <f t="shared" si="127"/>
        <v>4108.2521142857149</v>
      </c>
      <c r="S199" s="13">
        <f t="shared" si="128"/>
        <v>7171.2000000000007</v>
      </c>
      <c r="T199" s="13">
        <v>0</v>
      </c>
      <c r="U199" s="14">
        <v>0</v>
      </c>
      <c r="V199" s="15">
        <f t="shared" si="104"/>
        <v>7171.2000000000007</v>
      </c>
      <c r="W199" s="15">
        <f t="shared" si="129"/>
        <v>6957.2172575872573</v>
      </c>
      <c r="X199" s="15">
        <f t="shared" ref="X199:X262" si="135">IF(IF(W199+X198&gt;$Y$2,$Y$2,W199+X198)&lt;0,0,IF(W199+X198&gt;$Y$2,$Y$2,W199+X198))</f>
        <v>6518000</v>
      </c>
      <c r="Y199" s="15">
        <f t="shared" ref="Y199:Y262" si="136">IF((IF($Y$2&lt;=X199,W199,W199+X199-$Y$2)+Y198)&lt;0,0,IF($Y$2&lt;=X199,W199,W199+X199-$Y$2)+Y198)</f>
        <v>3346373.9523566663</v>
      </c>
      <c r="Z199" s="15">
        <f t="shared" si="130"/>
        <v>6518000</v>
      </c>
      <c r="AB199" s="2">
        <v>42138</v>
      </c>
      <c r="AC199" s="12">
        <f t="shared" si="116"/>
        <v>6026.7621077231925</v>
      </c>
      <c r="AD199" s="12">
        <f t="shared" si="131"/>
        <v>1564.0376477142854</v>
      </c>
      <c r="AE199" s="12">
        <f t="shared" si="107"/>
        <v>1610.9587771457141</v>
      </c>
      <c r="AF199" s="13">
        <f t="shared" si="109"/>
        <v>86400</v>
      </c>
      <c r="AG199" s="15">
        <f t="shared" si="117"/>
        <v>86400</v>
      </c>
      <c r="AH199" s="15">
        <f t="shared" si="132"/>
        <v>-81984.196669422527</v>
      </c>
      <c r="AI199" s="15">
        <f t="shared" ref="AI199:AI262" si="137">IF(IF(AH199+AI198&gt;$AJ$2,$AJ$2,AH199+AI198)&lt;0,0,IF(AH199+AI198&gt;$AJ$2,$AJ$2,AH199+AI198))</f>
        <v>0</v>
      </c>
      <c r="AJ199" s="15">
        <f t="shared" si="105"/>
        <v>0</v>
      </c>
      <c r="AK199" s="40">
        <f t="shared" si="110"/>
        <v>6604400</v>
      </c>
      <c r="AL199" s="15"/>
      <c r="AN199" s="2">
        <v>42138</v>
      </c>
      <c r="AO199" s="12">
        <f t="shared" si="133"/>
        <v>1564.0376477142854</v>
      </c>
      <c r="AP199" s="12">
        <f t="shared" si="108"/>
        <v>1610.9587771457141</v>
      </c>
      <c r="AQ199" s="34">
        <f t="shared" si="111"/>
        <v>86400</v>
      </c>
      <c r="AR199" s="15">
        <f t="shared" si="118"/>
        <v>86400</v>
      </c>
      <c r="AS199" s="15">
        <f t="shared" si="134"/>
        <v>-81984.196669422527</v>
      </c>
      <c r="AT199" s="15">
        <f t="shared" ref="AT199:AT262" si="138">IF(IF(AS199+AT198&gt;$AU$2,$AU$2,AS199+AT198)&lt;0,0,IF(AS199+AT198&gt;$AU$2,$AU$2,AS199+AT198))</f>
        <v>494412.20887225016</v>
      </c>
      <c r="AU199" s="15">
        <f t="shared" si="106"/>
        <v>0</v>
      </c>
      <c r="AV199" s="33">
        <f t="shared" si="112"/>
        <v>6604400</v>
      </c>
    </row>
    <row r="200" spans="1:48" x14ac:dyDescent="0.15">
      <c r="A200" s="2">
        <v>42139</v>
      </c>
      <c r="B200" s="30">
        <v>0.19987745100000001</v>
      </c>
      <c r="C200" s="12">
        <f t="shared" si="119"/>
        <v>17269.4117664</v>
      </c>
      <c r="D200" s="12">
        <f>Výpar!$I$18/31</f>
        <v>13963.628571428571</v>
      </c>
      <c r="E200" s="12">
        <f t="shared" si="120"/>
        <v>14382.53742857143</v>
      </c>
      <c r="F200" s="13">
        <f t="shared" si="121"/>
        <v>11664</v>
      </c>
      <c r="G200" s="13">
        <f t="shared" si="122"/>
        <v>7171.2000000000007</v>
      </c>
      <c r="H200" s="14">
        <f t="shared" si="122"/>
        <v>7171.2000000000007</v>
      </c>
      <c r="I200" s="15">
        <f t="shared" si="113"/>
        <v>26006.400000000001</v>
      </c>
      <c r="J200" s="15">
        <f t="shared" si="114"/>
        <v>-23119.525662171429</v>
      </c>
      <c r="K200" s="15">
        <f t="shared" si="123"/>
        <v>5595214.1364086848</v>
      </c>
      <c r="L200" s="15">
        <f t="shared" si="124"/>
        <v>7064444.7449158151</v>
      </c>
      <c r="N200" s="2">
        <v>42139</v>
      </c>
      <c r="O200" s="37">
        <f t="shared" si="115"/>
        <v>6.5968261766908565E-2</v>
      </c>
      <c r="P200" s="12">
        <f t="shared" si="125"/>
        <v>5699.6578166608997</v>
      </c>
      <c r="Q200" s="12">
        <f t="shared" si="126"/>
        <v>3988.5942857142859</v>
      </c>
      <c r="R200" s="12">
        <f t="shared" si="127"/>
        <v>4108.2521142857149</v>
      </c>
      <c r="S200" s="13">
        <f t="shared" si="128"/>
        <v>7171.2000000000007</v>
      </c>
      <c r="T200" s="13">
        <v>0</v>
      </c>
      <c r="U200" s="14">
        <v>0</v>
      </c>
      <c r="V200" s="15">
        <f t="shared" ref="V200:V263" si="139">SUM(S200:U200)</f>
        <v>7171.2000000000007</v>
      </c>
      <c r="W200" s="15">
        <f t="shared" si="129"/>
        <v>-5579.794297624816</v>
      </c>
      <c r="X200" s="15">
        <f t="shared" si="135"/>
        <v>6512420.2057023756</v>
      </c>
      <c r="Y200" s="15">
        <f t="shared" si="136"/>
        <v>3335214.3637614176</v>
      </c>
      <c r="Z200" s="15">
        <f t="shared" si="130"/>
        <v>6518000</v>
      </c>
      <c r="AB200" s="2">
        <v>42139</v>
      </c>
      <c r="AC200" s="12">
        <f t="shared" si="116"/>
        <v>1883.5940409941363</v>
      </c>
      <c r="AD200" s="12">
        <f t="shared" si="131"/>
        <v>1564.0376477142854</v>
      </c>
      <c r="AE200" s="12">
        <f t="shared" si="107"/>
        <v>1610.9587771457141</v>
      </c>
      <c r="AF200" s="13">
        <f t="shared" si="109"/>
        <v>86400</v>
      </c>
      <c r="AG200" s="15">
        <f t="shared" si="117"/>
        <v>86400</v>
      </c>
      <c r="AH200" s="15">
        <f t="shared" si="132"/>
        <v>-86127.364736151576</v>
      </c>
      <c r="AI200" s="15">
        <f t="shared" si="137"/>
        <v>0</v>
      </c>
      <c r="AJ200" s="15">
        <f t="shared" ref="AJ200:AJ263" si="140">IF((IF($AJ$2&lt;=AI200,AH200,AH200+AI200-$AJ$2)+AJ199)&lt;0,0,IF($AJ$2&lt;=AI200,AH200,AH200+AI200-$AJ$2)+AJ199)</f>
        <v>0</v>
      </c>
      <c r="AK200" s="40">
        <f t="shared" si="110"/>
        <v>6598820.2057023756</v>
      </c>
      <c r="AL200" s="15"/>
      <c r="AN200" s="2">
        <v>42139</v>
      </c>
      <c r="AO200" s="12">
        <f t="shared" si="133"/>
        <v>1564.0376477142854</v>
      </c>
      <c r="AP200" s="12">
        <f t="shared" si="108"/>
        <v>1610.9587771457141</v>
      </c>
      <c r="AQ200" s="34">
        <f t="shared" si="111"/>
        <v>86400</v>
      </c>
      <c r="AR200" s="15">
        <f t="shared" si="118"/>
        <v>86400</v>
      </c>
      <c r="AS200" s="15">
        <f t="shared" si="134"/>
        <v>-86127.364736151576</v>
      </c>
      <c r="AT200" s="15">
        <f t="shared" si="138"/>
        <v>408284.84413609857</v>
      </c>
      <c r="AU200" s="15">
        <f t="shared" ref="AU200:AU263" si="141">IF((IF($AJ$2&lt;=AT200,AS200,AS200+AT200-$AJ$2)+AU199)&lt;0,0,IF($AJ$2&lt;=AT200,AS200,AS200+AT200-$AJ$2)+AU199)</f>
        <v>0</v>
      </c>
      <c r="AV200" s="33">
        <f t="shared" si="112"/>
        <v>6598820.2057023756</v>
      </c>
    </row>
    <row r="201" spans="1:48" x14ac:dyDescent="0.15">
      <c r="A201" s="2">
        <v>42140</v>
      </c>
      <c r="B201" s="30">
        <v>0.19987745100000001</v>
      </c>
      <c r="C201" s="12">
        <f t="shared" si="119"/>
        <v>17269.4117664</v>
      </c>
      <c r="D201" s="12">
        <f>Výpar!$I$18/31</f>
        <v>13963.628571428571</v>
      </c>
      <c r="E201" s="12">
        <f t="shared" si="120"/>
        <v>14382.53742857143</v>
      </c>
      <c r="F201" s="13">
        <f t="shared" si="121"/>
        <v>11664</v>
      </c>
      <c r="G201" s="13">
        <f t="shared" si="122"/>
        <v>7171.2000000000007</v>
      </c>
      <c r="H201" s="14">
        <f t="shared" si="122"/>
        <v>7171.2000000000007</v>
      </c>
      <c r="I201" s="15">
        <f t="shared" si="113"/>
        <v>26006.400000000001</v>
      </c>
      <c r="J201" s="15">
        <f t="shared" si="114"/>
        <v>-23119.525662171429</v>
      </c>
      <c r="K201" s="15">
        <f t="shared" si="123"/>
        <v>5572094.6107465131</v>
      </c>
      <c r="L201" s="15">
        <f t="shared" si="124"/>
        <v>6986419.8300001565</v>
      </c>
      <c r="N201" s="2">
        <v>42140</v>
      </c>
      <c r="O201" s="37">
        <f t="shared" si="115"/>
        <v>6.5968261766908565E-2</v>
      </c>
      <c r="P201" s="12">
        <f t="shared" si="125"/>
        <v>5699.6578166608997</v>
      </c>
      <c r="Q201" s="12">
        <f t="shared" si="126"/>
        <v>3988.5942857142859</v>
      </c>
      <c r="R201" s="12">
        <f t="shared" si="127"/>
        <v>4108.2521142857149</v>
      </c>
      <c r="S201" s="13">
        <f t="shared" si="128"/>
        <v>7171.2000000000007</v>
      </c>
      <c r="T201" s="13">
        <v>0</v>
      </c>
      <c r="U201" s="14">
        <v>0</v>
      </c>
      <c r="V201" s="15">
        <f t="shared" si="139"/>
        <v>7171.2000000000007</v>
      </c>
      <c r="W201" s="15">
        <f t="shared" si="129"/>
        <v>-5579.794297624816</v>
      </c>
      <c r="X201" s="15">
        <f t="shared" si="135"/>
        <v>6506840.4114047512</v>
      </c>
      <c r="Y201" s="15">
        <f t="shared" si="136"/>
        <v>3318474.9808685444</v>
      </c>
      <c r="Z201" s="15">
        <f t="shared" si="130"/>
        <v>6518000</v>
      </c>
      <c r="AB201" s="2">
        <v>42140</v>
      </c>
      <c r="AC201" s="12">
        <f t="shared" si="116"/>
        <v>1883.5940409941363</v>
      </c>
      <c r="AD201" s="12">
        <f t="shared" si="131"/>
        <v>1564.0376477142854</v>
      </c>
      <c r="AE201" s="12">
        <f t="shared" ref="AE201:AE264" si="142">AD201*1.03</f>
        <v>1610.9587771457141</v>
      </c>
      <c r="AF201" s="13">
        <f t="shared" si="109"/>
        <v>86400</v>
      </c>
      <c r="AG201" s="15">
        <f t="shared" si="117"/>
        <v>86400</v>
      </c>
      <c r="AH201" s="15">
        <f t="shared" si="132"/>
        <v>-86127.364736151576</v>
      </c>
      <c r="AI201" s="15">
        <f t="shared" si="137"/>
        <v>0</v>
      </c>
      <c r="AJ201" s="15">
        <f t="shared" si="140"/>
        <v>0</v>
      </c>
      <c r="AK201" s="40">
        <f t="shared" si="110"/>
        <v>6593240.4114047512</v>
      </c>
      <c r="AL201" s="15"/>
      <c r="AN201" s="2">
        <v>42140</v>
      </c>
      <c r="AO201" s="12">
        <f t="shared" si="133"/>
        <v>1564.0376477142854</v>
      </c>
      <c r="AP201" s="12">
        <f t="shared" ref="AP201:AP264" si="143">AO201*1.03</f>
        <v>1610.9587771457141</v>
      </c>
      <c r="AQ201" s="34">
        <f t="shared" si="111"/>
        <v>86400</v>
      </c>
      <c r="AR201" s="15">
        <f t="shared" si="118"/>
        <v>86400</v>
      </c>
      <c r="AS201" s="15">
        <f t="shared" si="134"/>
        <v>-86127.364736151576</v>
      </c>
      <c r="AT201" s="15">
        <f t="shared" si="138"/>
        <v>322157.47939994698</v>
      </c>
      <c r="AU201" s="15">
        <f t="shared" si="141"/>
        <v>0</v>
      </c>
      <c r="AV201" s="33">
        <f t="shared" si="112"/>
        <v>6593240.4114047512</v>
      </c>
    </row>
    <row r="202" spans="1:48" x14ac:dyDescent="0.15">
      <c r="A202" s="2">
        <v>42141</v>
      </c>
      <c r="B202" s="30">
        <v>0.64523547800000003</v>
      </c>
      <c r="C202" s="12">
        <f t="shared" si="119"/>
        <v>55748.345299200002</v>
      </c>
      <c r="D202" s="12">
        <f>Výpar!$I$18/31</f>
        <v>13963.628571428571</v>
      </c>
      <c r="E202" s="12">
        <f t="shared" si="120"/>
        <v>14382.53742857143</v>
      </c>
      <c r="F202" s="13">
        <f>IF(K201&lt;4/5*$L$2,0.135*86400*1/3,0.135*86400)</f>
        <v>11664</v>
      </c>
      <c r="G202" s="13">
        <f t="shared" si="122"/>
        <v>7171.2000000000007</v>
      </c>
      <c r="H202" s="14">
        <f t="shared" si="122"/>
        <v>7171.2000000000007</v>
      </c>
      <c r="I202" s="15">
        <f t="shared" si="113"/>
        <v>26006.400000000001</v>
      </c>
      <c r="J202" s="15">
        <f t="shared" si="114"/>
        <v>15359.407870628573</v>
      </c>
      <c r="K202" s="15">
        <f t="shared" si="123"/>
        <v>5587454.018617142</v>
      </c>
      <c r="L202" s="15">
        <f t="shared" si="124"/>
        <v>6962233.2564879274</v>
      </c>
      <c r="N202" s="2">
        <v>42141</v>
      </c>
      <c r="O202" s="37">
        <f t="shared" si="115"/>
        <v>0.21295580217300433</v>
      </c>
      <c r="P202" s="12">
        <f t="shared" si="125"/>
        <v>18399.381307747575</v>
      </c>
      <c r="Q202" s="12">
        <f t="shared" si="126"/>
        <v>3988.5942857142859</v>
      </c>
      <c r="R202" s="12">
        <f t="shared" si="127"/>
        <v>4108.2521142857149</v>
      </c>
      <c r="S202" s="13">
        <f t="shared" si="128"/>
        <v>7171.2000000000007</v>
      </c>
      <c r="T202" s="13">
        <v>0</v>
      </c>
      <c r="U202" s="14">
        <v>0</v>
      </c>
      <c r="V202" s="15">
        <f t="shared" si="139"/>
        <v>7171.2000000000007</v>
      </c>
      <c r="W202" s="15">
        <f t="shared" si="129"/>
        <v>7119.9291934618595</v>
      </c>
      <c r="X202" s="15">
        <f t="shared" si="135"/>
        <v>6513960.3405982135</v>
      </c>
      <c r="Y202" s="15">
        <f t="shared" si="136"/>
        <v>3321555.2506602202</v>
      </c>
      <c r="Z202" s="15">
        <f t="shared" si="130"/>
        <v>6518000</v>
      </c>
      <c r="AB202" s="2">
        <v>42141</v>
      </c>
      <c r="AC202" s="12">
        <f t="shared" si="116"/>
        <v>6080.5343239983749</v>
      </c>
      <c r="AD202" s="12">
        <f t="shared" si="131"/>
        <v>1564.0376477142854</v>
      </c>
      <c r="AE202" s="12">
        <f t="shared" si="142"/>
        <v>1610.9587771457141</v>
      </c>
      <c r="AF202" s="13">
        <f t="shared" si="109"/>
        <v>86400</v>
      </c>
      <c r="AG202" s="15">
        <f t="shared" si="117"/>
        <v>86400</v>
      </c>
      <c r="AH202" s="15">
        <f t="shared" si="132"/>
        <v>-81930.424453147338</v>
      </c>
      <c r="AI202" s="15">
        <f t="shared" si="137"/>
        <v>0</v>
      </c>
      <c r="AJ202" s="15">
        <f t="shared" si="140"/>
        <v>0</v>
      </c>
      <c r="AK202" s="40">
        <f t="shared" si="110"/>
        <v>6600360.3405982135</v>
      </c>
      <c r="AL202" s="15"/>
      <c r="AN202" s="2">
        <v>42141</v>
      </c>
      <c r="AO202" s="12">
        <f t="shared" si="133"/>
        <v>1564.0376477142854</v>
      </c>
      <c r="AP202" s="12">
        <f t="shared" si="143"/>
        <v>1610.9587771457141</v>
      </c>
      <c r="AQ202" s="34">
        <f t="shared" si="111"/>
        <v>86400</v>
      </c>
      <c r="AR202" s="15">
        <f t="shared" si="118"/>
        <v>86400</v>
      </c>
      <c r="AS202" s="15">
        <f t="shared" si="134"/>
        <v>-81930.424453147338</v>
      </c>
      <c r="AT202" s="15">
        <f t="shared" si="138"/>
        <v>240227.05494679965</v>
      </c>
      <c r="AU202" s="15">
        <f t="shared" si="141"/>
        <v>0</v>
      </c>
      <c r="AV202" s="33">
        <f t="shared" si="112"/>
        <v>6600360.3405982135</v>
      </c>
    </row>
    <row r="203" spans="1:48" x14ac:dyDescent="0.15">
      <c r="A203" s="2">
        <v>42142</v>
      </c>
      <c r="B203" s="30">
        <v>0.197486139</v>
      </c>
      <c r="C203" s="12">
        <f t="shared" si="119"/>
        <v>17062.802409600001</v>
      </c>
      <c r="D203" s="12">
        <f>Výpar!$I$18/31</f>
        <v>13963.628571428571</v>
      </c>
      <c r="E203" s="12">
        <f t="shared" si="120"/>
        <v>14382.53742857143</v>
      </c>
      <c r="F203" s="13">
        <f t="shared" ref="F203:F266" si="144">IF(K202&lt;4/5*$L$2,0.135*86400*1/3,0.135*86400)</f>
        <v>11664</v>
      </c>
      <c r="G203" s="13">
        <f t="shared" si="122"/>
        <v>7171.2000000000007</v>
      </c>
      <c r="H203" s="14">
        <f t="shared" si="122"/>
        <v>7171.2000000000007</v>
      </c>
      <c r="I203" s="15">
        <f t="shared" si="113"/>
        <v>26006.400000000001</v>
      </c>
      <c r="J203" s="15">
        <f t="shared" si="114"/>
        <v>-23326.135018971429</v>
      </c>
      <c r="K203" s="15">
        <f t="shared" si="123"/>
        <v>5564127.8835981702</v>
      </c>
      <c r="L203" s="15">
        <f t="shared" si="124"/>
        <v>6876035.0050671259</v>
      </c>
      <c r="N203" s="2">
        <v>42142</v>
      </c>
      <c r="O203" s="37">
        <f t="shared" si="115"/>
        <v>6.5179024685921627E-2</v>
      </c>
      <c r="P203" s="12">
        <f t="shared" si="125"/>
        <v>5631.467732863629</v>
      </c>
      <c r="Q203" s="12">
        <f t="shared" si="126"/>
        <v>3988.5942857142859</v>
      </c>
      <c r="R203" s="12">
        <f t="shared" si="127"/>
        <v>4108.2521142857149</v>
      </c>
      <c r="S203" s="13">
        <f t="shared" si="128"/>
        <v>7171.2000000000007</v>
      </c>
      <c r="T203" s="13">
        <v>0</v>
      </c>
      <c r="U203" s="14">
        <v>0</v>
      </c>
      <c r="V203" s="15">
        <f t="shared" si="139"/>
        <v>7171.2000000000007</v>
      </c>
      <c r="W203" s="15">
        <f t="shared" si="129"/>
        <v>-5647.9843814220867</v>
      </c>
      <c r="X203" s="15">
        <f t="shared" si="135"/>
        <v>6508312.3562167911</v>
      </c>
      <c r="Y203" s="15">
        <f t="shared" si="136"/>
        <v>3306219.6224955888</v>
      </c>
      <c r="Z203" s="15">
        <f t="shared" si="130"/>
        <v>6518000</v>
      </c>
      <c r="AB203" s="2">
        <v>42142</v>
      </c>
      <c r="AC203" s="12">
        <f t="shared" si="116"/>
        <v>1861.05892754926</v>
      </c>
      <c r="AD203" s="12">
        <f t="shared" si="131"/>
        <v>1564.0376477142854</v>
      </c>
      <c r="AE203" s="12">
        <f t="shared" si="142"/>
        <v>1610.9587771457141</v>
      </c>
      <c r="AF203" s="13">
        <f t="shared" si="109"/>
        <v>86400</v>
      </c>
      <c r="AG203" s="15">
        <f t="shared" si="117"/>
        <v>86400</v>
      </c>
      <c r="AH203" s="15">
        <f t="shared" si="132"/>
        <v>-86149.899849596462</v>
      </c>
      <c r="AI203" s="15">
        <f t="shared" si="137"/>
        <v>0</v>
      </c>
      <c r="AJ203" s="15">
        <f t="shared" si="140"/>
        <v>0</v>
      </c>
      <c r="AK203" s="40">
        <f t="shared" si="110"/>
        <v>6594712.3562167911</v>
      </c>
      <c r="AL203" s="15"/>
      <c r="AN203" s="2">
        <v>42142</v>
      </c>
      <c r="AO203" s="12">
        <f t="shared" si="133"/>
        <v>1564.0376477142854</v>
      </c>
      <c r="AP203" s="12">
        <f t="shared" si="143"/>
        <v>1610.9587771457141</v>
      </c>
      <c r="AQ203" s="34">
        <f t="shared" si="111"/>
        <v>86400</v>
      </c>
      <c r="AR203" s="15">
        <f t="shared" si="118"/>
        <v>86400</v>
      </c>
      <c r="AS203" s="15">
        <f t="shared" si="134"/>
        <v>-86149.899849596462</v>
      </c>
      <c r="AT203" s="15">
        <f t="shared" si="138"/>
        <v>154077.15509720318</v>
      </c>
      <c r="AU203" s="15">
        <f t="shared" si="141"/>
        <v>0</v>
      </c>
      <c r="AV203" s="33">
        <f t="shared" si="112"/>
        <v>6594712.3562167911</v>
      </c>
    </row>
    <row r="204" spans="1:48" x14ac:dyDescent="0.15">
      <c r="A204" s="2">
        <v>42143</v>
      </c>
      <c r="B204" s="30">
        <v>0.19270351499999999</v>
      </c>
      <c r="C204" s="12">
        <f t="shared" si="119"/>
        <v>16649.583695999998</v>
      </c>
      <c r="D204" s="12">
        <f>Výpar!$I$18/31</f>
        <v>13963.628571428571</v>
      </c>
      <c r="E204" s="12">
        <f t="shared" si="120"/>
        <v>14382.53742857143</v>
      </c>
      <c r="F204" s="13">
        <f t="shared" si="144"/>
        <v>11664</v>
      </c>
      <c r="G204" s="13">
        <f t="shared" si="122"/>
        <v>7171.2000000000007</v>
      </c>
      <c r="H204" s="14">
        <f t="shared" si="122"/>
        <v>7171.2000000000007</v>
      </c>
      <c r="I204" s="15">
        <f t="shared" si="113"/>
        <v>26006.400000000001</v>
      </c>
      <c r="J204" s="15">
        <f t="shared" si="114"/>
        <v>-23739.353732571431</v>
      </c>
      <c r="K204" s="15">
        <f t="shared" si="123"/>
        <v>5540388.5298655992</v>
      </c>
      <c r="L204" s="15">
        <f t="shared" si="124"/>
        <v>6765684.1812001541</v>
      </c>
      <c r="N204" s="2">
        <v>42143</v>
      </c>
      <c r="O204" s="37">
        <f t="shared" si="115"/>
        <v>6.3600550523947738E-2</v>
      </c>
      <c r="P204" s="12">
        <f t="shared" si="125"/>
        <v>5495.0875652690847</v>
      </c>
      <c r="Q204" s="12">
        <f t="shared" si="126"/>
        <v>3988.5942857142859</v>
      </c>
      <c r="R204" s="12">
        <f t="shared" si="127"/>
        <v>4108.2521142857149</v>
      </c>
      <c r="S204" s="13">
        <f t="shared" si="128"/>
        <v>7171.2000000000007</v>
      </c>
      <c r="T204" s="13">
        <v>0</v>
      </c>
      <c r="U204" s="14">
        <v>0</v>
      </c>
      <c r="V204" s="15">
        <f t="shared" si="139"/>
        <v>7171.2000000000007</v>
      </c>
      <c r="W204" s="15">
        <f t="shared" si="129"/>
        <v>-5784.3645490166309</v>
      </c>
      <c r="X204" s="15">
        <f t="shared" si="135"/>
        <v>6502527.9916677745</v>
      </c>
      <c r="Y204" s="15">
        <f t="shared" si="136"/>
        <v>3284963.2496143468</v>
      </c>
      <c r="Z204" s="15">
        <f t="shared" si="130"/>
        <v>6518000</v>
      </c>
      <c r="AB204" s="2">
        <v>42143</v>
      </c>
      <c r="AC204" s="12">
        <f t="shared" si="116"/>
        <v>1815.9887006595063</v>
      </c>
      <c r="AD204" s="12">
        <f t="shared" si="131"/>
        <v>1564.0376477142854</v>
      </c>
      <c r="AE204" s="12">
        <f t="shared" si="142"/>
        <v>1610.9587771457141</v>
      </c>
      <c r="AF204" s="13">
        <f t="shared" si="109"/>
        <v>86400</v>
      </c>
      <c r="AG204" s="15">
        <f t="shared" si="117"/>
        <v>86400</v>
      </c>
      <c r="AH204" s="15">
        <f t="shared" si="132"/>
        <v>-86194.970076486206</v>
      </c>
      <c r="AI204" s="15">
        <f t="shared" si="137"/>
        <v>0</v>
      </c>
      <c r="AJ204" s="15">
        <f t="shared" si="140"/>
        <v>0</v>
      </c>
      <c r="AK204" s="40">
        <f t="shared" si="110"/>
        <v>6588927.9916677745</v>
      </c>
      <c r="AL204" s="15"/>
      <c r="AN204" s="2">
        <v>42143</v>
      </c>
      <c r="AO204" s="12">
        <f t="shared" si="133"/>
        <v>1564.0376477142854</v>
      </c>
      <c r="AP204" s="12">
        <f t="shared" si="143"/>
        <v>1610.9587771457141</v>
      </c>
      <c r="AQ204" s="34">
        <f t="shared" si="111"/>
        <v>86400</v>
      </c>
      <c r="AR204" s="15">
        <f t="shared" si="118"/>
        <v>86400</v>
      </c>
      <c r="AS204" s="15">
        <f t="shared" si="134"/>
        <v>-86194.970076486206</v>
      </c>
      <c r="AT204" s="15">
        <f t="shared" si="138"/>
        <v>67882.185020716977</v>
      </c>
      <c r="AU204" s="15">
        <f t="shared" si="141"/>
        <v>0</v>
      </c>
      <c r="AV204" s="33">
        <f t="shared" si="112"/>
        <v>6588927.9916677745</v>
      </c>
    </row>
    <row r="205" spans="1:48" x14ac:dyDescent="0.15">
      <c r="A205" s="2">
        <v>42144</v>
      </c>
      <c r="B205" s="30">
        <v>0.70167280399999998</v>
      </c>
      <c r="C205" s="12">
        <f t="shared" si="119"/>
        <v>60624.530265599999</v>
      </c>
      <c r="D205" s="12">
        <f>Výpar!$I$18/31</f>
        <v>13963.628571428571</v>
      </c>
      <c r="E205" s="12">
        <f t="shared" si="120"/>
        <v>14382.53742857143</v>
      </c>
      <c r="F205" s="13">
        <f t="shared" si="144"/>
        <v>11664</v>
      </c>
      <c r="G205" s="13">
        <f t="shared" si="122"/>
        <v>7171.2000000000007</v>
      </c>
      <c r="H205" s="14">
        <f t="shared" si="122"/>
        <v>7171.2000000000007</v>
      </c>
      <c r="I205" s="15">
        <f t="shared" si="113"/>
        <v>26006.400000000001</v>
      </c>
      <c r="J205" s="15">
        <f t="shared" si="114"/>
        <v>20235.592837028569</v>
      </c>
      <c r="K205" s="15">
        <f t="shared" si="123"/>
        <v>5560624.1227026274</v>
      </c>
      <c r="L205" s="15">
        <f t="shared" si="124"/>
        <v>6719543.8967398098</v>
      </c>
      <c r="N205" s="2">
        <v>42144</v>
      </c>
      <c r="O205" s="37">
        <f t="shared" si="115"/>
        <v>0.23158257711117558</v>
      </c>
      <c r="P205" s="12">
        <f t="shared" si="125"/>
        <v>20008.734662405572</v>
      </c>
      <c r="Q205" s="12">
        <f t="shared" si="126"/>
        <v>3988.5942857142859</v>
      </c>
      <c r="R205" s="12">
        <f t="shared" si="127"/>
        <v>4108.2521142857149</v>
      </c>
      <c r="S205" s="13">
        <f t="shared" si="128"/>
        <v>7171.2000000000007</v>
      </c>
      <c r="T205" s="13">
        <v>0</v>
      </c>
      <c r="U205" s="14">
        <v>0</v>
      </c>
      <c r="V205" s="15">
        <f t="shared" si="139"/>
        <v>7171.2000000000007</v>
      </c>
      <c r="W205" s="15">
        <f t="shared" si="129"/>
        <v>8729.2825481198561</v>
      </c>
      <c r="X205" s="15">
        <f t="shared" si="135"/>
        <v>6511257.2742158948</v>
      </c>
      <c r="Y205" s="15">
        <f t="shared" si="136"/>
        <v>3286949.8063783618</v>
      </c>
      <c r="Z205" s="15">
        <f t="shared" si="130"/>
        <v>6518000</v>
      </c>
      <c r="AB205" s="2">
        <v>42144</v>
      </c>
      <c r="AC205" s="12">
        <f t="shared" si="116"/>
        <v>6612.3852677211025</v>
      </c>
      <c r="AD205" s="12">
        <f t="shared" si="131"/>
        <v>1564.0376477142854</v>
      </c>
      <c r="AE205" s="12">
        <f t="shared" si="142"/>
        <v>1610.9587771457141</v>
      </c>
      <c r="AF205" s="13">
        <f t="shared" si="109"/>
        <v>86400</v>
      </c>
      <c r="AG205" s="15">
        <f t="shared" si="117"/>
        <v>86400</v>
      </c>
      <c r="AH205" s="15">
        <f t="shared" si="132"/>
        <v>-81398.573509424619</v>
      </c>
      <c r="AI205" s="15">
        <f t="shared" si="137"/>
        <v>0</v>
      </c>
      <c r="AJ205" s="15">
        <f t="shared" si="140"/>
        <v>0</v>
      </c>
      <c r="AK205" s="40">
        <f t="shared" si="110"/>
        <v>6597657.2742158948</v>
      </c>
      <c r="AL205" s="15"/>
      <c r="AN205" s="2">
        <v>42144</v>
      </c>
      <c r="AO205" s="12">
        <f t="shared" si="133"/>
        <v>1564.0376477142854</v>
      </c>
      <c r="AP205" s="12">
        <f t="shared" si="143"/>
        <v>1610.9587771457141</v>
      </c>
      <c r="AQ205" s="34">
        <f t="shared" si="111"/>
        <v>86400</v>
      </c>
      <c r="AR205" s="15">
        <f t="shared" si="118"/>
        <v>86400</v>
      </c>
      <c r="AS205" s="15">
        <f t="shared" si="134"/>
        <v>-81398.573509424619</v>
      </c>
      <c r="AT205" s="15">
        <f t="shared" si="138"/>
        <v>0</v>
      </c>
      <c r="AU205" s="15">
        <f t="shared" si="141"/>
        <v>0</v>
      </c>
      <c r="AV205" s="33">
        <f t="shared" si="112"/>
        <v>6597657.2742158948</v>
      </c>
    </row>
    <row r="206" spans="1:48" x14ac:dyDescent="0.15">
      <c r="A206" s="2">
        <v>42145</v>
      </c>
      <c r="B206" s="30">
        <v>1.167096519</v>
      </c>
      <c r="C206" s="12">
        <f t="shared" si="119"/>
        <v>100837.1392416</v>
      </c>
      <c r="D206" s="12">
        <f>Výpar!$I$18/31</f>
        <v>13963.628571428571</v>
      </c>
      <c r="E206" s="12">
        <f t="shared" si="120"/>
        <v>14382.53742857143</v>
      </c>
      <c r="F206" s="13">
        <f t="shared" si="144"/>
        <v>11664</v>
      </c>
      <c r="G206" s="13">
        <f t="shared" si="122"/>
        <v>7171.2000000000007</v>
      </c>
      <c r="H206" s="14">
        <f t="shared" si="122"/>
        <v>7171.2000000000007</v>
      </c>
      <c r="I206" s="15">
        <f t="shared" si="113"/>
        <v>26006.400000000001</v>
      </c>
      <c r="J206" s="15">
        <f t="shared" si="114"/>
        <v>60448.201813028572</v>
      </c>
      <c r="K206" s="15">
        <f t="shared" si="123"/>
        <v>5621072.3245156556</v>
      </c>
      <c r="L206" s="15">
        <f t="shared" si="124"/>
        <v>6774064.4230684936</v>
      </c>
      <c r="N206" s="2">
        <v>42145</v>
      </c>
      <c r="O206" s="37">
        <f t="shared" si="115"/>
        <v>0.38519266824470239</v>
      </c>
      <c r="P206" s="12">
        <f t="shared" si="125"/>
        <v>33280.646536342283</v>
      </c>
      <c r="Q206" s="12">
        <f t="shared" si="126"/>
        <v>3988.5942857142859</v>
      </c>
      <c r="R206" s="12">
        <f t="shared" si="127"/>
        <v>4108.2521142857149</v>
      </c>
      <c r="S206" s="13">
        <f t="shared" si="128"/>
        <v>7171.2000000000007</v>
      </c>
      <c r="T206" s="13">
        <v>0</v>
      </c>
      <c r="U206" s="14">
        <v>0</v>
      </c>
      <c r="V206" s="15">
        <f t="shared" si="139"/>
        <v>7171.2000000000007</v>
      </c>
      <c r="W206" s="15">
        <f t="shared" si="129"/>
        <v>22001.194422056567</v>
      </c>
      <c r="X206" s="15">
        <f t="shared" si="135"/>
        <v>6518000</v>
      </c>
      <c r="Y206" s="15">
        <f t="shared" si="136"/>
        <v>3308951.0008004182</v>
      </c>
      <c r="Z206" s="15">
        <f t="shared" si="130"/>
        <v>6518000</v>
      </c>
      <c r="AB206" s="2">
        <v>42145</v>
      </c>
      <c r="AC206" s="12">
        <f t="shared" si="116"/>
        <v>10998.41946880441</v>
      </c>
      <c r="AD206" s="12">
        <f t="shared" si="131"/>
        <v>1564.0376477142854</v>
      </c>
      <c r="AE206" s="12">
        <f t="shared" si="142"/>
        <v>1610.9587771457141</v>
      </c>
      <c r="AF206" s="13">
        <f t="shared" si="109"/>
        <v>86400</v>
      </c>
      <c r="AG206" s="15">
        <f t="shared" si="117"/>
        <v>86400</v>
      </c>
      <c r="AH206" s="15">
        <f t="shared" si="132"/>
        <v>-77012.539308341307</v>
      </c>
      <c r="AI206" s="15">
        <f t="shared" si="137"/>
        <v>0</v>
      </c>
      <c r="AJ206" s="15">
        <f t="shared" si="140"/>
        <v>0</v>
      </c>
      <c r="AK206" s="40">
        <f t="shared" si="110"/>
        <v>6604400</v>
      </c>
      <c r="AL206" s="15"/>
      <c r="AN206" s="2">
        <v>42145</v>
      </c>
      <c r="AO206" s="12">
        <f t="shared" si="133"/>
        <v>1564.0376477142854</v>
      </c>
      <c r="AP206" s="12">
        <f t="shared" si="143"/>
        <v>1610.9587771457141</v>
      </c>
      <c r="AQ206" s="34">
        <f t="shared" si="111"/>
        <v>86400</v>
      </c>
      <c r="AR206" s="15">
        <f t="shared" si="118"/>
        <v>86400</v>
      </c>
      <c r="AS206" s="15">
        <f t="shared" si="134"/>
        <v>-77012.539308341307</v>
      </c>
      <c r="AT206" s="15">
        <f t="shared" si="138"/>
        <v>0</v>
      </c>
      <c r="AU206" s="15">
        <f t="shared" si="141"/>
        <v>0</v>
      </c>
      <c r="AV206" s="33">
        <f t="shared" si="112"/>
        <v>6604400</v>
      </c>
    </row>
    <row r="207" spans="1:48" x14ac:dyDescent="0.15">
      <c r="A207" s="2">
        <v>42146</v>
      </c>
      <c r="B207" s="30">
        <v>0.17717830900000001</v>
      </c>
      <c r="C207" s="12">
        <f t="shared" si="119"/>
        <v>15308.205897600001</v>
      </c>
      <c r="D207" s="12">
        <f>Výpar!$I$18/31</f>
        <v>13963.628571428571</v>
      </c>
      <c r="E207" s="12">
        <f t="shared" si="120"/>
        <v>14382.53742857143</v>
      </c>
      <c r="F207" s="13">
        <f t="shared" si="144"/>
        <v>11664</v>
      </c>
      <c r="G207" s="13">
        <f t="shared" si="122"/>
        <v>7171.2000000000007</v>
      </c>
      <c r="H207" s="14">
        <f t="shared" si="122"/>
        <v>7171.2000000000007</v>
      </c>
      <c r="I207" s="15">
        <f t="shared" si="113"/>
        <v>26006.400000000001</v>
      </c>
      <c r="J207" s="15">
        <f t="shared" si="114"/>
        <v>-25080.731530971429</v>
      </c>
      <c r="K207" s="15">
        <f t="shared" si="123"/>
        <v>5595991.5929846838</v>
      </c>
      <c r="L207" s="15">
        <f t="shared" si="124"/>
        <v>6717975.2845222056</v>
      </c>
      <c r="N207" s="2">
        <v>42146</v>
      </c>
      <c r="O207" s="37">
        <f t="shared" si="115"/>
        <v>5.8476556555297522E-2</v>
      </c>
      <c r="P207" s="12">
        <f t="shared" si="125"/>
        <v>5052.3744863777056</v>
      </c>
      <c r="Q207" s="12">
        <f t="shared" si="126"/>
        <v>3988.5942857142859</v>
      </c>
      <c r="R207" s="12">
        <f t="shared" si="127"/>
        <v>4108.2521142857149</v>
      </c>
      <c r="S207" s="13">
        <f t="shared" si="128"/>
        <v>7171.2000000000007</v>
      </c>
      <c r="T207" s="13">
        <v>0</v>
      </c>
      <c r="U207" s="14">
        <v>0</v>
      </c>
      <c r="V207" s="15">
        <f t="shared" si="139"/>
        <v>7171.2000000000007</v>
      </c>
      <c r="W207" s="15">
        <f t="shared" si="129"/>
        <v>-6227.0776279080101</v>
      </c>
      <c r="X207" s="15">
        <f t="shared" si="135"/>
        <v>6511772.9223720916</v>
      </c>
      <c r="Y207" s="15">
        <f t="shared" si="136"/>
        <v>3296496.8455446013</v>
      </c>
      <c r="Z207" s="15">
        <f t="shared" si="130"/>
        <v>6518000</v>
      </c>
      <c r="AB207" s="2">
        <v>42146</v>
      </c>
      <c r="AC207" s="12">
        <f t="shared" si="116"/>
        <v>1669.6831251155875</v>
      </c>
      <c r="AD207" s="12">
        <f t="shared" si="131"/>
        <v>1564.0376477142854</v>
      </c>
      <c r="AE207" s="12">
        <f t="shared" si="142"/>
        <v>1610.9587771457141</v>
      </c>
      <c r="AF207" s="13">
        <f t="shared" si="109"/>
        <v>86400</v>
      </c>
      <c r="AG207" s="15">
        <f t="shared" si="117"/>
        <v>86400</v>
      </c>
      <c r="AH207" s="15">
        <f t="shared" si="132"/>
        <v>-86341.275652030134</v>
      </c>
      <c r="AI207" s="15">
        <f t="shared" si="137"/>
        <v>0</v>
      </c>
      <c r="AJ207" s="15">
        <f t="shared" si="140"/>
        <v>0</v>
      </c>
      <c r="AK207" s="40">
        <f t="shared" si="110"/>
        <v>6598172.9223720916</v>
      </c>
      <c r="AL207" s="15"/>
      <c r="AN207" s="2">
        <v>42146</v>
      </c>
      <c r="AO207" s="12">
        <f t="shared" si="133"/>
        <v>1564.0376477142854</v>
      </c>
      <c r="AP207" s="12">
        <f t="shared" si="143"/>
        <v>1610.9587771457141</v>
      </c>
      <c r="AQ207" s="34">
        <f t="shared" si="111"/>
        <v>86400</v>
      </c>
      <c r="AR207" s="15">
        <f t="shared" si="118"/>
        <v>86400</v>
      </c>
      <c r="AS207" s="15">
        <f t="shared" si="134"/>
        <v>-86341.275652030134</v>
      </c>
      <c r="AT207" s="15">
        <f t="shared" si="138"/>
        <v>0</v>
      </c>
      <c r="AU207" s="15">
        <f t="shared" si="141"/>
        <v>0</v>
      </c>
      <c r="AV207" s="33">
        <f t="shared" si="112"/>
        <v>6598172.9223720916</v>
      </c>
    </row>
    <row r="208" spans="1:48" x14ac:dyDescent="0.15">
      <c r="A208" s="2">
        <v>42147</v>
      </c>
      <c r="B208" s="30">
        <v>0.62096437800000004</v>
      </c>
      <c r="C208" s="12">
        <f t="shared" si="119"/>
        <v>53651.322259200002</v>
      </c>
      <c r="D208" s="12">
        <f>Výpar!$I$18/31</f>
        <v>13963.628571428571</v>
      </c>
      <c r="E208" s="12">
        <f t="shared" si="120"/>
        <v>14382.53742857143</v>
      </c>
      <c r="F208" s="13">
        <f t="shared" si="144"/>
        <v>11664</v>
      </c>
      <c r="G208" s="13">
        <f t="shared" si="122"/>
        <v>7171.2000000000007</v>
      </c>
      <c r="H208" s="14">
        <f t="shared" si="122"/>
        <v>7171.2000000000007</v>
      </c>
      <c r="I208" s="15">
        <f t="shared" si="113"/>
        <v>26006.400000000001</v>
      </c>
      <c r="J208" s="15">
        <f t="shared" si="114"/>
        <v>13262.384830628573</v>
      </c>
      <c r="K208" s="15">
        <f t="shared" si="123"/>
        <v>5609253.9778153123</v>
      </c>
      <c r="L208" s="15">
        <f t="shared" si="124"/>
        <v>6713491.6471681464</v>
      </c>
      <c r="N208" s="2">
        <v>42147</v>
      </c>
      <c r="O208" s="37">
        <f t="shared" si="115"/>
        <v>0.20494528237619736</v>
      </c>
      <c r="P208" s="12">
        <f t="shared" si="125"/>
        <v>17707.272397303452</v>
      </c>
      <c r="Q208" s="12">
        <f t="shared" si="126"/>
        <v>3988.5942857142859</v>
      </c>
      <c r="R208" s="12">
        <f t="shared" si="127"/>
        <v>4108.2521142857149</v>
      </c>
      <c r="S208" s="13">
        <f t="shared" si="128"/>
        <v>7171.2000000000007</v>
      </c>
      <c r="T208" s="13">
        <v>0</v>
      </c>
      <c r="U208" s="14">
        <v>0</v>
      </c>
      <c r="V208" s="15">
        <f t="shared" si="139"/>
        <v>7171.2000000000007</v>
      </c>
      <c r="W208" s="15">
        <f t="shared" si="129"/>
        <v>6427.8202830177361</v>
      </c>
      <c r="X208" s="15">
        <f t="shared" si="135"/>
        <v>6518000</v>
      </c>
      <c r="Y208" s="15">
        <f t="shared" si="136"/>
        <v>3302924.6658276189</v>
      </c>
      <c r="Z208" s="15">
        <f t="shared" si="130"/>
        <v>6518000</v>
      </c>
      <c r="AB208" s="2">
        <v>42147</v>
      </c>
      <c r="AC208" s="12">
        <f t="shared" si="116"/>
        <v>5851.8096774729747</v>
      </c>
      <c r="AD208" s="12">
        <f t="shared" si="131"/>
        <v>1564.0376477142854</v>
      </c>
      <c r="AE208" s="12">
        <f t="shared" si="142"/>
        <v>1610.9587771457141</v>
      </c>
      <c r="AF208" s="13">
        <f t="shared" si="109"/>
        <v>86400</v>
      </c>
      <c r="AG208" s="15">
        <f t="shared" si="117"/>
        <v>86400</v>
      </c>
      <c r="AH208" s="15">
        <f t="shared" si="132"/>
        <v>-82159.149099672737</v>
      </c>
      <c r="AI208" s="15">
        <f t="shared" si="137"/>
        <v>0</v>
      </c>
      <c r="AJ208" s="15">
        <f t="shared" si="140"/>
        <v>0</v>
      </c>
      <c r="AK208" s="40">
        <f t="shared" si="110"/>
        <v>6604400</v>
      </c>
      <c r="AL208" s="15"/>
      <c r="AN208" s="2">
        <v>42147</v>
      </c>
      <c r="AO208" s="12">
        <f t="shared" si="133"/>
        <v>1564.0376477142854</v>
      </c>
      <c r="AP208" s="12">
        <f t="shared" si="143"/>
        <v>1610.9587771457141</v>
      </c>
      <c r="AQ208" s="34">
        <f t="shared" si="111"/>
        <v>86400</v>
      </c>
      <c r="AR208" s="15">
        <f t="shared" si="118"/>
        <v>86400</v>
      </c>
      <c r="AS208" s="15">
        <f t="shared" si="134"/>
        <v>-82159.149099672737</v>
      </c>
      <c r="AT208" s="15">
        <f t="shared" si="138"/>
        <v>0</v>
      </c>
      <c r="AU208" s="15">
        <f t="shared" si="141"/>
        <v>0</v>
      </c>
      <c r="AV208" s="33">
        <f t="shared" si="112"/>
        <v>6604400</v>
      </c>
    </row>
    <row r="209" spans="1:48" x14ac:dyDescent="0.15">
      <c r="A209" s="2">
        <v>42148</v>
      </c>
      <c r="B209" s="30">
        <v>1.076862765</v>
      </c>
      <c r="C209" s="12">
        <f t="shared" si="119"/>
        <v>93040.942895999993</v>
      </c>
      <c r="D209" s="12">
        <f>Výpar!$I$18/31</f>
        <v>13963.628571428571</v>
      </c>
      <c r="E209" s="12">
        <f t="shared" si="120"/>
        <v>14382.53742857143</v>
      </c>
      <c r="F209" s="13">
        <f t="shared" si="144"/>
        <v>11664</v>
      </c>
      <c r="G209" s="13">
        <f t="shared" si="122"/>
        <v>7171.2000000000007</v>
      </c>
      <c r="H209" s="14">
        <f t="shared" si="122"/>
        <v>7171.2000000000007</v>
      </c>
      <c r="I209" s="15">
        <f t="shared" si="113"/>
        <v>26006.400000000001</v>
      </c>
      <c r="J209" s="15">
        <f t="shared" si="114"/>
        <v>52652.005467428564</v>
      </c>
      <c r="K209" s="15">
        <f t="shared" si="123"/>
        <v>5627000</v>
      </c>
      <c r="L209" s="15">
        <f t="shared" si="124"/>
        <v>6766143.6526355753</v>
      </c>
      <c r="N209" s="2">
        <v>42148</v>
      </c>
      <c r="O209" s="37">
        <f t="shared" si="115"/>
        <v>0.35541160052394771</v>
      </c>
      <c r="P209" s="12">
        <f t="shared" si="125"/>
        <v>30707.562285269083</v>
      </c>
      <c r="Q209" s="12">
        <f t="shared" si="126"/>
        <v>3988.5942857142859</v>
      </c>
      <c r="R209" s="12">
        <f t="shared" si="127"/>
        <v>4108.2521142857149</v>
      </c>
      <c r="S209" s="13">
        <f t="shared" si="128"/>
        <v>7171.2000000000007</v>
      </c>
      <c r="T209" s="13">
        <v>0</v>
      </c>
      <c r="U209" s="14">
        <v>0</v>
      </c>
      <c r="V209" s="15">
        <f t="shared" si="139"/>
        <v>7171.2000000000007</v>
      </c>
      <c r="W209" s="15">
        <f t="shared" si="129"/>
        <v>19428.110170983367</v>
      </c>
      <c r="X209" s="15">
        <f t="shared" si="135"/>
        <v>6518000</v>
      </c>
      <c r="Y209" s="15">
        <f t="shared" si="136"/>
        <v>3322352.7759986022</v>
      </c>
      <c r="Z209" s="15">
        <f t="shared" si="130"/>
        <v>6518000</v>
      </c>
      <c r="AB209" s="2">
        <v>42148</v>
      </c>
      <c r="AC209" s="12">
        <f t="shared" si="116"/>
        <v>10148.079620659506</v>
      </c>
      <c r="AD209" s="12">
        <f t="shared" si="131"/>
        <v>1564.0376477142854</v>
      </c>
      <c r="AE209" s="12">
        <f t="shared" si="142"/>
        <v>1610.9587771457141</v>
      </c>
      <c r="AF209" s="13">
        <f t="shared" si="109"/>
        <v>86400</v>
      </c>
      <c r="AG209" s="15">
        <f t="shared" si="117"/>
        <v>86400</v>
      </c>
      <c r="AH209" s="15">
        <f t="shared" si="132"/>
        <v>-77862.879156486204</v>
      </c>
      <c r="AI209" s="15">
        <f t="shared" si="137"/>
        <v>0</v>
      </c>
      <c r="AJ209" s="15">
        <f t="shared" si="140"/>
        <v>0</v>
      </c>
      <c r="AK209" s="40">
        <f t="shared" si="110"/>
        <v>6604400</v>
      </c>
      <c r="AL209" s="15"/>
      <c r="AN209" s="2">
        <v>42148</v>
      </c>
      <c r="AO209" s="12">
        <f t="shared" si="133"/>
        <v>1564.0376477142854</v>
      </c>
      <c r="AP209" s="12">
        <f t="shared" si="143"/>
        <v>1610.9587771457141</v>
      </c>
      <c r="AQ209" s="34">
        <f t="shared" si="111"/>
        <v>86400</v>
      </c>
      <c r="AR209" s="15">
        <f t="shared" si="118"/>
        <v>86400</v>
      </c>
      <c r="AS209" s="15">
        <f t="shared" si="134"/>
        <v>-77862.879156486204</v>
      </c>
      <c r="AT209" s="15">
        <f t="shared" si="138"/>
        <v>0</v>
      </c>
      <c r="AU209" s="15">
        <f t="shared" si="141"/>
        <v>0</v>
      </c>
      <c r="AV209" s="33">
        <f t="shared" si="112"/>
        <v>6604400</v>
      </c>
    </row>
    <row r="210" spans="1:48" x14ac:dyDescent="0.15">
      <c r="A210" s="2">
        <v>42149</v>
      </c>
      <c r="B210" s="30">
        <v>1.075666454</v>
      </c>
      <c r="C210" s="12">
        <f t="shared" si="119"/>
        <v>92937.581625600011</v>
      </c>
      <c r="D210" s="12">
        <f>Výpar!$I$18/31</f>
        <v>13963.628571428571</v>
      </c>
      <c r="E210" s="12">
        <f t="shared" si="120"/>
        <v>14382.53742857143</v>
      </c>
      <c r="F210" s="13">
        <f t="shared" si="144"/>
        <v>11664</v>
      </c>
      <c r="G210" s="13">
        <f t="shared" si="122"/>
        <v>7171.2000000000007</v>
      </c>
      <c r="H210" s="14">
        <f t="shared" si="122"/>
        <v>7171.2000000000007</v>
      </c>
      <c r="I210" s="15">
        <f t="shared" si="113"/>
        <v>26006.400000000001</v>
      </c>
      <c r="J210" s="15">
        <f t="shared" si="114"/>
        <v>52548.644197028581</v>
      </c>
      <c r="K210" s="15">
        <f t="shared" si="123"/>
        <v>5627000</v>
      </c>
      <c r="L210" s="15">
        <f t="shared" si="124"/>
        <v>6818692.2968326034</v>
      </c>
      <c r="N210" s="2">
        <v>42149</v>
      </c>
      <c r="O210" s="37">
        <f t="shared" si="115"/>
        <v>0.35501676580493463</v>
      </c>
      <c r="P210" s="12">
        <f t="shared" si="125"/>
        <v>30673.44856554635</v>
      </c>
      <c r="Q210" s="12">
        <f t="shared" si="126"/>
        <v>3988.5942857142859</v>
      </c>
      <c r="R210" s="12">
        <f t="shared" si="127"/>
        <v>4108.2521142857149</v>
      </c>
      <c r="S210" s="13">
        <f t="shared" si="128"/>
        <v>7171.2000000000007</v>
      </c>
      <c r="T210" s="13">
        <v>0</v>
      </c>
      <c r="U210" s="14">
        <v>0</v>
      </c>
      <c r="V210" s="15">
        <f t="shared" si="139"/>
        <v>7171.2000000000007</v>
      </c>
      <c r="W210" s="15">
        <f t="shared" si="129"/>
        <v>19393.996451260635</v>
      </c>
      <c r="X210" s="15">
        <f t="shared" si="135"/>
        <v>6518000</v>
      </c>
      <c r="Y210" s="15">
        <f t="shared" si="136"/>
        <v>3341746.7724498627</v>
      </c>
      <c r="Z210" s="15">
        <f t="shared" si="130"/>
        <v>6518000</v>
      </c>
      <c r="AB210" s="2">
        <v>42149</v>
      </c>
      <c r="AC210" s="12">
        <f t="shared" si="116"/>
        <v>10136.805891384382</v>
      </c>
      <c r="AD210" s="12">
        <f t="shared" si="131"/>
        <v>1564.0376477142854</v>
      </c>
      <c r="AE210" s="12">
        <f t="shared" si="142"/>
        <v>1610.9587771457141</v>
      </c>
      <c r="AF210" s="13">
        <f t="shared" si="109"/>
        <v>86400</v>
      </c>
      <c r="AG210" s="15">
        <f t="shared" si="117"/>
        <v>86400</v>
      </c>
      <c r="AH210" s="15">
        <f t="shared" si="132"/>
        <v>-77874.15288576133</v>
      </c>
      <c r="AI210" s="15">
        <f t="shared" si="137"/>
        <v>0</v>
      </c>
      <c r="AJ210" s="15">
        <f t="shared" si="140"/>
        <v>0</v>
      </c>
      <c r="AK210" s="40">
        <f t="shared" si="110"/>
        <v>6604400</v>
      </c>
      <c r="AL210" s="15"/>
      <c r="AN210" s="2">
        <v>42149</v>
      </c>
      <c r="AO210" s="12">
        <f t="shared" si="133"/>
        <v>1564.0376477142854</v>
      </c>
      <c r="AP210" s="12">
        <f t="shared" si="143"/>
        <v>1610.9587771457141</v>
      </c>
      <c r="AQ210" s="34">
        <f t="shared" si="111"/>
        <v>86400</v>
      </c>
      <c r="AR210" s="15">
        <f t="shared" si="118"/>
        <v>86400</v>
      </c>
      <c r="AS210" s="15">
        <f t="shared" si="134"/>
        <v>-77874.15288576133</v>
      </c>
      <c r="AT210" s="15">
        <f t="shared" si="138"/>
        <v>0</v>
      </c>
      <c r="AU210" s="15">
        <f t="shared" si="141"/>
        <v>0</v>
      </c>
      <c r="AV210" s="33">
        <f t="shared" si="112"/>
        <v>6604400</v>
      </c>
    </row>
    <row r="211" spans="1:48" x14ac:dyDescent="0.15">
      <c r="A211" s="2">
        <v>42150</v>
      </c>
      <c r="B211" s="30">
        <v>1.068419875</v>
      </c>
      <c r="C211" s="12">
        <f t="shared" si="119"/>
        <v>92311.477200000008</v>
      </c>
      <c r="D211" s="12">
        <f>Výpar!$I$18/31</f>
        <v>13963.628571428571</v>
      </c>
      <c r="E211" s="12">
        <f t="shared" si="120"/>
        <v>14382.53742857143</v>
      </c>
      <c r="F211" s="13">
        <f t="shared" si="144"/>
        <v>11664</v>
      </c>
      <c r="G211" s="13">
        <f t="shared" si="122"/>
        <v>7171.2000000000007</v>
      </c>
      <c r="H211" s="14">
        <f t="shared" si="122"/>
        <v>7171.2000000000007</v>
      </c>
      <c r="I211" s="15">
        <f t="shared" si="113"/>
        <v>26006.400000000001</v>
      </c>
      <c r="J211" s="15">
        <f t="shared" si="114"/>
        <v>51922.539771428579</v>
      </c>
      <c r="K211" s="15">
        <f t="shared" si="123"/>
        <v>5627000</v>
      </c>
      <c r="L211" s="15">
        <f t="shared" si="124"/>
        <v>6870614.8366040317</v>
      </c>
      <c r="N211" s="2">
        <v>42150</v>
      </c>
      <c r="O211" s="37">
        <f t="shared" si="115"/>
        <v>0.35262507920899855</v>
      </c>
      <c r="P211" s="12">
        <f t="shared" si="125"/>
        <v>30466.806843657476</v>
      </c>
      <c r="Q211" s="12">
        <f t="shared" si="126"/>
        <v>3988.5942857142859</v>
      </c>
      <c r="R211" s="12">
        <f t="shared" si="127"/>
        <v>4108.2521142857149</v>
      </c>
      <c r="S211" s="13">
        <f t="shared" si="128"/>
        <v>7171.2000000000007</v>
      </c>
      <c r="T211" s="13">
        <v>0</v>
      </c>
      <c r="U211" s="14">
        <v>0</v>
      </c>
      <c r="V211" s="15">
        <f t="shared" si="139"/>
        <v>7171.2000000000007</v>
      </c>
      <c r="W211" s="15">
        <f t="shared" si="129"/>
        <v>19187.35472937176</v>
      </c>
      <c r="X211" s="15">
        <f t="shared" si="135"/>
        <v>6518000</v>
      </c>
      <c r="Y211" s="15">
        <f t="shared" si="136"/>
        <v>3360934.1271792343</v>
      </c>
      <c r="Z211" s="15">
        <f t="shared" si="130"/>
        <v>6518000</v>
      </c>
      <c r="AB211" s="2">
        <v>42150</v>
      </c>
      <c r="AC211" s="12">
        <f t="shared" si="116"/>
        <v>10068.515981973875</v>
      </c>
      <c r="AD211" s="12">
        <f t="shared" si="131"/>
        <v>1564.0376477142854</v>
      </c>
      <c r="AE211" s="12">
        <f t="shared" si="142"/>
        <v>1610.9587771457141</v>
      </c>
      <c r="AF211" s="13">
        <f t="shared" si="109"/>
        <v>86400</v>
      </c>
      <c r="AG211" s="15">
        <f t="shared" si="117"/>
        <v>86400</v>
      </c>
      <c r="AH211" s="15">
        <f t="shared" si="132"/>
        <v>-77942.442795171839</v>
      </c>
      <c r="AI211" s="15">
        <f t="shared" si="137"/>
        <v>0</v>
      </c>
      <c r="AJ211" s="15">
        <f t="shared" si="140"/>
        <v>0</v>
      </c>
      <c r="AK211" s="40">
        <f t="shared" si="110"/>
        <v>6604400</v>
      </c>
      <c r="AL211" s="15"/>
      <c r="AN211" s="2">
        <v>42150</v>
      </c>
      <c r="AO211" s="12">
        <f t="shared" si="133"/>
        <v>1564.0376477142854</v>
      </c>
      <c r="AP211" s="12">
        <f t="shared" si="143"/>
        <v>1610.9587771457141</v>
      </c>
      <c r="AQ211" s="34">
        <f t="shared" si="111"/>
        <v>86400</v>
      </c>
      <c r="AR211" s="15">
        <f t="shared" si="118"/>
        <v>86400</v>
      </c>
      <c r="AS211" s="15">
        <f t="shared" si="134"/>
        <v>-77942.442795171839</v>
      </c>
      <c r="AT211" s="15">
        <f t="shared" si="138"/>
        <v>0</v>
      </c>
      <c r="AU211" s="15">
        <f t="shared" si="141"/>
        <v>0</v>
      </c>
      <c r="AV211" s="33">
        <f t="shared" si="112"/>
        <v>6604400</v>
      </c>
    </row>
    <row r="212" spans="1:48" x14ac:dyDescent="0.15">
      <c r="A212" s="2">
        <v>42151</v>
      </c>
      <c r="B212" s="30">
        <v>1.0727803869999999</v>
      </c>
      <c r="C212" s="12">
        <f t="shared" si="119"/>
        <v>92688.225436799985</v>
      </c>
      <c r="D212" s="12">
        <f>Výpar!$I$18/31</f>
        <v>13963.628571428571</v>
      </c>
      <c r="E212" s="12">
        <f t="shared" si="120"/>
        <v>14382.53742857143</v>
      </c>
      <c r="F212" s="13">
        <f t="shared" si="144"/>
        <v>11664</v>
      </c>
      <c r="G212" s="13">
        <f t="shared" si="122"/>
        <v>7171.2000000000007</v>
      </c>
      <c r="H212" s="14">
        <f t="shared" si="122"/>
        <v>7171.2000000000007</v>
      </c>
      <c r="I212" s="15">
        <f t="shared" si="113"/>
        <v>26006.400000000001</v>
      </c>
      <c r="J212" s="15">
        <f t="shared" si="114"/>
        <v>52299.288008228556</v>
      </c>
      <c r="K212" s="15">
        <f t="shared" si="123"/>
        <v>5627000</v>
      </c>
      <c r="L212" s="15">
        <f t="shared" si="124"/>
        <v>6922914.1246122606</v>
      </c>
      <c r="N212" s="2">
        <v>42151</v>
      </c>
      <c r="O212" s="37">
        <f t="shared" si="115"/>
        <v>0.35406423803164</v>
      </c>
      <c r="P212" s="12">
        <f t="shared" si="125"/>
        <v>30591.150165933697</v>
      </c>
      <c r="Q212" s="12">
        <f t="shared" si="126"/>
        <v>3988.5942857142859</v>
      </c>
      <c r="R212" s="12">
        <f t="shared" si="127"/>
        <v>4108.2521142857149</v>
      </c>
      <c r="S212" s="13">
        <f t="shared" si="128"/>
        <v>7171.2000000000007</v>
      </c>
      <c r="T212" s="13">
        <v>0</v>
      </c>
      <c r="U212" s="14">
        <v>0</v>
      </c>
      <c r="V212" s="15">
        <f t="shared" si="139"/>
        <v>7171.2000000000007</v>
      </c>
      <c r="W212" s="15">
        <f t="shared" si="129"/>
        <v>19311.698051647982</v>
      </c>
      <c r="X212" s="15">
        <f t="shared" si="135"/>
        <v>6518000</v>
      </c>
      <c r="Y212" s="15">
        <f t="shared" si="136"/>
        <v>3380245.8252308825</v>
      </c>
      <c r="Z212" s="15">
        <f t="shared" si="130"/>
        <v>6518000</v>
      </c>
      <c r="AB212" s="2">
        <v>42151</v>
      </c>
      <c r="AC212" s="12">
        <f t="shared" si="116"/>
        <v>10109.608333201044</v>
      </c>
      <c r="AD212" s="12">
        <f t="shared" si="131"/>
        <v>1564.0376477142854</v>
      </c>
      <c r="AE212" s="12">
        <f t="shared" si="142"/>
        <v>1610.9587771457141</v>
      </c>
      <c r="AF212" s="13">
        <f t="shared" si="109"/>
        <v>86400</v>
      </c>
      <c r="AG212" s="15">
        <f t="shared" si="117"/>
        <v>86400</v>
      </c>
      <c r="AH212" s="15">
        <f t="shared" si="132"/>
        <v>-77901.35044394467</v>
      </c>
      <c r="AI212" s="15">
        <f t="shared" si="137"/>
        <v>0</v>
      </c>
      <c r="AJ212" s="15">
        <f t="shared" si="140"/>
        <v>0</v>
      </c>
      <c r="AK212" s="40">
        <f t="shared" si="110"/>
        <v>6604400</v>
      </c>
      <c r="AL212" s="15"/>
      <c r="AN212" s="2">
        <v>42151</v>
      </c>
      <c r="AO212" s="12">
        <f t="shared" si="133"/>
        <v>1564.0376477142854</v>
      </c>
      <c r="AP212" s="12">
        <f t="shared" si="143"/>
        <v>1610.9587771457141</v>
      </c>
      <c r="AQ212" s="34">
        <f t="shared" si="111"/>
        <v>86400</v>
      </c>
      <c r="AR212" s="15">
        <f t="shared" si="118"/>
        <v>86400</v>
      </c>
      <c r="AS212" s="15">
        <f t="shared" si="134"/>
        <v>-77901.35044394467</v>
      </c>
      <c r="AT212" s="15">
        <f t="shared" si="138"/>
        <v>0</v>
      </c>
      <c r="AU212" s="15">
        <f t="shared" si="141"/>
        <v>0</v>
      </c>
      <c r="AV212" s="33">
        <f t="shared" si="112"/>
        <v>6604400</v>
      </c>
    </row>
    <row r="213" spans="1:48" x14ac:dyDescent="0.15">
      <c r="A213" s="2">
        <v>42152</v>
      </c>
      <c r="B213" s="30">
        <v>0.62609778100000002</v>
      </c>
      <c r="C213" s="12">
        <f t="shared" si="119"/>
        <v>54094.848278400001</v>
      </c>
      <c r="D213" s="12">
        <f>Výpar!$I$18/31</f>
        <v>13963.628571428571</v>
      </c>
      <c r="E213" s="12">
        <f t="shared" si="120"/>
        <v>14382.53742857143</v>
      </c>
      <c r="F213" s="13">
        <f t="shared" si="144"/>
        <v>11664</v>
      </c>
      <c r="G213" s="13">
        <f t="shared" si="122"/>
        <v>7171.2000000000007</v>
      </c>
      <c r="H213" s="14">
        <f t="shared" si="122"/>
        <v>7171.2000000000007</v>
      </c>
      <c r="I213" s="15">
        <f t="shared" si="113"/>
        <v>26006.400000000001</v>
      </c>
      <c r="J213" s="15">
        <f t="shared" si="114"/>
        <v>13705.910849828571</v>
      </c>
      <c r="K213" s="15">
        <f t="shared" si="123"/>
        <v>5627000</v>
      </c>
      <c r="L213" s="15">
        <f t="shared" si="124"/>
        <v>6936620.0354620889</v>
      </c>
      <c r="N213" s="2">
        <v>42152</v>
      </c>
      <c r="O213" s="37">
        <f t="shared" si="115"/>
        <v>0.20663952888156747</v>
      </c>
      <c r="P213" s="12">
        <f t="shared" si="125"/>
        <v>17853.655295367429</v>
      </c>
      <c r="Q213" s="12">
        <f t="shared" si="126"/>
        <v>3988.5942857142859</v>
      </c>
      <c r="R213" s="12">
        <f t="shared" si="127"/>
        <v>4108.2521142857149</v>
      </c>
      <c r="S213" s="13">
        <f t="shared" si="128"/>
        <v>7171.2000000000007</v>
      </c>
      <c r="T213" s="13">
        <v>0</v>
      </c>
      <c r="U213" s="14">
        <v>0</v>
      </c>
      <c r="V213" s="15">
        <f t="shared" si="139"/>
        <v>7171.2000000000007</v>
      </c>
      <c r="W213" s="15">
        <f t="shared" si="129"/>
        <v>6574.2031810817134</v>
      </c>
      <c r="X213" s="15">
        <f t="shared" si="135"/>
        <v>6518000</v>
      </c>
      <c r="Y213" s="15">
        <f t="shared" si="136"/>
        <v>3386820.0284119644</v>
      </c>
      <c r="Z213" s="15">
        <f t="shared" si="130"/>
        <v>6518000</v>
      </c>
      <c r="AB213" s="2">
        <v>42152</v>
      </c>
      <c r="AC213" s="12">
        <f t="shared" si="116"/>
        <v>5900.1855560548038</v>
      </c>
      <c r="AD213" s="12">
        <f t="shared" si="131"/>
        <v>1564.0376477142854</v>
      </c>
      <c r="AE213" s="12">
        <f t="shared" si="142"/>
        <v>1610.9587771457141</v>
      </c>
      <c r="AF213" s="13">
        <f t="shared" si="109"/>
        <v>86400</v>
      </c>
      <c r="AG213" s="15">
        <f t="shared" si="117"/>
        <v>86400</v>
      </c>
      <c r="AH213" s="15">
        <f t="shared" si="132"/>
        <v>-82110.773221090916</v>
      </c>
      <c r="AI213" s="15">
        <f t="shared" si="137"/>
        <v>0</v>
      </c>
      <c r="AJ213" s="15">
        <f t="shared" si="140"/>
        <v>0</v>
      </c>
      <c r="AK213" s="40">
        <f t="shared" si="110"/>
        <v>6604400</v>
      </c>
      <c r="AL213" s="15"/>
      <c r="AN213" s="2">
        <v>42152</v>
      </c>
      <c r="AO213" s="12">
        <f t="shared" si="133"/>
        <v>1564.0376477142854</v>
      </c>
      <c r="AP213" s="12">
        <f t="shared" si="143"/>
        <v>1610.9587771457141</v>
      </c>
      <c r="AQ213" s="34">
        <f t="shared" si="111"/>
        <v>86400</v>
      </c>
      <c r="AR213" s="15">
        <f t="shared" si="118"/>
        <v>86400</v>
      </c>
      <c r="AS213" s="15">
        <f t="shared" si="134"/>
        <v>-82110.773221090916</v>
      </c>
      <c r="AT213" s="15">
        <f t="shared" si="138"/>
        <v>0</v>
      </c>
      <c r="AU213" s="15">
        <f t="shared" si="141"/>
        <v>0</v>
      </c>
      <c r="AV213" s="33">
        <f t="shared" si="112"/>
        <v>6604400</v>
      </c>
    </row>
    <row r="214" spans="1:48" x14ac:dyDescent="0.15">
      <c r="A214" s="2">
        <v>42153</v>
      </c>
      <c r="B214" s="30">
        <v>0.63474681799999999</v>
      </c>
      <c r="C214" s="12">
        <f t="shared" si="119"/>
        <v>54842.125075199998</v>
      </c>
      <c r="D214" s="12">
        <f>Výpar!$I$18/31</f>
        <v>13963.628571428571</v>
      </c>
      <c r="E214" s="12">
        <f t="shared" si="120"/>
        <v>14382.53742857143</v>
      </c>
      <c r="F214" s="13">
        <f t="shared" si="144"/>
        <v>11664</v>
      </c>
      <c r="G214" s="13">
        <f t="shared" si="122"/>
        <v>7171.2000000000007</v>
      </c>
      <c r="H214" s="14">
        <f t="shared" si="122"/>
        <v>7171.2000000000007</v>
      </c>
      <c r="I214" s="15">
        <f t="shared" si="113"/>
        <v>26006.400000000001</v>
      </c>
      <c r="J214" s="15">
        <f t="shared" si="114"/>
        <v>14453.187646628568</v>
      </c>
      <c r="K214" s="15">
        <f t="shared" si="123"/>
        <v>5627000</v>
      </c>
      <c r="L214" s="15">
        <f t="shared" si="124"/>
        <v>6951073.2231087172</v>
      </c>
      <c r="N214" s="2">
        <v>42153</v>
      </c>
      <c r="O214" s="37">
        <f t="shared" si="115"/>
        <v>0.2094940876824383</v>
      </c>
      <c r="P214" s="12">
        <f t="shared" si="125"/>
        <v>18100.289175762668</v>
      </c>
      <c r="Q214" s="12">
        <f t="shared" si="126"/>
        <v>3988.5942857142859</v>
      </c>
      <c r="R214" s="12">
        <f t="shared" si="127"/>
        <v>4108.2521142857149</v>
      </c>
      <c r="S214" s="13">
        <f t="shared" si="128"/>
        <v>7171.2000000000007</v>
      </c>
      <c r="T214" s="13">
        <v>0</v>
      </c>
      <c r="U214" s="14">
        <v>0</v>
      </c>
      <c r="V214" s="15">
        <f t="shared" si="139"/>
        <v>7171.2000000000007</v>
      </c>
      <c r="W214" s="15">
        <f t="shared" si="129"/>
        <v>6820.8370614769519</v>
      </c>
      <c r="X214" s="15">
        <f t="shared" si="135"/>
        <v>6518000</v>
      </c>
      <c r="Y214" s="15">
        <f t="shared" si="136"/>
        <v>3393640.8654734413</v>
      </c>
      <c r="Z214" s="15">
        <f t="shared" si="130"/>
        <v>6518000</v>
      </c>
      <c r="AB214" s="2">
        <v>42153</v>
      </c>
      <c r="AC214" s="12">
        <f t="shared" si="116"/>
        <v>5981.6918714096937</v>
      </c>
      <c r="AD214" s="12">
        <f t="shared" si="131"/>
        <v>1564.0376477142854</v>
      </c>
      <c r="AE214" s="12">
        <f t="shared" si="142"/>
        <v>1610.9587771457141</v>
      </c>
      <c r="AF214" s="13">
        <f t="shared" si="109"/>
        <v>86400</v>
      </c>
      <c r="AG214" s="15">
        <f t="shared" si="117"/>
        <v>86400</v>
      </c>
      <c r="AH214" s="15">
        <f t="shared" si="132"/>
        <v>-82029.266905736018</v>
      </c>
      <c r="AI214" s="15">
        <f t="shared" si="137"/>
        <v>0</v>
      </c>
      <c r="AJ214" s="15">
        <f t="shared" si="140"/>
        <v>0</v>
      </c>
      <c r="AK214" s="40">
        <f t="shared" si="110"/>
        <v>6604400</v>
      </c>
      <c r="AL214" s="15"/>
      <c r="AN214" s="2">
        <v>42153</v>
      </c>
      <c r="AO214" s="12">
        <f t="shared" si="133"/>
        <v>1564.0376477142854</v>
      </c>
      <c r="AP214" s="12">
        <f t="shared" si="143"/>
        <v>1610.9587771457141</v>
      </c>
      <c r="AQ214" s="34">
        <f t="shared" si="111"/>
        <v>86400</v>
      </c>
      <c r="AR214" s="15">
        <f t="shared" si="118"/>
        <v>86400</v>
      </c>
      <c r="AS214" s="15">
        <f t="shared" si="134"/>
        <v>-82029.266905736018</v>
      </c>
      <c r="AT214" s="15">
        <f t="shared" si="138"/>
        <v>0</v>
      </c>
      <c r="AU214" s="15">
        <f t="shared" si="141"/>
        <v>0</v>
      </c>
      <c r="AV214" s="33">
        <f t="shared" si="112"/>
        <v>6604400</v>
      </c>
    </row>
    <row r="215" spans="1:48" x14ac:dyDescent="0.15">
      <c r="A215" s="2">
        <v>42154</v>
      </c>
      <c r="B215" s="30">
        <v>0.63312839600000004</v>
      </c>
      <c r="C215" s="12">
        <f t="shared" si="119"/>
        <v>54702.293414400003</v>
      </c>
      <c r="D215" s="12">
        <f>Výpar!$I$18/31</f>
        <v>13963.628571428571</v>
      </c>
      <c r="E215" s="12">
        <f t="shared" si="120"/>
        <v>14382.53742857143</v>
      </c>
      <c r="F215" s="13">
        <f t="shared" si="144"/>
        <v>11664</v>
      </c>
      <c r="G215" s="13">
        <f t="shared" si="122"/>
        <v>7171.2000000000007</v>
      </c>
      <c r="H215" s="14">
        <f t="shared" si="122"/>
        <v>7171.2000000000007</v>
      </c>
      <c r="I215" s="15">
        <f t="shared" si="113"/>
        <v>26006.400000000001</v>
      </c>
      <c r="J215" s="15">
        <f t="shared" si="114"/>
        <v>14313.355985828573</v>
      </c>
      <c r="K215" s="15">
        <f t="shared" si="123"/>
        <v>5627000</v>
      </c>
      <c r="L215" s="15">
        <f t="shared" si="124"/>
        <v>6965386.5790945459</v>
      </c>
      <c r="N215" s="2">
        <v>42154</v>
      </c>
      <c r="O215" s="37">
        <f t="shared" si="115"/>
        <v>0.20895993795413642</v>
      </c>
      <c r="P215" s="12">
        <f t="shared" si="125"/>
        <v>18054.138639237386</v>
      </c>
      <c r="Q215" s="12">
        <f t="shared" si="126"/>
        <v>3988.5942857142859</v>
      </c>
      <c r="R215" s="12">
        <f t="shared" si="127"/>
        <v>4108.2521142857149</v>
      </c>
      <c r="S215" s="13">
        <f t="shared" si="128"/>
        <v>7171.2000000000007</v>
      </c>
      <c r="T215" s="13">
        <v>0</v>
      </c>
      <c r="U215" s="14">
        <v>0</v>
      </c>
      <c r="V215" s="15">
        <f t="shared" si="139"/>
        <v>7171.2000000000007</v>
      </c>
      <c r="W215" s="15">
        <f t="shared" si="129"/>
        <v>6774.6865249516704</v>
      </c>
      <c r="X215" s="15">
        <f t="shared" si="135"/>
        <v>6518000</v>
      </c>
      <c r="Y215" s="15">
        <f t="shared" si="136"/>
        <v>3400415.5519983931</v>
      </c>
      <c r="Z215" s="15">
        <f t="shared" si="130"/>
        <v>6518000</v>
      </c>
      <c r="AB215" s="2">
        <v>42154</v>
      </c>
      <c r="AC215" s="12">
        <f t="shared" si="116"/>
        <v>5966.4402758957331</v>
      </c>
      <c r="AD215" s="12">
        <f t="shared" si="131"/>
        <v>1564.0376477142854</v>
      </c>
      <c r="AE215" s="12">
        <f t="shared" si="142"/>
        <v>1610.9587771457141</v>
      </c>
      <c r="AF215" s="13">
        <f t="shared" si="109"/>
        <v>86400</v>
      </c>
      <c r="AG215" s="15">
        <f t="shared" si="117"/>
        <v>86400</v>
      </c>
      <c r="AH215" s="15">
        <f t="shared" si="132"/>
        <v>-82044.518501249986</v>
      </c>
      <c r="AI215" s="15">
        <f t="shared" si="137"/>
        <v>0</v>
      </c>
      <c r="AJ215" s="15">
        <f t="shared" si="140"/>
        <v>0</v>
      </c>
      <c r="AK215" s="40">
        <f t="shared" si="110"/>
        <v>6604400</v>
      </c>
      <c r="AL215" s="15"/>
      <c r="AN215" s="2">
        <v>42154</v>
      </c>
      <c r="AO215" s="12">
        <f t="shared" si="133"/>
        <v>1564.0376477142854</v>
      </c>
      <c r="AP215" s="12">
        <f t="shared" si="143"/>
        <v>1610.9587771457141</v>
      </c>
      <c r="AQ215" s="34">
        <f t="shared" si="111"/>
        <v>86400</v>
      </c>
      <c r="AR215" s="15">
        <f t="shared" si="118"/>
        <v>86400</v>
      </c>
      <c r="AS215" s="15">
        <f t="shared" si="134"/>
        <v>-82044.518501249986</v>
      </c>
      <c r="AT215" s="15">
        <f t="shared" si="138"/>
        <v>0</v>
      </c>
      <c r="AU215" s="15">
        <f t="shared" si="141"/>
        <v>0</v>
      </c>
      <c r="AV215" s="33">
        <f t="shared" si="112"/>
        <v>6604400</v>
      </c>
    </row>
    <row r="216" spans="1:48" x14ac:dyDescent="0.15">
      <c r="A216" s="2">
        <v>42155</v>
      </c>
      <c r="B216" s="30">
        <v>0.64677602199999995</v>
      </c>
      <c r="C216" s="12">
        <f t="shared" si="119"/>
        <v>55881.448300799995</v>
      </c>
      <c r="D216" s="12">
        <f>Výpar!$I$18/31</f>
        <v>13963.628571428571</v>
      </c>
      <c r="E216" s="12">
        <f t="shared" si="120"/>
        <v>14382.53742857143</v>
      </c>
      <c r="F216" s="13">
        <f t="shared" si="144"/>
        <v>11664</v>
      </c>
      <c r="G216" s="13">
        <f t="shared" si="122"/>
        <v>7171.2000000000007</v>
      </c>
      <c r="H216" s="14">
        <f t="shared" si="122"/>
        <v>7171.2000000000007</v>
      </c>
      <c r="I216" s="15">
        <f t="shared" si="113"/>
        <v>26006.400000000001</v>
      </c>
      <c r="J216" s="15">
        <f t="shared" si="114"/>
        <v>15492.510872228566</v>
      </c>
      <c r="K216" s="15">
        <f t="shared" si="123"/>
        <v>5627000</v>
      </c>
      <c r="L216" s="15">
        <f t="shared" si="124"/>
        <v>6980879.0899667749</v>
      </c>
      <c r="N216" s="2">
        <v>42155</v>
      </c>
      <c r="O216" s="37">
        <f t="shared" si="115"/>
        <v>0.21346424877039183</v>
      </c>
      <c r="P216" s="12">
        <f t="shared" si="125"/>
        <v>18443.311093761855</v>
      </c>
      <c r="Q216" s="12">
        <f t="shared" si="126"/>
        <v>3988.5942857142859</v>
      </c>
      <c r="R216" s="12">
        <f t="shared" si="127"/>
        <v>4108.2521142857149</v>
      </c>
      <c r="S216" s="13">
        <f t="shared" si="128"/>
        <v>7171.2000000000007</v>
      </c>
      <c r="T216" s="13">
        <v>0</v>
      </c>
      <c r="U216" s="14">
        <v>0</v>
      </c>
      <c r="V216" s="15">
        <f t="shared" si="139"/>
        <v>7171.2000000000007</v>
      </c>
      <c r="W216" s="15">
        <f t="shared" si="129"/>
        <v>7163.8589794761392</v>
      </c>
      <c r="X216" s="15">
        <f t="shared" si="135"/>
        <v>6518000</v>
      </c>
      <c r="Y216" s="15">
        <f t="shared" si="136"/>
        <v>3407579.4109778693</v>
      </c>
      <c r="Z216" s="15">
        <f t="shared" si="130"/>
        <v>6518000</v>
      </c>
      <c r="AB216" s="2">
        <v>42155</v>
      </c>
      <c r="AC216" s="12">
        <f t="shared" si="116"/>
        <v>6095.0520171337012</v>
      </c>
      <c r="AD216" s="12">
        <f t="shared" si="131"/>
        <v>1564.0376477142854</v>
      </c>
      <c r="AE216" s="12">
        <f t="shared" si="142"/>
        <v>1610.9587771457141</v>
      </c>
      <c r="AF216" s="13">
        <f t="shared" si="109"/>
        <v>86400</v>
      </c>
      <c r="AG216" s="15">
        <f t="shared" si="117"/>
        <v>86400</v>
      </c>
      <c r="AH216" s="15">
        <f t="shared" si="132"/>
        <v>-81915.906760012018</v>
      </c>
      <c r="AI216" s="15">
        <f t="shared" si="137"/>
        <v>0</v>
      </c>
      <c r="AJ216" s="15">
        <f t="shared" si="140"/>
        <v>0</v>
      </c>
      <c r="AK216" s="40">
        <f t="shared" si="110"/>
        <v>6604400</v>
      </c>
      <c r="AL216" s="15"/>
      <c r="AN216" s="2">
        <v>42155</v>
      </c>
      <c r="AO216" s="12">
        <f t="shared" si="133"/>
        <v>1564.0376477142854</v>
      </c>
      <c r="AP216" s="12">
        <f t="shared" si="143"/>
        <v>1610.9587771457141</v>
      </c>
      <c r="AQ216" s="34">
        <f t="shared" si="111"/>
        <v>86400</v>
      </c>
      <c r="AR216" s="15">
        <f t="shared" si="118"/>
        <v>86400</v>
      </c>
      <c r="AS216" s="15">
        <f t="shared" si="134"/>
        <v>-81915.906760012018</v>
      </c>
      <c r="AT216" s="15">
        <f t="shared" si="138"/>
        <v>0</v>
      </c>
      <c r="AU216" s="15">
        <f t="shared" si="141"/>
        <v>0</v>
      </c>
      <c r="AV216" s="33">
        <f t="shared" si="112"/>
        <v>6604400</v>
      </c>
    </row>
    <row r="217" spans="1:48" x14ac:dyDescent="0.15">
      <c r="A217" s="2">
        <v>42156</v>
      </c>
      <c r="B217" s="30">
        <v>0.19629048299999999</v>
      </c>
      <c r="C217" s="12">
        <f t="shared" si="119"/>
        <v>16959.497731199997</v>
      </c>
      <c r="D217" s="12">
        <f>Výpar!J$18/30</f>
        <v>16333.186567164183</v>
      </c>
      <c r="E217" s="12">
        <f t="shared" si="120"/>
        <v>16823.18216417911</v>
      </c>
      <c r="F217" s="13">
        <f t="shared" si="144"/>
        <v>11664</v>
      </c>
      <c r="G217" s="13">
        <f t="shared" si="122"/>
        <v>7171.2000000000007</v>
      </c>
      <c r="H217" s="14">
        <f t="shared" si="122"/>
        <v>7171.2000000000007</v>
      </c>
      <c r="I217" s="15">
        <f t="shared" si="113"/>
        <v>26006.400000000001</v>
      </c>
      <c r="J217" s="15">
        <f t="shared" si="114"/>
        <v>-25870.084432979114</v>
      </c>
      <c r="K217" s="15">
        <f t="shared" si="123"/>
        <v>5601129.9155670209</v>
      </c>
      <c r="L217" s="15">
        <f t="shared" si="124"/>
        <v>6929138.9211008167</v>
      </c>
      <c r="N217" s="2">
        <v>42156</v>
      </c>
      <c r="O217" s="37">
        <f t="shared" si="115"/>
        <v>6.4784406145428144E-2</v>
      </c>
      <c r="P217" s="12">
        <f t="shared" si="125"/>
        <v>5597.3726909649913</v>
      </c>
      <c r="Q217" s="12">
        <f t="shared" si="126"/>
        <v>4665.4388059701505</v>
      </c>
      <c r="R217" s="12">
        <f t="shared" si="127"/>
        <v>4805.4019701492552</v>
      </c>
      <c r="S217" s="13">
        <f t="shared" si="128"/>
        <v>7171.2000000000007</v>
      </c>
      <c r="T217" s="13">
        <v>0</v>
      </c>
      <c r="U217" s="14">
        <v>0</v>
      </c>
      <c r="V217" s="15">
        <f t="shared" si="139"/>
        <v>7171.2000000000007</v>
      </c>
      <c r="W217" s="15">
        <f t="shared" si="129"/>
        <v>-6379.2292791842638</v>
      </c>
      <c r="X217" s="15">
        <f t="shared" si="135"/>
        <v>6511620.7707208153</v>
      </c>
      <c r="Y217" s="15">
        <f t="shared" si="136"/>
        <v>3394820.9524194999</v>
      </c>
      <c r="Z217" s="15">
        <f t="shared" si="130"/>
        <v>6518000</v>
      </c>
      <c r="AB217" s="2">
        <v>42156</v>
      </c>
      <c r="AC217" s="12">
        <f t="shared" si="116"/>
        <v>1849.7913708268211</v>
      </c>
      <c r="AD217" s="12">
        <f t="shared" si="131"/>
        <v>1829.4470214179107</v>
      </c>
      <c r="AE217" s="12">
        <f t="shared" si="142"/>
        <v>1884.3304320604482</v>
      </c>
      <c r="AF217" s="13">
        <f t="shared" si="109"/>
        <v>86400</v>
      </c>
      <c r="AG217" s="15">
        <f t="shared" si="117"/>
        <v>86400</v>
      </c>
      <c r="AH217" s="15">
        <f t="shared" si="132"/>
        <v>-86434.539061233634</v>
      </c>
      <c r="AI217" s="15">
        <f t="shared" si="137"/>
        <v>0</v>
      </c>
      <c r="AJ217" s="15">
        <f t="shared" si="140"/>
        <v>0</v>
      </c>
      <c r="AK217" s="40">
        <f t="shared" si="110"/>
        <v>6598020.7707208153</v>
      </c>
      <c r="AL217" s="15"/>
      <c r="AN217" s="2">
        <v>42156</v>
      </c>
      <c r="AO217" s="12">
        <f t="shared" si="133"/>
        <v>1829.4470214179107</v>
      </c>
      <c r="AP217" s="12">
        <f t="shared" si="143"/>
        <v>1884.3304320604482</v>
      </c>
      <c r="AQ217" s="34">
        <f t="shared" si="111"/>
        <v>86400</v>
      </c>
      <c r="AR217" s="15">
        <f t="shared" si="118"/>
        <v>86400</v>
      </c>
      <c r="AS217" s="15">
        <f t="shared" si="134"/>
        <v>-86434.539061233634</v>
      </c>
      <c r="AT217" s="15">
        <f t="shared" si="138"/>
        <v>0</v>
      </c>
      <c r="AU217" s="15">
        <f t="shared" si="141"/>
        <v>0</v>
      </c>
      <c r="AV217" s="33">
        <f t="shared" si="112"/>
        <v>6598020.7707208153</v>
      </c>
    </row>
    <row r="218" spans="1:48" x14ac:dyDescent="0.15">
      <c r="A218" s="2">
        <v>42157</v>
      </c>
      <c r="B218" s="30">
        <v>0.63003552699999998</v>
      </c>
      <c r="C218" s="12">
        <f t="shared" si="119"/>
        <v>54435.0695328</v>
      </c>
      <c r="D218" s="12">
        <f>Výpar!J$18/30</f>
        <v>16333.186567164183</v>
      </c>
      <c r="E218" s="12">
        <f t="shared" si="120"/>
        <v>16823.18216417911</v>
      </c>
      <c r="F218" s="13">
        <f t="shared" si="144"/>
        <v>11664</v>
      </c>
      <c r="G218" s="13">
        <f t="shared" si="122"/>
        <v>7171.2000000000007</v>
      </c>
      <c r="H218" s="14">
        <f t="shared" si="122"/>
        <v>7171.2000000000007</v>
      </c>
      <c r="I218" s="15">
        <f t="shared" si="113"/>
        <v>26006.400000000001</v>
      </c>
      <c r="J218" s="15">
        <f t="shared" si="114"/>
        <v>11605.487368620888</v>
      </c>
      <c r="K218" s="15">
        <f t="shared" si="123"/>
        <v>5612735.4029356418</v>
      </c>
      <c r="L218" s="15">
        <f t="shared" si="124"/>
        <v>6926479.8114050794</v>
      </c>
      <c r="N218" s="2">
        <v>42157</v>
      </c>
      <c r="O218" s="37">
        <f t="shared" si="115"/>
        <v>0.20793915651640055</v>
      </c>
      <c r="P218" s="12">
        <f t="shared" si="125"/>
        <v>17965.943123017008</v>
      </c>
      <c r="Q218" s="12">
        <f t="shared" si="126"/>
        <v>4665.4388059701505</v>
      </c>
      <c r="R218" s="12">
        <f t="shared" si="127"/>
        <v>4805.4019701492552</v>
      </c>
      <c r="S218" s="13">
        <f t="shared" si="128"/>
        <v>7171.2000000000007</v>
      </c>
      <c r="T218" s="13">
        <v>0</v>
      </c>
      <c r="U218" s="14">
        <v>0</v>
      </c>
      <c r="V218" s="15">
        <f t="shared" si="139"/>
        <v>7171.2000000000007</v>
      </c>
      <c r="W218" s="15">
        <f t="shared" si="129"/>
        <v>5989.3411528677534</v>
      </c>
      <c r="X218" s="15">
        <f t="shared" si="135"/>
        <v>6517610.1118736826</v>
      </c>
      <c r="Y218" s="15">
        <f t="shared" si="136"/>
        <v>3400420.4054460498</v>
      </c>
      <c r="Z218" s="15">
        <f t="shared" si="130"/>
        <v>6518000</v>
      </c>
      <c r="AB218" s="2">
        <v>42157</v>
      </c>
      <c r="AC218" s="12">
        <f t="shared" si="116"/>
        <v>5937.2938684904502</v>
      </c>
      <c r="AD218" s="12">
        <f t="shared" si="131"/>
        <v>1829.4470214179107</v>
      </c>
      <c r="AE218" s="12">
        <f t="shared" si="142"/>
        <v>1884.3304320604482</v>
      </c>
      <c r="AF218" s="13">
        <f t="shared" si="109"/>
        <v>86400</v>
      </c>
      <c r="AG218" s="15">
        <f t="shared" si="117"/>
        <v>86400</v>
      </c>
      <c r="AH218" s="15">
        <f t="shared" si="132"/>
        <v>-82347.03656357</v>
      </c>
      <c r="AI218" s="15">
        <f t="shared" si="137"/>
        <v>0</v>
      </c>
      <c r="AJ218" s="15">
        <f t="shared" si="140"/>
        <v>0</v>
      </c>
      <c r="AK218" s="40">
        <f t="shared" si="110"/>
        <v>6604010.1118736826</v>
      </c>
      <c r="AL218" s="15"/>
      <c r="AN218" s="2">
        <v>42157</v>
      </c>
      <c r="AO218" s="12">
        <f t="shared" si="133"/>
        <v>1829.4470214179107</v>
      </c>
      <c r="AP218" s="12">
        <f t="shared" si="143"/>
        <v>1884.3304320604482</v>
      </c>
      <c r="AQ218" s="34">
        <f t="shared" si="111"/>
        <v>86400</v>
      </c>
      <c r="AR218" s="15">
        <f t="shared" si="118"/>
        <v>86400</v>
      </c>
      <c r="AS218" s="15">
        <f t="shared" si="134"/>
        <v>-82347.03656357</v>
      </c>
      <c r="AT218" s="15">
        <f t="shared" si="138"/>
        <v>0</v>
      </c>
      <c r="AU218" s="15">
        <f t="shared" si="141"/>
        <v>0</v>
      </c>
      <c r="AV218" s="33">
        <f t="shared" si="112"/>
        <v>6604010.1118736826</v>
      </c>
    </row>
    <row r="219" spans="1:48" x14ac:dyDescent="0.15">
      <c r="A219" s="2">
        <v>42158</v>
      </c>
      <c r="B219" s="30">
        <v>0.191507858</v>
      </c>
      <c r="C219" s="12">
        <f t="shared" si="119"/>
        <v>16546.278931199999</v>
      </c>
      <c r="D219" s="12">
        <f>Výpar!J$18/30</f>
        <v>16333.186567164183</v>
      </c>
      <c r="E219" s="12">
        <f t="shared" si="120"/>
        <v>16823.18216417911</v>
      </c>
      <c r="F219" s="13">
        <f t="shared" si="144"/>
        <v>11664</v>
      </c>
      <c r="G219" s="13">
        <f t="shared" si="122"/>
        <v>7171.2000000000007</v>
      </c>
      <c r="H219" s="14">
        <f t="shared" si="122"/>
        <v>7171.2000000000007</v>
      </c>
      <c r="I219" s="15">
        <f t="shared" si="113"/>
        <v>26006.400000000001</v>
      </c>
      <c r="J219" s="15">
        <f t="shared" si="114"/>
        <v>-26283.303232979113</v>
      </c>
      <c r="K219" s="15">
        <f t="shared" si="123"/>
        <v>5586452.0997026628</v>
      </c>
      <c r="L219" s="15">
        <f t="shared" si="124"/>
        <v>6859648.6078747632</v>
      </c>
      <c r="N219" s="2">
        <v>42158</v>
      </c>
      <c r="O219" s="37">
        <f t="shared" si="115"/>
        <v>6.3205931653410735E-2</v>
      </c>
      <c r="P219" s="12">
        <f t="shared" si="125"/>
        <v>5460.9924948546877</v>
      </c>
      <c r="Q219" s="12">
        <f t="shared" si="126"/>
        <v>4665.4388059701505</v>
      </c>
      <c r="R219" s="12">
        <f t="shared" si="127"/>
        <v>4805.4019701492552</v>
      </c>
      <c r="S219" s="13">
        <f t="shared" si="128"/>
        <v>7171.2000000000007</v>
      </c>
      <c r="T219" s="13">
        <v>0</v>
      </c>
      <c r="U219" s="14">
        <v>0</v>
      </c>
      <c r="V219" s="15">
        <f t="shared" si="139"/>
        <v>7171.2000000000007</v>
      </c>
      <c r="W219" s="15">
        <f t="shared" si="129"/>
        <v>-6515.6094752945673</v>
      </c>
      <c r="X219" s="15">
        <f t="shared" si="135"/>
        <v>6511094.5023983885</v>
      </c>
      <c r="Y219" s="15">
        <f t="shared" si="136"/>
        <v>3386999.2983691441</v>
      </c>
      <c r="Z219" s="15">
        <f t="shared" si="130"/>
        <v>6518000</v>
      </c>
      <c r="AB219" s="2">
        <v>42158</v>
      </c>
      <c r="AC219" s="12">
        <f t="shared" si="116"/>
        <v>1804.7211345133237</v>
      </c>
      <c r="AD219" s="12">
        <f t="shared" si="131"/>
        <v>1829.4470214179107</v>
      </c>
      <c r="AE219" s="12">
        <f t="shared" si="142"/>
        <v>1884.3304320604482</v>
      </c>
      <c r="AF219" s="13">
        <f t="shared" si="109"/>
        <v>86400</v>
      </c>
      <c r="AG219" s="15">
        <f t="shared" si="117"/>
        <v>86400</v>
      </c>
      <c r="AH219" s="15">
        <f t="shared" si="132"/>
        <v>-86479.609297547126</v>
      </c>
      <c r="AI219" s="15">
        <f t="shared" si="137"/>
        <v>0</v>
      </c>
      <c r="AJ219" s="15">
        <f t="shared" si="140"/>
        <v>0</v>
      </c>
      <c r="AK219" s="40">
        <f t="shared" si="110"/>
        <v>6597494.5023983885</v>
      </c>
      <c r="AL219" s="15"/>
      <c r="AN219" s="2">
        <v>42158</v>
      </c>
      <c r="AO219" s="12">
        <f t="shared" si="133"/>
        <v>1829.4470214179107</v>
      </c>
      <c r="AP219" s="12">
        <f t="shared" si="143"/>
        <v>1884.3304320604482</v>
      </c>
      <c r="AQ219" s="34">
        <f t="shared" si="111"/>
        <v>86400</v>
      </c>
      <c r="AR219" s="15">
        <f t="shared" si="118"/>
        <v>86400</v>
      </c>
      <c r="AS219" s="15">
        <f t="shared" si="134"/>
        <v>-86479.609297547126</v>
      </c>
      <c r="AT219" s="15">
        <f t="shared" si="138"/>
        <v>0</v>
      </c>
      <c r="AU219" s="15">
        <f t="shared" si="141"/>
        <v>0</v>
      </c>
      <c r="AV219" s="33">
        <f t="shared" si="112"/>
        <v>6597494.5023983885</v>
      </c>
    </row>
    <row r="220" spans="1:48" x14ac:dyDescent="0.15">
      <c r="A220" s="2">
        <v>42159</v>
      </c>
      <c r="B220" s="30">
        <v>0.191507858</v>
      </c>
      <c r="C220" s="12">
        <f t="shared" si="119"/>
        <v>16546.278931199999</v>
      </c>
      <c r="D220" s="12">
        <f>Výpar!J$18/30</f>
        <v>16333.186567164183</v>
      </c>
      <c r="E220" s="12">
        <f t="shared" si="120"/>
        <v>16823.18216417911</v>
      </c>
      <c r="F220" s="13">
        <f t="shared" si="144"/>
        <v>11664</v>
      </c>
      <c r="G220" s="13">
        <f t="shared" si="122"/>
        <v>7171.2000000000007</v>
      </c>
      <c r="H220" s="14">
        <f t="shared" si="122"/>
        <v>7171.2000000000007</v>
      </c>
      <c r="I220" s="15">
        <f t="shared" si="113"/>
        <v>26006.400000000001</v>
      </c>
      <c r="J220" s="15">
        <f t="shared" si="114"/>
        <v>-26283.303232979113</v>
      </c>
      <c r="K220" s="15">
        <f t="shared" si="123"/>
        <v>5560168.7964696838</v>
      </c>
      <c r="L220" s="15">
        <f t="shared" si="124"/>
        <v>6766534.1011114679</v>
      </c>
      <c r="N220" s="2">
        <v>42159</v>
      </c>
      <c r="O220" s="37">
        <f t="shared" si="115"/>
        <v>6.3205931653410735E-2</v>
      </c>
      <c r="P220" s="12">
        <f t="shared" si="125"/>
        <v>5460.9924948546877</v>
      </c>
      <c r="Q220" s="12">
        <f t="shared" si="126"/>
        <v>4665.4388059701505</v>
      </c>
      <c r="R220" s="12">
        <f t="shared" si="127"/>
        <v>4805.4019701492552</v>
      </c>
      <c r="S220" s="13">
        <f t="shared" si="128"/>
        <v>7171.2000000000007</v>
      </c>
      <c r="T220" s="13">
        <v>0</v>
      </c>
      <c r="U220" s="14">
        <v>0</v>
      </c>
      <c r="V220" s="15">
        <f t="shared" si="139"/>
        <v>7171.2000000000007</v>
      </c>
      <c r="W220" s="15">
        <f t="shared" si="129"/>
        <v>-6515.6094752945673</v>
      </c>
      <c r="X220" s="15">
        <f t="shared" si="135"/>
        <v>6504578.8929230943</v>
      </c>
      <c r="Y220" s="15">
        <f t="shared" si="136"/>
        <v>3367062.5818169443</v>
      </c>
      <c r="Z220" s="15">
        <f t="shared" si="130"/>
        <v>6518000</v>
      </c>
      <c r="AB220" s="2">
        <v>42159</v>
      </c>
      <c r="AC220" s="12">
        <f t="shared" si="116"/>
        <v>1804.7211345133237</v>
      </c>
      <c r="AD220" s="12">
        <f t="shared" si="131"/>
        <v>1829.4470214179107</v>
      </c>
      <c r="AE220" s="12">
        <f t="shared" si="142"/>
        <v>1884.3304320604482</v>
      </c>
      <c r="AF220" s="13">
        <f t="shared" si="109"/>
        <v>86400</v>
      </c>
      <c r="AG220" s="15">
        <f t="shared" si="117"/>
        <v>86400</v>
      </c>
      <c r="AH220" s="15">
        <f t="shared" si="132"/>
        <v>-86479.609297547126</v>
      </c>
      <c r="AI220" s="15">
        <f t="shared" si="137"/>
        <v>0</v>
      </c>
      <c r="AJ220" s="15">
        <f t="shared" si="140"/>
        <v>0</v>
      </c>
      <c r="AK220" s="40">
        <f t="shared" si="110"/>
        <v>6590978.8929230943</v>
      </c>
      <c r="AL220" s="15"/>
      <c r="AN220" s="2">
        <v>42159</v>
      </c>
      <c r="AO220" s="12">
        <f t="shared" si="133"/>
        <v>1829.4470214179107</v>
      </c>
      <c r="AP220" s="12">
        <f t="shared" si="143"/>
        <v>1884.3304320604482</v>
      </c>
      <c r="AQ220" s="34">
        <f t="shared" si="111"/>
        <v>86400</v>
      </c>
      <c r="AR220" s="15">
        <f t="shared" si="118"/>
        <v>86400</v>
      </c>
      <c r="AS220" s="15">
        <f t="shared" si="134"/>
        <v>-86479.609297547126</v>
      </c>
      <c r="AT220" s="15">
        <f t="shared" si="138"/>
        <v>0</v>
      </c>
      <c r="AU220" s="15">
        <f t="shared" si="141"/>
        <v>0</v>
      </c>
      <c r="AV220" s="33">
        <f t="shared" si="112"/>
        <v>6590978.8929230943</v>
      </c>
    </row>
    <row r="221" spans="1:48" x14ac:dyDescent="0.15">
      <c r="A221" s="2">
        <v>42160</v>
      </c>
      <c r="B221" s="30">
        <v>0.66204207100000001</v>
      </c>
      <c r="C221" s="12">
        <f t="shared" si="119"/>
        <v>57200.4349344</v>
      </c>
      <c r="D221" s="12">
        <f>Výpar!J$18/30</f>
        <v>16333.186567164183</v>
      </c>
      <c r="E221" s="12">
        <f t="shared" si="120"/>
        <v>16823.18216417911</v>
      </c>
      <c r="F221" s="13">
        <f t="shared" si="144"/>
        <v>11664</v>
      </c>
      <c r="G221" s="13">
        <f t="shared" si="122"/>
        <v>7171.2000000000007</v>
      </c>
      <c r="H221" s="14">
        <f t="shared" si="122"/>
        <v>7171.2000000000007</v>
      </c>
      <c r="I221" s="15">
        <f t="shared" si="113"/>
        <v>26006.400000000001</v>
      </c>
      <c r="J221" s="15">
        <f t="shared" si="114"/>
        <v>14370.852770220888</v>
      </c>
      <c r="K221" s="15">
        <f t="shared" si="123"/>
        <v>5574539.6492399042</v>
      </c>
      <c r="L221" s="15">
        <f t="shared" si="124"/>
        <v>6728444.6031215927</v>
      </c>
      <c r="N221" s="2">
        <v>42160</v>
      </c>
      <c r="O221" s="37">
        <f t="shared" si="115"/>
        <v>0.21850270964499272</v>
      </c>
      <c r="P221" s="12">
        <f t="shared" si="125"/>
        <v>18878.634113327371</v>
      </c>
      <c r="Q221" s="12">
        <f t="shared" si="126"/>
        <v>4665.4388059701505</v>
      </c>
      <c r="R221" s="12">
        <f t="shared" si="127"/>
        <v>4805.4019701492552</v>
      </c>
      <c r="S221" s="13">
        <f t="shared" si="128"/>
        <v>7171.2000000000007</v>
      </c>
      <c r="T221" s="13">
        <v>0</v>
      </c>
      <c r="U221" s="14">
        <v>0</v>
      </c>
      <c r="V221" s="15">
        <f t="shared" si="139"/>
        <v>7171.2000000000007</v>
      </c>
      <c r="W221" s="15">
        <f t="shared" si="129"/>
        <v>6902.0321431781158</v>
      </c>
      <c r="X221" s="15">
        <f t="shared" si="135"/>
        <v>6511480.9250662727</v>
      </c>
      <c r="Y221" s="15">
        <f t="shared" si="136"/>
        <v>3367445.5390263954</v>
      </c>
      <c r="Z221" s="15">
        <f t="shared" si="130"/>
        <v>6518000</v>
      </c>
      <c r="AB221" s="2">
        <v>42160</v>
      </c>
      <c r="AC221" s="12">
        <f t="shared" si="116"/>
        <v>6238.9153633093756</v>
      </c>
      <c r="AD221" s="12">
        <f t="shared" si="131"/>
        <v>1829.4470214179107</v>
      </c>
      <c r="AE221" s="12">
        <f t="shared" si="142"/>
        <v>1884.3304320604482</v>
      </c>
      <c r="AF221" s="13">
        <f t="shared" si="109"/>
        <v>86400</v>
      </c>
      <c r="AG221" s="15">
        <f t="shared" si="117"/>
        <v>86400</v>
      </c>
      <c r="AH221" s="15">
        <f t="shared" si="132"/>
        <v>-82045.41506875107</v>
      </c>
      <c r="AI221" s="15">
        <f t="shared" si="137"/>
        <v>0</v>
      </c>
      <c r="AJ221" s="15">
        <f t="shared" si="140"/>
        <v>0</v>
      </c>
      <c r="AK221" s="40">
        <f t="shared" si="110"/>
        <v>6597880.9250662727</v>
      </c>
      <c r="AL221" s="15"/>
      <c r="AN221" s="2">
        <v>42160</v>
      </c>
      <c r="AO221" s="12">
        <f t="shared" si="133"/>
        <v>1829.4470214179107</v>
      </c>
      <c r="AP221" s="12">
        <f t="shared" si="143"/>
        <v>1884.3304320604482</v>
      </c>
      <c r="AQ221" s="34">
        <f t="shared" si="111"/>
        <v>86400</v>
      </c>
      <c r="AR221" s="15">
        <f t="shared" si="118"/>
        <v>86400</v>
      </c>
      <c r="AS221" s="15">
        <f t="shared" si="134"/>
        <v>-82045.41506875107</v>
      </c>
      <c r="AT221" s="15">
        <f t="shared" si="138"/>
        <v>0</v>
      </c>
      <c r="AU221" s="15">
        <f t="shared" si="141"/>
        <v>0</v>
      </c>
      <c r="AV221" s="33">
        <f t="shared" si="112"/>
        <v>6597880.9250662727</v>
      </c>
    </row>
    <row r="222" spans="1:48" x14ac:dyDescent="0.15">
      <c r="A222" s="2">
        <v>42161</v>
      </c>
      <c r="B222" s="30">
        <v>0.67251829600000002</v>
      </c>
      <c r="C222" s="12">
        <f t="shared" si="119"/>
        <v>58105.580774400005</v>
      </c>
      <c r="D222" s="12">
        <f>Výpar!J$18/30</f>
        <v>16333.186567164183</v>
      </c>
      <c r="E222" s="12">
        <f t="shared" si="120"/>
        <v>16823.18216417911</v>
      </c>
      <c r="F222" s="13">
        <f t="shared" si="144"/>
        <v>11664</v>
      </c>
      <c r="G222" s="13">
        <f t="shared" si="122"/>
        <v>7171.2000000000007</v>
      </c>
      <c r="H222" s="14">
        <f t="shared" si="122"/>
        <v>7171.2000000000007</v>
      </c>
      <c r="I222" s="15">
        <f t="shared" si="113"/>
        <v>26006.400000000001</v>
      </c>
      <c r="J222" s="15">
        <f t="shared" si="114"/>
        <v>15275.998610220893</v>
      </c>
      <c r="K222" s="15">
        <f t="shared" si="123"/>
        <v>5589815.6478501251</v>
      </c>
      <c r="L222" s="15">
        <f t="shared" si="124"/>
        <v>6706536.2495819386</v>
      </c>
      <c r="N222" s="2">
        <v>42161</v>
      </c>
      <c r="O222" s="37">
        <f t="shared" si="115"/>
        <v>0.22196032004412189</v>
      </c>
      <c r="P222" s="12">
        <f t="shared" si="125"/>
        <v>19177.371651812133</v>
      </c>
      <c r="Q222" s="12">
        <f t="shared" si="126"/>
        <v>4665.4388059701505</v>
      </c>
      <c r="R222" s="12">
        <f t="shared" si="127"/>
        <v>4805.4019701492552</v>
      </c>
      <c r="S222" s="13">
        <f t="shared" si="128"/>
        <v>7171.2000000000007</v>
      </c>
      <c r="T222" s="13">
        <v>0</v>
      </c>
      <c r="U222" s="14">
        <v>0</v>
      </c>
      <c r="V222" s="15">
        <f t="shared" si="139"/>
        <v>7171.2000000000007</v>
      </c>
      <c r="W222" s="15">
        <f t="shared" si="129"/>
        <v>7200.7696816628777</v>
      </c>
      <c r="X222" s="15">
        <f t="shared" si="135"/>
        <v>6518000</v>
      </c>
      <c r="Y222" s="15">
        <f t="shared" si="136"/>
        <v>3374646.3087080582</v>
      </c>
      <c r="Z222" s="15">
        <f t="shared" si="130"/>
        <v>6518000</v>
      </c>
      <c r="AB222" s="2">
        <v>42161</v>
      </c>
      <c r="AC222" s="12">
        <f t="shared" si="116"/>
        <v>6337.6406316344846</v>
      </c>
      <c r="AD222" s="12">
        <f t="shared" si="131"/>
        <v>1829.4470214179107</v>
      </c>
      <c r="AE222" s="12">
        <f t="shared" si="142"/>
        <v>1884.3304320604482</v>
      </c>
      <c r="AF222" s="13">
        <f t="shared" si="109"/>
        <v>86400</v>
      </c>
      <c r="AG222" s="15">
        <f t="shared" si="117"/>
        <v>86400</v>
      </c>
      <c r="AH222" s="15">
        <f t="shared" si="132"/>
        <v>-81946.689800425971</v>
      </c>
      <c r="AI222" s="15">
        <f t="shared" si="137"/>
        <v>0</v>
      </c>
      <c r="AJ222" s="15">
        <f t="shared" si="140"/>
        <v>0</v>
      </c>
      <c r="AK222" s="40">
        <f t="shared" si="110"/>
        <v>6604400</v>
      </c>
      <c r="AL222" s="15"/>
      <c r="AN222" s="2">
        <v>42161</v>
      </c>
      <c r="AO222" s="12">
        <f t="shared" si="133"/>
        <v>1829.4470214179107</v>
      </c>
      <c r="AP222" s="12">
        <f t="shared" si="143"/>
        <v>1884.3304320604482</v>
      </c>
      <c r="AQ222" s="34">
        <f t="shared" si="111"/>
        <v>86400</v>
      </c>
      <c r="AR222" s="15">
        <f t="shared" si="118"/>
        <v>86400</v>
      </c>
      <c r="AS222" s="15">
        <f t="shared" si="134"/>
        <v>-81946.689800425971</v>
      </c>
      <c r="AT222" s="15">
        <f t="shared" si="138"/>
        <v>0</v>
      </c>
      <c r="AU222" s="15">
        <f t="shared" si="141"/>
        <v>0</v>
      </c>
      <c r="AV222" s="33">
        <f t="shared" si="112"/>
        <v>6604400</v>
      </c>
    </row>
    <row r="223" spans="1:48" x14ac:dyDescent="0.15">
      <c r="A223" s="2">
        <v>42162</v>
      </c>
      <c r="B223" s="30">
        <v>0.20824704399999999</v>
      </c>
      <c r="C223" s="12">
        <f t="shared" si="119"/>
        <v>17992.544601599999</v>
      </c>
      <c r="D223" s="12">
        <f>Výpar!J$18/30</f>
        <v>16333.186567164183</v>
      </c>
      <c r="E223" s="12">
        <f t="shared" si="120"/>
        <v>16823.18216417911</v>
      </c>
      <c r="F223" s="13">
        <f t="shared" si="144"/>
        <v>11664</v>
      </c>
      <c r="G223" s="13">
        <f t="shared" si="122"/>
        <v>7171.2000000000007</v>
      </c>
      <c r="H223" s="14">
        <f t="shared" si="122"/>
        <v>7171.2000000000007</v>
      </c>
      <c r="I223" s="15">
        <f t="shared" si="113"/>
        <v>26006.400000000001</v>
      </c>
      <c r="J223" s="15">
        <f t="shared" si="114"/>
        <v>-24837.037562579113</v>
      </c>
      <c r="K223" s="15">
        <f t="shared" si="123"/>
        <v>5564978.6102875462</v>
      </c>
      <c r="L223" s="15">
        <f t="shared" si="124"/>
        <v>6619677.8223069059</v>
      </c>
      <c r="N223" s="2">
        <v>42162</v>
      </c>
      <c r="O223" s="37">
        <f t="shared" si="115"/>
        <v>6.873059188040638E-2</v>
      </c>
      <c r="P223" s="12">
        <f t="shared" si="125"/>
        <v>5938.3231384671117</v>
      </c>
      <c r="Q223" s="12">
        <f t="shared" si="126"/>
        <v>4665.4388059701505</v>
      </c>
      <c r="R223" s="12">
        <f t="shared" si="127"/>
        <v>4805.4019701492552</v>
      </c>
      <c r="S223" s="13">
        <f t="shared" si="128"/>
        <v>7171.2000000000007</v>
      </c>
      <c r="T223" s="13">
        <v>0</v>
      </c>
      <c r="U223" s="14">
        <v>0</v>
      </c>
      <c r="V223" s="15">
        <f t="shared" si="139"/>
        <v>7171.2000000000007</v>
      </c>
      <c r="W223" s="15">
        <f t="shared" si="129"/>
        <v>-6038.2788316821434</v>
      </c>
      <c r="X223" s="15">
        <f t="shared" si="135"/>
        <v>6511961.7211683178</v>
      </c>
      <c r="Y223" s="15">
        <f t="shared" si="136"/>
        <v>3362569.7510446939</v>
      </c>
      <c r="Z223" s="15">
        <f t="shared" si="130"/>
        <v>6518000</v>
      </c>
      <c r="AB223" s="2">
        <v>42162</v>
      </c>
      <c r="AC223" s="12">
        <f t="shared" si="116"/>
        <v>1962.4669474749494</v>
      </c>
      <c r="AD223" s="12">
        <f t="shared" si="131"/>
        <v>1829.4470214179107</v>
      </c>
      <c r="AE223" s="12">
        <f t="shared" si="142"/>
        <v>1884.3304320604482</v>
      </c>
      <c r="AF223" s="13">
        <f t="shared" si="109"/>
        <v>86400</v>
      </c>
      <c r="AG223" s="15">
        <f t="shared" si="117"/>
        <v>86400</v>
      </c>
      <c r="AH223" s="15">
        <f t="shared" si="132"/>
        <v>-86321.863484585498</v>
      </c>
      <c r="AI223" s="15">
        <f t="shared" si="137"/>
        <v>0</v>
      </c>
      <c r="AJ223" s="15">
        <f t="shared" si="140"/>
        <v>0</v>
      </c>
      <c r="AK223" s="40">
        <f t="shared" si="110"/>
        <v>6598361.7211683178</v>
      </c>
      <c r="AL223" s="15"/>
      <c r="AN223" s="2">
        <v>42162</v>
      </c>
      <c r="AO223" s="12">
        <f t="shared" si="133"/>
        <v>1829.4470214179107</v>
      </c>
      <c r="AP223" s="12">
        <f t="shared" si="143"/>
        <v>1884.3304320604482</v>
      </c>
      <c r="AQ223" s="34">
        <f t="shared" si="111"/>
        <v>86400</v>
      </c>
      <c r="AR223" s="15">
        <f t="shared" si="118"/>
        <v>86400</v>
      </c>
      <c r="AS223" s="15">
        <f t="shared" si="134"/>
        <v>-86321.863484585498</v>
      </c>
      <c r="AT223" s="15">
        <f t="shared" si="138"/>
        <v>0</v>
      </c>
      <c r="AU223" s="15">
        <f t="shared" si="141"/>
        <v>0</v>
      </c>
      <c r="AV223" s="33">
        <f t="shared" si="112"/>
        <v>6598361.7211683178</v>
      </c>
    </row>
    <row r="224" spans="1:48" x14ac:dyDescent="0.15">
      <c r="A224" s="2">
        <v>42163</v>
      </c>
      <c r="B224" s="30">
        <v>0.204660076</v>
      </c>
      <c r="C224" s="12">
        <f t="shared" si="119"/>
        <v>17682.630566399999</v>
      </c>
      <c r="D224" s="12">
        <f>Výpar!J$18/30</f>
        <v>16333.186567164183</v>
      </c>
      <c r="E224" s="12">
        <f t="shared" si="120"/>
        <v>16823.18216417911</v>
      </c>
      <c r="F224" s="13">
        <f t="shared" si="144"/>
        <v>11664</v>
      </c>
      <c r="G224" s="13">
        <f t="shared" si="122"/>
        <v>7171.2000000000007</v>
      </c>
      <c r="H224" s="14">
        <f t="shared" si="122"/>
        <v>7171.2000000000007</v>
      </c>
      <c r="I224" s="15">
        <f t="shared" si="113"/>
        <v>26006.400000000001</v>
      </c>
      <c r="J224" s="15">
        <f t="shared" si="114"/>
        <v>-25146.951597779112</v>
      </c>
      <c r="K224" s="15">
        <f t="shared" si="123"/>
        <v>5539831.6586897671</v>
      </c>
      <c r="L224" s="15">
        <f t="shared" si="124"/>
        <v>6507362.5293988939</v>
      </c>
      <c r="N224" s="2">
        <v>42163</v>
      </c>
      <c r="O224" s="37">
        <f t="shared" si="115"/>
        <v>6.754673625892596E-2</v>
      </c>
      <c r="P224" s="12">
        <f t="shared" si="125"/>
        <v>5836.0380127712033</v>
      </c>
      <c r="Q224" s="12">
        <f t="shared" si="126"/>
        <v>4665.4388059701505</v>
      </c>
      <c r="R224" s="12">
        <f t="shared" si="127"/>
        <v>4805.4019701492552</v>
      </c>
      <c r="S224" s="13">
        <f t="shared" si="128"/>
        <v>7171.2000000000007</v>
      </c>
      <c r="T224" s="13">
        <v>0</v>
      </c>
      <c r="U224" s="14">
        <v>0</v>
      </c>
      <c r="V224" s="15">
        <f t="shared" si="139"/>
        <v>7171.2000000000007</v>
      </c>
      <c r="W224" s="15">
        <f t="shared" si="129"/>
        <v>-6140.5639573780518</v>
      </c>
      <c r="X224" s="15">
        <f t="shared" si="135"/>
        <v>6505821.1572109396</v>
      </c>
      <c r="Y224" s="15">
        <f t="shared" si="136"/>
        <v>3344250.3442982552</v>
      </c>
      <c r="Z224" s="15">
        <f t="shared" si="130"/>
        <v>6518000</v>
      </c>
      <c r="AB224" s="2">
        <v>42163</v>
      </c>
      <c r="AC224" s="12">
        <f t="shared" si="116"/>
        <v>1928.6642773076339</v>
      </c>
      <c r="AD224" s="12">
        <f t="shared" si="131"/>
        <v>1829.4470214179107</v>
      </c>
      <c r="AE224" s="12">
        <f t="shared" si="142"/>
        <v>1884.3304320604482</v>
      </c>
      <c r="AF224" s="13">
        <f t="shared" si="109"/>
        <v>86400</v>
      </c>
      <c r="AG224" s="15">
        <f t="shared" si="117"/>
        <v>86400</v>
      </c>
      <c r="AH224" s="15">
        <f t="shared" si="132"/>
        <v>-86355.66615475282</v>
      </c>
      <c r="AI224" s="15">
        <f t="shared" si="137"/>
        <v>0</v>
      </c>
      <c r="AJ224" s="15">
        <f t="shared" si="140"/>
        <v>0</v>
      </c>
      <c r="AK224" s="40">
        <f t="shared" si="110"/>
        <v>6592221.1572109396</v>
      </c>
      <c r="AL224" s="15"/>
      <c r="AN224" s="2">
        <v>42163</v>
      </c>
      <c r="AO224" s="12">
        <f t="shared" si="133"/>
        <v>1829.4470214179107</v>
      </c>
      <c r="AP224" s="12">
        <f t="shared" si="143"/>
        <v>1884.3304320604482</v>
      </c>
      <c r="AQ224" s="34">
        <f t="shared" si="111"/>
        <v>86400</v>
      </c>
      <c r="AR224" s="15">
        <f t="shared" si="118"/>
        <v>86400</v>
      </c>
      <c r="AS224" s="15">
        <f t="shared" si="134"/>
        <v>-86355.66615475282</v>
      </c>
      <c r="AT224" s="15">
        <f t="shared" si="138"/>
        <v>0</v>
      </c>
      <c r="AU224" s="15">
        <f t="shared" si="141"/>
        <v>0</v>
      </c>
      <c r="AV224" s="33">
        <f t="shared" si="112"/>
        <v>6592221.1572109396</v>
      </c>
    </row>
    <row r="225" spans="1:48" x14ac:dyDescent="0.15">
      <c r="A225" s="2">
        <v>42164</v>
      </c>
      <c r="B225" s="30">
        <v>0.64388930099999997</v>
      </c>
      <c r="C225" s="12">
        <f t="shared" si="119"/>
        <v>55632.035606400001</v>
      </c>
      <c r="D225" s="12">
        <f>Výpar!J$18/30</f>
        <v>16333.186567164183</v>
      </c>
      <c r="E225" s="12">
        <f t="shared" si="120"/>
        <v>16823.18216417911</v>
      </c>
      <c r="F225" s="13">
        <f t="shared" si="144"/>
        <v>11664</v>
      </c>
      <c r="G225" s="13">
        <f t="shared" si="122"/>
        <v>7171.2000000000007</v>
      </c>
      <c r="H225" s="14">
        <f t="shared" si="122"/>
        <v>7171.2000000000007</v>
      </c>
      <c r="I225" s="15">
        <f t="shared" si="113"/>
        <v>26006.400000000001</v>
      </c>
      <c r="J225" s="15">
        <f t="shared" si="114"/>
        <v>12802.453442220889</v>
      </c>
      <c r="K225" s="15">
        <f t="shared" si="123"/>
        <v>5552634.1121319877</v>
      </c>
      <c r="L225" s="15">
        <f t="shared" si="124"/>
        <v>6445799.0949731022</v>
      </c>
      <c r="N225" s="2">
        <v>42164</v>
      </c>
      <c r="O225" s="37">
        <f t="shared" si="115"/>
        <v>0.21251150514862113</v>
      </c>
      <c r="P225" s="12">
        <f t="shared" si="125"/>
        <v>18360.994044840867</v>
      </c>
      <c r="Q225" s="12">
        <f t="shared" si="126"/>
        <v>4665.4388059701505</v>
      </c>
      <c r="R225" s="12">
        <f t="shared" si="127"/>
        <v>4805.4019701492552</v>
      </c>
      <c r="S225" s="13">
        <f t="shared" si="128"/>
        <v>7171.2000000000007</v>
      </c>
      <c r="T225" s="13">
        <v>0</v>
      </c>
      <c r="U225" s="14">
        <v>0</v>
      </c>
      <c r="V225" s="15">
        <f t="shared" si="139"/>
        <v>7171.2000000000007</v>
      </c>
      <c r="W225" s="15">
        <f t="shared" si="129"/>
        <v>6384.3920746916119</v>
      </c>
      <c r="X225" s="15">
        <f t="shared" si="135"/>
        <v>6512205.5492856316</v>
      </c>
      <c r="Y225" s="15">
        <f t="shared" si="136"/>
        <v>3344840.2856585789</v>
      </c>
      <c r="Z225" s="15">
        <f t="shared" si="130"/>
        <v>6518000</v>
      </c>
      <c r="AB225" s="2">
        <v>42164</v>
      </c>
      <c r="AC225" s="12">
        <f t="shared" si="116"/>
        <v>6067.8482958214217</v>
      </c>
      <c r="AD225" s="12">
        <f t="shared" si="131"/>
        <v>1829.4470214179107</v>
      </c>
      <c r="AE225" s="12">
        <f t="shared" si="142"/>
        <v>1884.3304320604482</v>
      </c>
      <c r="AF225" s="13">
        <f t="shared" si="109"/>
        <v>86400</v>
      </c>
      <c r="AG225" s="15">
        <f t="shared" si="117"/>
        <v>86400</v>
      </c>
      <c r="AH225" s="15">
        <f t="shared" si="132"/>
        <v>-82216.482136239036</v>
      </c>
      <c r="AI225" s="15">
        <f t="shared" si="137"/>
        <v>0</v>
      </c>
      <c r="AJ225" s="15">
        <f t="shared" si="140"/>
        <v>0</v>
      </c>
      <c r="AK225" s="40">
        <f t="shared" si="110"/>
        <v>6598605.5492856316</v>
      </c>
      <c r="AL225" s="15"/>
      <c r="AN225" s="2">
        <v>42164</v>
      </c>
      <c r="AO225" s="12">
        <f t="shared" si="133"/>
        <v>1829.4470214179107</v>
      </c>
      <c r="AP225" s="12">
        <f t="shared" si="143"/>
        <v>1884.3304320604482</v>
      </c>
      <c r="AQ225" s="34">
        <f t="shared" si="111"/>
        <v>86400</v>
      </c>
      <c r="AR225" s="15">
        <f t="shared" si="118"/>
        <v>86400</v>
      </c>
      <c r="AS225" s="15">
        <f t="shared" si="134"/>
        <v>-82216.482136239036</v>
      </c>
      <c r="AT225" s="15">
        <f t="shared" si="138"/>
        <v>0</v>
      </c>
      <c r="AU225" s="15">
        <f t="shared" si="141"/>
        <v>0</v>
      </c>
      <c r="AV225" s="33">
        <f t="shared" si="112"/>
        <v>6598605.5492856316</v>
      </c>
    </row>
    <row r="226" spans="1:48" x14ac:dyDescent="0.15">
      <c r="A226" s="2">
        <v>42165</v>
      </c>
      <c r="B226" s="30">
        <v>0.207051388</v>
      </c>
      <c r="C226" s="12">
        <f t="shared" si="119"/>
        <v>17889.239923199999</v>
      </c>
      <c r="D226" s="12">
        <f>Výpar!J$18/30</f>
        <v>16333.186567164183</v>
      </c>
      <c r="E226" s="12">
        <f t="shared" si="120"/>
        <v>16823.18216417911</v>
      </c>
      <c r="F226" s="13">
        <f t="shared" si="144"/>
        <v>11664</v>
      </c>
      <c r="G226" s="13">
        <f t="shared" si="122"/>
        <v>7171.2000000000007</v>
      </c>
      <c r="H226" s="14">
        <f t="shared" si="122"/>
        <v>7171.2000000000007</v>
      </c>
      <c r="I226" s="15">
        <f t="shared" si="113"/>
        <v>26006.400000000001</v>
      </c>
      <c r="J226" s="15">
        <f t="shared" si="114"/>
        <v>-24940.342240979113</v>
      </c>
      <c r="K226" s="15">
        <f t="shared" si="123"/>
        <v>5527693.7698910087</v>
      </c>
      <c r="L226" s="15">
        <f t="shared" si="124"/>
        <v>6321552.522623132</v>
      </c>
      <c r="N226" s="2">
        <v>42165</v>
      </c>
      <c r="O226" s="37">
        <f t="shared" si="115"/>
        <v>6.8335973339912898E-2</v>
      </c>
      <c r="P226" s="12">
        <f t="shared" si="125"/>
        <v>5904.228096568474</v>
      </c>
      <c r="Q226" s="12">
        <f t="shared" si="126"/>
        <v>4665.4388059701505</v>
      </c>
      <c r="R226" s="12">
        <f t="shared" si="127"/>
        <v>4805.4019701492552</v>
      </c>
      <c r="S226" s="13">
        <f t="shared" si="128"/>
        <v>7171.2000000000007</v>
      </c>
      <c r="T226" s="13">
        <v>0</v>
      </c>
      <c r="U226" s="14">
        <v>0</v>
      </c>
      <c r="V226" s="15">
        <f t="shared" si="139"/>
        <v>7171.2000000000007</v>
      </c>
      <c r="W226" s="15">
        <f t="shared" si="129"/>
        <v>-6072.373873580781</v>
      </c>
      <c r="X226" s="15">
        <f t="shared" si="135"/>
        <v>6506133.1754120504</v>
      </c>
      <c r="Y226" s="15">
        <f t="shared" si="136"/>
        <v>3326901.0871970481</v>
      </c>
      <c r="Z226" s="15">
        <f t="shared" si="130"/>
        <v>6518000</v>
      </c>
      <c r="AB226" s="2">
        <v>42165</v>
      </c>
      <c r="AC226" s="12">
        <f t="shared" si="116"/>
        <v>1951.1993907525102</v>
      </c>
      <c r="AD226" s="12">
        <f t="shared" si="131"/>
        <v>1829.4470214179107</v>
      </c>
      <c r="AE226" s="12">
        <f t="shared" si="142"/>
        <v>1884.3304320604482</v>
      </c>
      <c r="AF226" s="13">
        <f t="shared" si="109"/>
        <v>86400</v>
      </c>
      <c r="AG226" s="15">
        <f t="shared" si="117"/>
        <v>86400</v>
      </c>
      <c r="AH226" s="15">
        <f t="shared" si="132"/>
        <v>-86333.131041307934</v>
      </c>
      <c r="AI226" s="15">
        <f t="shared" si="137"/>
        <v>0</v>
      </c>
      <c r="AJ226" s="15">
        <f t="shared" si="140"/>
        <v>0</v>
      </c>
      <c r="AK226" s="40">
        <f t="shared" si="110"/>
        <v>6592533.1754120504</v>
      </c>
      <c r="AL226" s="15"/>
      <c r="AN226" s="2">
        <v>42165</v>
      </c>
      <c r="AO226" s="12">
        <f t="shared" si="133"/>
        <v>1829.4470214179107</v>
      </c>
      <c r="AP226" s="12">
        <f t="shared" si="143"/>
        <v>1884.3304320604482</v>
      </c>
      <c r="AQ226" s="34">
        <f t="shared" si="111"/>
        <v>86400</v>
      </c>
      <c r="AR226" s="15">
        <f t="shared" si="118"/>
        <v>86400</v>
      </c>
      <c r="AS226" s="15">
        <f t="shared" si="134"/>
        <v>-86333.131041307934</v>
      </c>
      <c r="AT226" s="15">
        <f t="shared" si="138"/>
        <v>0</v>
      </c>
      <c r="AU226" s="15">
        <f t="shared" si="141"/>
        <v>0</v>
      </c>
      <c r="AV226" s="33">
        <f t="shared" si="112"/>
        <v>6592533.1754120504</v>
      </c>
    </row>
    <row r="227" spans="1:48" x14ac:dyDescent="0.15">
      <c r="A227" s="2">
        <v>42166</v>
      </c>
      <c r="B227" s="30">
        <v>0.201073108</v>
      </c>
      <c r="C227" s="12">
        <f t="shared" si="119"/>
        <v>17372.7165312</v>
      </c>
      <c r="D227" s="12">
        <f>Výpar!J$18/30</f>
        <v>16333.186567164183</v>
      </c>
      <c r="E227" s="12">
        <f t="shared" si="120"/>
        <v>16823.18216417911</v>
      </c>
      <c r="F227" s="13">
        <f t="shared" si="144"/>
        <v>11664</v>
      </c>
      <c r="G227" s="13">
        <f t="shared" si="122"/>
        <v>7171.2000000000007</v>
      </c>
      <c r="H227" s="14">
        <f t="shared" si="122"/>
        <v>7171.2000000000007</v>
      </c>
      <c r="I227" s="15">
        <f t="shared" si="113"/>
        <v>26006.400000000001</v>
      </c>
      <c r="J227" s="15">
        <f t="shared" si="114"/>
        <v>-25456.865632979112</v>
      </c>
      <c r="K227" s="15">
        <f t="shared" si="123"/>
        <v>5502236.9042580295</v>
      </c>
      <c r="L227" s="15">
        <f t="shared" si="124"/>
        <v>6171332.5612481823</v>
      </c>
      <c r="N227" s="2">
        <v>42166</v>
      </c>
      <c r="O227" s="37">
        <f t="shared" si="115"/>
        <v>6.6362880637445568E-2</v>
      </c>
      <c r="P227" s="12">
        <f t="shared" si="125"/>
        <v>5733.7528870752967</v>
      </c>
      <c r="Q227" s="12">
        <f t="shared" si="126"/>
        <v>4665.4388059701505</v>
      </c>
      <c r="R227" s="12">
        <f t="shared" si="127"/>
        <v>4805.4019701492552</v>
      </c>
      <c r="S227" s="13">
        <f t="shared" si="128"/>
        <v>7171.2000000000007</v>
      </c>
      <c r="T227" s="13">
        <v>0</v>
      </c>
      <c r="U227" s="14">
        <v>0</v>
      </c>
      <c r="V227" s="15">
        <f t="shared" si="139"/>
        <v>7171.2000000000007</v>
      </c>
      <c r="W227" s="15">
        <f t="shared" si="129"/>
        <v>-6242.8490830739584</v>
      </c>
      <c r="X227" s="15">
        <f t="shared" si="135"/>
        <v>6499890.3263289761</v>
      </c>
      <c r="Y227" s="15">
        <f t="shared" si="136"/>
        <v>3302548.5644429498</v>
      </c>
      <c r="Z227" s="15">
        <f t="shared" si="130"/>
        <v>6518000</v>
      </c>
      <c r="AB227" s="2">
        <v>42166</v>
      </c>
      <c r="AC227" s="12">
        <f t="shared" si="116"/>
        <v>1894.8616071403189</v>
      </c>
      <c r="AD227" s="12">
        <f t="shared" si="131"/>
        <v>1829.4470214179107</v>
      </c>
      <c r="AE227" s="12">
        <f t="shared" si="142"/>
        <v>1884.3304320604482</v>
      </c>
      <c r="AF227" s="13">
        <f t="shared" si="109"/>
        <v>86400</v>
      </c>
      <c r="AG227" s="15">
        <f t="shared" si="117"/>
        <v>86400</v>
      </c>
      <c r="AH227" s="15">
        <f t="shared" si="132"/>
        <v>-86389.468824920128</v>
      </c>
      <c r="AI227" s="15">
        <f t="shared" si="137"/>
        <v>0</v>
      </c>
      <c r="AJ227" s="15">
        <f t="shared" si="140"/>
        <v>0</v>
      </c>
      <c r="AK227" s="40">
        <f t="shared" si="110"/>
        <v>6586290.3263289761</v>
      </c>
      <c r="AL227" s="15"/>
      <c r="AN227" s="2">
        <v>42166</v>
      </c>
      <c r="AO227" s="12">
        <f t="shared" si="133"/>
        <v>1829.4470214179107</v>
      </c>
      <c r="AP227" s="12">
        <f t="shared" si="143"/>
        <v>1884.3304320604482</v>
      </c>
      <c r="AQ227" s="34">
        <f t="shared" si="111"/>
        <v>86400</v>
      </c>
      <c r="AR227" s="15">
        <f t="shared" si="118"/>
        <v>86400</v>
      </c>
      <c r="AS227" s="15">
        <f t="shared" si="134"/>
        <v>-86389.468824920128</v>
      </c>
      <c r="AT227" s="15">
        <f t="shared" si="138"/>
        <v>0</v>
      </c>
      <c r="AU227" s="15">
        <f t="shared" si="141"/>
        <v>0</v>
      </c>
      <c r="AV227" s="33">
        <f t="shared" si="112"/>
        <v>6586290.3263289761</v>
      </c>
    </row>
    <row r="228" spans="1:48" x14ac:dyDescent="0.15">
      <c r="A228" s="2">
        <v>42167</v>
      </c>
      <c r="B228" s="30">
        <v>0.24276793399999999</v>
      </c>
      <c r="C228" s="12">
        <f t="shared" si="119"/>
        <v>20975.149497599999</v>
      </c>
      <c r="D228" s="12">
        <f>Výpar!J$18/30</f>
        <v>16333.186567164183</v>
      </c>
      <c r="E228" s="12">
        <f t="shared" si="120"/>
        <v>16823.18216417911</v>
      </c>
      <c r="F228" s="13">
        <f t="shared" si="144"/>
        <v>11664</v>
      </c>
      <c r="G228" s="13">
        <f t="shared" si="122"/>
        <v>7171.2000000000007</v>
      </c>
      <c r="H228" s="14">
        <f t="shared" si="122"/>
        <v>7171.2000000000007</v>
      </c>
      <c r="I228" s="15">
        <f t="shared" si="113"/>
        <v>26006.400000000001</v>
      </c>
      <c r="J228" s="15">
        <f t="shared" si="114"/>
        <v>-21854.432666579112</v>
      </c>
      <c r="K228" s="15">
        <f t="shared" si="123"/>
        <v>5480382.4715914503</v>
      </c>
      <c r="L228" s="15">
        <f t="shared" si="124"/>
        <v>6002860.6001730533</v>
      </c>
      <c r="N228" s="2">
        <v>42167</v>
      </c>
      <c r="O228" s="37">
        <f t="shared" si="115"/>
        <v>8.0123988667053683E-2</v>
      </c>
      <c r="P228" s="12">
        <f t="shared" si="125"/>
        <v>6922.7126208334385</v>
      </c>
      <c r="Q228" s="12">
        <f t="shared" si="126"/>
        <v>4665.4388059701505</v>
      </c>
      <c r="R228" s="12">
        <f t="shared" si="127"/>
        <v>4805.4019701492552</v>
      </c>
      <c r="S228" s="13">
        <f t="shared" si="128"/>
        <v>7171.2000000000007</v>
      </c>
      <c r="T228" s="13">
        <v>0</v>
      </c>
      <c r="U228" s="14">
        <v>0</v>
      </c>
      <c r="V228" s="15">
        <f t="shared" si="139"/>
        <v>7171.2000000000007</v>
      </c>
      <c r="W228" s="15">
        <f t="shared" si="129"/>
        <v>-5053.8893493158166</v>
      </c>
      <c r="X228" s="15">
        <f t="shared" si="135"/>
        <v>6494836.4369796598</v>
      </c>
      <c r="Y228" s="15">
        <f t="shared" si="136"/>
        <v>3274331.1120732934</v>
      </c>
      <c r="Z228" s="15">
        <f t="shared" si="130"/>
        <v>6518000</v>
      </c>
      <c r="AB228" s="2">
        <v>42167</v>
      </c>
      <c r="AC228" s="12">
        <f t="shared" si="116"/>
        <v>2287.782996726618</v>
      </c>
      <c r="AD228" s="12">
        <f t="shared" si="131"/>
        <v>1829.4470214179107</v>
      </c>
      <c r="AE228" s="12">
        <f t="shared" si="142"/>
        <v>1884.3304320604482</v>
      </c>
      <c r="AF228" s="13">
        <f t="shared" si="109"/>
        <v>86400</v>
      </c>
      <c r="AG228" s="15">
        <f t="shared" si="117"/>
        <v>86400</v>
      </c>
      <c r="AH228" s="15">
        <f t="shared" si="132"/>
        <v>-85996.547435333836</v>
      </c>
      <c r="AI228" s="15">
        <f t="shared" si="137"/>
        <v>0</v>
      </c>
      <c r="AJ228" s="15">
        <f t="shared" si="140"/>
        <v>0</v>
      </c>
      <c r="AK228" s="40">
        <f t="shared" si="110"/>
        <v>6581236.4369796598</v>
      </c>
      <c r="AL228" s="15"/>
      <c r="AN228" s="2">
        <v>42167</v>
      </c>
      <c r="AO228" s="12">
        <f t="shared" si="133"/>
        <v>1829.4470214179107</v>
      </c>
      <c r="AP228" s="12">
        <f t="shared" si="143"/>
        <v>1884.3304320604482</v>
      </c>
      <c r="AQ228" s="34">
        <f t="shared" si="111"/>
        <v>86400</v>
      </c>
      <c r="AR228" s="15">
        <f t="shared" si="118"/>
        <v>86400</v>
      </c>
      <c r="AS228" s="15">
        <f t="shared" si="134"/>
        <v>-85996.547435333836</v>
      </c>
      <c r="AT228" s="15">
        <f t="shared" si="138"/>
        <v>0</v>
      </c>
      <c r="AU228" s="15">
        <f t="shared" si="141"/>
        <v>0</v>
      </c>
      <c r="AV228" s="33">
        <f t="shared" si="112"/>
        <v>6581236.4369796598</v>
      </c>
    </row>
    <row r="229" spans="1:48" x14ac:dyDescent="0.15">
      <c r="A229" s="2">
        <v>42168</v>
      </c>
      <c r="B229" s="30">
        <v>0.64986758200000005</v>
      </c>
      <c r="C229" s="12">
        <f t="shared" si="119"/>
        <v>56148.559084800007</v>
      </c>
      <c r="D229" s="12">
        <f>Výpar!J$18/30</f>
        <v>16333.186567164183</v>
      </c>
      <c r="E229" s="12">
        <f t="shared" si="120"/>
        <v>16823.18216417911</v>
      </c>
      <c r="F229" s="13">
        <f t="shared" si="144"/>
        <v>11664</v>
      </c>
      <c r="G229" s="13">
        <f t="shared" si="122"/>
        <v>7171.2000000000007</v>
      </c>
      <c r="H229" s="14">
        <f t="shared" si="122"/>
        <v>7171.2000000000007</v>
      </c>
      <c r="I229" s="15">
        <f t="shared" si="113"/>
        <v>26006.400000000001</v>
      </c>
      <c r="J229" s="15">
        <f t="shared" si="114"/>
        <v>13318.976920620895</v>
      </c>
      <c r="K229" s="15">
        <f t="shared" si="123"/>
        <v>5493701.4485120708</v>
      </c>
      <c r="L229" s="15">
        <f t="shared" si="124"/>
        <v>5882881.0256057447</v>
      </c>
      <c r="N229" s="2">
        <v>42168</v>
      </c>
      <c r="O229" s="37">
        <f t="shared" si="115"/>
        <v>0.21448459818113205</v>
      </c>
      <c r="P229" s="12">
        <f t="shared" si="125"/>
        <v>18531.469282849808</v>
      </c>
      <c r="Q229" s="12">
        <f t="shared" si="126"/>
        <v>4665.4388059701505</v>
      </c>
      <c r="R229" s="12">
        <f t="shared" si="127"/>
        <v>4805.4019701492552</v>
      </c>
      <c r="S229" s="13">
        <f t="shared" si="128"/>
        <v>7171.2000000000007</v>
      </c>
      <c r="T229" s="13">
        <v>0</v>
      </c>
      <c r="U229" s="14">
        <v>0</v>
      </c>
      <c r="V229" s="15">
        <f t="shared" si="139"/>
        <v>7171.2000000000007</v>
      </c>
      <c r="W229" s="15">
        <f t="shared" si="129"/>
        <v>6554.8673127005532</v>
      </c>
      <c r="X229" s="15">
        <f t="shared" si="135"/>
        <v>6501391.3042923603</v>
      </c>
      <c r="Y229" s="15">
        <f t="shared" si="136"/>
        <v>3264277.2836783542</v>
      </c>
      <c r="Z229" s="15">
        <f t="shared" si="130"/>
        <v>6518000</v>
      </c>
      <c r="AB229" s="2">
        <v>42168</v>
      </c>
      <c r="AC229" s="12">
        <f t="shared" si="116"/>
        <v>6124.1860888573574</v>
      </c>
      <c r="AD229" s="12">
        <f t="shared" si="131"/>
        <v>1829.4470214179107</v>
      </c>
      <c r="AE229" s="12">
        <f t="shared" si="142"/>
        <v>1884.3304320604482</v>
      </c>
      <c r="AF229" s="13">
        <f t="shared" si="109"/>
        <v>86400</v>
      </c>
      <c r="AG229" s="15">
        <f t="shared" si="117"/>
        <v>86400</v>
      </c>
      <c r="AH229" s="15">
        <f t="shared" si="132"/>
        <v>-82160.144343203094</v>
      </c>
      <c r="AI229" s="15">
        <f t="shared" si="137"/>
        <v>0</v>
      </c>
      <c r="AJ229" s="15">
        <f t="shared" si="140"/>
        <v>0</v>
      </c>
      <c r="AK229" s="40">
        <f t="shared" si="110"/>
        <v>6587791.3042923603</v>
      </c>
      <c r="AL229" s="15"/>
      <c r="AN229" s="2">
        <v>42168</v>
      </c>
      <c r="AO229" s="12">
        <f t="shared" si="133"/>
        <v>1829.4470214179107</v>
      </c>
      <c r="AP229" s="12">
        <f t="shared" si="143"/>
        <v>1884.3304320604482</v>
      </c>
      <c r="AQ229" s="34">
        <f t="shared" si="111"/>
        <v>86400</v>
      </c>
      <c r="AR229" s="15">
        <f t="shared" si="118"/>
        <v>86400</v>
      </c>
      <c r="AS229" s="15">
        <f t="shared" si="134"/>
        <v>-82160.144343203094</v>
      </c>
      <c r="AT229" s="15">
        <f t="shared" si="138"/>
        <v>0</v>
      </c>
      <c r="AU229" s="15">
        <f t="shared" si="141"/>
        <v>0</v>
      </c>
      <c r="AV229" s="33">
        <f t="shared" si="112"/>
        <v>6587791.3042923603</v>
      </c>
    </row>
    <row r="230" spans="1:48" x14ac:dyDescent="0.15">
      <c r="A230" s="2">
        <v>42169</v>
      </c>
      <c r="B230" s="30">
        <v>0.22139926200000001</v>
      </c>
      <c r="C230" s="12">
        <f t="shared" si="119"/>
        <v>19128.896236800003</v>
      </c>
      <c r="D230" s="12">
        <f>Výpar!J$18/30</f>
        <v>16333.186567164183</v>
      </c>
      <c r="E230" s="12">
        <f t="shared" si="120"/>
        <v>16823.18216417911</v>
      </c>
      <c r="F230" s="13">
        <f t="shared" si="144"/>
        <v>11664</v>
      </c>
      <c r="G230" s="13">
        <f t="shared" si="122"/>
        <v>7171.2000000000007</v>
      </c>
      <c r="H230" s="14">
        <f t="shared" si="122"/>
        <v>7171.2000000000007</v>
      </c>
      <c r="I230" s="15">
        <f t="shared" si="113"/>
        <v>26006.400000000001</v>
      </c>
      <c r="J230" s="15">
        <f t="shared" si="114"/>
        <v>-23700.685927379109</v>
      </c>
      <c r="K230" s="15">
        <f t="shared" si="123"/>
        <v>5470000.7625846919</v>
      </c>
      <c r="L230" s="15">
        <f t="shared" si="124"/>
        <v>5702181.1022630576</v>
      </c>
      <c r="N230" s="2">
        <v>42169</v>
      </c>
      <c r="O230" s="37">
        <f t="shared" si="115"/>
        <v>7.3071396485921619E-2</v>
      </c>
      <c r="P230" s="12">
        <f t="shared" si="125"/>
        <v>6313.3686563836281</v>
      </c>
      <c r="Q230" s="12">
        <f t="shared" si="126"/>
        <v>4665.4388059701505</v>
      </c>
      <c r="R230" s="12">
        <f t="shared" si="127"/>
        <v>4805.4019701492552</v>
      </c>
      <c r="S230" s="13">
        <f t="shared" si="128"/>
        <v>7171.2000000000007</v>
      </c>
      <c r="T230" s="13">
        <v>0</v>
      </c>
      <c r="U230" s="14">
        <v>0</v>
      </c>
      <c r="V230" s="15">
        <f t="shared" si="139"/>
        <v>7171.2000000000007</v>
      </c>
      <c r="W230" s="15">
        <f t="shared" si="129"/>
        <v>-5663.2333137656269</v>
      </c>
      <c r="X230" s="15">
        <f t="shared" si="135"/>
        <v>6495728.0709785949</v>
      </c>
      <c r="Y230" s="15">
        <f t="shared" si="136"/>
        <v>3236342.1213431838</v>
      </c>
      <c r="Z230" s="15">
        <f t="shared" si="130"/>
        <v>6518000</v>
      </c>
      <c r="AB230" s="2">
        <v>42169</v>
      </c>
      <c r="AC230" s="12">
        <f t="shared" si="116"/>
        <v>2086.4100902692599</v>
      </c>
      <c r="AD230" s="12">
        <f t="shared" si="131"/>
        <v>1829.4470214179107</v>
      </c>
      <c r="AE230" s="12">
        <f t="shared" si="142"/>
        <v>1884.3304320604482</v>
      </c>
      <c r="AF230" s="13">
        <f t="shared" si="109"/>
        <v>86400</v>
      </c>
      <c r="AG230" s="15">
        <f t="shared" si="117"/>
        <v>86400</v>
      </c>
      <c r="AH230" s="15">
        <f t="shared" si="132"/>
        <v>-86197.920341791192</v>
      </c>
      <c r="AI230" s="15">
        <f t="shared" si="137"/>
        <v>0</v>
      </c>
      <c r="AJ230" s="15">
        <f t="shared" si="140"/>
        <v>0</v>
      </c>
      <c r="AK230" s="40">
        <f t="shared" si="110"/>
        <v>6582128.0709785949</v>
      </c>
      <c r="AL230" s="15"/>
      <c r="AN230" s="2">
        <v>42169</v>
      </c>
      <c r="AO230" s="12">
        <f t="shared" si="133"/>
        <v>1829.4470214179107</v>
      </c>
      <c r="AP230" s="12">
        <f t="shared" si="143"/>
        <v>1884.3304320604482</v>
      </c>
      <c r="AQ230" s="34">
        <f t="shared" si="111"/>
        <v>86400</v>
      </c>
      <c r="AR230" s="15">
        <f t="shared" si="118"/>
        <v>86400</v>
      </c>
      <c r="AS230" s="15">
        <f t="shared" si="134"/>
        <v>-86197.920341791192</v>
      </c>
      <c r="AT230" s="15">
        <f t="shared" si="138"/>
        <v>0</v>
      </c>
      <c r="AU230" s="15">
        <f t="shared" si="141"/>
        <v>0</v>
      </c>
      <c r="AV230" s="33">
        <f t="shared" si="112"/>
        <v>6582128.0709785949</v>
      </c>
    </row>
    <row r="231" spans="1:48" x14ac:dyDescent="0.15">
      <c r="A231" s="2">
        <v>42170</v>
      </c>
      <c r="B231" s="30">
        <v>0.64473483399999998</v>
      </c>
      <c r="C231" s="12">
        <f t="shared" si="119"/>
        <v>55705.089657600001</v>
      </c>
      <c r="D231" s="12">
        <f>Výpar!J$18/30</f>
        <v>16333.186567164183</v>
      </c>
      <c r="E231" s="12">
        <f t="shared" si="120"/>
        <v>16823.18216417911</v>
      </c>
      <c r="F231" s="13">
        <f t="shared" si="144"/>
        <v>11664</v>
      </c>
      <c r="G231" s="13">
        <f t="shared" si="122"/>
        <v>7171.2000000000007</v>
      </c>
      <c r="H231" s="14">
        <f t="shared" si="122"/>
        <v>7171.2000000000007</v>
      </c>
      <c r="I231" s="15">
        <f t="shared" si="113"/>
        <v>26006.400000000001</v>
      </c>
      <c r="J231" s="15">
        <f t="shared" si="114"/>
        <v>12875.50749342089</v>
      </c>
      <c r="K231" s="15">
        <f t="shared" si="123"/>
        <v>5482876.2700781124</v>
      </c>
      <c r="L231" s="15">
        <f t="shared" si="124"/>
        <v>5570932.8798345905</v>
      </c>
      <c r="N231" s="2">
        <v>42170</v>
      </c>
      <c r="O231" s="37">
        <f t="shared" si="115"/>
        <v>0.21279056785428152</v>
      </c>
      <c r="P231" s="12">
        <f t="shared" si="125"/>
        <v>18385.105062609924</v>
      </c>
      <c r="Q231" s="12">
        <f t="shared" si="126"/>
        <v>4665.4388059701505</v>
      </c>
      <c r="R231" s="12">
        <f t="shared" si="127"/>
        <v>4805.4019701492552</v>
      </c>
      <c r="S231" s="13">
        <f t="shared" si="128"/>
        <v>7171.2000000000007</v>
      </c>
      <c r="T231" s="13">
        <v>0</v>
      </c>
      <c r="U231" s="14">
        <v>0</v>
      </c>
      <c r="V231" s="15">
        <f t="shared" si="139"/>
        <v>7171.2000000000007</v>
      </c>
      <c r="W231" s="15">
        <f t="shared" si="129"/>
        <v>6408.503092460669</v>
      </c>
      <c r="X231" s="15">
        <f t="shared" si="135"/>
        <v>6502136.5740710553</v>
      </c>
      <c r="Y231" s="15">
        <f t="shared" si="136"/>
        <v>3226887.1985066994</v>
      </c>
      <c r="Z231" s="15">
        <f t="shared" si="130"/>
        <v>6518000</v>
      </c>
      <c r="AB231" s="2">
        <v>42170</v>
      </c>
      <c r="AC231" s="12">
        <f t="shared" si="116"/>
        <v>6075.8163828282131</v>
      </c>
      <c r="AD231" s="12">
        <f t="shared" si="131"/>
        <v>1829.4470214179107</v>
      </c>
      <c r="AE231" s="12">
        <f t="shared" si="142"/>
        <v>1884.3304320604482</v>
      </c>
      <c r="AF231" s="13">
        <f t="shared" si="109"/>
        <v>86400</v>
      </c>
      <c r="AG231" s="15">
        <f t="shared" si="117"/>
        <v>86400</v>
      </c>
      <c r="AH231" s="15">
        <f t="shared" si="132"/>
        <v>-82208.514049232239</v>
      </c>
      <c r="AI231" s="15">
        <f t="shared" si="137"/>
        <v>0</v>
      </c>
      <c r="AJ231" s="15">
        <f t="shared" si="140"/>
        <v>0</v>
      </c>
      <c r="AK231" s="40">
        <f t="shared" si="110"/>
        <v>6588536.5740710553</v>
      </c>
      <c r="AL231" s="15"/>
      <c r="AN231" s="2">
        <v>42170</v>
      </c>
      <c r="AO231" s="12">
        <f t="shared" si="133"/>
        <v>1829.4470214179107</v>
      </c>
      <c r="AP231" s="12">
        <f t="shared" si="143"/>
        <v>1884.3304320604482</v>
      </c>
      <c r="AQ231" s="34">
        <f t="shared" si="111"/>
        <v>86400</v>
      </c>
      <c r="AR231" s="15">
        <f t="shared" si="118"/>
        <v>86400</v>
      </c>
      <c r="AS231" s="15">
        <f t="shared" si="134"/>
        <v>-82208.514049232239</v>
      </c>
      <c r="AT231" s="15">
        <f t="shared" si="138"/>
        <v>0</v>
      </c>
      <c r="AU231" s="15">
        <f t="shared" si="141"/>
        <v>0</v>
      </c>
      <c r="AV231" s="33">
        <f t="shared" si="112"/>
        <v>6588536.5740710553</v>
      </c>
    </row>
    <row r="232" spans="1:48" x14ac:dyDescent="0.15">
      <c r="A232" s="2">
        <v>42171</v>
      </c>
      <c r="B232" s="30">
        <v>0.224234937</v>
      </c>
      <c r="C232" s="12">
        <f t="shared" si="119"/>
        <v>19373.898556799999</v>
      </c>
      <c r="D232" s="12">
        <f>Výpar!J$18/30</f>
        <v>16333.186567164183</v>
      </c>
      <c r="E232" s="12">
        <f t="shared" si="120"/>
        <v>16823.18216417911</v>
      </c>
      <c r="F232" s="13">
        <f t="shared" si="144"/>
        <v>11664</v>
      </c>
      <c r="G232" s="13">
        <f t="shared" si="122"/>
        <v>7171.2000000000007</v>
      </c>
      <c r="H232" s="14">
        <f t="shared" si="122"/>
        <v>7171.2000000000007</v>
      </c>
      <c r="I232" s="15">
        <f t="shared" si="113"/>
        <v>26006.400000000001</v>
      </c>
      <c r="J232" s="15">
        <f t="shared" si="114"/>
        <v>-23455.683607379113</v>
      </c>
      <c r="K232" s="15">
        <f t="shared" si="123"/>
        <v>5459420.5864707334</v>
      </c>
      <c r="L232" s="15">
        <f t="shared" si="124"/>
        <v>5379897.7826979449</v>
      </c>
      <c r="N232" s="2">
        <v>42171</v>
      </c>
      <c r="O232" s="37">
        <f t="shared" si="115"/>
        <v>7.4007292705079816E-2</v>
      </c>
      <c r="P232" s="12">
        <f t="shared" si="125"/>
        <v>6394.2300897188961</v>
      </c>
      <c r="Q232" s="12">
        <f t="shared" si="126"/>
        <v>4665.4388059701505</v>
      </c>
      <c r="R232" s="12">
        <f t="shared" si="127"/>
        <v>4805.4019701492552</v>
      </c>
      <c r="S232" s="13">
        <f t="shared" si="128"/>
        <v>7171.2000000000007</v>
      </c>
      <c r="T232" s="13">
        <v>0</v>
      </c>
      <c r="U232" s="14">
        <v>0</v>
      </c>
      <c r="V232" s="15">
        <f t="shared" si="139"/>
        <v>7171.2000000000007</v>
      </c>
      <c r="W232" s="15">
        <f t="shared" si="129"/>
        <v>-5582.3718804303589</v>
      </c>
      <c r="X232" s="15">
        <f t="shared" si="135"/>
        <v>6496554.2021906245</v>
      </c>
      <c r="Y232" s="15">
        <f t="shared" si="136"/>
        <v>3199859.0288168932</v>
      </c>
      <c r="Z232" s="15">
        <f t="shared" si="130"/>
        <v>6518000</v>
      </c>
      <c r="AB232" s="2">
        <v>42171</v>
      </c>
      <c r="AC232" s="12">
        <f t="shared" si="116"/>
        <v>2113.1327671168647</v>
      </c>
      <c r="AD232" s="12">
        <f t="shared" si="131"/>
        <v>1829.4470214179107</v>
      </c>
      <c r="AE232" s="12">
        <f t="shared" si="142"/>
        <v>1884.3304320604482</v>
      </c>
      <c r="AF232" s="13">
        <f t="shared" si="109"/>
        <v>86400</v>
      </c>
      <c r="AG232" s="15">
        <f t="shared" si="117"/>
        <v>86400</v>
      </c>
      <c r="AH232" s="15">
        <f t="shared" si="132"/>
        <v>-86171.197664943582</v>
      </c>
      <c r="AI232" s="15">
        <f t="shared" si="137"/>
        <v>0</v>
      </c>
      <c r="AJ232" s="15">
        <f t="shared" si="140"/>
        <v>0</v>
      </c>
      <c r="AK232" s="40">
        <f t="shared" si="110"/>
        <v>6582954.2021906245</v>
      </c>
      <c r="AL232" s="15"/>
      <c r="AN232" s="2">
        <v>42171</v>
      </c>
      <c r="AO232" s="12">
        <f t="shared" si="133"/>
        <v>1829.4470214179107</v>
      </c>
      <c r="AP232" s="12">
        <f t="shared" si="143"/>
        <v>1884.3304320604482</v>
      </c>
      <c r="AQ232" s="34">
        <f t="shared" si="111"/>
        <v>86400</v>
      </c>
      <c r="AR232" s="15">
        <f t="shared" si="118"/>
        <v>86400</v>
      </c>
      <c r="AS232" s="15">
        <f t="shared" si="134"/>
        <v>-86171.197664943582</v>
      </c>
      <c r="AT232" s="15">
        <f t="shared" si="138"/>
        <v>0</v>
      </c>
      <c r="AU232" s="15">
        <f t="shared" si="141"/>
        <v>0</v>
      </c>
      <c r="AV232" s="33">
        <f t="shared" si="112"/>
        <v>6582954.2021906245</v>
      </c>
    </row>
    <row r="233" spans="1:48" x14ac:dyDescent="0.15">
      <c r="A233" s="2">
        <v>42172</v>
      </c>
      <c r="B233" s="30">
        <v>0.210638357</v>
      </c>
      <c r="C233" s="12">
        <f t="shared" si="119"/>
        <v>18199.154044800001</v>
      </c>
      <c r="D233" s="12">
        <f>Výpar!J$18/30</f>
        <v>16333.186567164183</v>
      </c>
      <c r="E233" s="12">
        <f t="shared" si="120"/>
        <v>16823.18216417911</v>
      </c>
      <c r="F233" s="13">
        <f t="shared" si="144"/>
        <v>11664</v>
      </c>
      <c r="G233" s="13">
        <f t="shared" si="122"/>
        <v>7171.2000000000007</v>
      </c>
      <c r="H233" s="14">
        <f t="shared" si="122"/>
        <v>7171.2000000000007</v>
      </c>
      <c r="I233" s="15">
        <f t="shared" si="113"/>
        <v>26006.400000000001</v>
      </c>
      <c r="J233" s="15">
        <f t="shared" si="114"/>
        <v>-24630.42811937911</v>
      </c>
      <c r="K233" s="15">
        <f t="shared" si="123"/>
        <v>5434790.1583513543</v>
      </c>
      <c r="L233" s="15">
        <f t="shared" si="124"/>
        <v>5163057.5129299201</v>
      </c>
      <c r="N233" s="2">
        <v>42172</v>
      </c>
      <c r="O233" s="37">
        <f t="shared" si="115"/>
        <v>6.9519829291436866E-2</v>
      </c>
      <c r="P233" s="12">
        <f t="shared" si="125"/>
        <v>6006.5132507801454</v>
      </c>
      <c r="Q233" s="12">
        <f t="shared" si="126"/>
        <v>4665.4388059701505</v>
      </c>
      <c r="R233" s="12">
        <f t="shared" si="127"/>
        <v>4805.4019701492552</v>
      </c>
      <c r="S233" s="13">
        <f t="shared" si="128"/>
        <v>7171.2000000000007</v>
      </c>
      <c r="T233" s="13">
        <v>0</v>
      </c>
      <c r="U233" s="14">
        <v>0</v>
      </c>
      <c r="V233" s="15">
        <f t="shared" si="139"/>
        <v>7171.2000000000007</v>
      </c>
      <c r="W233" s="15">
        <f t="shared" si="129"/>
        <v>-5970.0887193691096</v>
      </c>
      <c r="X233" s="15">
        <f t="shared" si="135"/>
        <v>6490584.1134712556</v>
      </c>
      <c r="Y233" s="15">
        <f t="shared" si="136"/>
        <v>3166473.05356878</v>
      </c>
      <c r="Z233" s="15">
        <f t="shared" si="130"/>
        <v>6518000</v>
      </c>
      <c r="AB233" s="2">
        <v>42172</v>
      </c>
      <c r="AC233" s="12">
        <f t="shared" si="116"/>
        <v>1985.0020703435707</v>
      </c>
      <c r="AD233" s="12">
        <f t="shared" si="131"/>
        <v>1829.4470214179107</v>
      </c>
      <c r="AE233" s="12">
        <f t="shared" si="142"/>
        <v>1884.3304320604482</v>
      </c>
      <c r="AF233" s="13">
        <f t="shared" si="109"/>
        <v>86400</v>
      </c>
      <c r="AG233" s="15">
        <f t="shared" si="117"/>
        <v>86400</v>
      </c>
      <c r="AH233" s="15">
        <f t="shared" si="132"/>
        <v>-86299.328361716878</v>
      </c>
      <c r="AI233" s="15">
        <f t="shared" si="137"/>
        <v>0</v>
      </c>
      <c r="AJ233" s="15">
        <f t="shared" si="140"/>
        <v>0</v>
      </c>
      <c r="AK233" s="40">
        <f t="shared" si="110"/>
        <v>6576984.1134712556</v>
      </c>
      <c r="AL233" s="15"/>
      <c r="AN233" s="2">
        <v>42172</v>
      </c>
      <c r="AO233" s="12">
        <f t="shared" si="133"/>
        <v>1829.4470214179107</v>
      </c>
      <c r="AP233" s="12">
        <f t="shared" si="143"/>
        <v>1884.3304320604482</v>
      </c>
      <c r="AQ233" s="34">
        <f t="shared" si="111"/>
        <v>86400</v>
      </c>
      <c r="AR233" s="15">
        <f t="shared" si="118"/>
        <v>86400</v>
      </c>
      <c r="AS233" s="15">
        <f t="shared" si="134"/>
        <v>-86299.328361716878</v>
      </c>
      <c r="AT233" s="15">
        <f t="shared" si="138"/>
        <v>0</v>
      </c>
      <c r="AU233" s="15">
        <f t="shared" si="141"/>
        <v>0</v>
      </c>
      <c r="AV233" s="33">
        <f t="shared" si="112"/>
        <v>6576984.1134712556</v>
      </c>
    </row>
    <row r="234" spans="1:48" x14ac:dyDescent="0.15">
      <c r="A234" s="2">
        <v>42173</v>
      </c>
      <c r="B234" s="30">
        <v>0.20346442000000001</v>
      </c>
      <c r="C234" s="12">
        <f t="shared" si="119"/>
        <v>17579.325887999999</v>
      </c>
      <c r="D234" s="12">
        <f>Výpar!J$18/30</f>
        <v>16333.186567164183</v>
      </c>
      <c r="E234" s="12">
        <f t="shared" si="120"/>
        <v>16823.18216417911</v>
      </c>
      <c r="F234" s="13">
        <f t="shared" si="144"/>
        <v>11664</v>
      </c>
      <c r="G234" s="13">
        <f t="shared" si="122"/>
        <v>7171.2000000000007</v>
      </c>
      <c r="H234" s="14">
        <f t="shared" si="122"/>
        <v>7171.2000000000007</v>
      </c>
      <c r="I234" s="15">
        <f t="shared" si="113"/>
        <v>26006.400000000001</v>
      </c>
      <c r="J234" s="15">
        <f t="shared" si="114"/>
        <v>-25250.256276179112</v>
      </c>
      <c r="K234" s="15">
        <f t="shared" si="123"/>
        <v>5409539.9020751752</v>
      </c>
      <c r="L234" s="15">
        <f t="shared" si="124"/>
        <v>4920347.1587289162</v>
      </c>
      <c r="N234" s="2">
        <v>42173</v>
      </c>
      <c r="O234" s="37">
        <f t="shared" si="115"/>
        <v>6.7152117718432505E-2</v>
      </c>
      <c r="P234" s="12">
        <f t="shared" si="125"/>
        <v>5801.9429708725684</v>
      </c>
      <c r="Q234" s="12">
        <f t="shared" si="126"/>
        <v>4665.4388059701505</v>
      </c>
      <c r="R234" s="12">
        <f t="shared" si="127"/>
        <v>4805.4019701492552</v>
      </c>
      <c r="S234" s="13">
        <f t="shared" si="128"/>
        <v>7171.2000000000007</v>
      </c>
      <c r="T234" s="13">
        <v>0</v>
      </c>
      <c r="U234" s="14">
        <v>0</v>
      </c>
      <c r="V234" s="15">
        <f t="shared" si="139"/>
        <v>7171.2000000000007</v>
      </c>
      <c r="W234" s="15">
        <f t="shared" si="129"/>
        <v>-6174.6589992766867</v>
      </c>
      <c r="X234" s="15">
        <f t="shared" si="135"/>
        <v>6484409.4544719793</v>
      </c>
      <c r="Y234" s="15">
        <f t="shared" si="136"/>
        <v>3126707.8490414829</v>
      </c>
      <c r="Z234" s="15">
        <f t="shared" si="130"/>
        <v>6518000</v>
      </c>
      <c r="AB234" s="2">
        <v>42173</v>
      </c>
      <c r="AC234" s="12">
        <f t="shared" si="116"/>
        <v>1917.3967205851959</v>
      </c>
      <c r="AD234" s="12">
        <f t="shared" si="131"/>
        <v>1829.4470214179107</v>
      </c>
      <c r="AE234" s="12">
        <f t="shared" si="142"/>
        <v>1884.3304320604482</v>
      </c>
      <c r="AF234" s="13">
        <f t="shared" si="109"/>
        <v>86400</v>
      </c>
      <c r="AG234" s="15">
        <f t="shared" si="117"/>
        <v>86400</v>
      </c>
      <c r="AH234" s="15">
        <f t="shared" si="132"/>
        <v>-86366.933711475256</v>
      </c>
      <c r="AI234" s="15">
        <f t="shared" si="137"/>
        <v>0</v>
      </c>
      <c r="AJ234" s="15">
        <f t="shared" si="140"/>
        <v>0</v>
      </c>
      <c r="AK234" s="40">
        <f t="shared" si="110"/>
        <v>6570809.4544719793</v>
      </c>
      <c r="AL234" s="15"/>
      <c r="AN234" s="2">
        <v>42173</v>
      </c>
      <c r="AO234" s="12">
        <f t="shared" si="133"/>
        <v>1829.4470214179107</v>
      </c>
      <c r="AP234" s="12">
        <f t="shared" si="143"/>
        <v>1884.3304320604482</v>
      </c>
      <c r="AQ234" s="34">
        <f t="shared" si="111"/>
        <v>86400</v>
      </c>
      <c r="AR234" s="15">
        <f t="shared" si="118"/>
        <v>86400</v>
      </c>
      <c r="AS234" s="15">
        <f t="shared" si="134"/>
        <v>-86366.933711475256</v>
      </c>
      <c r="AT234" s="15">
        <f t="shared" si="138"/>
        <v>0</v>
      </c>
      <c r="AU234" s="15">
        <f t="shared" si="141"/>
        <v>0</v>
      </c>
      <c r="AV234" s="33">
        <f t="shared" si="112"/>
        <v>6570809.4544719793</v>
      </c>
    </row>
    <row r="235" spans="1:48" x14ac:dyDescent="0.15">
      <c r="A235" s="2">
        <v>42174</v>
      </c>
      <c r="B235" s="30">
        <v>0.19270351499999999</v>
      </c>
      <c r="C235" s="12">
        <f t="shared" si="119"/>
        <v>16649.583695999998</v>
      </c>
      <c r="D235" s="12">
        <f>Výpar!J$18/30</f>
        <v>16333.186567164183</v>
      </c>
      <c r="E235" s="12">
        <f t="shared" si="120"/>
        <v>16823.18216417911</v>
      </c>
      <c r="F235" s="13">
        <f t="shared" si="144"/>
        <v>11664</v>
      </c>
      <c r="G235" s="13">
        <f t="shared" si="122"/>
        <v>7171.2000000000007</v>
      </c>
      <c r="H235" s="14">
        <f t="shared" si="122"/>
        <v>7171.2000000000007</v>
      </c>
      <c r="I235" s="15">
        <f t="shared" si="113"/>
        <v>26006.400000000001</v>
      </c>
      <c r="J235" s="15">
        <f t="shared" si="114"/>
        <v>-26179.998468179114</v>
      </c>
      <c r="K235" s="15">
        <f t="shared" si="123"/>
        <v>5383359.9036069959</v>
      </c>
      <c r="L235" s="15">
        <f t="shared" si="124"/>
        <v>4650527.0638677329</v>
      </c>
      <c r="N235" s="2">
        <v>42174</v>
      </c>
      <c r="O235" s="37">
        <f t="shared" si="115"/>
        <v>6.3600550523947738E-2</v>
      </c>
      <c r="P235" s="12">
        <f t="shared" si="125"/>
        <v>5495.0875652690847</v>
      </c>
      <c r="Q235" s="12">
        <f t="shared" si="126"/>
        <v>4665.4388059701505</v>
      </c>
      <c r="R235" s="12">
        <f t="shared" si="127"/>
        <v>4805.4019701492552</v>
      </c>
      <c r="S235" s="13">
        <f t="shared" si="128"/>
        <v>7171.2000000000007</v>
      </c>
      <c r="T235" s="13">
        <v>0</v>
      </c>
      <c r="U235" s="14">
        <v>0</v>
      </c>
      <c r="V235" s="15">
        <f t="shared" si="139"/>
        <v>7171.2000000000007</v>
      </c>
      <c r="W235" s="15">
        <f t="shared" si="129"/>
        <v>-6481.5144048801703</v>
      </c>
      <c r="X235" s="15">
        <f t="shared" si="135"/>
        <v>6477927.9400670994</v>
      </c>
      <c r="Y235" s="15">
        <f t="shared" si="136"/>
        <v>3080154.2747037024</v>
      </c>
      <c r="Z235" s="15">
        <f t="shared" si="130"/>
        <v>6518000</v>
      </c>
      <c r="AB235" s="2">
        <v>42174</v>
      </c>
      <c r="AC235" s="12">
        <f t="shared" si="116"/>
        <v>1815.9887006595063</v>
      </c>
      <c r="AD235" s="12">
        <f t="shared" si="131"/>
        <v>1829.4470214179107</v>
      </c>
      <c r="AE235" s="12">
        <f t="shared" si="142"/>
        <v>1884.3304320604482</v>
      </c>
      <c r="AF235" s="13">
        <f t="shared" ref="AF235:AF298" si="145">1*86400</f>
        <v>86400</v>
      </c>
      <c r="AG235" s="15">
        <f t="shared" si="117"/>
        <v>86400</v>
      </c>
      <c r="AH235" s="15">
        <f t="shared" si="132"/>
        <v>-86468.341731400942</v>
      </c>
      <c r="AI235" s="15">
        <f t="shared" si="137"/>
        <v>0</v>
      </c>
      <c r="AJ235" s="15">
        <f t="shared" si="140"/>
        <v>0</v>
      </c>
      <c r="AK235" s="40">
        <f t="shared" ref="AK235:AK298" si="146">X235+AF235</f>
        <v>6564327.9400670994</v>
      </c>
      <c r="AL235" s="15"/>
      <c r="AN235" s="2">
        <v>42174</v>
      </c>
      <c r="AO235" s="12">
        <f t="shared" si="133"/>
        <v>1829.4470214179107</v>
      </c>
      <c r="AP235" s="12">
        <f t="shared" si="143"/>
        <v>1884.3304320604482</v>
      </c>
      <c r="AQ235" s="34">
        <f t="shared" ref="AQ235:AQ298" si="147">1*86400</f>
        <v>86400</v>
      </c>
      <c r="AR235" s="15">
        <f t="shared" si="118"/>
        <v>86400</v>
      </c>
      <c r="AS235" s="15">
        <f t="shared" si="134"/>
        <v>-86468.341731400942</v>
      </c>
      <c r="AT235" s="15">
        <f t="shared" si="138"/>
        <v>0</v>
      </c>
      <c r="AU235" s="15">
        <f t="shared" si="141"/>
        <v>0</v>
      </c>
      <c r="AV235" s="33">
        <f t="shared" ref="AV235:AV298" si="148">X235+AQ235</f>
        <v>6564327.9400670994</v>
      </c>
    </row>
    <row r="236" spans="1:48" x14ac:dyDescent="0.15">
      <c r="A236" s="2">
        <v>42175</v>
      </c>
      <c r="B236" s="30">
        <v>0.21183401299999999</v>
      </c>
      <c r="C236" s="12">
        <f t="shared" si="119"/>
        <v>18302.458723199998</v>
      </c>
      <c r="D236" s="12">
        <f>Výpar!J$18/30</f>
        <v>16333.186567164183</v>
      </c>
      <c r="E236" s="12">
        <f t="shared" si="120"/>
        <v>16823.18216417911</v>
      </c>
      <c r="F236" s="13">
        <f t="shared" si="144"/>
        <v>11664</v>
      </c>
      <c r="G236" s="13">
        <f t="shared" si="122"/>
        <v>7171.2000000000007</v>
      </c>
      <c r="H236" s="14">
        <f t="shared" si="122"/>
        <v>7171.2000000000007</v>
      </c>
      <c r="I236" s="15">
        <f t="shared" si="113"/>
        <v>26006.400000000001</v>
      </c>
      <c r="J236" s="15">
        <f t="shared" si="114"/>
        <v>-24527.123440979114</v>
      </c>
      <c r="K236" s="15">
        <f t="shared" si="123"/>
        <v>5358832.7801660169</v>
      </c>
      <c r="L236" s="15">
        <f t="shared" si="124"/>
        <v>4357832.7205927707</v>
      </c>
      <c r="N236" s="2">
        <v>42175</v>
      </c>
      <c r="O236" s="37">
        <f t="shared" si="115"/>
        <v>6.9914447831930321E-2</v>
      </c>
      <c r="P236" s="12">
        <f t="shared" si="125"/>
        <v>6040.6082926787794</v>
      </c>
      <c r="Q236" s="12">
        <f t="shared" si="126"/>
        <v>4665.4388059701505</v>
      </c>
      <c r="R236" s="12">
        <f t="shared" si="127"/>
        <v>4805.4019701492552</v>
      </c>
      <c r="S236" s="13">
        <f t="shared" si="128"/>
        <v>7171.2000000000007</v>
      </c>
      <c r="T236" s="13">
        <v>0</v>
      </c>
      <c r="U236" s="14">
        <v>0</v>
      </c>
      <c r="V236" s="15">
        <f t="shared" si="139"/>
        <v>7171.2000000000007</v>
      </c>
      <c r="W236" s="15">
        <f t="shared" si="129"/>
        <v>-5935.9936774704756</v>
      </c>
      <c r="X236" s="15">
        <f t="shared" si="135"/>
        <v>6471991.9463896286</v>
      </c>
      <c r="Y236" s="15">
        <f t="shared" si="136"/>
        <v>3028210.2274158602</v>
      </c>
      <c r="Z236" s="15">
        <f t="shared" si="130"/>
        <v>6518000</v>
      </c>
      <c r="AB236" s="2">
        <v>42175</v>
      </c>
      <c r="AC236" s="12">
        <f t="shared" si="116"/>
        <v>1996.2696270660085</v>
      </c>
      <c r="AD236" s="12">
        <f t="shared" si="131"/>
        <v>1829.4470214179107</v>
      </c>
      <c r="AE236" s="12">
        <f t="shared" si="142"/>
        <v>1884.3304320604482</v>
      </c>
      <c r="AF236" s="13">
        <f t="shared" si="145"/>
        <v>86400</v>
      </c>
      <c r="AG236" s="15">
        <f t="shared" si="117"/>
        <v>86400</v>
      </c>
      <c r="AH236" s="15">
        <f t="shared" si="132"/>
        <v>-86288.060804994442</v>
      </c>
      <c r="AI236" s="15">
        <f t="shared" si="137"/>
        <v>0</v>
      </c>
      <c r="AJ236" s="15">
        <f t="shared" si="140"/>
        <v>0</v>
      </c>
      <c r="AK236" s="40">
        <f t="shared" si="146"/>
        <v>6558391.9463896286</v>
      </c>
      <c r="AL236" s="15"/>
      <c r="AN236" s="2">
        <v>42175</v>
      </c>
      <c r="AO236" s="12">
        <f t="shared" si="133"/>
        <v>1829.4470214179107</v>
      </c>
      <c r="AP236" s="12">
        <f t="shared" si="143"/>
        <v>1884.3304320604482</v>
      </c>
      <c r="AQ236" s="34">
        <f t="shared" si="147"/>
        <v>86400</v>
      </c>
      <c r="AR236" s="15">
        <f t="shared" si="118"/>
        <v>86400</v>
      </c>
      <c r="AS236" s="15">
        <f t="shared" si="134"/>
        <v>-86288.060804994442</v>
      </c>
      <c r="AT236" s="15">
        <f t="shared" si="138"/>
        <v>0</v>
      </c>
      <c r="AU236" s="15">
        <f t="shared" si="141"/>
        <v>0</v>
      </c>
      <c r="AV236" s="33">
        <f t="shared" si="148"/>
        <v>6558391.9463896286</v>
      </c>
    </row>
    <row r="237" spans="1:48" x14ac:dyDescent="0.15">
      <c r="A237" s="2">
        <v>42176</v>
      </c>
      <c r="B237" s="30">
        <v>0.20944270100000001</v>
      </c>
      <c r="C237" s="12">
        <f t="shared" si="119"/>
        <v>18095.849366400002</v>
      </c>
      <c r="D237" s="12">
        <f>Výpar!J$18/30</f>
        <v>16333.186567164183</v>
      </c>
      <c r="E237" s="12">
        <f t="shared" si="120"/>
        <v>16823.18216417911</v>
      </c>
      <c r="F237" s="13">
        <f t="shared" si="144"/>
        <v>11664</v>
      </c>
      <c r="G237" s="13">
        <f t="shared" si="122"/>
        <v>7171.2000000000007</v>
      </c>
      <c r="H237" s="14">
        <f t="shared" si="122"/>
        <v>7171.2000000000007</v>
      </c>
      <c r="I237" s="15">
        <f t="shared" si="113"/>
        <v>26006.400000000001</v>
      </c>
      <c r="J237" s="15">
        <f t="shared" si="114"/>
        <v>-24733.73279777911</v>
      </c>
      <c r="K237" s="15">
        <f t="shared" si="123"/>
        <v>5334099.0473682377</v>
      </c>
      <c r="L237" s="15">
        <f t="shared" si="124"/>
        <v>4040198.0351632293</v>
      </c>
      <c r="N237" s="2">
        <v>42176</v>
      </c>
      <c r="O237" s="37">
        <f t="shared" si="115"/>
        <v>6.9125210750943383E-2</v>
      </c>
      <c r="P237" s="12">
        <f t="shared" si="125"/>
        <v>5972.4182088815087</v>
      </c>
      <c r="Q237" s="12">
        <f t="shared" si="126"/>
        <v>4665.4388059701505</v>
      </c>
      <c r="R237" s="12">
        <f t="shared" si="127"/>
        <v>4805.4019701492552</v>
      </c>
      <c r="S237" s="13">
        <f t="shared" si="128"/>
        <v>7171.2000000000007</v>
      </c>
      <c r="T237" s="13">
        <v>0</v>
      </c>
      <c r="U237" s="14">
        <v>0</v>
      </c>
      <c r="V237" s="15">
        <f t="shared" si="139"/>
        <v>7171.2000000000007</v>
      </c>
      <c r="W237" s="15">
        <f t="shared" si="129"/>
        <v>-6004.1837612677464</v>
      </c>
      <c r="X237" s="15">
        <f t="shared" si="135"/>
        <v>6465987.7626283607</v>
      </c>
      <c r="Y237" s="15">
        <f t="shared" si="136"/>
        <v>2970193.8062829529</v>
      </c>
      <c r="Z237" s="15">
        <f t="shared" si="130"/>
        <v>6518000</v>
      </c>
      <c r="AB237" s="2">
        <v>42176</v>
      </c>
      <c r="AC237" s="12">
        <f t="shared" si="116"/>
        <v>1973.7345136211318</v>
      </c>
      <c r="AD237" s="12">
        <f t="shared" si="131"/>
        <v>1829.4470214179107</v>
      </c>
      <c r="AE237" s="12">
        <f t="shared" si="142"/>
        <v>1884.3304320604482</v>
      </c>
      <c r="AF237" s="13">
        <f t="shared" si="145"/>
        <v>86400</v>
      </c>
      <c r="AG237" s="15">
        <f t="shared" si="117"/>
        <v>86400</v>
      </c>
      <c r="AH237" s="15">
        <f t="shared" si="132"/>
        <v>-86310.595918439314</v>
      </c>
      <c r="AI237" s="15">
        <f t="shared" si="137"/>
        <v>0</v>
      </c>
      <c r="AJ237" s="15">
        <f t="shared" si="140"/>
        <v>0</v>
      </c>
      <c r="AK237" s="40">
        <f t="shared" si="146"/>
        <v>6552387.7626283607</v>
      </c>
      <c r="AL237" s="15"/>
      <c r="AN237" s="2">
        <v>42176</v>
      </c>
      <c r="AO237" s="12">
        <f t="shared" si="133"/>
        <v>1829.4470214179107</v>
      </c>
      <c r="AP237" s="12">
        <f t="shared" si="143"/>
        <v>1884.3304320604482</v>
      </c>
      <c r="AQ237" s="34">
        <f t="shared" si="147"/>
        <v>86400</v>
      </c>
      <c r="AR237" s="15">
        <f t="shared" si="118"/>
        <v>86400</v>
      </c>
      <c r="AS237" s="15">
        <f t="shared" si="134"/>
        <v>-86310.595918439314</v>
      </c>
      <c r="AT237" s="15">
        <f t="shared" si="138"/>
        <v>0</v>
      </c>
      <c r="AU237" s="15">
        <f t="shared" si="141"/>
        <v>0</v>
      </c>
      <c r="AV237" s="33">
        <f t="shared" si="148"/>
        <v>6552387.7626283607</v>
      </c>
    </row>
    <row r="238" spans="1:48" x14ac:dyDescent="0.15">
      <c r="A238" s="2">
        <v>42177</v>
      </c>
      <c r="B238" s="30">
        <v>0.207051388</v>
      </c>
      <c r="C238" s="12">
        <f t="shared" si="119"/>
        <v>17889.239923199999</v>
      </c>
      <c r="D238" s="12">
        <f>Výpar!J$18/30</f>
        <v>16333.186567164183</v>
      </c>
      <c r="E238" s="12">
        <f t="shared" si="120"/>
        <v>16823.18216417911</v>
      </c>
      <c r="F238" s="13">
        <f t="shared" si="144"/>
        <v>11664</v>
      </c>
      <c r="G238" s="13">
        <f t="shared" si="122"/>
        <v>7171.2000000000007</v>
      </c>
      <c r="H238" s="14">
        <f t="shared" si="122"/>
        <v>7171.2000000000007</v>
      </c>
      <c r="I238" s="15">
        <f t="shared" si="113"/>
        <v>26006.400000000001</v>
      </c>
      <c r="J238" s="15">
        <f t="shared" si="114"/>
        <v>-24940.342240979113</v>
      </c>
      <c r="K238" s="15">
        <f t="shared" si="123"/>
        <v>5309158.7051272588</v>
      </c>
      <c r="L238" s="15">
        <f t="shared" si="124"/>
        <v>3697416.3980495092</v>
      </c>
      <c r="N238" s="2">
        <v>42177</v>
      </c>
      <c r="O238" s="37">
        <f t="shared" si="115"/>
        <v>6.8335973339912898E-2</v>
      </c>
      <c r="P238" s="12">
        <f t="shared" si="125"/>
        <v>5904.228096568474</v>
      </c>
      <c r="Q238" s="12">
        <f t="shared" si="126"/>
        <v>4665.4388059701505</v>
      </c>
      <c r="R238" s="12">
        <f t="shared" si="127"/>
        <v>4805.4019701492552</v>
      </c>
      <c r="S238" s="13">
        <f t="shared" si="128"/>
        <v>7171.2000000000007</v>
      </c>
      <c r="T238" s="13">
        <v>0</v>
      </c>
      <c r="U238" s="14">
        <v>0</v>
      </c>
      <c r="V238" s="15">
        <f t="shared" si="139"/>
        <v>7171.2000000000007</v>
      </c>
      <c r="W238" s="15">
        <f t="shared" si="129"/>
        <v>-6072.373873580781</v>
      </c>
      <c r="X238" s="15">
        <f t="shared" si="135"/>
        <v>6459915.3887547795</v>
      </c>
      <c r="Y238" s="15">
        <f t="shared" si="136"/>
        <v>2906036.8211641512</v>
      </c>
      <c r="Z238" s="15">
        <f t="shared" si="130"/>
        <v>6518000</v>
      </c>
      <c r="AB238" s="2">
        <v>42177</v>
      </c>
      <c r="AC238" s="12">
        <f t="shared" si="116"/>
        <v>1951.1993907525102</v>
      </c>
      <c r="AD238" s="12">
        <f t="shared" si="131"/>
        <v>1829.4470214179107</v>
      </c>
      <c r="AE238" s="12">
        <f t="shared" si="142"/>
        <v>1884.3304320604482</v>
      </c>
      <c r="AF238" s="13">
        <f t="shared" si="145"/>
        <v>86400</v>
      </c>
      <c r="AG238" s="15">
        <f t="shared" si="117"/>
        <v>86400</v>
      </c>
      <c r="AH238" s="15">
        <f t="shared" si="132"/>
        <v>-86333.131041307934</v>
      </c>
      <c r="AI238" s="15">
        <f t="shared" si="137"/>
        <v>0</v>
      </c>
      <c r="AJ238" s="15">
        <f t="shared" si="140"/>
        <v>0</v>
      </c>
      <c r="AK238" s="40">
        <f t="shared" si="146"/>
        <v>6546315.3887547795</v>
      </c>
      <c r="AL238" s="15"/>
      <c r="AN238" s="2">
        <v>42177</v>
      </c>
      <c r="AO238" s="12">
        <f t="shared" si="133"/>
        <v>1829.4470214179107</v>
      </c>
      <c r="AP238" s="12">
        <f t="shared" si="143"/>
        <v>1884.3304320604482</v>
      </c>
      <c r="AQ238" s="34">
        <f t="shared" si="147"/>
        <v>86400</v>
      </c>
      <c r="AR238" s="15">
        <f t="shared" si="118"/>
        <v>86400</v>
      </c>
      <c r="AS238" s="15">
        <f t="shared" si="134"/>
        <v>-86333.131041307934</v>
      </c>
      <c r="AT238" s="15">
        <f t="shared" si="138"/>
        <v>0</v>
      </c>
      <c r="AU238" s="15">
        <f t="shared" si="141"/>
        <v>0</v>
      </c>
      <c r="AV238" s="33">
        <f t="shared" si="148"/>
        <v>6546315.3887547795</v>
      </c>
    </row>
    <row r="239" spans="1:48" x14ac:dyDescent="0.15">
      <c r="A239" s="2">
        <v>42178</v>
      </c>
      <c r="B239" s="30">
        <v>0.20226876399999999</v>
      </c>
      <c r="C239" s="12">
        <f t="shared" si="119"/>
        <v>17476.0212096</v>
      </c>
      <c r="D239" s="12">
        <f>Výpar!J$18/30</f>
        <v>16333.186567164183</v>
      </c>
      <c r="E239" s="12">
        <f t="shared" si="120"/>
        <v>16823.18216417911</v>
      </c>
      <c r="F239" s="13">
        <f t="shared" si="144"/>
        <v>11664</v>
      </c>
      <c r="G239" s="13">
        <f t="shared" si="122"/>
        <v>7171.2000000000007</v>
      </c>
      <c r="H239" s="14">
        <f t="shared" si="122"/>
        <v>7171.2000000000007</v>
      </c>
      <c r="I239" s="15">
        <f t="shared" si="113"/>
        <v>26006.400000000001</v>
      </c>
      <c r="J239" s="15">
        <f t="shared" si="114"/>
        <v>-25353.560954579112</v>
      </c>
      <c r="K239" s="15">
        <f t="shared" si="123"/>
        <v>5283805.1441726796</v>
      </c>
      <c r="L239" s="15">
        <f t="shared" si="124"/>
        <v>3328867.9812676096</v>
      </c>
      <c r="N239" s="2">
        <v>42178</v>
      </c>
      <c r="O239" s="37">
        <f t="shared" si="115"/>
        <v>6.6757499177939036E-2</v>
      </c>
      <c r="P239" s="12">
        <f t="shared" si="125"/>
        <v>5767.8479289739325</v>
      </c>
      <c r="Q239" s="12">
        <f t="shared" si="126"/>
        <v>4665.4388059701505</v>
      </c>
      <c r="R239" s="12">
        <f t="shared" si="127"/>
        <v>4805.4019701492552</v>
      </c>
      <c r="S239" s="13">
        <f t="shared" si="128"/>
        <v>7171.2000000000007</v>
      </c>
      <c r="T239" s="13">
        <v>0</v>
      </c>
      <c r="U239" s="14">
        <v>0</v>
      </c>
      <c r="V239" s="15">
        <f t="shared" si="139"/>
        <v>7171.2000000000007</v>
      </c>
      <c r="W239" s="15">
        <f t="shared" si="129"/>
        <v>-6208.7540411753225</v>
      </c>
      <c r="X239" s="15">
        <f t="shared" si="135"/>
        <v>6453706.6347136041</v>
      </c>
      <c r="Y239" s="15">
        <f t="shared" si="136"/>
        <v>2835534.7018365799</v>
      </c>
      <c r="Z239" s="15">
        <f t="shared" si="130"/>
        <v>6518000</v>
      </c>
      <c r="AB239" s="2">
        <v>42178</v>
      </c>
      <c r="AC239" s="12">
        <f t="shared" si="116"/>
        <v>1906.1291638627574</v>
      </c>
      <c r="AD239" s="12">
        <f t="shared" si="131"/>
        <v>1829.4470214179107</v>
      </c>
      <c r="AE239" s="12">
        <f t="shared" si="142"/>
        <v>1884.3304320604482</v>
      </c>
      <c r="AF239" s="13">
        <f t="shared" si="145"/>
        <v>86400</v>
      </c>
      <c r="AG239" s="15">
        <f t="shared" si="117"/>
        <v>86400</v>
      </c>
      <c r="AH239" s="15">
        <f t="shared" si="132"/>
        <v>-86378.201268197692</v>
      </c>
      <c r="AI239" s="15">
        <f t="shared" si="137"/>
        <v>0</v>
      </c>
      <c r="AJ239" s="15">
        <f t="shared" si="140"/>
        <v>0</v>
      </c>
      <c r="AK239" s="40">
        <f t="shared" si="146"/>
        <v>6540106.6347136041</v>
      </c>
      <c r="AL239" s="15"/>
      <c r="AN239" s="2">
        <v>42178</v>
      </c>
      <c r="AO239" s="12">
        <f t="shared" si="133"/>
        <v>1829.4470214179107</v>
      </c>
      <c r="AP239" s="12">
        <f t="shared" si="143"/>
        <v>1884.3304320604482</v>
      </c>
      <c r="AQ239" s="34">
        <f t="shared" si="147"/>
        <v>86400</v>
      </c>
      <c r="AR239" s="15">
        <f t="shared" si="118"/>
        <v>86400</v>
      </c>
      <c r="AS239" s="15">
        <f t="shared" si="134"/>
        <v>-86378.201268197692</v>
      </c>
      <c r="AT239" s="15">
        <f t="shared" si="138"/>
        <v>0</v>
      </c>
      <c r="AU239" s="15">
        <f t="shared" si="141"/>
        <v>0</v>
      </c>
      <c r="AV239" s="33">
        <f t="shared" si="148"/>
        <v>6540106.6347136041</v>
      </c>
    </row>
    <row r="240" spans="1:48" x14ac:dyDescent="0.15">
      <c r="A240" s="2">
        <v>42179</v>
      </c>
      <c r="B240" s="30">
        <v>0.197486139</v>
      </c>
      <c r="C240" s="12">
        <f t="shared" si="119"/>
        <v>17062.802409600001</v>
      </c>
      <c r="D240" s="12">
        <f>Výpar!J$18/30</f>
        <v>16333.186567164183</v>
      </c>
      <c r="E240" s="12">
        <f t="shared" si="120"/>
        <v>16823.18216417911</v>
      </c>
      <c r="F240" s="13">
        <f t="shared" si="144"/>
        <v>11664</v>
      </c>
      <c r="G240" s="13">
        <f t="shared" si="122"/>
        <v>7171.2000000000007</v>
      </c>
      <c r="H240" s="14">
        <f t="shared" si="122"/>
        <v>7171.2000000000007</v>
      </c>
      <c r="I240" s="15">
        <f t="shared" si="113"/>
        <v>26006.400000000001</v>
      </c>
      <c r="J240" s="15">
        <f t="shared" si="114"/>
        <v>-25766.779754579111</v>
      </c>
      <c r="K240" s="15">
        <f t="shared" si="123"/>
        <v>5258038.3644181006</v>
      </c>
      <c r="L240" s="15">
        <f t="shared" si="124"/>
        <v>2934139.5659311311</v>
      </c>
      <c r="N240" s="2">
        <v>42179</v>
      </c>
      <c r="O240" s="37">
        <f t="shared" si="115"/>
        <v>6.5179024685921627E-2</v>
      </c>
      <c r="P240" s="12">
        <f t="shared" si="125"/>
        <v>5631.467732863629</v>
      </c>
      <c r="Q240" s="12">
        <f t="shared" si="126"/>
        <v>4665.4388059701505</v>
      </c>
      <c r="R240" s="12">
        <f t="shared" si="127"/>
        <v>4805.4019701492552</v>
      </c>
      <c r="S240" s="13">
        <f t="shared" si="128"/>
        <v>7171.2000000000007</v>
      </c>
      <c r="T240" s="13">
        <v>0</v>
      </c>
      <c r="U240" s="14">
        <v>0</v>
      </c>
      <c r="V240" s="15">
        <f t="shared" si="139"/>
        <v>7171.2000000000007</v>
      </c>
      <c r="W240" s="15">
        <f t="shared" si="129"/>
        <v>-6345.1342372856261</v>
      </c>
      <c r="X240" s="15">
        <f t="shared" si="135"/>
        <v>6447361.5004763184</v>
      </c>
      <c r="Y240" s="15">
        <f t="shared" si="136"/>
        <v>2758551.0680756127</v>
      </c>
      <c r="Z240" s="15">
        <f t="shared" si="130"/>
        <v>6518000</v>
      </c>
      <c r="AB240" s="2">
        <v>42179</v>
      </c>
      <c r="AC240" s="12">
        <f t="shared" si="116"/>
        <v>1861.05892754926</v>
      </c>
      <c r="AD240" s="12">
        <f t="shared" si="131"/>
        <v>1829.4470214179107</v>
      </c>
      <c r="AE240" s="12">
        <f t="shared" si="142"/>
        <v>1884.3304320604482</v>
      </c>
      <c r="AF240" s="13">
        <f t="shared" si="145"/>
        <v>86400</v>
      </c>
      <c r="AG240" s="15">
        <f t="shared" si="117"/>
        <v>86400</v>
      </c>
      <c r="AH240" s="15">
        <f t="shared" si="132"/>
        <v>-86423.271504511198</v>
      </c>
      <c r="AI240" s="15">
        <f t="shared" si="137"/>
        <v>0</v>
      </c>
      <c r="AJ240" s="15">
        <f t="shared" si="140"/>
        <v>0</v>
      </c>
      <c r="AK240" s="40">
        <f t="shared" si="146"/>
        <v>6533761.5004763184</v>
      </c>
      <c r="AL240" s="15"/>
      <c r="AN240" s="2">
        <v>42179</v>
      </c>
      <c r="AO240" s="12">
        <f t="shared" si="133"/>
        <v>1829.4470214179107</v>
      </c>
      <c r="AP240" s="12">
        <f t="shared" si="143"/>
        <v>1884.3304320604482</v>
      </c>
      <c r="AQ240" s="34">
        <f t="shared" si="147"/>
        <v>86400</v>
      </c>
      <c r="AR240" s="15">
        <f t="shared" si="118"/>
        <v>86400</v>
      </c>
      <c r="AS240" s="15">
        <f t="shared" si="134"/>
        <v>-86423.271504511198</v>
      </c>
      <c r="AT240" s="15">
        <f t="shared" si="138"/>
        <v>0</v>
      </c>
      <c r="AU240" s="15">
        <f t="shared" si="141"/>
        <v>0</v>
      </c>
      <c r="AV240" s="33">
        <f t="shared" si="148"/>
        <v>6533761.5004763184</v>
      </c>
    </row>
    <row r="241" spans="1:48" x14ac:dyDescent="0.15">
      <c r="A241" s="2">
        <v>42180</v>
      </c>
      <c r="B241" s="30">
        <v>0.19389917100000001</v>
      </c>
      <c r="C241" s="12">
        <f t="shared" si="119"/>
        <v>16752.888374400001</v>
      </c>
      <c r="D241" s="12">
        <f>Výpar!J$18/30</f>
        <v>16333.186567164183</v>
      </c>
      <c r="E241" s="12">
        <f t="shared" si="120"/>
        <v>16823.18216417911</v>
      </c>
      <c r="F241" s="13">
        <f t="shared" si="144"/>
        <v>11664</v>
      </c>
      <c r="G241" s="13">
        <f t="shared" si="122"/>
        <v>7171.2000000000007</v>
      </c>
      <c r="H241" s="14">
        <f t="shared" si="122"/>
        <v>7171.2000000000007</v>
      </c>
      <c r="I241" s="15">
        <f t="shared" si="113"/>
        <v>26006.400000000001</v>
      </c>
      <c r="J241" s="15">
        <f t="shared" si="114"/>
        <v>-26076.69378977911</v>
      </c>
      <c r="K241" s="15">
        <f t="shared" si="123"/>
        <v>5231961.6706283214</v>
      </c>
      <c r="L241" s="15">
        <f t="shared" si="124"/>
        <v>2513024.5427696733</v>
      </c>
      <c r="N241" s="2">
        <v>42180</v>
      </c>
      <c r="O241" s="37">
        <f t="shared" si="115"/>
        <v>6.3995169064441207E-2</v>
      </c>
      <c r="P241" s="12">
        <f t="shared" si="125"/>
        <v>5529.1826071677206</v>
      </c>
      <c r="Q241" s="12">
        <f t="shared" si="126"/>
        <v>4665.4388059701505</v>
      </c>
      <c r="R241" s="12">
        <f t="shared" si="127"/>
        <v>4805.4019701492552</v>
      </c>
      <c r="S241" s="13">
        <f t="shared" si="128"/>
        <v>7171.2000000000007</v>
      </c>
      <c r="T241" s="13">
        <v>0</v>
      </c>
      <c r="U241" s="14">
        <v>0</v>
      </c>
      <c r="V241" s="15">
        <f t="shared" si="139"/>
        <v>7171.2000000000007</v>
      </c>
      <c r="W241" s="15">
        <f t="shared" si="129"/>
        <v>-6447.4193629815345</v>
      </c>
      <c r="X241" s="15">
        <f t="shared" si="135"/>
        <v>6440914.0811133366</v>
      </c>
      <c r="Y241" s="15">
        <f t="shared" si="136"/>
        <v>2675017.7298259675</v>
      </c>
      <c r="Z241" s="15">
        <f t="shared" si="130"/>
        <v>6518000</v>
      </c>
      <c r="AB241" s="2">
        <v>42180</v>
      </c>
      <c r="AC241" s="12">
        <f t="shared" si="116"/>
        <v>1827.2562573819446</v>
      </c>
      <c r="AD241" s="12">
        <f t="shared" si="131"/>
        <v>1829.4470214179107</v>
      </c>
      <c r="AE241" s="12">
        <f t="shared" si="142"/>
        <v>1884.3304320604482</v>
      </c>
      <c r="AF241" s="13">
        <f t="shared" si="145"/>
        <v>86400</v>
      </c>
      <c r="AG241" s="15">
        <f t="shared" si="117"/>
        <v>86400</v>
      </c>
      <c r="AH241" s="15">
        <f t="shared" si="132"/>
        <v>-86457.074174678506</v>
      </c>
      <c r="AI241" s="15">
        <f t="shared" si="137"/>
        <v>0</v>
      </c>
      <c r="AJ241" s="15">
        <f t="shared" si="140"/>
        <v>0</v>
      </c>
      <c r="AK241" s="40">
        <f t="shared" si="146"/>
        <v>6527314.0811133366</v>
      </c>
      <c r="AL241" s="15"/>
      <c r="AN241" s="2">
        <v>42180</v>
      </c>
      <c r="AO241" s="12">
        <f t="shared" si="133"/>
        <v>1829.4470214179107</v>
      </c>
      <c r="AP241" s="12">
        <f t="shared" si="143"/>
        <v>1884.3304320604482</v>
      </c>
      <c r="AQ241" s="34">
        <f t="shared" si="147"/>
        <v>86400</v>
      </c>
      <c r="AR241" s="15">
        <f t="shared" si="118"/>
        <v>86400</v>
      </c>
      <c r="AS241" s="15">
        <f t="shared" si="134"/>
        <v>-86457.074174678506</v>
      </c>
      <c r="AT241" s="15">
        <f t="shared" si="138"/>
        <v>0</v>
      </c>
      <c r="AU241" s="15">
        <f t="shared" si="141"/>
        <v>0</v>
      </c>
      <c r="AV241" s="33">
        <f t="shared" si="148"/>
        <v>6527314.0811133366</v>
      </c>
    </row>
    <row r="242" spans="1:48" x14ac:dyDescent="0.15">
      <c r="A242" s="2">
        <v>42181</v>
      </c>
      <c r="B242" s="30">
        <v>0.19629048299999999</v>
      </c>
      <c r="C242" s="12">
        <f t="shared" si="119"/>
        <v>16959.497731199997</v>
      </c>
      <c r="D242" s="12">
        <f>Výpar!J$18/30</f>
        <v>16333.186567164183</v>
      </c>
      <c r="E242" s="12">
        <f t="shared" si="120"/>
        <v>16823.18216417911</v>
      </c>
      <c r="F242" s="13">
        <f t="shared" si="144"/>
        <v>11664</v>
      </c>
      <c r="G242" s="13">
        <f t="shared" si="122"/>
        <v>7171.2000000000007</v>
      </c>
      <c r="H242" s="14">
        <f t="shared" si="122"/>
        <v>7171.2000000000007</v>
      </c>
      <c r="I242" s="15">
        <f t="shared" si="113"/>
        <v>26006.400000000001</v>
      </c>
      <c r="J242" s="15">
        <f t="shared" si="114"/>
        <v>-25870.084432979114</v>
      </c>
      <c r="K242" s="15">
        <f t="shared" si="123"/>
        <v>5206091.5861953422</v>
      </c>
      <c r="L242" s="15">
        <f t="shared" si="124"/>
        <v>2066246.0445320364</v>
      </c>
      <c r="N242" s="2">
        <v>42181</v>
      </c>
      <c r="O242" s="37">
        <f t="shared" si="115"/>
        <v>6.4784406145428144E-2</v>
      </c>
      <c r="P242" s="12">
        <f t="shared" si="125"/>
        <v>5597.3726909649913</v>
      </c>
      <c r="Q242" s="12">
        <f t="shared" si="126"/>
        <v>4665.4388059701505</v>
      </c>
      <c r="R242" s="12">
        <f t="shared" si="127"/>
        <v>4805.4019701492552</v>
      </c>
      <c r="S242" s="13">
        <f t="shared" si="128"/>
        <v>7171.2000000000007</v>
      </c>
      <c r="T242" s="13">
        <v>0</v>
      </c>
      <c r="U242" s="14">
        <v>0</v>
      </c>
      <c r="V242" s="15">
        <f t="shared" si="139"/>
        <v>7171.2000000000007</v>
      </c>
      <c r="W242" s="15">
        <f t="shared" si="129"/>
        <v>-6379.2292791842638</v>
      </c>
      <c r="X242" s="15">
        <f t="shared" si="135"/>
        <v>6434534.8518341519</v>
      </c>
      <c r="Y242" s="15">
        <f t="shared" si="136"/>
        <v>2585173.3523809346</v>
      </c>
      <c r="Z242" s="15">
        <f t="shared" si="130"/>
        <v>6518000</v>
      </c>
      <c r="AB242" s="2">
        <v>42181</v>
      </c>
      <c r="AC242" s="12">
        <f t="shared" si="116"/>
        <v>1849.7913708268211</v>
      </c>
      <c r="AD242" s="12">
        <f t="shared" si="131"/>
        <v>1829.4470214179107</v>
      </c>
      <c r="AE242" s="12">
        <f t="shared" si="142"/>
        <v>1884.3304320604482</v>
      </c>
      <c r="AF242" s="13">
        <f t="shared" si="145"/>
        <v>86400</v>
      </c>
      <c r="AG242" s="15">
        <f t="shared" si="117"/>
        <v>86400</v>
      </c>
      <c r="AH242" s="15">
        <f t="shared" si="132"/>
        <v>-86434.539061233634</v>
      </c>
      <c r="AI242" s="15">
        <f t="shared" si="137"/>
        <v>0</v>
      </c>
      <c r="AJ242" s="15">
        <f t="shared" si="140"/>
        <v>0</v>
      </c>
      <c r="AK242" s="40">
        <f t="shared" si="146"/>
        <v>6520934.8518341519</v>
      </c>
      <c r="AL242" s="15"/>
      <c r="AN242" s="2">
        <v>42181</v>
      </c>
      <c r="AO242" s="12">
        <f t="shared" si="133"/>
        <v>1829.4470214179107</v>
      </c>
      <c r="AP242" s="12">
        <f t="shared" si="143"/>
        <v>1884.3304320604482</v>
      </c>
      <c r="AQ242" s="34">
        <f t="shared" si="147"/>
        <v>86400</v>
      </c>
      <c r="AR242" s="15">
        <f t="shared" si="118"/>
        <v>86400</v>
      </c>
      <c r="AS242" s="15">
        <f t="shared" si="134"/>
        <v>-86434.539061233634</v>
      </c>
      <c r="AT242" s="15">
        <f t="shared" si="138"/>
        <v>0</v>
      </c>
      <c r="AU242" s="15">
        <f t="shared" si="141"/>
        <v>0</v>
      </c>
      <c r="AV242" s="33">
        <f t="shared" si="148"/>
        <v>6520934.8518341519</v>
      </c>
    </row>
    <row r="243" spans="1:48" x14ac:dyDescent="0.15">
      <c r="A243" s="2">
        <v>42182</v>
      </c>
      <c r="B243" s="30">
        <v>0.195094827</v>
      </c>
      <c r="C243" s="12">
        <f t="shared" si="119"/>
        <v>16856.193052800001</v>
      </c>
      <c r="D243" s="12">
        <f>Výpar!J$18/30</f>
        <v>16333.186567164183</v>
      </c>
      <c r="E243" s="12">
        <f t="shared" si="120"/>
        <v>16823.18216417911</v>
      </c>
      <c r="F243" s="13">
        <f t="shared" si="144"/>
        <v>11664</v>
      </c>
      <c r="G243" s="13">
        <f t="shared" si="122"/>
        <v>7171.2000000000007</v>
      </c>
      <c r="H243" s="14">
        <f t="shared" si="122"/>
        <v>7171.2000000000007</v>
      </c>
      <c r="I243" s="15">
        <f t="shared" si="113"/>
        <v>26006.400000000001</v>
      </c>
      <c r="J243" s="15">
        <f t="shared" si="114"/>
        <v>-25973.389111379111</v>
      </c>
      <c r="K243" s="15">
        <f t="shared" si="123"/>
        <v>5180118.1970839631</v>
      </c>
      <c r="L243" s="15">
        <f t="shared" si="124"/>
        <v>1593390.8525046203</v>
      </c>
      <c r="N243" s="2">
        <v>42182</v>
      </c>
      <c r="O243" s="37">
        <f t="shared" si="115"/>
        <v>6.4389787604934676E-2</v>
      </c>
      <c r="P243" s="12">
        <f t="shared" si="125"/>
        <v>5563.2776490663564</v>
      </c>
      <c r="Q243" s="12">
        <f t="shared" si="126"/>
        <v>4665.4388059701505</v>
      </c>
      <c r="R243" s="12">
        <f t="shared" si="127"/>
        <v>4805.4019701492552</v>
      </c>
      <c r="S243" s="13">
        <f t="shared" si="128"/>
        <v>7171.2000000000007</v>
      </c>
      <c r="T243" s="13">
        <v>0</v>
      </c>
      <c r="U243" s="14">
        <v>0</v>
      </c>
      <c r="V243" s="15">
        <f t="shared" si="139"/>
        <v>7171.2000000000007</v>
      </c>
      <c r="W243" s="15">
        <f t="shared" si="129"/>
        <v>-6413.3243210828987</v>
      </c>
      <c r="X243" s="15">
        <f t="shared" si="135"/>
        <v>6428121.5275130691</v>
      </c>
      <c r="Y243" s="15">
        <f t="shared" si="136"/>
        <v>2488881.5555729209</v>
      </c>
      <c r="Z243" s="15">
        <f t="shared" si="130"/>
        <v>6518000</v>
      </c>
      <c r="AB243" s="2">
        <v>42182</v>
      </c>
      <c r="AC243" s="12">
        <f t="shared" si="116"/>
        <v>1838.5238141043828</v>
      </c>
      <c r="AD243" s="12">
        <f t="shared" si="131"/>
        <v>1829.4470214179107</v>
      </c>
      <c r="AE243" s="12">
        <f t="shared" si="142"/>
        <v>1884.3304320604482</v>
      </c>
      <c r="AF243" s="13">
        <f t="shared" si="145"/>
        <v>86400</v>
      </c>
      <c r="AG243" s="15">
        <f t="shared" si="117"/>
        <v>86400</v>
      </c>
      <c r="AH243" s="15">
        <f t="shared" si="132"/>
        <v>-86445.80661795607</v>
      </c>
      <c r="AI243" s="15">
        <f t="shared" si="137"/>
        <v>0</v>
      </c>
      <c r="AJ243" s="15">
        <f t="shared" si="140"/>
        <v>0</v>
      </c>
      <c r="AK243" s="40">
        <f t="shared" si="146"/>
        <v>6514521.5275130691</v>
      </c>
      <c r="AL243" s="15"/>
      <c r="AN243" s="2">
        <v>42182</v>
      </c>
      <c r="AO243" s="12">
        <f t="shared" si="133"/>
        <v>1829.4470214179107</v>
      </c>
      <c r="AP243" s="12">
        <f t="shared" si="143"/>
        <v>1884.3304320604482</v>
      </c>
      <c r="AQ243" s="34">
        <f t="shared" si="147"/>
        <v>86400</v>
      </c>
      <c r="AR243" s="15">
        <f t="shared" si="118"/>
        <v>86400</v>
      </c>
      <c r="AS243" s="15">
        <f t="shared" si="134"/>
        <v>-86445.80661795607</v>
      </c>
      <c r="AT243" s="15">
        <f t="shared" si="138"/>
        <v>0</v>
      </c>
      <c r="AU243" s="15">
        <f t="shared" si="141"/>
        <v>0</v>
      </c>
      <c r="AV243" s="33">
        <f t="shared" si="148"/>
        <v>6514521.5275130691</v>
      </c>
    </row>
    <row r="244" spans="1:48" x14ac:dyDescent="0.15">
      <c r="A244" s="2">
        <v>42183</v>
      </c>
      <c r="B244" s="30">
        <v>0.19987745100000001</v>
      </c>
      <c r="C244" s="12">
        <f t="shared" si="119"/>
        <v>17269.4117664</v>
      </c>
      <c r="D244" s="12">
        <f>Výpar!J$18/30</f>
        <v>16333.186567164183</v>
      </c>
      <c r="E244" s="12">
        <f t="shared" si="120"/>
        <v>16823.18216417911</v>
      </c>
      <c r="F244" s="13">
        <f t="shared" si="144"/>
        <v>11664</v>
      </c>
      <c r="G244" s="13">
        <f t="shared" si="122"/>
        <v>7171.2000000000007</v>
      </c>
      <c r="H244" s="14">
        <f t="shared" si="122"/>
        <v>7171.2000000000007</v>
      </c>
      <c r="I244" s="15">
        <f t="shared" si="113"/>
        <v>26006.400000000001</v>
      </c>
      <c r="J244" s="15">
        <f t="shared" si="114"/>
        <v>-25560.170397779111</v>
      </c>
      <c r="K244" s="15">
        <f t="shared" si="123"/>
        <v>5154558.0266861841</v>
      </c>
      <c r="L244" s="15">
        <f t="shared" si="124"/>
        <v>1095388.7087930255</v>
      </c>
      <c r="N244" s="2">
        <v>42183</v>
      </c>
      <c r="O244" s="37">
        <f t="shared" si="115"/>
        <v>6.5968261766908565E-2</v>
      </c>
      <c r="P244" s="12">
        <f t="shared" si="125"/>
        <v>5699.6578166608997</v>
      </c>
      <c r="Q244" s="12">
        <f t="shared" si="126"/>
        <v>4665.4388059701505</v>
      </c>
      <c r="R244" s="12">
        <f t="shared" si="127"/>
        <v>4805.4019701492552</v>
      </c>
      <c r="S244" s="13">
        <f t="shared" si="128"/>
        <v>7171.2000000000007</v>
      </c>
      <c r="T244" s="13">
        <v>0</v>
      </c>
      <c r="U244" s="14">
        <v>0</v>
      </c>
      <c r="V244" s="15">
        <f t="shared" si="139"/>
        <v>7171.2000000000007</v>
      </c>
      <c r="W244" s="15">
        <f t="shared" si="129"/>
        <v>-6276.9441534883554</v>
      </c>
      <c r="X244" s="15">
        <f t="shared" si="135"/>
        <v>6421844.5833595805</v>
      </c>
      <c r="Y244" s="15">
        <f t="shared" si="136"/>
        <v>2386449.1947790128</v>
      </c>
      <c r="Z244" s="15">
        <f t="shared" si="130"/>
        <v>6518000</v>
      </c>
      <c r="AB244" s="2">
        <v>42183</v>
      </c>
      <c r="AC244" s="12">
        <f t="shared" si="116"/>
        <v>1883.5940409941363</v>
      </c>
      <c r="AD244" s="12">
        <f t="shared" si="131"/>
        <v>1829.4470214179107</v>
      </c>
      <c r="AE244" s="12">
        <f t="shared" si="142"/>
        <v>1884.3304320604482</v>
      </c>
      <c r="AF244" s="13">
        <f t="shared" si="145"/>
        <v>86400</v>
      </c>
      <c r="AG244" s="15">
        <f t="shared" si="117"/>
        <v>86400</v>
      </c>
      <c r="AH244" s="15">
        <f t="shared" si="132"/>
        <v>-86400.736391066312</v>
      </c>
      <c r="AI244" s="15">
        <f t="shared" si="137"/>
        <v>0</v>
      </c>
      <c r="AJ244" s="15">
        <f t="shared" si="140"/>
        <v>0</v>
      </c>
      <c r="AK244" s="40">
        <f t="shared" si="146"/>
        <v>6508244.5833595805</v>
      </c>
      <c r="AL244" s="15"/>
      <c r="AN244" s="2">
        <v>42183</v>
      </c>
      <c r="AO244" s="12">
        <f t="shared" si="133"/>
        <v>1829.4470214179107</v>
      </c>
      <c r="AP244" s="12">
        <f t="shared" si="143"/>
        <v>1884.3304320604482</v>
      </c>
      <c r="AQ244" s="34">
        <f t="shared" si="147"/>
        <v>86400</v>
      </c>
      <c r="AR244" s="15">
        <f t="shared" si="118"/>
        <v>86400</v>
      </c>
      <c r="AS244" s="15">
        <f t="shared" si="134"/>
        <v>-86400.736391066312</v>
      </c>
      <c r="AT244" s="15">
        <f t="shared" si="138"/>
        <v>0</v>
      </c>
      <c r="AU244" s="15">
        <f t="shared" si="141"/>
        <v>0</v>
      </c>
      <c r="AV244" s="33">
        <f t="shared" si="148"/>
        <v>6508244.5833595805</v>
      </c>
    </row>
    <row r="245" spans="1:48" x14ac:dyDescent="0.15">
      <c r="A245" s="2">
        <v>42184</v>
      </c>
      <c r="B245" s="30">
        <v>0.22161718899999999</v>
      </c>
      <c r="C245" s="12">
        <f t="shared" si="119"/>
        <v>19147.725129599999</v>
      </c>
      <c r="D245" s="12">
        <f>Výpar!J$18/30</f>
        <v>16333.186567164183</v>
      </c>
      <c r="E245" s="12">
        <f t="shared" si="120"/>
        <v>16823.18216417911</v>
      </c>
      <c r="F245" s="13">
        <f t="shared" si="144"/>
        <v>11664</v>
      </c>
      <c r="G245" s="13">
        <f t="shared" si="122"/>
        <v>7171.2000000000007</v>
      </c>
      <c r="H245" s="14">
        <f t="shared" si="122"/>
        <v>7171.2000000000007</v>
      </c>
      <c r="I245" s="15">
        <f t="shared" si="113"/>
        <v>26006.400000000001</v>
      </c>
      <c r="J245" s="15">
        <f t="shared" si="114"/>
        <v>-23681.857034579112</v>
      </c>
      <c r="K245" s="15">
        <f t="shared" si="123"/>
        <v>5130876.1696516052</v>
      </c>
      <c r="L245" s="15">
        <f t="shared" si="124"/>
        <v>575583.02141005173</v>
      </c>
      <c r="N245" s="2">
        <v>42184</v>
      </c>
      <c r="O245" s="37">
        <f t="shared" si="115"/>
        <v>7.3143321884760512E-2</v>
      </c>
      <c r="P245" s="12">
        <f t="shared" si="125"/>
        <v>6319.5830108433083</v>
      </c>
      <c r="Q245" s="12">
        <f t="shared" si="126"/>
        <v>4665.4388059701505</v>
      </c>
      <c r="R245" s="12">
        <f t="shared" si="127"/>
        <v>4805.4019701492552</v>
      </c>
      <c r="S245" s="13">
        <f t="shared" si="128"/>
        <v>7171.2000000000007</v>
      </c>
      <c r="T245" s="13">
        <v>0</v>
      </c>
      <c r="U245" s="14">
        <v>0</v>
      </c>
      <c r="V245" s="15">
        <f t="shared" si="139"/>
        <v>7171.2000000000007</v>
      </c>
      <c r="W245" s="15">
        <f t="shared" si="129"/>
        <v>-5657.0189593059467</v>
      </c>
      <c r="X245" s="15">
        <f t="shared" si="135"/>
        <v>6416187.5644002743</v>
      </c>
      <c r="Y245" s="15">
        <f t="shared" si="136"/>
        <v>2278979.7402199809</v>
      </c>
      <c r="Z245" s="15">
        <f t="shared" si="130"/>
        <v>6518000</v>
      </c>
      <c r="AB245" s="2">
        <v>42184</v>
      </c>
      <c r="AC245" s="12">
        <f t="shared" si="116"/>
        <v>2088.4637786494045</v>
      </c>
      <c r="AD245" s="12">
        <f t="shared" si="131"/>
        <v>1829.4470214179107</v>
      </c>
      <c r="AE245" s="12">
        <f t="shared" si="142"/>
        <v>1884.3304320604482</v>
      </c>
      <c r="AF245" s="13">
        <f t="shared" si="145"/>
        <v>86400</v>
      </c>
      <c r="AG245" s="15">
        <f t="shared" si="117"/>
        <v>86400</v>
      </c>
      <c r="AH245" s="15">
        <f t="shared" si="132"/>
        <v>-86195.866653411053</v>
      </c>
      <c r="AI245" s="15">
        <f t="shared" si="137"/>
        <v>0</v>
      </c>
      <c r="AJ245" s="15">
        <f t="shared" si="140"/>
        <v>0</v>
      </c>
      <c r="AK245" s="40">
        <f t="shared" si="146"/>
        <v>6502587.5644002743</v>
      </c>
      <c r="AL245" s="15"/>
      <c r="AN245" s="2">
        <v>42184</v>
      </c>
      <c r="AO245" s="12">
        <f t="shared" si="133"/>
        <v>1829.4470214179107</v>
      </c>
      <c r="AP245" s="12">
        <f t="shared" si="143"/>
        <v>1884.3304320604482</v>
      </c>
      <c r="AQ245" s="34">
        <f t="shared" si="147"/>
        <v>86400</v>
      </c>
      <c r="AR245" s="15">
        <f t="shared" si="118"/>
        <v>86400</v>
      </c>
      <c r="AS245" s="15">
        <f t="shared" si="134"/>
        <v>-86195.866653411053</v>
      </c>
      <c r="AT245" s="15">
        <f t="shared" si="138"/>
        <v>0</v>
      </c>
      <c r="AU245" s="15">
        <f t="shared" si="141"/>
        <v>0</v>
      </c>
      <c r="AV245" s="33">
        <f t="shared" si="148"/>
        <v>6502587.5644002743</v>
      </c>
    </row>
    <row r="246" spans="1:48" x14ac:dyDescent="0.15">
      <c r="A246" s="2">
        <v>42185</v>
      </c>
      <c r="B246" s="30">
        <v>0.207051388</v>
      </c>
      <c r="C246" s="12">
        <f t="shared" si="119"/>
        <v>17889.239923199999</v>
      </c>
      <c r="D246" s="12">
        <f>Výpar!J$18/30</f>
        <v>16333.186567164183</v>
      </c>
      <c r="E246" s="12">
        <f t="shared" si="120"/>
        <v>16823.18216417911</v>
      </c>
      <c r="F246" s="13">
        <f t="shared" si="144"/>
        <v>11664</v>
      </c>
      <c r="G246" s="13">
        <f t="shared" si="122"/>
        <v>7171.2000000000007</v>
      </c>
      <c r="H246" s="14">
        <f t="shared" si="122"/>
        <v>7171.2000000000007</v>
      </c>
      <c r="I246" s="15">
        <f t="shared" si="113"/>
        <v>26006.400000000001</v>
      </c>
      <c r="J246" s="15">
        <f t="shared" si="114"/>
        <v>-24940.342240979113</v>
      </c>
      <c r="K246" s="15">
        <f t="shared" si="123"/>
        <v>5105935.8274106262</v>
      </c>
      <c r="L246" s="15">
        <f t="shared" si="124"/>
        <v>29578.506579698995</v>
      </c>
      <c r="N246" s="2">
        <v>42185</v>
      </c>
      <c r="O246" s="37">
        <f t="shared" si="115"/>
        <v>6.8335973339912898E-2</v>
      </c>
      <c r="P246" s="12">
        <f t="shared" si="125"/>
        <v>5904.228096568474</v>
      </c>
      <c r="Q246" s="12">
        <f t="shared" si="126"/>
        <v>4665.4388059701505</v>
      </c>
      <c r="R246" s="12">
        <f t="shared" si="127"/>
        <v>4805.4019701492552</v>
      </c>
      <c r="S246" s="13">
        <f t="shared" si="128"/>
        <v>7171.2000000000007</v>
      </c>
      <c r="T246" s="13">
        <v>0</v>
      </c>
      <c r="U246" s="14">
        <v>0</v>
      </c>
      <c r="V246" s="15">
        <f t="shared" si="139"/>
        <v>7171.2000000000007</v>
      </c>
      <c r="W246" s="15">
        <f t="shared" si="129"/>
        <v>-6072.373873580781</v>
      </c>
      <c r="X246" s="15">
        <f t="shared" si="135"/>
        <v>6410115.1905266931</v>
      </c>
      <c r="Y246" s="15">
        <f t="shared" si="136"/>
        <v>2165022.5568730929</v>
      </c>
      <c r="Z246" s="15">
        <f t="shared" si="130"/>
        <v>6518000</v>
      </c>
      <c r="AB246" s="2">
        <v>42185</v>
      </c>
      <c r="AC246" s="12">
        <f t="shared" si="116"/>
        <v>1951.1993907525102</v>
      </c>
      <c r="AD246" s="12">
        <f t="shared" si="131"/>
        <v>1829.4470214179107</v>
      </c>
      <c r="AE246" s="12">
        <f t="shared" si="142"/>
        <v>1884.3304320604482</v>
      </c>
      <c r="AF246" s="13">
        <f t="shared" si="145"/>
        <v>86400</v>
      </c>
      <c r="AG246" s="15">
        <f t="shared" si="117"/>
        <v>86400</v>
      </c>
      <c r="AH246" s="15">
        <f t="shared" si="132"/>
        <v>-86333.131041307934</v>
      </c>
      <c r="AI246" s="15">
        <f t="shared" si="137"/>
        <v>0</v>
      </c>
      <c r="AJ246" s="15">
        <f t="shared" si="140"/>
        <v>0</v>
      </c>
      <c r="AK246" s="40">
        <f t="shared" si="146"/>
        <v>6496515.1905266931</v>
      </c>
      <c r="AL246" s="15"/>
      <c r="AN246" s="2">
        <v>42185</v>
      </c>
      <c r="AO246" s="12">
        <f t="shared" si="133"/>
        <v>1829.4470214179107</v>
      </c>
      <c r="AP246" s="12">
        <f t="shared" si="143"/>
        <v>1884.3304320604482</v>
      </c>
      <c r="AQ246" s="34">
        <f t="shared" si="147"/>
        <v>86400</v>
      </c>
      <c r="AR246" s="15">
        <f t="shared" si="118"/>
        <v>86400</v>
      </c>
      <c r="AS246" s="15">
        <f t="shared" si="134"/>
        <v>-86333.131041307934</v>
      </c>
      <c r="AT246" s="15">
        <f t="shared" si="138"/>
        <v>0</v>
      </c>
      <c r="AU246" s="15">
        <f t="shared" si="141"/>
        <v>0</v>
      </c>
      <c r="AV246" s="33">
        <f t="shared" si="148"/>
        <v>6496515.1905266931</v>
      </c>
    </row>
    <row r="247" spans="1:48" x14ac:dyDescent="0.15">
      <c r="A247" s="2">
        <v>42186</v>
      </c>
      <c r="B247" s="30">
        <v>0.20226876399999999</v>
      </c>
      <c r="C247" s="12">
        <f t="shared" si="119"/>
        <v>17476.0212096</v>
      </c>
      <c r="D247" s="12">
        <f>Výpar!$K$18/31</f>
        <v>22387.33928571429</v>
      </c>
      <c r="E247" s="12">
        <f t="shared" si="120"/>
        <v>23058.959464285719</v>
      </c>
      <c r="F247" s="13">
        <f t="shared" si="144"/>
        <v>11664</v>
      </c>
      <c r="G247" s="13">
        <f t="shared" si="122"/>
        <v>7171.2000000000007</v>
      </c>
      <c r="H247" s="14">
        <f t="shared" si="122"/>
        <v>7171.2000000000007</v>
      </c>
      <c r="I247" s="15">
        <f t="shared" si="113"/>
        <v>26006.400000000001</v>
      </c>
      <c r="J247" s="15">
        <f t="shared" si="114"/>
        <v>-31589.338254685721</v>
      </c>
      <c r="K247" s="15">
        <f t="shared" si="123"/>
        <v>5074346.4891559407</v>
      </c>
      <c r="L247" s="15">
        <f t="shared" si="124"/>
        <v>0</v>
      </c>
      <c r="N247" s="2">
        <v>42186</v>
      </c>
      <c r="O247" s="37">
        <f t="shared" si="115"/>
        <v>6.6757499177939036E-2</v>
      </c>
      <c r="P247" s="12">
        <f t="shared" si="125"/>
        <v>5767.8479289739325</v>
      </c>
      <c r="Q247" s="12">
        <f t="shared" si="126"/>
        <v>6394.7571428571437</v>
      </c>
      <c r="R247" s="12">
        <f t="shared" si="127"/>
        <v>6586.5998571428581</v>
      </c>
      <c r="S247" s="13">
        <f t="shared" si="128"/>
        <v>7171.2000000000007</v>
      </c>
      <c r="T247" s="13">
        <v>0</v>
      </c>
      <c r="U247" s="14">
        <v>0</v>
      </c>
      <c r="V247" s="15">
        <f t="shared" si="139"/>
        <v>7171.2000000000007</v>
      </c>
      <c r="W247" s="15">
        <f t="shared" si="129"/>
        <v>-7989.9519281689254</v>
      </c>
      <c r="X247" s="15">
        <f t="shared" si="135"/>
        <v>6402125.2385985246</v>
      </c>
      <c r="Y247" s="15">
        <f t="shared" si="136"/>
        <v>2041157.843543449</v>
      </c>
      <c r="Z247" s="15">
        <f t="shared" si="130"/>
        <v>6518000</v>
      </c>
      <c r="AB247" s="2">
        <v>42186</v>
      </c>
      <c r="AC247" s="12">
        <f t="shared" si="116"/>
        <v>1906.1291638627574</v>
      </c>
      <c r="AD247" s="12">
        <f t="shared" si="131"/>
        <v>2507.5603591071431</v>
      </c>
      <c r="AE247" s="12">
        <f t="shared" si="142"/>
        <v>2582.7871698803574</v>
      </c>
      <c r="AF247" s="13">
        <f t="shared" si="145"/>
        <v>86400</v>
      </c>
      <c r="AG247" s="15">
        <f t="shared" si="117"/>
        <v>86400</v>
      </c>
      <c r="AH247" s="15">
        <f t="shared" si="132"/>
        <v>-87076.658006017591</v>
      </c>
      <c r="AI247" s="15">
        <f t="shared" si="137"/>
        <v>0</v>
      </c>
      <c r="AJ247" s="15">
        <f t="shared" si="140"/>
        <v>0</v>
      </c>
      <c r="AK247" s="40">
        <f t="shared" si="146"/>
        <v>6488525.2385985246</v>
      </c>
      <c r="AL247" s="15"/>
      <c r="AN247" s="2">
        <v>42186</v>
      </c>
      <c r="AO247" s="12">
        <f t="shared" si="133"/>
        <v>2507.5603591071431</v>
      </c>
      <c r="AP247" s="12">
        <f t="shared" si="143"/>
        <v>2582.7871698803574</v>
      </c>
      <c r="AQ247" s="34">
        <f t="shared" si="147"/>
        <v>86400</v>
      </c>
      <c r="AR247" s="15">
        <f t="shared" si="118"/>
        <v>86400</v>
      </c>
      <c r="AS247" s="15">
        <f t="shared" si="134"/>
        <v>-87076.658006017591</v>
      </c>
      <c r="AT247" s="15">
        <f t="shared" si="138"/>
        <v>0</v>
      </c>
      <c r="AU247" s="15">
        <f t="shared" si="141"/>
        <v>0</v>
      </c>
      <c r="AV247" s="33">
        <f t="shared" si="148"/>
        <v>6488525.2385985246</v>
      </c>
    </row>
    <row r="248" spans="1:48" x14ac:dyDescent="0.15">
      <c r="A248" s="2">
        <v>42187</v>
      </c>
      <c r="B248" s="30">
        <v>0.19987745100000001</v>
      </c>
      <c r="C248" s="12">
        <f t="shared" si="119"/>
        <v>17269.4117664</v>
      </c>
      <c r="D248" s="12">
        <f>Výpar!$K$18/31</f>
        <v>22387.33928571429</v>
      </c>
      <c r="E248" s="12">
        <f t="shared" si="120"/>
        <v>23058.959464285719</v>
      </c>
      <c r="F248" s="13">
        <f t="shared" si="144"/>
        <v>11664</v>
      </c>
      <c r="G248" s="13">
        <f t="shared" si="122"/>
        <v>7171.2000000000007</v>
      </c>
      <c r="H248" s="14">
        <f t="shared" si="122"/>
        <v>7171.2000000000007</v>
      </c>
      <c r="I248" s="15">
        <f t="shared" si="113"/>
        <v>26006.400000000001</v>
      </c>
      <c r="J248" s="15">
        <f t="shared" si="114"/>
        <v>-31795.94769788572</v>
      </c>
      <c r="K248" s="15">
        <f t="shared" si="123"/>
        <v>5042550.5414580554</v>
      </c>
      <c r="L248" s="15">
        <f t="shared" si="124"/>
        <v>0</v>
      </c>
      <c r="N248" s="2">
        <v>42187</v>
      </c>
      <c r="O248" s="37">
        <f t="shared" si="115"/>
        <v>6.5968261766908565E-2</v>
      </c>
      <c r="P248" s="12">
        <f t="shared" si="125"/>
        <v>5699.6578166608997</v>
      </c>
      <c r="Q248" s="12">
        <f t="shared" si="126"/>
        <v>6394.7571428571437</v>
      </c>
      <c r="R248" s="12">
        <f t="shared" si="127"/>
        <v>6586.5998571428581</v>
      </c>
      <c r="S248" s="13">
        <f t="shared" si="128"/>
        <v>7171.2000000000007</v>
      </c>
      <c r="T248" s="13">
        <v>0</v>
      </c>
      <c r="U248" s="14">
        <v>0</v>
      </c>
      <c r="V248" s="15">
        <f t="shared" si="139"/>
        <v>7171.2000000000007</v>
      </c>
      <c r="W248" s="15">
        <f t="shared" si="129"/>
        <v>-8058.1420404819582</v>
      </c>
      <c r="X248" s="15">
        <f t="shared" si="135"/>
        <v>6394067.0965580428</v>
      </c>
      <c r="Y248" s="15">
        <f t="shared" si="136"/>
        <v>1909166.79806101</v>
      </c>
      <c r="Z248" s="15">
        <f t="shared" si="130"/>
        <v>6518000</v>
      </c>
      <c r="AB248" s="2">
        <v>42187</v>
      </c>
      <c r="AC248" s="12">
        <f t="shared" si="116"/>
        <v>1883.5940409941363</v>
      </c>
      <c r="AD248" s="12">
        <f t="shared" si="131"/>
        <v>2507.5603591071431</v>
      </c>
      <c r="AE248" s="12">
        <f t="shared" si="142"/>
        <v>2582.7871698803574</v>
      </c>
      <c r="AF248" s="13">
        <f t="shared" si="145"/>
        <v>86400</v>
      </c>
      <c r="AG248" s="15">
        <f t="shared" si="117"/>
        <v>86400</v>
      </c>
      <c r="AH248" s="15">
        <f t="shared" si="132"/>
        <v>-87099.193128886211</v>
      </c>
      <c r="AI248" s="15">
        <f t="shared" si="137"/>
        <v>0</v>
      </c>
      <c r="AJ248" s="15">
        <f t="shared" si="140"/>
        <v>0</v>
      </c>
      <c r="AK248" s="40">
        <f t="shared" si="146"/>
        <v>6480467.0965580428</v>
      </c>
      <c r="AL248" s="15"/>
      <c r="AN248" s="2">
        <v>42187</v>
      </c>
      <c r="AO248" s="12">
        <f t="shared" si="133"/>
        <v>2507.5603591071431</v>
      </c>
      <c r="AP248" s="12">
        <f t="shared" si="143"/>
        <v>2582.7871698803574</v>
      </c>
      <c r="AQ248" s="34">
        <f t="shared" si="147"/>
        <v>86400</v>
      </c>
      <c r="AR248" s="15">
        <f t="shared" si="118"/>
        <v>86400</v>
      </c>
      <c r="AS248" s="15">
        <f t="shared" si="134"/>
        <v>-87099.193128886211</v>
      </c>
      <c r="AT248" s="15">
        <f t="shared" si="138"/>
        <v>0</v>
      </c>
      <c r="AU248" s="15">
        <f t="shared" si="141"/>
        <v>0</v>
      </c>
      <c r="AV248" s="33">
        <f t="shared" si="148"/>
        <v>6480467.0965580428</v>
      </c>
    </row>
    <row r="249" spans="1:48" x14ac:dyDescent="0.15">
      <c r="A249" s="2">
        <v>42188</v>
      </c>
      <c r="B249" s="30">
        <v>0.20226876399999999</v>
      </c>
      <c r="C249" s="12">
        <f t="shared" si="119"/>
        <v>17476.0212096</v>
      </c>
      <c r="D249" s="12">
        <f>Výpar!$K$18/31</f>
        <v>22387.33928571429</v>
      </c>
      <c r="E249" s="12">
        <f t="shared" si="120"/>
        <v>23058.959464285719</v>
      </c>
      <c r="F249" s="13">
        <f t="shared" si="144"/>
        <v>11664</v>
      </c>
      <c r="G249" s="13">
        <f t="shared" si="122"/>
        <v>7171.2000000000007</v>
      </c>
      <c r="H249" s="14">
        <f t="shared" si="122"/>
        <v>7171.2000000000007</v>
      </c>
      <c r="I249" s="15">
        <f t="shared" si="113"/>
        <v>26006.400000000001</v>
      </c>
      <c r="J249" s="15">
        <f t="shared" si="114"/>
        <v>-31589.338254685721</v>
      </c>
      <c r="K249" s="15">
        <f t="shared" si="123"/>
        <v>5010961.2032033699</v>
      </c>
      <c r="L249" s="15">
        <f t="shared" si="124"/>
        <v>0</v>
      </c>
      <c r="N249" s="2">
        <v>42188</v>
      </c>
      <c r="O249" s="37">
        <f t="shared" si="115"/>
        <v>6.6757499177939036E-2</v>
      </c>
      <c r="P249" s="12">
        <f t="shared" si="125"/>
        <v>5767.8479289739325</v>
      </c>
      <c r="Q249" s="12">
        <f t="shared" si="126"/>
        <v>6394.7571428571437</v>
      </c>
      <c r="R249" s="12">
        <f t="shared" si="127"/>
        <v>6586.5998571428581</v>
      </c>
      <c r="S249" s="13">
        <f t="shared" si="128"/>
        <v>7171.2000000000007</v>
      </c>
      <c r="T249" s="13">
        <v>0</v>
      </c>
      <c r="U249" s="14">
        <v>0</v>
      </c>
      <c r="V249" s="15">
        <f t="shared" si="139"/>
        <v>7171.2000000000007</v>
      </c>
      <c r="W249" s="15">
        <f t="shared" si="129"/>
        <v>-7989.9519281689254</v>
      </c>
      <c r="X249" s="15">
        <f t="shared" si="135"/>
        <v>6386077.1446298743</v>
      </c>
      <c r="Y249" s="15">
        <f t="shared" si="136"/>
        <v>1769253.9907627157</v>
      </c>
      <c r="Z249" s="15">
        <f t="shared" si="130"/>
        <v>6518000</v>
      </c>
      <c r="AB249" s="2">
        <v>42188</v>
      </c>
      <c r="AC249" s="12">
        <f t="shared" si="116"/>
        <v>1906.1291638627574</v>
      </c>
      <c r="AD249" s="12">
        <f t="shared" si="131"/>
        <v>2507.5603591071431</v>
      </c>
      <c r="AE249" s="12">
        <f t="shared" si="142"/>
        <v>2582.7871698803574</v>
      </c>
      <c r="AF249" s="13">
        <f t="shared" si="145"/>
        <v>86400</v>
      </c>
      <c r="AG249" s="15">
        <f t="shared" si="117"/>
        <v>86400</v>
      </c>
      <c r="AH249" s="15">
        <f t="shared" si="132"/>
        <v>-87076.658006017591</v>
      </c>
      <c r="AI249" s="15">
        <f t="shared" si="137"/>
        <v>0</v>
      </c>
      <c r="AJ249" s="15">
        <f t="shared" si="140"/>
        <v>0</v>
      </c>
      <c r="AK249" s="40">
        <f t="shared" si="146"/>
        <v>6472477.1446298743</v>
      </c>
      <c r="AL249" s="15"/>
      <c r="AN249" s="2">
        <v>42188</v>
      </c>
      <c r="AO249" s="12">
        <f t="shared" si="133"/>
        <v>2507.5603591071431</v>
      </c>
      <c r="AP249" s="12">
        <f t="shared" si="143"/>
        <v>2582.7871698803574</v>
      </c>
      <c r="AQ249" s="34">
        <f t="shared" si="147"/>
        <v>86400</v>
      </c>
      <c r="AR249" s="15">
        <f t="shared" si="118"/>
        <v>86400</v>
      </c>
      <c r="AS249" s="15">
        <f t="shared" si="134"/>
        <v>-87076.658006017591</v>
      </c>
      <c r="AT249" s="15">
        <f t="shared" si="138"/>
        <v>0</v>
      </c>
      <c r="AU249" s="15">
        <f t="shared" si="141"/>
        <v>0</v>
      </c>
      <c r="AV249" s="33">
        <f t="shared" si="148"/>
        <v>6472477.1446298743</v>
      </c>
    </row>
    <row r="250" spans="1:48" x14ac:dyDescent="0.15">
      <c r="A250" s="2">
        <v>42189</v>
      </c>
      <c r="B250" s="30">
        <v>0.20226876399999999</v>
      </c>
      <c r="C250" s="12">
        <f t="shared" si="119"/>
        <v>17476.0212096</v>
      </c>
      <c r="D250" s="12">
        <f>Výpar!$K$18/31</f>
        <v>22387.33928571429</v>
      </c>
      <c r="E250" s="12">
        <f t="shared" si="120"/>
        <v>23058.959464285719</v>
      </c>
      <c r="F250" s="13">
        <f t="shared" si="144"/>
        <v>11664</v>
      </c>
      <c r="G250" s="13">
        <f t="shared" si="122"/>
        <v>7171.2000000000007</v>
      </c>
      <c r="H250" s="14">
        <f t="shared" si="122"/>
        <v>7171.2000000000007</v>
      </c>
      <c r="I250" s="15">
        <f t="shared" si="113"/>
        <v>26006.400000000001</v>
      </c>
      <c r="J250" s="15">
        <f t="shared" si="114"/>
        <v>-31589.338254685721</v>
      </c>
      <c r="K250" s="15">
        <f t="shared" si="123"/>
        <v>4979371.8649486843</v>
      </c>
      <c r="L250" s="15">
        <f t="shared" si="124"/>
        <v>0</v>
      </c>
      <c r="N250" s="2">
        <v>42189</v>
      </c>
      <c r="O250" s="37">
        <f t="shared" si="115"/>
        <v>6.6757499177939036E-2</v>
      </c>
      <c r="P250" s="12">
        <f t="shared" si="125"/>
        <v>5767.8479289739325</v>
      </c>
      <c r="Q250" s="12">
        <f t="shared" si="126"/>
        <v>6394.7571428571437</v>
      </c>
      <c r="R250" s="12">
        <f t="shared" si="127"/>
        <v>6586.5998571428581</v>
      </c>
      <c r="S250" s="13">
        <f t="shared" si="128"/>
        <v>7171.2000000000007</v>
      </c>
      <c r="T250" s="13">
        <v>0</v>
      </c>
      <c r="U250" s="14">
        <v>0</v>
      </c>
      <c r="V250" s="15">
        <f t="shared" si="139"/>
        <v>7171.2000000000007</v>
      </c>
      <c r="W250" s="15">
        <f t="shared" si="129"/>
        <v>-7989.9519281689254</v>
      </c>
      <c r="X250" s="15">
        <f t="shared" si="135"/>
        <v>6378087.1927017057</v>
      </c>
      <c r="Y250" s="15">
        <f t="shared" si="136"/>
        <v>1621351.2315362529</v>
      </c>
      <c r="Z250" s="15">
        <f t="shared" si="130"/>
        <v>6518000</v>
      </c>
      <c r="AB250" s="2">
        <v>42189</v>
      </c>
      <c r="AC250" s="12">
        <f t="shared" si="116"/>
        <v>1906.1291638627574</v>
      </c>
      <c r="AD250" s="12">
        <f t="shared" si="131"/>
        <v>2507.5603591071431</v>
      </c>
      <c r="AE250" s="12">
        <f t="shared" si="142"/>
        <v>2582.7871698803574</v>
      </c>
      <c r="AF250" s="13">
        <f t="shared" si="145"/>
        <v>86400</v>
      </c>
      <c r="AG250" s="15">
        <f t="shared" si="117"/>
        <v>86400</v>
      </c>
      <c r="AH250" s="15">
        <f t="shared" si="132"/>
        <v>-87076.658006017591</v>
      </c>
      <c r="AI250" s="15">
        <f t="shared" si="137"/>
        <v>0</v>
      </c>
      <c r="AJ250" s="15">
        <f t="shared" si="140"/>
        <v>0</v>
      </c>
      <c r="AK250" s="40">
        <f t="shared" si="146"/>
        <v>6464487.1927017057</v>
      </c>
      <c r="AL250" s="15"/>
      <c r="AN250" s="2">
        <v>42189</v>
      </c>
      <c r="AO250" s="12">
        <f t="shared" si="133"/>
        <v>2507.5603591071431</v>
      </c>
      <c r="AP250" s="12">
        <f t="shared" si="143"/>
        <v>2582.7871698803574</v>
      </c>
      <c r="AQ250" s="34">
        <f t="shared" si="147"/>
        <v>86400</v>
      </c>
      <c r="AR250" s="15">
        <f t="shared" si="118"/>
        <v>86400</v>
      </c>
      <c r="AS250" s="15">
        <f t="shared" si="134"/>
        <v>-87076.658006017591</v>
      </c>
      <c r="AT250" s="15">
        <f t="shared" si="138"/>
        <v>0</v>
      </c>
      <c r="AU250" s="15">
        <f t="shared" si="141"/>
        <v>0</v>
      </c>
      <c r="AV250" s="33">
        <f t="shared" si="148"/>
        <v>6464487.1927017057</v>
      </c>
    </row>
    <row r="251" spans="1:48" x14ac:dyDescent="0.15">
      <c r="A251" s="2">
        <v>42190</v>
      </c>
      <c r="B251" s="30">
        <v>0.197486139</v>
      </c>
      <c r="C251" s="12">
        <f t="shared" si="119"/>
        <v>17062.802409600001</v>
      </c>
      <c r="D251" s="12">
        <f>Výpar!$K$18/31</f>
        <v>22387.33928571429</v>
      </c>
      <c r="E251" s="12">
        <f t="shared" si="120"/>
        <v>23058.959464285719</v>
      </c>
      <c r="F251" s="13">
        <f t="shared" si="144"/>
        <v>11664</v>
      </c>
      <c r="G251" s="13">
        <f t="shared" si="122"/>
        <v>7171.2000000000007</v>
      </c>
      <c r="H251" s="14">
        <f t="shared" si="122"/>
        <v>7171.2000000000007</v>
      </c>
      <c r="I251" s="15">
        <f t="shared" si="113"/>
        <v>26006.400000000001</v>
      </c>
      <c r="J251" s="15">
        <f t="shared" si="114"/>
        <v>-32002.55705468572</v>
      </c>
      <c r="K251" s="15">
        <f t="shared" si="123"/>
        <v>4947369.3078939989</v>
      </c>
      <c r="L251" s="15">
        <f t="shared" si="124"/>
        <v>0</v>
      </c>
      <c r="N251" s="2">
        <v>42190</v>
      </c>
      <c r="O251" s="37">
        <f t="shared" si="115"/>
        <v>6.5179024685921627E-2</v>
      </c>
      <c r="P251" s="12">
        <f t="shared" si="125"/>
        <v>5631.467732863629</v>
      </c>
      <c r="Q251" s="12">
        <f t="shared" si="126"/>
        <v>6394.7571428571437</v>
      </c>
      <c r="R251" s="12">
        <f t="shared" si="127"/>
        <v>6586.5998571428581</v>
      </c>
      <c r="S251" s="13">
        <f t="shared" si="128"/>
        <v>7171.2000000000007</v>
      </c>
      <c r="T251" s="13">
        <v>0</v>
      </c>
      <c r="U251" s="14">
        <v>0</v>
      </c>
      <c r="V251" s="15">
        <f t="shared" si="139"/>
        <v>7171.2000000000007</v>
      </c>
      <c r="W251" s="15">
        <f t="shared" si="129"/>
        <v>-8126.332124279229</v>
      </c>
      <c r="X251" s="15">
        <f t="shared" si="135"/>
        <v>6369960.8605774269</v>
      </c>
      <c r="Y251" s="15">
        <f t="shared" si="136"/>
        <v>1465185.7599894009</v>
      </c>
      <c r="Z251" s="15">
        <f t="shared" si="130"/>
        <v>6518000</v>
      </c>
      <c r="AB251" s="2">
        <v>42190</v>
      </c>
      <c r="AC251" s="12">
        <f t="shared" si="116"/>
        <v>1861.05892754926</v>
      </c>
      <c r="AD251" s="12">
        <f t="shared" si="131"/>
        <v>2507.5603591071431</v>
      </c>
      <c r="AE251" s="12">
        <f t="shared" si="142"/>
        <v>2582.7871698803574</v>
      </c>
      <c r="AF251" s="13">
        <f t="shared" si="145"/>
        <v>86400</v>
      </c>
      <c r="AG251" s="15">
        <f t="shared" si="117"/>
        <v>86400</v>
      </c>
      <c r="AH251" s="15">
        <f t="shared" si="132"/>
        <v>-87121.728242331097</v>
      </c>
      <c r="AI251" s="15">
        <f t="shared" si="137"/>
        <v>0</v>
      </c>
      <c r="AJ251" s="15">
        <f t="shared" si="140"/>
        <v>0</v>
      </c>
      <c r="AK251" s="40">
        <f t="shared" si="146"/>
        <v>6456360.8605774269</v>
      </c>
      <c r="AL251" s="15"/>
      <c r="AN251" s="2">
        <v>42190</v>
      </c>
      <c r="AO251" s="12">
        <f t="shared" si="133"/>
        <v>2507.5603591071431</v>
      </c>
      <c r="AP251" s="12">
        <f t="shared" si="143"/>
        <v>2582.7871698803574</v>
      </c>
      <c r="AQ251" s="34">
        <f t="shared" si="147"/>
        <v>86400</v>
      </c>
      <c r="AR251" s="15">
        <f t="shared" si="118"/>
        <v>86400</v>
      </c>
      <c r="AS251" s="15">
        <f t="shared" si="134"/>
        <v>-87121.728242331097</v>
      </c>
      <c r="AT251" s="15">
        <f t="shared" si="138"/>
        <v>0</v>
      </c>
      <c r="AU251" s="15">
        <f t="shared" si="141"/>
        <v>0</v>
      </c>
      <c r="AV251" s="33">
        <f t="shared" si="148"/>
        <v>6456360.8605774269</v>
      </c>
    </row>
    <row r="252" spans="1:48" x14ac:dyDescent="0.15">
      <c r="A252" s="2">
        <v>42191</v>
      </c>
      <c r="B252" s="30">
        <v>0.189116546</v>
      </c>
      <c r="C252" s="12">
        <f t="shared" si="119"/>
        <v>16339.669574399999</v>
      </c>
      <c r="D252" s="12">
        <f>Výpar!$K$18/31</f>
        <v>22387.33928571429</v>
      </c>
      <c r="E252" s="12">
        <f t="shared" si="120"/>
        <v>23058.959464285719</v>
      </c>
      <c r="F252" s="13">
        <f t="shared" si="144"/>
        <v>11664</v>
      </c>
      <c r="G252" s="13">
        <f t="shared" si="122"/>
        <v>7171.2000000000007</v>
      </c>
      <c r="H252" s="14">
        <f t="shared" si="122"/>
        <v>7171.2000000000007</v>
      </c>
      <c r="I252" s="15">
        <f t="shared" si="113"/>
        <v>26006.400000000001</v>
      </c>
      <c r="J252" s="15">
        <f t="shared" si="114"/>
        <v>-32725.689889885722</v>
      </c>
      <c r="K252" s="15">
        <f t="shared" si="123"/>
        <v>4914643.6180041134</v>
      </c>
      <c r="L252" s="15">
        <f t="shared" si="124"/>
        <v>0</v>
      </c>
      <c r="N252" s="2">
        <v>42191</v>
      </c>
      <c r="O252" s="37">
        <f t="shared" si="115"/>
        <v>6.2416694572423798E-2</v>
      </c>
      <c r="P252" s="12">
        <f t="shared" si="125"/>
        <v>5392.8024110574161</v>
      </c>
      <c r="Q252" s="12">
        <f t="shared" si="126"/>
        <v>6394.7571428571437</v>
      </c>
      <c r="R252" s="12">
        <f t="shared" si="127"/>
        <v>6586.5998571428581</v>
      </c>
      <c r="S252" s="13">
        <f t="shared" si="128"/>
        <v>7171.2000000000007</v>
      </c>
      <c r="T252" s="13">
        <v>0</v>
      </c>
      <c r="U252" s="14">
        <v>0</v>
      </c>
      <c r="V252" s="15">
        <f t="shared" si="139"/>
        <v>7171.2000000000007</v>
      </c>
      <c r="W252" s="15">
        <f t="shared" si="129"/>
        <v>-8364.9974460854428</v>
      </c>
      <c r="X252" s="15">
        <f t="shared" si="135"/>
        <v>6361595.8631313415</v>
      </c>
      <c r="Y252" s="15">
        <f t="shared" si="136"/>
        <v>1300416.6256746571</v>
      </c>
      <c r="Z252" s="15">
        <f t="shared" si="130"/>
        <v>6518000</v>
      </c>
      <c r="AB252" s="2">
        <v>42191</v>
      </c>
      <c r="AC252" s="12">
        <f t="shared" si="116"/>
        <v>1782.186021068447</v>
      </c>
      <c r="AD252" s="12">
        <f t="shared" si="131"/>
        <v>2507.5603591071431</v>
      </c>
      <c r="AE252" s="12">
        <f t="shared" si="142"/>
        <v>2582.7871698803574</v>
      </c>
      <c r="AF252" s="13">
        <f t="shared" si="145"/>
        <v>86400</v>
      </c>
      <c r="AG252" s="15">
        <f t="shared" si="117"/>
        <v>86400</v>
      </c>
      <c r="AH252" s="15">
        <f t="shared" si="132"/>
        <v>-87200.601148811897</v>
      </c>
      <c r="AI252" s="15">
        <f t="shared" si="137"/>
        <v>0</v>
      </c>
      <c r="AJ252" s="15">
        <f t="shared" si="140"/>
        <v>0</v>
      </c>
      <c r="AK252" s="40">
        <f t="shared" si="146"/>
        <v>6447995.8631313415</v>
      </c>
      <c r="AL252" s="15"/>
      <c r="AN252" s="2">
        <v>42191</v>
      </c>
      <c r="AO252" s="12">
        <f t="shared" si="133"/>
        <v>2507.5603591071431</v>
      </c>
      <c r="AP252" s="12">
        <f t="shared" si="143"/>
        <v>2582.7871698803574</v>
      </c>
      <c r="AQ252" s="34">
        <f t="shared" si="147"/>
        <v>86400</v>
      </c>
      <c r="AR252" s="15">
        <f t="shared" si="118"/>
        <v>86400</v>
      </c>
      <c r="AS252" s="15">
        <f t="shared" si="134"/>
        <v>-87200.601148811897</v>
      </c>
      <c r="AT252" s="15">
        <f t="shared" si="138"/>
        <v>0</v>
      </c>
      <c r="AU252" s="15">
        <f t="shared" si="141"/>
        <v>0</v>
      </c>
      <c r="AV252" s="33">
        <f t="shared" si="148"/>
        <v>6447995.8631313415</v>
      </c>
    </row>
    <row r="253" spans="1:48" x14ac:dyDescent="0.15">
      <c r="A253" s="2">
        <v>42192</v>
      </c>
      <c r="B253" s="30">
        <v>0.19389917100000001</v>
      </c>
      <c r="C253" s="12">
        <f t="shared" si="119"/>
        <v>16752.888374400001</v>
      </c>
      <c r="D253" s="12">
        <f>Výpar!$K$18/31</f>
        <v>22387.33928571429</v>
      </c>
      <c r="E253" s="12">
        <f t="shared" si="120"/>
        <v>23058.959464285719</v>
      </c>
      <c r="F253" s="13">
        <f t="shared" si="144"/>
        <v>11664</v>
      </c>
      <c r="G253" s="13">
        <f t="shared" si="122"/>
        <v>7171.2000000000007</v>
      </c>
      <c r="H253" s="14">
        <f t="shared" si="122"/>
        <v>7171.2000000000007</v>
      </c>
      <c r="I253" s="15">
        <f t="shared" si="113"/>
        <v>26006.400000000001</v>
      </c>
      <c r="J253" s="15">
        <f t="shared" si="114"/>
        <v>-32312.471089885719</v>
      </c>
      <c r="K253" s="15">
        <f t="shared" si="123"/>
        <v>4882331.1469142279</v>
      </c>
      <c r="L253" s="15">
        <f t="shared" si="124"/>
        <v>0</v>
      </c>
      <c r="N253" s="2">
        <v>42192</v>
      </c>
      <c r="O253" s="37">
        <f t="shared" si="115"/>
        <v>6.3995169064441207E-2</v>
      </c>
      <c r="P253" s="12">
        <f t="shared" si="125"/>
        <v>5529.1826071677206</v>
      </c>
      <c r="Q253" s="12">
        <f t="shared" si="126"/>
        <v>6394.7571428571437</v>
      </c>
      <c r="R253" s="12">
        <f t="shared" si="127"/>
        <v>6586.5998571428581</v>
      </c>
      <c r="S253" s="13">
        <f t="shared" si="128"/>
        <v>7171.2000000000007</v>
      </c>
      <c r="T253" s="13">
        <v>0</v>
      </c>
      <c r="U253" s="14">
        <v>0</v>
      </c>
      <c r="V253" s="15">
        <f t="shared" si="139"/>
        <v>7171.2000000000007</v>
      </c>
      <c r="W253" s="15">
        <f t="shared" si="129"/>
        <v>-8228.6172499751374</v>
      </c>
      <c r="X253" s="15">
        <f t="shared" si="135"/>
        <v>6353367.2458813665</v>
      </c>
      <c r="Y253" s="15">
        <f t="shared" si="136"/>
        <v>1127555.2543060486</v>
      </c>
      <c r="Z253" s="15">
        <f t="shared" si="130"/>
        <v>6518000</v>
      </c>
      <c r="AB253" s="2">
        <v>42192</v>
      </c>
      <c r="AC253" s="12">
        <f t="shared" si="116"/>
        <v>1827.2562573819446</v>
      </c>
      <c r="AD253" s="12">
        <f t="shared" si="131"/>
        <v>2507.5603591071431</v>
      </c>
      <c r="AE253" s="12">
        <f t="shared" si="142"/>
        <v>2582.7871698803574</v>
      </c>
      <c r="AF253" s="13">
        <f t="shared" si="145"/>
        <v>86400</v>
      </c>
      <c r="AG253" s="15">
        <f t="shared" si="117"/>
        <v>86400</v>
      </c>
      <c r="AH253" s="15">
        <f t="shared" si="132"/>
        <v>-87155.530912498405</v>
      </c>
      <c r="AI253" s="15">
        <f t="shared" si="137"/>
        <v>0</v>
      </c>
      <c r="AJ253" s="15">
        <f t="shared" si="140"/>
        <v>0</v>
      </c>
      <c r="AK253" s="40">
        <f t="shared" si="146"/>
        <v>6439767.2458813665</v>
      </c>
      <c r="AL253" s="15"/>
      <c r="AN253" s="2">
        <v>42192</v>
      </c>
      <c r="AO253" s="12">
        <f t="shared" si="133"/>
        <v>2507.5603591071431</v>
      </c>
      <c r="AP253" s="12">
        <f t="shared" si="143"/>
        <v>2582.7871698803574</v>
      </c>
      <c r="AQ253" s="34">
        <f t="shared" si="147"/>
        <v>86400</v>
      </c>
      <c r="AR253" s="15">
        <f t="shared" si="118"/>
        <v>86400</v>
      </c>
      <c r="AS253" s="15">
        <f t="shared" si="134"/>
        <v>-87155.530912498405</v>
      </c>
      <c r="AT253" s="15">
        <f t="shared" si="138"/>
        <v>0</v>
      </c>
      <c r="AU253" s="15">
        <f t="shared" si="141"/>
        <v>0</v>
      </c>
      <c r="AV253" s="33">
        <f t="shared" si="148"/>
        <v>6439767.2458813665</v>
      </c>
    </row>
    <row r="254" spans="1:48" x14ac:dyDescent="0.15">
      <c r="A254" s="2">
        <v>42193</v>
      </c>
      <c r="B254" s="30">
        <v>0.186743558</v>
      </c>
      <c r="C254" s="12">
        <f t="shared" si="119"/>
        <v>16134.643411200001</v>
      </c>
      <c r="D254" s="12">
        <f>Výpar!$K$18/31</f>
        <v>22387.33928571429</v>
      </c>
      <c r="E254" s="12">
        <f t="shared" si="120"/>
        <v>23058.959464285719</v>
      </c>
      <c r="F254" s="13">
        <f t="shared" si="144"/>
        <v>11664</v>
      </c>
      <c r="G254" s="13">
        <f t="shared" si="122"/>
        <v>7171.2000000000007</v>
      </c>
      <c r="H254" s="14">
        <f t="shared" si="122"/>
        <v>7171.2000000000007</v>
      </c>
      <c r="I254" s="15">
        <f t="shared" si="113"/>
        <v>26006.400000000001</v>
      </c>
      <c r="J254" s="15">
        <f t="shared" si="114"/>
        <v>-32930.716053085722</v>
      </c>
      <c r="K254" s="15">
        <f t="shared" si="123"/>
        <v>4849400.4308611425</v>
      </c>
      <c r="L254" s="15">
        <f t="shared" si="124"/>
        <v>0</v>
      </c>
      <c r="N254" s="2">
        <v>42193</v>
      </c>
      <c r="O254" s="37">
        <f t="shared" si="115"/>
        <v>6.1633505209288821E-2</v>
      </c>
      <c r="P254" s="12">
        <f t="shared" si="125"/>
        <v>5325.1348500825543</v>
      </c>
      <c r="Q254" s="12">
        <f t="shared" si="126"/>
        <v>6394.7571428571437</v>
      </c>
      <c r="R254" s="12">
        <f t="shared" si="127"/>
        <v>6586.5998571428581</v>
      </c>
      <c r="S254" s="13">
        <f t="shared" si="128"/>
        <v>7171.2000000000007</v>
      </c>
      <c r="T254" s="13">
        <v>0</v>
      </c>
      <c r="U254" s="14">
        <v>0</v>
      </c>
      <c r="V254" s="15">
        <f t="shared" si="139"/>
        <v>7171.2000000000007</v>
      </c>
      <c r="W254" s="15">
        <f t="shared" si="129"/>
        <v>-8432.6650070603027</v>
      </c>
      <c r="X254" s="15">
        <f t="shared" si="135"/>
        <v>6344934.5808743061</v>
      </c>
      <c r="Y254" s="15">
        <f t="shared" si="136"/>
        <v>946057.17017329438</v>
      </c>
      <c r="Z254" s="15">
        <f t="shared" si="130"/>
        <v>6518000</v>
      </c>
      <c r="AB254" s="2">
        <v>42193</v>
      </c>
      <c r="AC254" s="12">
        <f t="shared" si="116"/>
        <v>1759.8235883188388</v>
      </c>
      <c r="AD254" s="12">
        <f t="shared" si="131"/>
        <v>2507.5603591071431</v>
      </c>
      <c r="AE254" s="12">
        <f t="shared" si="142"/>
        <v>2582.7871698803574</v>
      </c>
      <c r="AF254" s="13">
        <f t="shared" si="145"/>
        <v>86400</v>
      </c>
      <c r="AG254" s="15">
        <f t="shared" si="117"/>
        <v>86400</v>
      </c>
      <c r="AH254" s="15">
        <f t="shared" si="132"/>
        <v>-87222.963581561518</v>
      </c>
      <c r="AI254" s="15">
        <f t="shared" si="137"/>
        <v>0</v>
      </c>
      <c r="AJ254" s="15">
        <f t="shared" si="140"/>
        <v>0</v>
      </c>
      <c r="AK254" s="40">
        <f t="shared" si="146"/>
        <v>6431334.5808743061</v>
      </c>
      <c r="AL254" s="15"/>
      <c r="AN254" s="2">
        <v>42193</v>
      </c>
      <c r="AO254" s="12">
        <f t="shared" si="133"/>
        <v>2507.5603591071431</v>
      </c>
      <c r="AP254" s="12">
        <f t="shared" si="143"/>
        <v>2582.7871698803574</v>
      </c>
      <c r="AQ254" s="34">
        <f t="shared" si="147"/>
        <v>86400</v>
      </c>
      <c r="AR254" s="15">
        <f t="shared" si="118"/>
        <v>86400</v>
      </c>
      <c r="AS254" s="15">
        <f t="shared" si="134"/>
        <v>-87222.963581561518</v>
      </c>
      <c r="AT254" s="15">
        <f t="shared" si="138"/>
        <v>0</v>
      </c>
      <c r="AU254" s="15">
        <f t="shared" si="141"/>
        <v>0</v>
      </c>
      <c r="AV254" s="33">
        <f t="shared" si="148"/>
        <v>6431334.5808743061</v>
      </c>
    </row>
    <row r="255" spans="1:48" x14ac:dyDescent="0.15">
      <c r="A255" s="2">
        <v>42194</v>
      </c>
      <c r="B255" s="30">
        <v>0.15582141599999999</v>
      </c>
      <c r="C255" s="12">
        <f t="shared" si="119"/>
        <v>13462.9703424</v>
      </c>
      <c r="D255" s="12">
        <f>Výpar!$K$18/31</f>
        <v>22387.33928571429</v>
      </c>
      <c r="E255" s="12">
        <f t="shared" si="120"/>
        <v>23058.959464285719</v>
      </c>
      <c r="F255" s="13">
        <f t="shared" si="144"/>
        <v>11664</v>
      </c>
      <c r="G255" s="13">
        <f t="shared" si="122"/>
        <v>7171.2000000000007</v>
      </c>
      <c r="H255" s="14">
        <f t="shared" si="122"/>
        <v>7171.2000000000007</v>
      </c>
      <c r="I255" s="15">
        <f t="shared" si="113"/>
        <v>26006.400000000001</v>
      </c>
      <c r="J255" s="15">
        <f t="shared" si="114"/>
        <v>-35602.389121885717</v>
      </c>
      <c r="K255" s="15">
        <f t="shared" si="123"/>
        <v>4813798.0417392571</v>
      </c>
      <c r="L255" s="15">
        <f t="shared" si="124"/>
        <v>0</v>
      </c>
      <c r="N255" s="2">
        <v>42194</v>
      </c>
      <c r="O255" s="37">
        <f t="shared" si="115"/>
        <v>5.1427851957039174E-2</v>
      </c>
      <c r="P255" s="12">
        <f t="shared" si="125"/>
        <v>4443.3664090881848</v>
      </c>
      <c r="Q255" s="12">
        <f t="shared" si="126"/>
        <v>6394.7571428571437</v>
      </c>
      <c r="R255" s="12">
        <f t="shared" si="127"/>
        <v>6586.5998571428581</v>
      </c>
      <c r="S255" s="13">
        <f t="shared" si="128"/>
        <v>7171.2000000000007</v>
      </c>
      <c r="T255" s="13">
        <v>0</v>
      </c>
      <c r="U255" s="14">
        <v>0</v>
      </c>
      <c r="V255" s="15">
        <f t="shared" si="139"/>
        <v>7171.2000000000007</v>
      </c>
      <c r="W255" s="15">
        <f t="shared" si="129"/>
        <v>-9314.4334480546731</v>
      </c>
      <c r="X255" s="15">
        <f t="shared" si="135"/>
        <v>6335620.1474262513</v>
      </c>
      <c r="Y255" s="15">
        <f t="shared" si="136"/>
        <v>754362.88415149087</v>
      </c>
      <c r="Z255" s="15">
        <f t="shared" si="130"/>
        <v>6518000</v>
      </c>
      <c r="AB255" s="2">
        <v>42194</v>
      </c>
      <c r="AC255" s="12">
        <f t="shared" si="116"/>
        <v>1468.4212209453697</v>
      </c>
      <c r="AD255" s="12">
        <f t="shared" si="131"/>
        <v>2507.5603591071431</v>
      </c>
      <c r="AE255" s="12">
        <f t="shared" si="142"/>
        <v>2582.7871698803574</v>
      </c>
      <c r="AF255" s="13">
        <f t="shared" si="145"/>
        <v>86400</v>
      </c>
      <c r="AG255" s="15">
        <f t="shared" si="117"/>
        <v>86400</v>
      </c>
      <c r="AH255" s="15">
        <f t="shared" si="132"/>
        <v>-87514.365948934981</v>
      </c>
      <c r="AI255" s="15">
        <f t="shared" si="137"/>
        <v>0</v>
      </c>
      <c r="AJ255" s="15">
        <f t="shared" si="140"/>
        <v>0</v>
      </c>
      <c r="AK255" s="40">
        <f t="shared" si="146"/>
        <v>6422020.1474262513</v>
      </c>
      <c r="AL255" s="15"/>
      <c r="AN255" s="2">
        <v>42194</v>
      </c>
      <c r="AO255" s="12">
        <f t="shared" si="133"/>
        <v>2507.5603591071431</v>
      </c>
      <c r="AP255" s="12">
        <f t="shared" si="143"/>
        <v>2582.7871698803574</v>
      </c>
      <c r="AQ255" s="34">
        <f t="shared" si="147"/>
        <v>86400</v>
      </c>
      <c r="AR255" s="15">
        <f t="shared" si="118"/>
        <v>86400</v>
      </c>
      <c r="AS255" s="15">
        <f t="shared" si="134"/>
        <v>-87514.365948934981</v>
      </c>
      <c r="AT255" s="15">
        <f t="shared" si="138"/>
        <v>0</v>
      </c>
      <c r="AU255" s="15">
        <f t="shared" si="141"/>
        <v>0</v>
      </c>
      <c r="AV255" s="33">
        <f t="shared" si="148"/>
        <v>6422020.1474262513</v>
      </c>
    </row>
    <row r="256" spans="1:48" x14ac:dyDescent="0.15">
      <c r="A256" s="2">
        <v>42195</v>
      </c>
      <c r="B256" s="30">
        <v>0.134456671</v>
      </c>
      <c r="C256" s="12">
        <f t="shared" si="119"/>
        <v>11617.056374399999</v>
      </c>
      <c r="D256" s="12">
        <f>Výpar!$K$18/31</f>
        <v>22387.33928571429</v>
      </c>
      <c r="E256" s="12">
        <f t="shared" si="120"/>
        <v>23058.959464285719</v>
      </c>
      <c r="F256" s="13">
        <f t="shared" si="144"/>
        <v>11664</v>
      </c>
      <c r="G256" s="13">
        <f t="shared" si="122"/>
        <v>7171.2000000000007</v>
      </c>
      <c r="H256" s="14">
        <f t="shared" si="122"/>
        <v>7171.2000000000007</v>
      </c>
      <c r="I256" s="15">
        <f t="shared" si="113"/>
        <v>26006.400000000001</v>
      </c>
      <c r="J256" s="15">
        <f t="shared" si="114"/>
        <v>-37448.303089885725</v>
      </c>
      <c r="K256" s="15">
        <f t="shared" si="123"/>
        <v>4776349.7386493711</v>
      </c>
      <c r="L256" s="15">
        <f t="shared" si="124"/>
        <v>0</v>
      </c>
      <c r="N256" s="2">
        <v>42195</v>
      </c>
      <c r="O256" s="37">
        <f t="shared" si="115"/>
        <v>4.437655585689404E-2</v>
      </c>
      <c r="P256" s="12">
        <f t="shared" si="125"/>
        <v>3834.134426035645</v>
      </c>
      <c r="Q256" s="12">
        <f t="shared" si="126"/>
        <v>6394.7571428571437</v>
      </c>
      <c r="R256" s="12">
        <f t="shared" si="127"/>
        <v>6586.5998571428581</v>
      </c>
      <c r="S256" s="13">
        <f t="shared" si="128"/>
        <v>7171.2000000000007</v>
      </c>
      <c r="T256" s="13">
        <v>0</v>
      </c>
      <c r="U256" s="14">
        <v>0</v>
      </c>
      <c r="V256" s="15">
        <f t="shared" si="139"/>
        <v>7171.2000000000007</v>
      </c>
      <c r="W256" s="15">
        <f t="shared" si="129"/>
        <v>-9923.6654311072125</v>
      </c>
      <c r="X256" s="15">
        <f t="shared" si="135"/>
        <v>6325696.4819951439</v>
      </c>
      <c r="Y256" s="15">
        <f t="shared" si="136"/>
        <v>552135.7007155274</v>
      </c>
      <c r="Z256" s="15">
        <f t="shared" si="130"/>
        <v>6518000</v>
      </c>
      <c r="AB256" s="2">
        <v>42195</v>
      </c>
      <c r="AC256" s="12">
        <f t="shared" si="116"/>
        <v>1267.085321532888</v>
      </c>
      <c r="AD256" s="12">
        <f t="shared" si="131"/>
        <v>2507.5603591071431</v>
      </c>
      <c r="AE256" s="12">
        <f t="shared" si="142"/>
        <v>2582.7871698803574</v>
      </c>
      <c r="AF256" s="13">
        <f t="shared" si="145"/>
        <v>86400</v>
      </c>
      <c r="AG256" s="15">
        <f t="shared" si="117"/>
        <v>86400</v>
      </c>
      <c r="AH256" s="15">
        <f t="shared" si="132"/>
        <v>-87715.701848347468</v>
      </c>
      <c r="AI256" s="15">
        <f t="shared" si="137"/>
        <v>0</v>
      </c>
      <c r="AJ256" s="15">
        <f t="shared" si="140"/>
        <v>0</v>
      </c>
      <c r="AK256" s="40">
        <f t="shared" si="146"/>
        <v>6412096.4819951439</v>
      </c>
      <c r="AL256" s="15"/>
      <c r="AN256" s="2">
        <v>42195</v>
      </c>
      <c r="AO256" s="12">
        <f t="shared" si="133"/>
        <v>2507.5603591071431</v>
      </c>
      <c r="AP256" s="12">
        <f t="shared" si="143"/>
        <v>2582.7871698803574</v>
      </c>
      <c r="AQ256" s="34">
        <f t="shared" si="147"/>
        <v>86400</v>
      </c>
      <c r="AR256" s="15">
        <f t="shared" si="118"/>
        <v>86400</v>
      </c>
      <c r="AS256" s="15">
        <f t="shared" si="134"/>
        <v>-87715.701848347468</v>
      </c>
      <c r="AT256" s="15">
        <f t="shared" si="138"/>
        <v>0</v>
      </c>
      <c r="AU256" s="15">
        <f t="shared" si="141"/>
        <v>0</v>
      </c>
      <c r="AV256" s="33">
        <f t="shared" si="148"/>
        <v>6412096.4819951439</v>
      </c>
    </row>
    <row r="257" spans="1:48" x14ac:dyDescent="0.15">
      <c r="A257" s="2">
        <v>42196</v>
      </c>
      <c r="B257" s="30">
        <v>0.13921049999999999</v>
      </c>
      <c r="C257" s="12">
        <f t="shared" si="119"/>
        <v>12027.787199999999</v>
      </c>
      <c r="D257" s="12">
        <f>Výpar!$K$18/31</f>
        <v>22387.33928571429</v>
      </c>
      <c r="E257" s="12">
        <f t="shared" si="120"/>
        <v>23058.959464285719</v>
      </c>
      <c r="F257" s="13">
        <f t="shared" si="144"/>
        <v>11664</v>
      </c>
      <c r="G257" s="13">
        <f t="shared" si="122"/>
        <v>7171.2000000000007</v>
      </c>
      <c r="H257" s="14">
        <f t="shared" si="122"/>
        <v>7171.2000000000007</v>
      </c>
      <c r="I257" s="15">
        <f t="shared" si="113"/>
        <v>26006.400000000001</v>
      </c>
      <c r="J257" s="15">
        <f t="shared" si="114"/>
        <v>-37037.572264285722</v>
      </c>
      <c r="K257" s="15">
        <f t="shared" si="123"/>
        <v>4739312.1663850853</v>
      </c>
      <c r="L257" s="15">
        <f t="shared" si="124"/>
        <v>0</v>
      </c>
      <c r="N257" s="2">
        <v>42196</v>
      </c>
      <c r="O257" s="37">
        <f t="shared" si="115"/>
        <v>4.5945526415094327E-2</v>
      </c>
      <c r="P257" s="12">
        <f t="shared" si="125"/>
        <v>3969.6934822641497</v>
      </c>
      <c r="Q257" s="12">
        <f t="shared" si="126"/>
        <v>6394.7571428571437</v>
      </c>
      <c r="R257" s="12">
        <f t="shared" si="127"/>
        <v>6586.5998571428581</v>
      </c>
      <c r="S257" s="13">
        <f t="shared" si="128"/>
        <v>7171.2000000000007</v>
      </c>
      <c r="T257" s="13">
        <v>0</v>
      </c>
      <c r="U257" s="14">
        <v>0</v>
      </c>
      <c r="V257" s="15">
        <f t="shared" si="139"/>
        <v>7171.2000000000007</v>
      </c>
      <c r="W257" s="15">
        <f t="shared" si="129"/>
        <v>-9788.1063748787092</v>
      </c>
      <c r="X257" s="15">
        <f t="shared" si="135"/>
        <v>6315908.3756202655</v>
      </c>
      <c r="Y257" s="15">
        <f t="shared" si="136"/>
        <v>340255.96996091446</v>
      </c>
      <c r="Z257" s="15">
        <f t="shared" si="130"/>
        <v>6518000</v>
      </c>
      <c r="AB257" s="2">
        <v>42196</v>
      </c>
      <c r="AC257" s="12">
        <f t="shared" si="116"/>
        <v>1311.8841916981128</v>
      </c>
      <c r="AD257" s="12">
        <f t="shared" si="131"/>
        <v>2507.5603591071431</v>
      </c>
      <c r="AE257" s="12">
        <f t="shared" si="142"/>
        <v>2582.7871698803574</v>
      </c>
      <c r="AF257" s="13">
        <f t="shared" si="145"/>
        <v>86400</v>
      </c>
      <c r="AG257" s="15">
        <f t="shared" si="117"/>
        <v>86400</v>
      </c>
      <c r="AH257" s="15">
        <f t="shared" si="132"/>
        <v>-87670.902978182232</v>
      </c>
      <c r="AI257" s="15">
        <f t="shared" si="137"/>
        <v>0</v>
      </c>
      <c r="AJ257" s="15">
        <f t="shared" si="140"/>
        <v>0</v>
      </c>
      <c r="AK257" s="40">
        <f t="shared" si="146"/>
        <v>6402308.3756202655</v>
      </c>
      <c r="AL257" s="15"/>
      <c r="AN257" s="2">
        <v>42196</v>
      </c>
      <c r="AO257" s="12">
        <f t="shared" si="133"/>
        <v>2507.5603591071431</v>
      </c>
      <c r="AP257" s="12">
        <f t="shared" si="143"/>
        <v>2582.7871698803574</v>
      </c>
      <c r="AQ257" s="34">
        <f t="shared" si="147"/>
        <v>86400</v>
      </c>
      <c r="AR257" s="15">
        <f t="shared" si="118"/>
        <v>86400</v>
      </c>
      <c r="AS257" s="15">
        <f t="shared" si="134"/>
        <v>-87670.902978182232</v>
      </c>
      <c r="AT257" s="15">
        <f t="shared" si="138"/>
        <v>0</v>
      </c>
      <c r="AU257" s="15">
        <f t="shared" si="141"/>
        <v>0</v>
      </c>
      <c r="AV257" s="33">
        <f t="shared" si="148"/>
        <v>6402308.3756202655</v>
      </c>
    </row>
    <row r="258" spans="1:48" x14ac:dyDescent="0.15">
      <c r="A258" s="2">
        <v>42197</v>
      </c>
      <c r="B258" s="30">
        <v>0.18321156199999999</v>
      </c>
      <c r="C258" s="12">
        <f t="shared" si="119"/>
        <v>15829.4789568</v>
      </c>
      <c r="D258" s="12">
        <f>Výpar!$K$18/31</f>
        <v>22387.33928571429</v>
      </c>
      <c r="E258" s="12">
        <f t="shared" si="120"/>
        <v>23058.959464285719</v>
      </c>
      <c r="F258" s="13">
        <f t="shared" si="144"/>
        <v>11664</v>
      </c>
      <c r="G258" s="13">
        <f t="shared" si="122"/>
        <v>7171.2000000000007</v>
      </c>
      <c r="H258" s="14">
        <f t="shared" si="122"/>
        <v>7171.2000000000007</v>
      </c>
      <c r="I258" s="15">
        <f t="shared" si="113"/>
        <v>26006.400000000001</v>
      </c>
      <c r="J258" s="15">
        <f t="shared" si="114"/>
        <v>-33235.880507485723</v>
      </c>
      <c r="K258" s="15">
        <f t="shared" si="123"/>
        <v>4706076.2858775994</v>
      </c>
      <c r="L258" s="15">
        <f t="shared" si="124"/>
        <v>0</v>
      </c>
      <c r="N258" s="2">
        <v>42197</v>
      </c>
      <c r="O258" s="37">
        <f t="shared" si="115"/>
        <v>6.0467792741364282E-2</v>
      </c>
      <c r="P258" s="12">
        <f t="shared" si="125"/>
        <v>5224.4172928538737</v>
      </c>
      <c r="Q258" s="12">
        <f t="shared" si="126"/>
        <v>6394.7571428571437</v>
      </c>
      <c r="R258" s="12">
        <f t="shared" si="127"/>
        <v>6586.5998571428581</v>
      </c>
      <c r="S258" s="13">
        <f t="shared" si="128"/>
        <v>7171.2000000000007</v>
      </c>
      <c r="T258" s="13">
        <v>0</v>
      </c>
      <c r="U258" s="14">
        <v>0</v>
      </c>
      <c r="V258" s="15">
        <f t="shared" si="139"/>
        <v>7171.2000000000007</v>
      </c>
      <c r="W258" s="15">
        <f t="shared" si="129"/>
        <v>-8533.3825642889842</v>
      </c>
      <c r="X258" s="15">
        <f t="shared" si="135"/>
        <v>6307374.9930559769</v>
      </c>
      <c r="Y258" s="15">
        <f t="shared" si="136"/>
        <v>121097.58045260282</v>
      </c>
      <c r="Z258" s="15">
        <f t="shared" si="130"/>
        <v>6518000</v>
      </c>
      <c r="AB258" s="2">
        <v>42197</v>
      </c>
      <c r="AC258" s="12">
        <f t="shared" si="116"/>
        <v>1726.5389602373291</v>
      </c>
      <c r="AD258" s="12">
        <f t="shared" si="131"/>
        <v>2507.5603591071431</v>
      </c>
      <c r="AE258" s="12">
        <f t="shared" si="142"/>
        <v>2582.7871698803574</v>
      </c>
      <c r="AF258" s="13">
        <f t="shared" si="145"/>
        <v>86400</v>
      </c>
      <c r="AG258" s="15">
        <f t="shared" si="117"/>
        <v>86400</v>
      </c>
      <c r="AH258" s="15">
        <f t="shared" si="132"/>
        <v>-87256.248209643018</v>
      </c>
      <c r="AI258" s="15">
        <f t="shared" si="137"/>
        <v>0</v>
      </c>
      <c r="AJ258" s="15">
        <f t="shared" si="140"/>
        <v>0</v>
      </c>
      <c r="AK258" s="40">
        <f t="shared" si="146"/>
        <v>6393774.9930559769</v>
      </c>
      <c r="AL258" s="15"/>
      <c r="AN258" s="2">
        <v>42197</v>
      </c>
      <c r="AO258" s="12">
        <f t="shared" si="133"/>
        <v>2507.5603591071431</v>
      </c>
      <c r="AP258" s="12">
        <f t="shared" si="143"/>
        <v>2582.7871698803574</v>
      </c>
      <c r="AQ258" s="34">
        <f t="shared" si="147"/>
        <v>86400</v>
      </c>
      <c r="AR258" s="15">
        <f t="shared" si="118"/>
        <v>86400</v>
      </c>
      <c r="AS258" s="15">
        <f t="shared" si="134"/>
        <v>-87256.248209643018</v>
      </c>
      <c r="AT258" s="15">
        <f t="shared" si="138"/>
        <v>0</v>
      </c>
      <c r="AU258" s="15">
        <f t="shared" si="141"/>
        <v>0</v>
      </c>
      <c r="AV258" s="33">
        <f t="shared" si="148"/>
        <v>6393774.9930559769</v>
      </c>
    </row>
    <row r="259" spans="1:48" x14ac:dyDescent="0.15">
      <c r="A259" s="2">
        <v>42198</v>
      </c>
      <c r="B259" s="30">
        <v>0.13565101800000001</v>
      </c>
      <c r="C259" s="12">
        <f t="shared" si="119"/>
        <v>11720.2479552</v>
      </c>
      <c r="D259" s="12">
        <f>Výpar!$K$18/31</f>
        <v>22387.33928571429</v>
      </c>
      <c r="E259" s="12">
        <f t="shared" si="120"/>
        <v>23058.959464285719</v>
      </c>
      <c r="F259" s="13">
        <f t="shared" si="144"/>
        <v>11664</v>
      </c>
      <c r="G259" s="13">
        <f t="shared" si="122"/>
        <v>7171.2000000000007</v>
      </c>
      <c r="H259" s="14">
        <f t="shared" si="122"/>
        <v>7171.2000000000007</v>
      </c>
      <c r="I259" s="15">
        <f t="shared" si="113"/>
        <v>26006.400000000001</v>
      </c>
      <c r="J259" s="15">
        <f t="shared" si="114"/>
        <v>-37345.11150908572</v>
      </c>
      <c r="K259" s="15">
        <f t="shared" si="123"/>
        <v>4668731.1743685137</v>
      </c>
      <c r="L259" s="15">
        <f t="shared" si="124"/>
        <v>0</v>
      </c>
      <c r="N259" s="2">
        <v>42198</v>
      </c>
      <c r="O259" s="37">
        <f t="shared" si="115"/>
        <v>4.4770742370391872E-2</v>
      </c>
      <c r="P259" s="12">
        <f t="shared" si="125"/>
        <v>3868.1921408018579</v>
      </c>
      <c r="Q259" s="12">
        <f t="shared" si="126"/>
        <v>6394.7571428571437</v>
      </c>
      <c r="R259" s="12">
        <f t="shared" si="127"/>
        <v>6586.5998571428581</v>
      </c>
      <c r="S259" s="13">
        <f t="shared" si="128"/>
        <v>7171.2000000000007</v>
      </c>
      <c r="T259" s="13">
        <v>0</v>
      </c>
      <c r="U259" s="14">
        <v>0</v>
      </c>
      <c r="V259" s="15">
        <f t="shared" si="139"/>
        <v>7171.2000000000007</v>
      </c>
      <c r="W259" s="15">
        <f t="shared" si="129"/>
        <v>-9889.6077163410009</v>
      </c>
      <c r="X259" s="15">
        <f t="shared" si="135"/>
        <v>6297485.3853396364</v>
      </c>
      <c r="Y259" s="15">
        <f t="shared" si="136"/>
        <v>0</v>
      </c>
      <c r="Z259" s="15">
        <f t="shared" si="130"/>
        <v>6518000</v>
      </c>
      <c r="AB259" s="2">
        <v>42198</v>
      </c>
      <c r="AC259" s="12">
        <f t="shared" si="116"/>
        <v>1278.3405425737012</v>
      </c>
      <c r="AD259" s="12">
        <f t="shared" si="131"/>
        <v>2507.5603591071431</v>
      </c>
      <c r="AE259" s="12">
        <f t="shared" si="142"/>
        <v>2582.7871698803574</v>
      </c>
      <c r="AF259" s="13">
        <f t="shared" si="145"/>
        <v>86400</v>
      </c>
      <c r="AG259" s="15">
        <f t="shared" si="117"/>
        <v>86400</v>
      </c>
      <c r="AH259" s="15">
        <f t="shared" si="132"/>
        <v>-87704.44662730665</v>
      </c>
      <c r="AI259" s="15">
        <f t="shared" si="137"/>
        <v>0</v>
      </c>
      <c r="AJ259" s="15">
        <f t="shared" si="140"/>
        <v>0</v>
      </c>
      <c r="AK259" s="40">
        <f t="shared" si="146"/>
        <v>6383885.3853396364</v>
      </c>
      <c r="AL259" s="15"/>
      <c r="AN259" s="2">
        <v>42198</v>
      </c>
      <c r="AO259" s="12">
        <f t="shared" si="133"/>
        <v>2507.5603591071431</v>
      </c>
      <c r="AP259" s="12">
        <f t="shared" si="143"/>
        <v>2582.7871698803574</v>
      </c>
      <c r="AQ259" s="34">
        <f t="shared" si="147"/>
        <v>86400</v>
      </c>
      <c r="AR259" s="15">
        <f t="shared" si="118"/>
        <v>86400</v>
      </c>
      <c r="AS259" s="15">
        <f t="shared" si="134"/>
        <v>-87704.44662730665</v>
      </c>
      <c r="AT259" s="15">
        <f t="shared" si="138"/>
        <v>0</v>
      </c>
      <c r="AU259" s="15">
        <f t="shared" si="141"/>
        <v>0</v>
      </c>
      <c r="AV259" s="33">
        <f t="shared" si="148"/>
        <v>6383885.3853396364</v>
      </c>
    </row>
    <row r="260" spans="1:48" x14ac:dyDescent="0.15">
      <c r="A260" s="2">
        <v>42199</v>
      </c>
      <c r="B260" s="30">
        <v>0.138024006</v>
      </c>
      <c r="C260" s="12">
        <f t="shared" si="119"/>
        <v>11925.274118400001</v>
      </c>
      <c r="D260" s="12">
        <f>Výpar!$K$18/31</f>
        <v>22387.33928571429</v>
      </c>
      <c r="E260" s="12">
        <f t="shared" si="120"/>
        <v>23058.959464285719</v>
      </c>
      <c r="F260" s="13">
        <f t="shared" si="144"/>
        <v>11664</v>
      </c>
      <c r="G260" s="13">
        <f t="shared" si="122"/>
        <v>7171.2000000000007</v>
      </c>
      <c r="H260" s="14">
        <f t="shared" si="122"/>
        <v>7171.2000000000007</v>
      </c>
      <c r="I260" s="15">
        <f t="shared" si="113"/>
        <v>26006.400000000001</v>
      </c>
      <c r="J260" s="15">
        <f t="shared" si="114"/>
        <v>-37140.085345885716</v>
      </c>
      <c r="K260" s="15">
        <f t="shared" si="123"/>
        <v>4631591.089022628</v>
      </c>
      <c r="L260" s="15">
        <f t="shared" si="124"/>
        <v>0</v>
      </c>
      <c r="N260" s="2">
        <v>42199</v>
      </c>
      <c r="O260" s="37">
        <f t="shared" si="115"/>
        <v>4.5553931733526849E-2</v>
      </c>
      <c r="P260" s="12">
        <f t="shared" si="125"/>
        <v>3935.8597017767197</v>
      </c>
      <c r="Q260" s="12">
        <f t="shared" si="126"/>
        <v>6394.7571428571437</v>
      </c>
      <c r="R260" s="12">
        <f t="shared" si="127"/>
        <v>6586.5998571428581</v>
      </c>
      <c r="S260" s="13">
        <f t="shared" si="128"/>
        <v>7171.2000000000007</v>
      </c>
      <c r="T260" s="13">
        <v>0</v>
      </c>
      <c r="U260" s="14">
        <v>0</v>
      </c>
      <c r="V260" s="15">
        <f t="shared" si="139"/>
        <v>7171.2000000000007</v>
      </c>
      <c r="W260" s="15">
        <f t="shared" si="129"/>
        <v>-9821.9401553661373</v>
      </c>
      <c r="X260" s="15">
        <f t="shared" si="135"/>
        <v>6287663.4451842699</v>
      </c>
      <c r="Y260" s="15">
        <f t="shared" si="136"/>
        <v>0</v>
      </c>
      <c r="Z260" s="15">
        <f t="shared" si="130"/>
        <v>6518000</v>
      </c>
      <c r="AB260" s="2">
        <v>42199</v>
      </c>
      <c r="AC260" s="12">
        <f t="shared" si="116"/>
        <v>1300.7029753233091</v>
      </c>
      <c r="AD260" s="12">
        <f t="shared" si="131"/>
        <v>2507.5603591071431</v>
      </c>
      <c r="AE260" s="12">
        <f t="shared" si="142"/>
        <v>2582.7871698803574</v>
      </c>
      <c r="AF260" s="13">
        <f t="shared" si="145"/>
        <v>86400</v>
      </c>
      <c r="AG260" s="15">
        <f t="shared" si="117"/>
        <v>86400</v>
      </c>
      <c r="AH260" s="15">
        <f t="shared" si="132"/>
        <v>-87682.084194557043</v>
      </c>
      <c r="AI260" s="15">
        <f t="shared" si="137"/>
        <v>0</v>
      </c>
      <c r="AJ260" s="15">
        <f t="shared" si="140"/>
        <v>0</v>
      </c>
      <c r="AK260" s="40">
        <f t="shared" si="146"/>
        <v>6374063.4451842699</v>
      </c>
      <c r="AL260" s="15"/>
      <c r="AN260" s="2">
        <v>42199</v>
      </c>
      <c r="AO260" s="12">
        <f t="shared" si="133"/>
        <v>2507.5603591071431</v>
      </c>
      <c r="AP260" s="12">
        <f t="shared" si="143"/>
        <v>2582.7871698803574</v>
      </c>
      <c r="AQ260" s="34">
        <f t="shared" si="147"/>
        <v>86400</v>
      </c>
      <c r="AR260" s="15">
        <f t="shared" si="118"/>
        <v>86400</v>
      </c>
      <c r="AS260" s="15">
        <f t="shared" si="134"/>
        <v>-87682.084194557043</v>
      </c>
      <c r="AT260" s="15">
        <f t="shared" si="138"/>
        <v>0</v>
      </c>
      <c r="AU260" s="15">
        <f t="shared" si="141"/>
        <v>0</v>
      </c>
      <c r="AV260" s="33">
        <f t="shared" si="148"/>
        <v>6374063.4451842699</v>
      </c>
    </row>
    <row r="261" spans="1:48" x14ac:dyDescent="0.15">
      <c r="A261" s="2">
        <v>42200</v>
      </c>
      <c r="B261" s="30">
        <v>0.13921049999999999</v>
      </c>
      <c r="C261" s="12">
        <f t="shared" si="119"/>
        <v>12027.787199999999</v>
      </c>
      <c r="D261" s="12">
        <f>Výpar!$K$18/31</f>
        <v>22387.33928571429</v>
      </c>
      <c r="E261" s="12">
        <f t="shared" si="120"/>
        <v>23058.959464285719</v>
      </c>
      <c r="F261" s="13">
        <f t="shared" si="144"/>
        <v>11664</v>
      </c>
      <c r="G261" s="13">
        <f t="shared" si="122"/>
        <v>7171.2000000000007</v>
      </c>
      <c r="H261" s="14">
        <f t="shared" si="122"/>
        <v>7171.2000000000007</v>
      </c>
      <c r="I261" s="15">
        <f t="shared" ref="I261:I324" si="149">SUM(F261:H261)</f>
        <v>26006.400000000001</v>
      </c>
      <c r="J261" s="15">
        <f t="shared" ref="J261:J324" si="150">C261-(E261+I261)</f>
        <v>-37037.572264285722</v>
      </c>
      <c r="K261" s="15">
        <f t="shared" si="123"/>
        <v>4594553.5167583423</v>
      </c>
      <c r="L261" s="15">
        <f t="shared" si="124"/>
        <v>0</v>
      </c>
      <c r="N261" s="2">
        <v>42200</v>
      </c>
      <c r="O261" s="37">
        <f t="shared" ref="O261:O324" si="151">B261*90.96/275.6</f>
        <v>4.5945526415094327E-2</v>
      </c>
      <c r="P261" s="12">
        <f t="shared" si="125"/>
        <v>3969.6934822641497</v>
      </c>
      <c r="Q261" s="12">
        <f t="shared" si="126"/>
        <v>6394.7571428571437</v>
      </c>
      <c r="R261" s="12">
        <f t="shared" si="127"/>
        <v>6586.5998571428581</v>
      </c>
      <c r="S261" s="13">
        <f t="shared" si="128"/>
        <v>7171.2000000000007</v>
      </c>
      <c r="T261" s="13">
        <v>0</v>
      </c>
      <c r="U261" s="14">
        <v>0</v>
      </c>
      <c r="V261" s="15">
        <f t="shared" si="139"/>
        <v>7171.2000000000007</v>
      </c>
      <c r="W261" s="15">
        <f t="shared" si="129"/>
        <v>-9788.1063748787092</v>
      </c>
      <c r="X261" s="15">
        <f t="shared" si="135"/>
        <v>6277875.3388093915</v>
      </c>
      <c r="Y261" s="15">
        <f t="shared" si="136"/>
        <v>0</v>
      </c>
      <c r="Z261" s="15">
        <f t="shared" si="130"/>
        <v>6518000</v>
      </c>
      <c r="AB261" s="2">
        <v>42200</v>
      </c>
      <c r="AC261" s="12">
        <f t="shared" ref="AC261:AC324" si="152">P261*30.06/90.96</f>
        <v>1311.8841916981128</v>
      </c>
      <c r="AD261" s="12">
        <f t="shared" si="131"/>
        <v>2507.5603591071431</v>
      </c>
      <c r="AE261" s="12">
        <f t="shared" si="142"/>
        <v>2582.7871698803574</v>
      </c>
      <c r="AF261" s="13">
        <f t="shared" si="145"/>
        <v>86400</v>
      </c>
      <c r="AG261" s="15">
        <f t="shared" ref="AG261:AG324" si="153">SUM(AF261:AF261)</f>
        <v>86400</v>
      </c>
      <c r="AH261" s="15">
        <f t="shared" si="132"/>
        <v>-87670.902978182232</v>
      </c>
      <c r="AI261" s="15">
        <f t="shared" si="137"/>
        <v>0</v>
      </c>
      <c r="AJ261" s="15">
        <f t="shared" si="140"/>
        <v>0</v>
      </c>
      <c r="AK261" s="40">
        <f t="shared" si="146"/>
        <v>6364275.3388093915</v>
      </c>
      <c r="AL261" s="15"/>
      <c r="AN261" s="2">
        <v>42200</v>
      </c>
      <c r="AO261" s="12">
        <f t="shared" si="133"/>
        <v>2507.5603591071431</v>
      </c>
      <c r="AP261" s="12">
        <f t="shared" si="143"/>
        <v>2582.7871698803574</v>
      </c>
      <c r="AQ261" s="34">
        <f t="shared" si="147"/>
        <v>86400</v>
      </c>
      <c r="AR261" s="15">
        <f t="shared" ref="AR261:AR324" si="154">SUM(AQ261:AQ261)</f>
        <v>86400</v>
      </c>
      <c r="AS261" s="15">
        <f t="shared" si="134"/>
        <v>-87670.902978182232</v>
      </c>
      <c r="AT261" s="15">
        <f t="shared" si="138"/>
        <v>0</v>
      </c>
      <c r="AU261" s="15">
        <f t="shared" si="141"/>
        <v>0</v>
      </c>
      <c r="AV261" s="33">
        <f t="shared" si="148"/>
        <v>6364275.3388093915</v>
      </c>
    </row>
    <row r="262" spans="1:48" x14ac:dyDescent="0.15">
      <c r="A262" s="2">
        <v>42201</v>
      </c>
      <c r="B262" s="30">
        <v>0.132067976</v>
      </c>
      <c r="C262" s="12">
        <f t="shared" ref="C262:C325" si="155">B262*86400</f>
        <v>11410.673126400001</v>
      </c>
      <c r="D262" s="12">
        <f>Výpar!$K$18/31</f>
        <v>22387.33928571429</v>
      </c>
      <c r="E262" s="12">
        <f t="shared" ref="E262:E325" si="156">D262*1.03</f>
        <v>23058.959464285719</v>
      </c>
      <c r="F262" s="13">
        <f t="shared" si="144"/>
        <v>11664</v>
      </c>
      <c r="G262" s="13">
        <f t="shared" ref="G262:H325" si="157">0.083*86400</f>
        <v>7171.2000000000007</v>
      </c>
      <c r="H262" s="14">
        <f t="shared" si="157"/>
        <v>7171.2000000000007</v>
      </c>
      <c r="I262" s="15">
        <f t="shared" si="149"/>
        <v>26006.400000000001</v>
      </c>
      <c r="J262" s="15">
        <f t="shared" si="150"/>
        <v>-37654.686337885723</v>
      </c>
      <c r="K262" s="15">
        <f t="shared" ref="K262:K325" si="158">IF(IF(J262+K261&gt;$L$2,$L$2,J262+K261)&lt;0,0,IF(J262+K261&gt;$L$2,$L$2,J262+K261))</f>
        <v>4556898.8304204568</v>
      </c>
      <c r="L262" s="15">
        <f t="shared" ref="L262:L325" si="159">IF((IF($L$2&lt;=K262,J262,J262+K262-$L$2)+L261)&lt;0,0,IF($L$2&lt;=K262,J262,J262+K262-$L$2)+L261)</f>
        <v>0</v>
      </c>
      <c r="N262" s="2">
        <v>42201</v>
      </c>
      <c r="O262" s="37">
        <f t="shared" si="151"/>
        <v>4.3588182499854855E-2</v>
      </c>
      <c r="P262" s="12">
        <f t="shared" ref="P262:P325" si="160">O262*86400</f>
        <v>3766.0189679874593</v>
      </c>
      <c r="Q262" s="12">
        <f t="shared" ref="Q262:Q325" si="161">D262*1124000/3935000</f>
        <v>6394.7571428571437</v>
      </c>
      <c r="R262" s="12">
        <f t="shared" ref="R262:R325" si="162">Q262*1.03</f>
        <v>6586.5998571428581</v>
      </c>
      <c r="S262" s="13">
        <f t="shared" ref="S262:S325" si="163">0.083*86400</f>
        <v>7171.2000000000007</v>
      </c>
      <c r="T262" s="13">
        <v>0</v>
      </c>
      <c r="U262" s="14">
        <v>0</v>
      </c>
      <c r="V262" s="15">
        <f t="shared" si="139"/>
        <v>7171.2000000000007</v>
      </c>
      <c r="W262" s="15">
        <f t="shared" ref="W262:W325" si="164">P262-(R262+V262)</f>
        <v>-9991.7808891553977</v>
      </c>
      <c r="X262" s="15">
        <f t="shared" si="135"/>
        <v>6267883.5579202361</v>
      </c>
      <c r="Y262" s="15">
        <f t="shared" si="136"/>
        <v>0</v>
      </c>
      <c r="Z262" s="15">
        <f t="shared" ref="Z262:Z325" si="165">$Y$2</f>
        <v>6518000</v>
      </c>
      <c r="AB262" s="2">
        <v>42201</v>
      </c>
      <c r="AC262" s="12">
        <f t="shared" si="152"/>
        <v>1244.574870027518</v>
      </c>
      <c r="AD262" s="12">
        <f t="shared" ref="AD262:AD325" si="166">$D262*440751.35/3935000</f>
        <v>2507.5603591071431</v>
      </c>
      <c r="AE262" s="12">
        <f t="shared" si="142"/>
        <v>2582.7871698803574</v>
      </c>
      <c r="AF262" s="13">
        <f t="shared" si="145"/>
        <v>86400</v>
      </c>
      <c r="AG262" s="15">
        <f t="shared" si="153"/>
        <v>86400</v>
      </c>
      <c r="AH262" s="15">
        <f t="shared" ref="AH262:AH325" si="167">AC262-(AE262+AG262)</f>
        <v>-87738.212299852836</v>
      </c>
      <c r="AI262" s="15">
        <f t="shared" si="137"/>
        <v>0</v>
      </c>
      <c r="AJ262" s="15">
        <f t="shared" si="140"/>
        <v>0</v>
      </c>
      <c r="AK262" s="40">
        <f t="shared" si="146"/>
        <v>6354283.5579202361</v>
      </c>
      <c r="AL262" s="15"/>
      <c r="AN262" s="2">
        <v>42201</v>
      </c>
      <c r="AO262" s="12">
        <f t="shared" ref="AO262:AO325" si="168">$D262*440751.35/3935000</f>
        <v>2507.5603591071431</v>
      </c>
      <c r="AP262" s="12">
        <f t="shared" si="143"/>
        <v>2582.7871698803574</v>
      </c>
      <c r="AQ262" s="34">
        <f t="shared" si="147"/>
        <v>86400</v>
      </c>
      <c r="AR262" s="15">
        <f t="shared" si="154"/>
        <v>86400</v>
      </c>
      <c r="AS262" s="15">
        <f t="shared" ref="AS262:AS325" si="169">AC262-(AP262+AR262)</f>
        <v>-87738.212299852836</v>
      </c>
      <c r="AT262" s="15">
        <f t="shared" si="138"/>
        <v>0</v>
      </c>
      <c r="AU262" s="15">
        <f t="shared" si="141"/>
        <v>0</v>
      </c>
      <c r="AV262" s="33">
        <f t="shared" si="148"/>
        <v>6354283.5579202361</v>
      </c>
    </row>
    <row r="263" spans="1:48" x14ac:dyDescent="0.15">
      <c r="A263" s="2">
        <v>42202</v>
      </c>
      <c r="B263" s="30">
        <v>0.12373110499999999</v>
      </c>
      <c r="C263" s="12">
        <f t="shared" si="155"/>
        <v>10690.367472</v>
      </c>
      <c r="D263" s="12">
        <f>Výpar!$K$18/31</f>
        <v>22387.33928571429</v>
      </c>
      <c r="E263" s="12">
        <f t="shared" si="156"/>
        <v>23058.959464285719</v>
      </c>
      <c r="F263" s="13">
        <f t="shared" si="144"/>
        <v>11664</v>
      </c>
      <c r="G263" s="13">
        <f t="shared" si="157"/>
        <v>7171.2000000000007</v>
      </c>
      <c r="H263" s="14">
        <f t="shared" si="157"/>
        <v>7171.2000000000007</v>
      </c>
      <c r="I263" s="15">
        <f t="shared" si="149"/>
        <v>26006.400000000001</v>
      </c>
      <c r="J263" s="15">
        <f t="shared" si="150"/>
        <v>-38374.991992285723</v>
      </c>
      <c r="K263" s="15">
        <f t="shared" si="158"/>
        <v>4518523.8384281714</v>
      </c>
      <c r="L263" s="15">
        <f t="shared" si="159"/>
        <v>0</v>
      </c>
      <c r="N263" s="2">
        <v>42202</v>
      </c>
      <c r="O263" s="37">
        <f t="shared" si="151"/>
        <v>4.0836652071117557E-2</v>
      </c>
      <c r="P263" s="12">
        <f t="shared" si="160"/>
        <v>3528.2867389445569</v>
      </c>
      <c r="Q263" s="12">
        <f t="shared" si="161"/>
        <v>6394.7571428571437</v>
      </c>
      <c r="R263" s="12">
        <f t="shared" si="162"/>
        <v>6586.5998571428581</v>
      </c>
      <c r="S263" s="13">
        <f t="shared" si="163"/>
        <v>7171.2000000000007</v>
      </c>
      <c r="T263" s="13">
        <v>0</v>
      </c>
      <c r="U263" s="14">
        <v>0</v>
      </c>
      <c r="V263" s="15">
        <f t="shared" si="139"/>
        <v>7171.2000000000007</v>
      </c>
      <c r="W263" s="15">
        <f t="shared" si="164"/>
        <v>-10229.513118198302</v>
      </c>
      <c r="X263" s="15">
        <f t="shared" ref="X263:X326" si="170">IF(IF(W263+X262&gt;$Y$2,$Y$2,W263+X262)&lt;0,0,IF(W263+X262&gt;$Y$2,$Y$2,W263+X262))</f>
        <v>6257654.044802038</v>
      </c>
      <c r="Y263" s="15">
        <f t="shared" ref="Y263:Y326" si="171">IF((IF($Y$2&lt;=X263,W263,W263+X263-$Y$2)+Y262)&lt;0,0,IF($Y$2&lt;=X263,W263,W263+X263-$Y$2)+Y262)</f>
        <v>0</v>
      </c>
      <c r="Z263" s="15">
        <f t="shared" si="165"/>
        <v>6518000</v>
      </c>
      <c r="AB263" s="2">
        <v>42202</v>
      </c>
      <c r="AC263" s="12">
        <f t="shared" si="152"/>
        <v>1166.0103273161101</v>
      </c>
      <c r="AD263" s="12">
        <f t="shared" si="166"/>
        <v>2507.5603591071431</v>
      </c>
      <c r="AE263" s="12">
        <f t="shared" si="142"/>
        <v>2582.7871698803574</v>
      </c>
      <c r="AF263" s="13">
        <f t="shared" si="145"/>
        <v>86400</v>
      </c>
      <c r="AG263" s="15">
        <f t="shared" si="153"/>
        <v>86400</v>
      </c>
      <c r="AH263" s="15">
        <f t="shared" si="167"/>
        <v>-87816.776842564243</v>
      </c>
      <c r="AI263" s="15">
        <f t="shared" ref="AI263:AI326" si="172">IF(IF(AH263+AI262&gt;$AJ$2,$AJ$2,AH263+AI262)&lt;0,0,IF(AH263+AI262&gt;$AJ$2,$AJ$2,AH263+AI262))</f>
        <v>0</v>
      </c>
      <c r="AJ263" s="15">
        <f t="shared" si="140"/>
        <v>0</v>
      </c>
      <c r="AK263" s="40">
        <f t="shared" si="146"/>
        <v>6344054.044802038</v>
      </c>
      <c r="AL263" s="15"/>
      <c r="AN263" s="2">
        <v>42202</v>
      </c>
      <c r="AO263" s="12">
        <f t="shared" si="168"/>
        <v>2507.5603591071431</v>
      </c>
      <c r="AP263" s="12">
        <f t="shared" si="143"/>
        <v>2582.7871698803574</v>
      </c>
      <c r="AQ263" s="34">
        <f t="shared" si="147"/>
        <v>86400</v>
      </c>
      <c r="AR263" s="15">
        <f t="shared" si="154"/>
        <v>86400</v>
      </c>
      <c r="AS263" s="15">
        <f t="shared" si="169"/>
        <v>-87816.776842564243</v>
      </c>
      <c r="AT263" s="15">
        <f t="shared" ref="AT263:AT326" si="173">IF(IF(AS263+AT262&gt;$AU$2,$AU$2,AS263+AT262)&lt;0,0,IF(AS263+AT262&gt;$AU$2,$AU$2,AS263+AT262))</f>
        <v>0</v>
      </c>
      <c r="AU263" s="15">
        <f t="shared" si="141"/>
        <v>0</v>
      </c>
      <c r="AV263" s="33">
        <f t="shared" si="148"/>
        <v>6344054.044802038</v>
      </c>
    </row>
    <row r="264" spans="1:48" x14ac:dyDescent="0.15">
      <c r="A264" s="2">
        <v>42203</v>
      </c>
      <c r="B264" s="30">
        <v>0.141574326</v>
      </c>
      <c r="C264" s="12">
        <f t="shared" si="155"/>
        <v>12232.021766399999</v>
      </c>
      <c r="D264" s="12">
        <f>Výpar!$K$18/31</f>
        <v>22387.33928571429</v>
      </c>
      <c r="E264" s="12">
        <f t="shared" si="156"/>
        <v>23058.959464285719</v>
      </c>
      <c r="F264" s="13">
        <f t="shared" si="144"/>
        <v>11664</v>
      </c>
      <c r="G264" s="13">
        <f t="shared" si="157"/>
        <v>7171.2000000000007</v>
      </c>
      <c r="H264" s="14">
        <f t="shared" si="157"/>
        <v>7171.2000000000007</v>
      </c>
      <c r="I264" s="15">
        <f t="shared" si="149"/>
        <v>26006.400000000001</v>
      </c>
      <c r="J264" s="15">
        <f t="shared" si="150"/>
        <v>-36833.33769788572</v>
      </c>
      <c r="K264" s="15">
        <f t="shared" si="158"/>
        <v>4481690.5007302854</v>
      </c>
      <c r="L264" s="15">
        <f t="shared" si="159"/>
        <v>0</v>
      </c>
      <c r="N264" s="2">
        <v>42203</v>
      </c>
      <c r="O264" s="37">
        <f t="shared" si="151"/>
        <v>4.6725691919303335E-2</v>
      </c>
      <c r="P264" s="12">
        <f t="shared" si="160"/>
        <v>4037.0997818278083</v>
      </c>
      <c r="Q264" s="12">
        <f t="shared" si="161"/>
        <v>6394.7571428571437</v>
      </c>
      <c r="R264" s="12">
        <f t="shared" si="162"/>
        <v>6586.5998571428581</v>
      </c>
      <c r="S264" s="13">
        <f t="shared" si="163"/>
        <v>7171.2000000000007</v>
      </c>
      <c r="T264" s="13">
        <v>0</v>
      </c>
      <c r="U264" s="14">
        <v>0</v>
      </c>
      <c r="V264" s="15">
        <f t="shared" ref="V264:V327" si="174">SUM(S264:U264)</f>
        <v>7171.2000000000007</v>
      </c>
      <c r="W264" s="15">
        <f t="shared" si="164"/>
        <v>-9720.7000753150496</v>
      </c>
      <c r="X264" s="15">
        <f t="shared" si="170"/>
        <v>6247933.3447267227</v>
      </c>
      <c r="Y264" s="15">
        <f t="shared" si="171"/>
        <v>0</v>
      </c>
      <c r="Z264" s="15">
        <f t="shared" si="165"/>
        <v>6518000</v>
      </c>
      <c r="AB264" s="2">
        <v>42203</v>
      </c>
      <c r="AC264" s="12">
        <f t="shared" si="152"/>
        <v>1334.1602841000872</v>
      </c>
      <c r="AD264" s="12">
        <f t="shared" si="166"/>
        <v>2507.5603591071431</v>
      </c>
      <c r="AE264" s="12">
        <f t="shared" si="142"/>
        <v>2582.7871698803574</v>
      </c>
      <c r="AF264" s="13">
        <f t="shared" si="145"/>
        <v>86400</v>
      </c>
      <c r="AG264" s="15">
        <f t="shared" si="153"/>
        <v>86400</v>
      </c>
      <c r="AH264" s="15">
        <f t="shared" si="167"/>
        <v>-87648.626885780264</v>
      </c>
      <c r="AI264" s="15">
        <f t="shared" si="172"/>
        <v>0</v>
      </c>
      <c r="AJ264" s="15">
        <f t="shared" ref="AJ264:AJ327" si="175">IF((IF($AJ$2&lt;=AI264,AH264,AH264+AI264-$AJ$2)+AJ263)&lt;0,0,IF($AJ$2&lt;=AI264,AH264,AH264+AI264-$AJ$2)+AJ263)</f>
        <v>0</v>
      </c>
      <c r="AK264" s="40">
        <f t="shared" si="146"/>
        <v>6334333.3447267227</v>
      </c>
      <c r="AL264" s="15"/>
      <c r="AN264" s="2">
        <v>42203</v>
      </c>
      <c r="AO264" s="12">
        <f t="shared" si="168"/>
        <v>2507.5603591071431</v>
      </c>
      <c r="AP264" s="12">
        <f t="shared" si="143"/>
        <v>2582.7871698803574</v>
      </c>
      <c r="AQ264" s="34">
        <f t="shared" si="147"/>
        <v>86400</v>
      </c>
      <c r="AR264" s="15">
        <f t="shared" si="154"/>
        <v>86400</v>
      </c>
      <c r="AS264" s="15">
        <f t="shared" si="169"/>
        <v>-87648.626885780264</v>
      </c>
      <c r="AT264" s="15">
        <f t="shared" si="173"/>
        <v>0</v>
      </c>
      <c r="AU264" s="15">
        <f t="shared" ref="AU264:AU327" si="176">IF((IF($AJ$2&lt;=AT264,AS264,AS264+AT264-$AJ$2)+AU263)&lt;0,0,IF($AJ$2&lt;=AT264,AS264,AS264+AT264-$AJ$2)+AU263)</f>
        <v>0</v>
      </c>
      <c r="AV264" s="33">
        <f t="shared" si="148"/>
        <v>6334333.3447267227</v>
      </c>
    </row>
    <row r="265" spans="1:48" x14ac:dyDescent="0.15">
      <c r="A265" s="2">
        <v>42204</v>
      </c>
      <c r="B265" s="30">
        <v>0.180765277</v>
      </c>
      <c r="C265" s="12">
        <f t="shared" si="155"/>
        <v>15618.1199328</v>
      </c>
      <c r="D265" s="12">
        <f>Výpar!$K$18/31</f>
        <v>22387.33928571429</v>
      </c>
      <c r="E265" s="12">
        <f t="shared" si="156"/>
        <v>23058.959464285719</v>
      </c>
      <c r="F265" s="13">
        <f t="shared" si="144"/>
        <v>3888</v>
      </c>
      <c r="G265" s="13">
        <f t="shared" si="157"/>
        <v>7171.2000000000007</v>
      </c>
      <c r="H265" s="14">
        <f t="shared" si="157"/>
        <v>7171.2000000000007</v>
      </c>
      <c r="I265" s="15">
        <f t="shared" si="149"/>
        <v>18230.400000000001</v>
      </c>
      <c r="J265" s="15">
        <f t="shared" si="150"/>
        <v>-25671.23953148572</v>
      </c>
      <c r="K265" s="15">
        <f t="shared" si="158"/>
        <v>4456019.2611988001</v>
      </c>
      <c r="L265" s="15">
        <f t="shared" si="159"/>
        <v>0</v>
      </c>
      <c r="N265" s="2">
        <v>42204</v>
      </c>
      <c r="O265" s="37">
        <f t="shared" si="151"/>
        <v>5.9660412176777922E-2</v>
      </c>
      <c r="P265" s="12">
        <f t="shared" si="160"/>
        <v>5154.6596120736122</v>
      </c>
      <c r="Q265" s="12">
        <f t="shared" si="161"/>
        <v>6394.7571428571437</v>
      </c>
      <c r="R265" s="12">
        <f t="shared" si="162"/>
        <v>6586.5998571428581</v>
      </c>
      <c r="S265" s="13">
        <f t="shared" si="163"/>
        <v>7171.2000000000007</v>
      </c>
      <c r="T265" s="13">
        <v>0</v>
      </c>
      <c r="U265" s="14">
        <v>0</v>
      </c>
      <c r="V265" s="15">
        <f t="shared" si="174"/>
        <v>7171.2000000000007</v>
      </c>
      <c r="W265" s="15">
        <f t="shared" si="164"/>
        <v>-8603.1402450692458</v>
      </c>
      <c r="X265" s="15">
        <f t="shared" si="170"/>
        <v>6239330.2044816539</v>
      </c>
      <c r="Y265" s="15">
        <f t="shared" si="171"/>
        <v>0</v>
      </c>
      <c r="Z265" s="15">
        <f t="shared" si="165"/>
        <v>6518000</v>
      </c>
      <c r="AB265" s="2">
        <v>42204</v>
      </c>
      <c r="AC265" s="12">
        <f t="shared" si="152"/>
        <v>1703.4857952829022</v>
      </c>
      <c r="AD265" s="12">
        <f t="shared" si="166"/>
        <v>2507.5603591071431</v>
      </c>
      <c r="AE265" s="12">
        <f t="shared" ref="AE265:AE328" si="177">AD265*1.03</f>
        <v>2582.7871698803574</v>
      </c>
      <c r="AF265" s="13">
        <f t="shared" si="145"/>
        <v>86400</v>
      </c>
      <c r="AG265" s="15">
        <f t="shared" si="153"/>
        <v>86400</v>
      </c>
      <c r="AH265" s="15">
        <f t="shared" si="167"/>
        <v>-87279.301374597446</v>
      </c>
      <c r="AI265" s="15">
        <f t="shared" si="172"/>
        <v>0</v>
      </c>
      <c r="AJ265" s="15">
        <f t="shared" si="175"/>
        <v>0</v>
      </c>
      <c r="AK265" s="40">
        <f t="shared" si="146"/>
        <v>6325730.2044816539</v>
      </c>
      <c r="AL265" s="15"/>
      <c r="AN265" s="2">
        <v>42204</v>
      </c>
      <c r="AO265" s="12">
        <f t="shared" si="168"/>
        <v>2507.5603591071431</v>
      </c>
      <c r="AP265" s="12">
        <f t="shared" ref="AP265:AP328" si="178">AO265*1.03</f>
        <v>2582.7871698803574</v>
      </c>
      <c r="AQ265" s="34">
        <f t="shared" si="147"/>
        <v>86400</v>
      </c>
      <c r="AR265" s="15">
        <f t="shared" si="154"/>
        <v>86400</v>
      </c>
      <c r="AS265" s="15">
        <f t="shared" si="169"/>
        <v>-87279.301374597446</v>
      </c>
      <c r="AT265" s="15">
        <f t="shared" si="173"/>
        <v>0</v>
      </c>
      <c r="AU265" s="15">
        <f t="shared" si="176"/>
        <v>0</v>
      </c>
      <c r="AV265" s="33">
        <f t="shared" si="148"/>
        <v>6325730.2044816539</v>
      </c>
    </row>
    <row r="266" spans="1:48" x14ac:dyDescent="0.15">
      <c r="A266" s="2">
        <v>42205</v>
      </c>
      <c r="B266" s="30">
        <v>0.16768635700000001</v>
      </c>
      <c r="C266" s="12">
        <f t="shared" si="155"/>
        <v>14488.1012448</v>
      </c>
      <c r="D266" s="12">
        <f>Výpar!$K$18/31</f>
        <v>22387.33928571429</v>
      </c>
      <c r="E266" s="12">
        <f t="shared" si="156"/>
        <v>23058.959464285719</v>
      </c>
      <c r="F266" s="13">
        <f t="shared" si="144"/>
        <v>3888</v>
      </c>
      <c r="G266" s="13">
        <f t="shared" si="157"/>
        <v>7171.2000000000007</v>
      </c>
      <c r="H266" s="14">
        <f t="shared" si="157"/>
        <v>7171.2000000000007</v>
      </c>
      <c r="I266" s="15">
        <f t="shared" si="149"/>
        <v>18230.400000000001</v>
      </c>
      <c r="J266" s="15">
        <f t="shared" si="150"/>
        <v>-26801.25821948572</v>
      </c>
      <c r="K266" s="15">
        <f t="shared" si="158"/>
        <v>4429218.002979314</v>
      </c>
      <c r="L266" s="15">
        <f t="shared" si="159"/>
        <v>0</v>
      </c>
      <c r="N266" s="2">
        <v>42205</v>
      </c>
      <c r="O266" s="37">
        <f t="shared" si="151"/>
        <v>5.5343799102757614E-2</v>
      </c>
      <c r="P266" s="12">
        <f t="shared" si="160"/>
        <v>4781.7042424782576</v>
      </c>
      <c r="Q266" s="12">
        <f t="shared" si="161"/>
        <v>6394.7571428571437</v>
      </c>
      <c r="R266" s="12">
        <f t="shared" si="162"/>
        <v>6586.5998571428581</v>
      </c>
      <c r="S266" s="13">
        <f t="shared" si="163"/>
        <v>7171.2000000000007</v>
      </c>
      <c r="T266" s="13">
        <v>0</v>
      </c>
      <c r="U266" s="14">
        <v>0</v>
      </c>
      <c r="V266" s="15">
        <f t="shared" si="174"/>
        <v>7171.2000000000007</v>
      </c>
      <c r="W266" s="15">
        <f t="shared" si="164"/>
        <v>-8976.0956146646004</v>
      </c>
      <c r="X266" s="15">
        <f t="shared" si="170"/>
        <v>6230354.1088669896</v>
      </c>
      <c r="Y266" s="15">
        <f t="shared" si="171"/>
        <v>0</v>
      </c>
      <c r="Z266" s="15">
        <f t="shared" si="165"/>
        <v>6518000</v>
      </c>
      <c r="AB266" s="2">
        <v>42205</v>
      </c>
      <c r="AC266" s="12">
        <f t="shared" si="152"/>
        <v>1580.2333941171551</v>
      </c>
      <c r="AD266" s="12">
        <f t="shared" si="166"/>
        <v>2507.5603591071431</v>
      </c>
      <c r="AE266" s="12">
        <f t="shared" si="177"/>
        <v>2582.7871698803574</v>
      </c>
      <c r="AF266" s="13">
        <f t="shared" si="145"/>
        <v>86400</v>
      </c>
      <c r="AG266" s="15">
        <f t="shared" si="153"/>
        <v>86400</v>
      </c>
      <c r="AH266" s="15">
        <f t="shared" si="167"/>
        <v>-87402.553775763197</v>
      </c>
      <c r="AI266" s="15">
        <f t="shared" si="172"/>
        <v>0</v>
      </c>
      <c r="AJ266" s="15">
        <f t="shared" si="175"/>
        <v>0</v>
      </c>
      <c r="AK266" s="40">
        <f t="shared" si="146"/>
        <v>6316754.1088669896</v>
      </c>
      <c r="AL266" s="15"/>
      <c r="AN266" s="2">
        <v>42205</v>
      </c>
      <c r="AO266" s="12">
        <f t="shared" si="168"/>
        <v>2507.5603591071431</v>
      </c>
      <c r="AP266" s="12">
        <f t="shared" si="178"/>
        <v>2582.7871698803574</v>
      </c>
      <c r="AQ266" s="34">
        <f t="shared" si="147"/>
        <v>86400</v>
      </c>
      <c r="AR266" s="15">
        <f t="shared" si="154"/>
        <v>86400</v>
      </c>
      <c r="AS266" s="15">
        <f t="shared" si="169"/>
        <v>-87402.553775763197</v>
      </c>
      <c r="AT266" s="15">
        <f t="shared" si="173"/>
        <v>0</v>
      </c>
      <c r="AU266" s="15">
        <f t="shared" si="176"/>
        <v>0</v>
      </c>
      <c r="AV266" s="33">
        <f t="shared" si="148"/>
        <v>6316754.1088669896</v>
      </c>
    </row>
    <row r="267" spans="1:48" x14ac:dyDescent="0.15">
      <c r="A267" s="2">
        <v>42206</v>
      </c>
      <c r="B267" s="30">
        <v>0.162940381</v>
      </c>
      <c r="C267" s="12">
        <f t="shared" si="155"/>
        <v>14078.0489184</v>
      </c>
      <c r="D267" s="12">
        <f>Výpar!$K$18/31</f>
        <v>22387.33928571429</v>
      </c>
      <c r="E267" s="12">
        <f t="shared" si="156"/>
        <v>23058.959464285719</v>
      </c>
      <c r="F267" s="13">
        <f t="shared" ref="F267:F330" si="179">IF(K266&lt;4/5*$L$2,0.135*86400*1/3,0.135*86400)</f>
        <v>3888</v>
      </c>
      <c r="G267" s="13">
        <f t="shared" si="157"/>
        <v>7171.2000000000007</v>
      </c>
      <c r="H267" s="14">
        <f t="shared" si="157"/>
        <v>7171.2000000000007</v>
      </c>
      <c r="I267" s="15">
        <f t="shared" si="149"/>
        <v>18230.400000000001</v>
      </c>
      <c r="J267" s="15">
        <f t="shared" si="150"/>
        <v>-27211.310545885721</v>
      </c>
      <c r="K267" s="15">
        <f t="shared" si="158"/>
        <v>4402006.692433428</v>
      </c>
      <c r="L267" s="15">
        <f t="shared" si="159"/>
        <v>0</v>
      </c>
      <c r="N267" s="2">
        <v>42206</v>
      </c>
      <c r="O267" s="37">
        <f t="shared" si="151"/>
        <v>5.3777420376487653E-2</v>
      </c>
      <c r="P267" s="12">
        <f t="shared" si="160"/>
        <v>4646.3691205285331</v>
      </c>
      <c r="Q267" s="12">
        <f t="shared" si="161"/>
        <v>6394.7571428571437</v>
      </c>
      <c r="R267" s="12">
        <f t="shared" si="162"/>
        <v>6586.5998571428581</v>
      </c>
      <c r="S267" s="13">
        <f t="shared" si="163"/>
        <v>7171.2000000000007</v>
      </c>
      <c r="T267" s="13">
        <v>0</v>
      </c>
      <c r="U267" s="14">
        <v>0</v>
      </c>
      <c r="V267" s="15">
        <f t="shared" si="174"/>
        <v>7171.2000000000007</v>
      </c>
      <c r="W267" s="15">
        <f t="shared" si="164"/>
        <v>-9111.4307366143257</v>
      </c>
      <c r="X267" s="15">
        <f t="shared" si="170"/>
        <v>6221242.6781303752</v>
      </c>
      <c r="Y267" s="15">
        <f t="shared" si="171"/>
        <v>0</v>
      </c>
      <c r="Z267" s="15">
        <f t="shared" si="165"/>
        <v>6518000</v>
      </c>
      <c r="AB267" s="2">
        <v>42206</v>
      </c>
      <c r="AC267" s="12">
        <f t="shared" si="152"/>
        <v>1535.5085286179387</v>
      </c>
      <c r="AD267" s="12">
        <f t="shared" si="166"/>
        <v>2507.5603591071431</v>
      </c>
      <c r="AE267" s="12">
        <f t="shared" si="177"/>
        <v>2582.7871698803574</v>
      </c>
      <c r="AF267" s="13">
        <f t="shared" si="145"/>
        <v>86400</v>
      </c>
      <c r="AG267" s="15">
        <f t="shared" si="153"/>
        <v>86400</v>
      </c>
      <c r="AH267" s="15">
        <f t="shared" si="167"/>
        <v>-87447.278641262412</v>
      </c>
      <c r="AI267" s="15">
        <f t="shared" si="172"/>
        <v>0</v>
      </c>
      <c r="AJ267" s="15">
        <f t="shared" si="175"/>
        <v>0</v>
      </c>
      <c r="AK267" s="40">
        <f t="shared" si="146"/>
        <v>6307642.6781303752</v>
      </c>
      <c r="AL267" s="15"/>
      <c r="AN267" s="2">
        <v>42206</v>
      </c>
      <c r="AO267" s="12">
        <f t="shared" si="168"/>
        <v>2507.5603591071431</v>
      </c>
      <c r="AP267" s="12">
        <f t="shared" si="178"/>
        <v>2582.7871698803574</v>
      </c>
      <c r="AQ267" s="34">
        <f t="shared" si="147"/>
        <v>86400</v>
      </c>
      <c r="AR267" s="15">
        <f t="shared" si="154"/>
        <v>86400</v>
      </c>
      <c r="AS267" s="15">
        <f t="shared" si="169"/>
        <v>-87447.278641262412</v>
      </c>
      <c r="AT267" s="15">
        <f t="shared" si="173"/>
        <v>0</v>
      </c>
      <c r="AU267" s="15">
        <f t="shared" si="176"/>
        <v>0</v>
      </c>
      <c r="AV267" s="33">
        <f t="shared" si="148"/>
        <v>6307642.6781303752</v>
      </c>
    </row>
    <row r="268" spans="1:48" x14ac:dyDescent="0.15">
      <c r="A268" s="2">
        <v>42207</v>
      </c>
      <c r="B268" s="30">
        <v>0.162940381</v>
      </c>
      <c r="C268" s="12">
        <f t="shared" si="155"/>
        <v>14078.0489184</v>
      </c>
      <c r="D268" s="12">
        <f>Výpar!$K$18/31</f>
        <v>22387.33928571429</v>
      </c>
      <c r="E268" s="12">
        <f t="shared" si="156"/>
        <v>23058.959464285719</v>
      </c>
      <c r="F268" s="13">
        <f t="shared" si="179"/>
        <v>3888</v>
      </c>
      <c r="G268" s="13">
        <f t="shared" si="157"/>
        <v>7171.2000000000007</v>
      </c>
      <c r="H268" s="14">
        <f t="shared" si="157"/>
        <v>7171.2000000000007</v>
      </c>
      <c r="I268" s="15">
        <f t="shared" si="149"/>
        <v>18230.400000000001</v>
      </c>
      <c r="J268" s="15">
        <f t="shared" si="150"/>
        <v>-27211.310545885721</v>
      </c>
      <c r="K268" s="15">
        <f t="shared" si="158"/>
        <v>4374795.3818875421</v>
      </c>
      <c r="L268" s="15">
        <f t="shared" si="159"/>
        <v>0</v>
      </c>
      <c r="N268" s="2">
        <v>42207</v>
      </c>
      <c r="O268" s="37">
        <f t="shared" si="151"/>
        <v>5.3777420376487653E-2</v>
      </c>
      <c r="P268" s="12">
        <f t="shared" si="160"/>
        <v>4646.3691205285331</v>
      </c>
      <c r="Q268" s="12">
        <f t="shared" si="161"/>
        <v>6394.7571428571437</v>
      </c>
      <c r="R268" s="12">
        <f t="shared" si="162"/>
        <v>6586.5998571428581</v>
      </c>
      <c r="S268" s="13">
        <f t="shared" si="163"/>
        <v>7171.2000000000007</v>
      </c>
      <c r="T268" s="13">
        <v>0</v>
      </c>
      <c r="U268" s="14">
        <v>0</v>
      </c>
      <c r="V268" s="15">
        <f t="shared" si="174"/>
        <v>7171.2000000000007</v>
      </c>
      <c r="W268" s="15">
        <f t="shared" si="164"/>
        <v>-9111.4307366143257</v>
      </c>
      <c r="X268" s="15">
        <f t="shared" si="170"/>
        <v>6212131.2473937608</v>
      </c>
      <c r="Y268" s="15">
        <f t="shared" si="171"/>
        <v>0</v>
      </c>
      <c r="Z268" s="15">
        <f t="shared" si="165"/>
        <v>6518000</v>
      </c>
      <c r="AB268" s="2">
        <v>42207</v>
      </c>
      <c r="AC268" s="12">
        <f t="shared" si="152"/>
        <v>1535.5085286179387</v>
      </c>
      <c r="AD268" s="12">
        <f t="shared" si="166"/>
        <v>2507.5603591071431</v>
      </c>
      <c r="AE268" s="12">
        <f t="shared" si="177"/>
        <v>2582.7871698803574</v>
      </c>
      <c r="AF268" s="13">
        <f t="shared" si="145"/>
        <v>86400</v>
      </c>
      <c r="AG268" s="15">
        <f t="shared" si="153"/>
        <v>86400</v>
      </c>
      <c r="AH268" s="15">
        <f t="shared" si="167"/>
        <v>-87447.278641262412</v>
      </c>
      <c r="AI268" s="15">
        <f t="shared" si="172"/>
        <v>0</v>
      </c>
      <c r="AJ268" s="15">
        <f t="shared" si="175"/>
        <v>0</v>
      </c>
      <c r="AK268" s="40">
        <f t="shared" si="146"/>
        <v>6298531.2473937608</v>
      </c>
      <c r="AL268" s="15"/>
      <c r="AN268" s="2">
        <v>42207</v>
      </c>
      <c r="AO268" s="12">
        <f t="shared" si="168"/>
        <v>2507.5603591071431</v>
      </c>
      <c r="AP268" s="12">
        <f t="shared" si="178"/>
        <v>2582.7871698803574</v>
      </c>
      <c r="AQ268" s="34">
        <f t="shared" si="147"/>
        <v>86400</v>
      </c>
      <c r="AR268" s="15">
        <f t="shared" si="154"/>
        <v>86400</v>
      </c>
      <c r="AS268" s="15">
        <f t="shared" si="169"/>
        <v>-87447.278641262412</v>
      </c>
      <c r="AT268" s="15">
        <f t="shared" si="173"/>
        <v>0</v>
      </c>
      <c r="AU268" s="15">
        <f t="shared" si="176"/>
        <v>0</v>
      </c>
      <c r="AV268" s="33">
        <f t="shared" si="148"/>
        <v>6298531.2473937608</v>
      </c>
    </row>
    <row r="269" spans="1:48" x14ac:dyDescent="0.15">
      <c r="A269" s="2">
        <v>42208</v>
      </c>
      <c r="B269" s="30">
        <v>0.15463492200000001</v>
      </c>
      <c r="C269" s="12">
        <f t="shared" si="155"/>
        <v>13360.4572608</v>
      </c>
      <c r="D269" s="12">
        <f>Výpar!$K$18/31</f>
        <v>22387.33928571429</v>
      </c>
      <c r="E269" s="12">
        <f t="shared" si="156"/>
        <v>23058.959464285719</v>
      </c>
      <c r="F269" s="13">
        <f t="shared" si="179"/>
        <v>3888</v>
      </c>
      <c r="G269" s="13">
        <f t="shared" si="157"/>
        <v>7171.2000000000007</v>
      </c>
      <c r="H269" s="14">
        <f t="shared" si="157"/>
        <v>7171.2000000000007</v>
      </c>
      <c r="I269" s="15">
        <f t="shared" si="149"/>
        <v>18230.400000000001</v>
      </c>
      <c r="J269" s="15">
        <f t="shared" si="150"/>
        <v>-27928.902203485719</v>
      </c>
      <c r="K269" s="15">
        <f t="shared" si="158"/>
        <v>4346866.4796840567</v>
      </c>
      <c r="L269" s="15">
        <f t="shared" si="159"/>
        <v>0</v>
      </c>
      <c r="N269" s="2">
        <v>42208</v>
      </c>
      <c r="O269" s="37">
        <f t="shared" si="151"/>
        <v>5.1036257275471696E-2</v>
      </c>
      <c r="P269" s="12">
        <f t="shared" si="160"/>
        <v>4409.5326286007548</v>
      </c>
      <c r="Q269" s="12">
        <f t="shared" si="161"/>
        <v>6394.7571428571437</v>
      </c>
      <c r="R269" s="12">
        <f t="shared" si="162"/>
        <v>6586.5998571428581</v>
      </c>
      <c r="S269" s="13">
        <f t="shared" si="163"/>
        <v>7171.2000000000007</v>
      </c>
      <c r="T269" s="13">
        <v>0</v>
      </c>
      <c r="U269" s="14">
        <v>0</v>
      </c>
      <c r="V269" s="15">
        <f t="shared" si="174"/>
        <v>7171.2000000000007</v>
      </c>
      <c r="W269" s="15">
        <f t="shared" si="164"/>
        <v>-9348.2672285421031</v>
      </c>
      <c r="X269" s="15">
        <f t="shared" si="170"/>
        <v>6202782.9801652189</v>
      </c>
      <c r="Y269" s="15">
        <f t="shared" si="171"/>
        <v>0</v>
      </c>
      <c r="Z269" s="15">
        <f t="shared" si="165"/>
        <v>6518000</v>
      </c>
      <c r="AB269" s="2">
        <v>42208</v>
      </c>
      <c r="AC269" s="12">
        <f t="shared" si="152"/>
        <v>1457.240004570566</v>
      </c>
      <c r="AD269" s="12">
        <f t="shared" si="166"/>
        <v>2507.5603591071431</v>
      </c>
      <c r="AE269" s="12">
        <f t="shared" si="177"/>
        <v>2582.7871698803574</v>
      </c>
      <c r="AF269" s="13">
        <f t="shared" si="145"/>
        <v>86400</v>
      </c>
      <c r="AG269" s="15">
        <f t="shared" si="153"/>
        <v>86400</v>
      </c>
      <c r="AH269" s="15">
        <f t="shared" si="167"/>
        <v>-87525.547165309777</v>
      </c>
      <c r="AI269" s="15">
        <f t="shared" si="172"/>
        <v>0</v>
      </c>
      <c r="AJ269" s="15">
        <f t="shared" si="175"/>
        <v>0</v>
      </c>
      <c r="AK269" s="40">
        <f t="shared" si="146"/>
        <v>6289182.9801652189</v>
      </c>
      <c r="AL269" s="15"/>
      <c r="AN269" s="2">
        <v>42208</v>
      </c>
      <c r="AO269" s="12">
        <f t="shared" si="168"/>
        <v>2507.5603591071431</v>
      </c>
      <c r="AP269" s="12">
        <f t="shared" si="178"/>
        <v>2582.7871698803574</v>
      </c>
      <c r="AQ269" s="34">
        <f t="shared" si="147"/>
        <v>86400</v>
      </c>
      <c r="AR269" s="15">
        <f t="shared" si="154"/>
        <v>86400</v>
      </c>
      <c r="AS269" s="15">
        <f t="shared" si="169"/>
        <v>-87525.547165309777</v>
      </c>
      <c r="AT269" s="15">
        <f t="shared" si="173"/>
        <v>0</v>
      </c>
      <c r="AU269" s="15">
        <f t="shared" si="176"/>
        <v>0</v>
      </c>
      <c r="AV269" s="33">
        <f t="shared" si="148"/>
        <v>6289182.9801652189</v>
      </c>
    </row>
    <row r="270" spans="1:48" x14ac:dyDescent="0.15">
      <c r="A270" s="2">
        <v>42209</v>
      </c>
      <c r="B270" s="30">
        <v>0.15463492200000001</v>
      </c>
      <c r="C270" s="12">
        <f t="shared" si="155"/>
        <v>13360.4572608</v>
      </c>
      <c r="D270" s="12">
        <f>Výpar!$K$18/31</f>
        <v>22387.33928571429</v>
      </c>
      <c r="E270" s="12">
        <f t="shared" si="156"/>
        <v>23058.959464285719</v>
      </c>
      <c r="F270" s="13">
        <f t="shared" si="179"/>
        <v>3888</v>
      </c>
      <c r="G270" s="13">
        <f t="shared" si="157"/>
        <v>7171.2000000000007</v>
      </c>
      <c r="H270" s="14">
        <f t="shared" si="157"/>
        <v>7171.2000000000007</v>
      </c>
      <c r="I270" s="15">
        <f t="shared" si="149"/>
        <v>18230.400000000001</v>
      </c>
      <c r="J270" s="15">
        <f t="shared" si="150"/>
        <v>-27928.902203485719</v>
      </c>
      <c r="K270" s="15">
        <f t="shared" si="158"/>
        <v>4318937.5774805713</v>
      </c>
      <c r="L270" s="15">
        <f t="shared" si="159"/>
        <v>0</v>
      </c>
      <c r="N270" s="2">
        <v>42209</v>
      </c>
      <c r="O270" s="37">
        <f t="shared" si="151"/>
        <v>5.1036257275471696E-2</v>
      </c>
      <c r="P270" s="12">
        <f t="shared" si="160"/>
        <v>4409.5326286007548</v>
      </c>
      <c r="Q270" s="12">
        <f t="shared" si="161"/>
        <v>6394.7571428571437</v>
      </c>
      <c r="R270" s="12">
        <f t="shared" si="162"/>
        <v>6586.5998571428581</v>
      </c>
      <c r="S270" s="13">
        <f t="shared" si="163"/>
        <v>7171.2000000000007</v>
      </c>
      <c r="T270" s="13">
        <v>0</v>
      </c>
      <c r="U270" s="14">
        <v>0</v>
      </c>
      <c r="V270" s="15">
        <f t="shared" si="174"/>
        <v>7171.2000000000007</v>
      </c>
      <c r="W270" s="15">
        <f t="shared" si="164"/>
        <v>-9348.2672285421031</v>
      </c>
      <c r="X270" s="15">
        <f t="shared" si="170"/>
        <v>6193434.712936677</v>
      </c>
      <c r="Y270" s="15">
        <f t="shared" si="171"/>
        <v>0</v>
      </c>
      <c r="Z270" s="15">
        <f t="shared" si="165"/>
        <v>6518000</v>
      </c>
      <c r="AB270" s="2">
        <v>42209</v>
      </c>
      <c r="AC270" s="12">
        <f t="shared" si="152"/>
        <v>1457.240004570566</v>
      </c>
      <c r="AD270" s="12">
        <f t="shared" si="166"/>
        <v>2507.5603591071431</v>
      </c>
      <c r="AE270" s="12">
        <f t="shared" si="177"/>
        <v>2582.7871698803574</v>
      </c>
      <c r="AF270" s="13">
        <f t="shared" si="145"/>
        <v>86400</v>
      </c>
      <c r="AG270" s="15">
        <f t="shared" si="153"/>
        <v>86400</v>
      </c>
      <c r="AH270" s="15">
        <f t="shared" si="167"/>
        <v>-87525.547165309777</v>
      </c>
      <c r="AI270" s="15">
        <f t="shared" si="172"/>
        <v>0</v>
      </c>
      <c r="AJ270" s="15">
        <f t="shared" si="175"/>
        <v>0</v>
      </c>
      <c r="AK270" s="40">
        <f t="shared" si="146"/>
        <v>6279834.712936677</v>
      </c>
      <c r="AL270" s="15"/>
      <c r="AN270" s="2">
        <v>42209</v>
      </c>
      <c r="AO270" s="12">
        <f t="shared" si="168"/>
        <v>2507.5603591071431</v>
      </c>
      <c r="AP270" s="12">
        <f t="shared" si="178"/>
        <v>2582.7871698803574</v>
      </c>
      <c r="AQ270" s="34">
        <f t="shared" si="147"/>
        <v>86400</v>
      </c>
      <c r="AR270" s="15">
        <f t="shared" si="154"/>
        <v>86400</v>
      </c>
      <c r="AS270" s="15">
        <f t="shared" si="169"/>
        <v>-87525.547165309777</v>
      </c>
      <c r="AT270" s="15">
        <f t="shared" si="173"/>
        <v>0</v>
      </c>
      <c r="AU270" s="15">
        <f t="shared" si="176"/>
        <v>0</v>
      </c>
      <c r="AV270" s="33">
        <f t="shared" si="148"/>
        <v>6279834.712936677</v>
      </c>
    </row>
    <row r="271" spans="1:48" x14ac:dyDescent="0.15">
      <c r="A271" s="2">
        <v>42210</v>
      </c>
      <c r="B271" s="30">
        <v>0.15107544000000001</v>
      </c>
      <c r="C271" s="12">
        <f t="shared" si="155"/>
        <v>13052.918016</v>
      </c>
      <c r="D271" s="12">
        <f>Výpar!$K$18/31</f>
        <v>22387.33928571429</v>
      </c>
      <c r="E271" s="12">
        <f t="shared" si="156"/>
        <v>23058.959464285719</v>
      </c>
      <c r="F271" s="13">
        <f t="shared" si="179"/>
        <v>3888</v>
      </c>
      <c r="G271" s="13">
        <f t="shared" si="157"/>
        <v>7171.2000000000007</v>
      </c>
      <c r="H271" s="14">
        <f t="shared" si="157"/>
        <v>7171.2000000000007</v>
      </c>
      <c r="I271" s="15">
        <f t="shared" si="149"/>
        <v>18230.400000000001</v>
      </c>
      <c r="J271" s="15">
        <f t="shared" si="150"/>
        <v>-28236.441448285721</v>
      </c>
      <c r="K271" s="15">
        <f t="shared" si="158"/>
        <v>4290701.1360322852</v>
      </c>
      <c r="L271" s="15">
        <f t="shared" si="159"/>
        <v>0</v>
      </c>
      <c r="N271" s="2">
        <v>42210</v>
      </c>
      <c r="O271" s="37">
        <f t="shared" si="151"/>
        <v>4.9861473230769227E-2</v>
      </c>
      <c r="P271" s="12">
        <f t="shared" si="160"/>
        <v>4308.0312871384613</v>
      </c>
      <c r="Q271" s="12">
        <f t="shared" si="161"/>
        <v>6394.7571428571437</v>
      </c>
      <c r="R271" s="12">
        <f t="shared" si="162"/>
        <v>6586.5998571428581</v>
      </c>
      <c r="S271" s="13">
        <f t="shared" si="163"/>
        <v>7171.2000000000007</v>
      </c>
      <c r="T271" s="13">
        <v>0</v>
      </c>
      <c r="U271" s="14">
        <v>0</v>
      </c>
      <c r="V271" s="15">
        <f t="shared" si="174"/>
        <v>7171.2000000000007</v>
      </c>
      <c r="W271" s="15">
        <f t="shared" si="164"/>
        <v>-9449.7685700043967</v>
      </c>
      <c r="X271" s="15">
        <f t="shared" si="170"/>
        <v>6183984.944366673</v>
      </c>
      <c r="Y271" s="15">
        <f t="shared" si="171"/>
        <v>0</v>
      </c>
      <c r="Z271" s="15">
        <f t="shared" si="165"/>
        <v>6518000</v>
      </c>
      <c r="AB271" s="2">
        <v>42210</v>
      </c>
      <c r="AC271" s="12">
        <f t="shared" si="152"/>
        <v>1423.6963554461538</v>
      </c>
      <c r="AD271" s="12">
        <f t="shared" si="166"/>
        <v>2507.5603591071431</v>
      </c>
      <c r="AE271" s="12">
        <f t="shared" si="177"/>
        <v>2582.7871698803574</v>
      </c>
      <c r="AF271" s="13">
        <f t="shared" si="145"/>
        <v>86400</v>
      </c>
      <c r="AG271" s="15">
        <f t="shared" si="153"/>
        <v>86400</v>
      </c>
      <c r="AH271" s="15">
        <f t="shared" si="167"/>
        <v>-87559.090814434196</v>
      </c>
      <c r="AI271" s="15">
        <f t="shared" si="172"/>
        <v>0</v>
      </c>
      <c r="AJ271" s="15">
        <f t="shared" si="175"/>
        <v>0</v>
      </c>
      <c r="AK271" s="40">
        <f t="shared" si="146"/>
        <v>6270384.944366673</v>
      </c>
      <c r="AL271" s="15"/>
      <c r="AN271" s="2">
        <v>42210</v>
      </c>
      <c r="AO271" s="12">
        <f t="shared" si="168"/>
        <v>2507.5603591071431</v>
      </c>
      <c r="AP271" s="12">
        <f t="shared" si="178"/>
        <v>2582.7871698803574</v>
      </c>
      <c r="AQ271" s="34">
        <f t="shared" si="147"/>
        <v>86400</v>
      </c>
      <c r="AR271" s="15">
        <f t="shared" si="154"/>
        <v>86400</v>
      </c>
      <c r="AS271" s="15">
        <f t="shared" si="169"/>
        <v>-87559.090814434196</v>
      </c>
      <c r="AT271" s="15">
        <f t="shared" si="173"/>
        <v>0</v>
      </c>
      <c r="AU271" s="15">
        <f t="shared" si="176"/>
        <v>0</v>
      </c>
      <c r="AV271" s="33">
        <f t="shared" si="148"/>
        <v>6270384.944366673</v>
      </c>
    </row>
    <row r="272" spans="1:48" x14ac:dyDescent="0.15">
      <c r="A272" s="2">
        <v>42211</v>
      </c>
      <c r="B272" s="30">
        <v>0.12492545200000001</v>
      </c>
      <c r="C272" s="12">
        <f t="shared" si="155"/>
        <v>10793.559052800001</v>
      </c>
      <c r="D272" s="12">
        <f>Výpar!$K$18/31</f>
        <v>22387.33928571429</v>
      </c>
      <c r="E272" s="12">
        <f t="shared" si="156"/>
        <v>23058.959464285719</v>
      </c>
      <c r="F272" s="13">
        <f t="shared" si="179"/>
        <v>3888</v>
      </c>
      <c r="G272" s="13">
        <f t="shared" si="157"/>
        <v>7171.2000000000007</v>
      </c>
      <c r="H272" s="14">
        <f t="shared" si="157"/>
        <v>7171.2000000000007</v>
      </c>
      <c r="I272" s="15">
        <f t="shared" si="149"/>
        <v>18230.400000000001</v>
      </c>
      <c r="J272" s="15">
        <f t="shared" si="150"/>
        <v>-30495.800411485718</v>
      </c>
      <c r="K272" s="15">
        <f t="shared" si="158"/>
        <v>4260205.3356207991</v>
      </c>
      <c r="L272" s="15">
        <f t="shared" si="159"/>
        <v>0</v>
      </c>
      <c r="N272" s="2">
        <v>42211</v>
      </c>
      <c r="O272" s="37">
        <f t="shared" si="151"/>
        <v>4.1230838584615383E-2</v>
      </c>
      <c r="P272" s="12">
        <f t="shared" si="160"/>
        <v>3562.3444537107689</v>
      </c>
      <c r="Q272" s="12">
        <f t="shared" si="161"/>
        <v>6394.7571428571437</v>
      </c>
      <c r="R272" s="12">
        <f t="shared" si="162"/>
        <v>6586.5998571428581</v>
      </c>
      <c r="S272" s="13">
        <f t="shared" si="163"/>
        <v>7171.2000000000007</v>
      </c>
      <c r="T272" s="13">
        <v>0</v>
      </c>
      <c r="U272" s="14">
        <v>0</v>
      </c>
      <c r="V272" s="15">
        <f t="shared" si="174"/>
        <v>7171.2000000000007</v>
      </c>
      <c r="W272" s="15">
        <f t="shared" si="164"/>
        <v>-10195.45540343209</v>
      </c>
      <c r="X272" s="15">
        <f t="shared" si="170"/>
        <v>6173789.4889632408</v>
      </c>
      <c r="Y272" s="15">
        <f t="shared" si="171"/>
        <v>0</v>
      </c>
      <c r="Z272" s="15">
        <f t="shared" si="165"/>
        <v>6518000</v>
      </c>
      <c r="AB272" s="2">
        <v>42211</v>
      </c>
      <c r="AC272" s="12">
        <f t="shared" si="152"/>
        <v>1177.2655483569231</v>
      </c>
      <c r="AD272" s="12">
        <f t="shared" si="166"/>
        <v>2507.5603591071431</v>
      </c>
      <c r="AE272" s="12">
        <f t="shared" si="177"/>
        <v>2582.7871698803574</v>
      </c>
      <c r="AF272" s="13">
        <f t="shared" si="145"/>
        <v>86400</v>
      </c>
      <c r="AG272" s="15">
        <f t="shared" si="153"/>
        <v>86400</v>
      </c>
      <c r="AH272" s="15">
        <f t="shared" si="167"/>
        <v>-87805.521621523425</v>
      </c>
      <c r="AI272" s="15">
        <f t="shared" si="172"/>
        <v>0</v>
      </c>
      <c r="AJ272" s="15">
        <f t="shared" si="175"/>
        <v>0</v>
      </c>
      <c r="AK272" s="40">
        <f t="shared" si="146"/>
        <v>6260189.4889632408</v>
      </c>
      <c r="AL272" s="15"/>
      <c r="AN272" s="2">
        <v>42211</v>
      </c>
      <c r="AO272" s="12">
        <f t="shared" si="168"/>
        <v>2507.5603591071431</v>
      </c>
      <c r="AP272" s="12">
        <f t="shared" si="178"/>
        <v>2582.7871698803574</v>
      </c>
      <c r="AQ272" s="34">
        <f t="shared" si="147"/>
        <v>86400</v>
      </c>
      <c r="AR272" s="15">
        <f t="shared" si="154"/>
        <v>86400</v>
      </c>
      <c r="AS272" s="15">
        <f t="shared" si="169"/>
        <v>-87805.521621523425</v>
      </c>
      <c r="AT272" s="15">
        <f t="shared" si="173"/>
        <v>0</v>
      </c>
      <c r="AU272" s="15">
        <f t="shared" si="176"/>
        <v>0</v>
      </c>
      <c r="AV272" s="33">
        <f t="shared" si="148"/>
        <v>6260189.4889632408</v>
      </c>
    </row>
    <row r="273" spans="1:48" x14ac:dyDescent="0.15">
      <c r="A273" s="2">
        <v>42212</v>
      </c>
      <c r="B273" s="30">
        <v>0.19927209700000001</v>
      </c>
      <c r="C273" s="12">
        <f t="shared" si="155"/>
        <v>17217.109180800002</v>
      </c>
      <c r="D273" s="12">
        <f>Výpar!$K$18/31</f>
        <v>22387.33928571429</v>
      </c>
      <c r="E273" s="12">
        <f t="shared" si="156"/>
        <v>23058.959464285719</v>
      </c>
      <c r="F273" s="13">
        <f t="shared" si="179"/>
        <v>3888</v>
      </c>
      <c r="G273" s="13">
        <f t="shared" si="157"/>
        <v>7171.2000000000007</v>
      </c>
      <c r="H273" s="14">
        <f t="shared" si="157"/>
        <v>7171.2000000000007</v>
      </c>
      <c r="I273" s="15">
        <f t="shared" si="149"/>
        <v>18230.400000000001</v>
      </c>
      <c r="J273" s="15">
        <f t="shared" si="150"/>
        <v>-24072.250283485719</v>
      </c>
      <c r="K273" s="15">
        <f t="shared" si="158"/>
        <v>4236133.0853373138</v>
      </c>
      <c r="L273" s="15">
        <f t="shared" si="159"/>
        <v>0</v>
      </c>
      <c r="N273" s="2">
        <v>42212</v>
      </c>
      <c r="O273" s="37">
        <f t="shared" si="151"/>
        <v>6.5768468588969523E-2</v>
      </c>
      <c r="P273" s="12">
        <f t="shared" si="160"/>
        <v>5682.3956860869666</v>
      </c>
      <c r="Q273" s="12">
        <f t="shared" si="161"/>
        <v>6394.7571428571437</v>
      </c>
      <c r="R273" s="12">
        <f t="shared" si="162"/>
        <v>6586.5998571428581</v>
      </c>
      <c r="S273" s="13">
        <f t="shared" si="163"/>
        <v>7171.2000000000007</v>
      </c>
      <c r="T273" s="13">
        <v>0</v>
      </c>
      <c r="U273" s="14">
        <v>0</v>
      </c>
      <c r="V273" s="15">
        <f t="shared" si="174"/>
        <v>7171.2000000000007</v>
      </c>
      <c r="W273" s="15">
        <f t="shared" si="164"/>
        <v>-8075.4041710558913</v>
      </c>
      <c r="X273" s="15">
        <f t="shared" si="170"/>
        <v>6165714.0847921846</v>
      </c>
      <c r="Y273" s="15">
        <f t="shared" si="171"/>
        <v>0</v>
      </c>
      <c r="Z273" s="15">
        <f t="shared" si="165"/>
        <v>6518000</v>
      </c>
      <c r="AB273" s="2">
        <v>42212</v>
      </c>
      <c r="AC273" s="12">
        <f t="shared" si="152"/>
        <v>1877.8893395313789</v>
      </c>
      <c r="AD273" s="12">
        <f t="shared" si="166"/>
        <v>2507.5603591071431</v>
      </c>
      <c r="AE273" s="12">
        <f t="shared" si="177"/>
        <v>2582.7871698803574</v>
      </c>
      <c r="AF273" s="13">
        <f t="shared" si="145"/>
        <v>86400</v>
      </c>
      <c r="AG273" s="15">
        <f t="shared" si="153"/>
        <v>86400</v>
      </c>
      <c r="AH273" s="15">
        <f t="shared" si="167"/>
        <v>-87104.897830348971</v>
      </c>
      <c r="AI273" s="15">
        <f t="shared" si="172"/>
        <v>0</v>
      </c>
      <c r="AJ273" s="15">
        <f t="shared" si="175"/>
        <v>0</v>
      </c>
      <c r="AK273" s="40">
        <f t="shared" si="146"/>
        <v>6252114.0847921846</v>
      </c>
      <c r="AL273" s="15"/>
      <c r="AN273" s="2">
        <v>42212</v>
      </c>
      <c r="AO273" s="12">
        <f t="shared" si="168"/>
        <v>2507.5603591071431</v>
      </c>
      <c r="AP273" s="12">
        <f t="shared" si="178"/>
        <v>2582.7871698803574</v>
      </c>
      <c r="AQ273" s="34">
        <f t="shared" si="147"/>
        <v>86400</v>
      </c>
      <c r="AR273" s="15">
        <f t="shared" si="154"/>
        <v>86400</v>
      </c>
      <c r="AS273" s="15">
        <f t="shared" si="169"/>
        <v>-87104.897830348971</v>
      </c>
      <c r="AT273" s="15">
        <f t="shared" si="173"/>
        <v>0</v>
      </c>
      <c r="AU273" s="15">
        <f t="shared" si="176"/>
        <v>0</v>
      </c>
      <c r="AV273" s="33">
        <f t="shared" si="148"/>
        <v>6252114.0847921846</v>
      </c>
    </row>
    <row r="274" spans="1:48" x14ac:dyDescent="0.15">
      <c r="A274" s="2">
        <v>42213</v>
      </c>
      <c r="B274" s="30">
        <v>0.24204020100000001</v>
      </c>
      <c r="C274" s="12">
        <f t="shared" si="155"/>
        <v>20912.273366400001</v>
      </c>
      <c r="D274" s="12">
        <f>Výpar!$K$18/31</f>
        <v>22387.33928571429</v>
      </c>
      <c r="E274" s="12">
        <f t="shared" si="156"/>
        <v>23058.959464285719</v>
      </c>
      <c r="F274" s="13">
        <f t="shared" si="179"/>
        <v>3888</v>
      </c>
      <c r="G274" s="13">
        <f t="shared" si="157"/>
        <v>7171.2000000000007</v>
      </c>
      <c r="H274" s="14">
        <f t="shared" si="157"/>
        <v>7171.2000000000007</v>
      </c>
      <c r="I274" s="15">
        <f t="shared" si="149"/>
        <v>18230.400000000001</v>
      </c>
      <c r="J274" s="15">
        <f t="shared" si="150"/>
        <v>-20377.08609788572</v>
      </c>
      <c r="K274" s="15">
        <f t="shared" si="158"/>
        <v>4215755.999239428</v>
      </c>
      <c r="L274" s="15">
        <f t="shared" si="159"/>
        <v>0</v>
      </c>
      <c r="N274" s="2">
        <v>42213</v>
      </c>
      <c r="O274" s="37">
        <f t="shared" si="151"/>
        <v>7.9883805090566029E-2</v>
      </c>
      <c r="P274" s="12">
        <f t="shared" si="160"/>
        <v>6901.9607598249049</v>
      </c>
      <c r="Q274" s="12">
        <f t="shared" si="161"/>
        <v>6394.7571428571437</v>
      </c>
      <c r="R274" s="12">
        <f t="shared" si="162"/>
        <v>6586.5998571428581</v>
      </c>
      <c r="S274" s="13">
        <f t="shared" si="163"/>
        <v>7171.2000000000007</v>
      </c>
      <c r="T274" s="13">
        <v>0</v>
      </c>
      <c r="U274" s="14">
        <v>0</v>
      </c>
      <c r="V274" s="15">
        <f t="shared" si="174"/>
        <v>7171.2000000000007</v>
      </c>
      <c r="W274" s="15">
        <f t="shared" si="164"/>
        <v>-6855.839097317953</v>
      </c>
      <c r="X274" s="15">
        <f t="shared" si="170"/>
        <v>6158858.2456948664</v>
      </c>
      <c r="Y274" s="15">
        <f t="shared" si="171"/>
        <v>0</v>
      </c>
      <c r="Z274" s="15">
        <f t="shared" si="165"/>
        <v>6518000</v>
      </c>
      <c r="AB274" s="2">
        <v>42213</v>
      </c>
      <c r="AC274" s="12">
        <f t="shared" si="152"/>
        <v>2280.9250268286787</v>
      </c>
      <c r="AD274" s="12">
        <f t="shared" si="166"/>
        <v>2507.5603591071431</v>
      </c>
      <c r="AE274" s="12">
        <f t="shared" si="177"/>
        <v>2582.7871698803574</v>
      </c>
      <c r="AF274" s="13">
        <f t="shared" si="145"/>
        <v>86400</v>
      </c>
      <c r="AG274" s="15">
        <f t="shared" si="153"/>
        <v>86400</v>
      </c>
      <c r="AH274" s="15">
        <f t="shared" si="167"/>
        <v>-86701.862143051665</v>
      </c>
      <c r="AI274" s="15">
        <f t="shared" si="172"/>
        <v>0</v>
      </c>
      <c r="AJ274" s="15">
        <f t="shared" si="175"/>
        <v>0</v>
      </c>
      <c r="AK274" s="40">
        <f t="shared" si="146"/>
        <v>6245258.2456948664</v>
      </c>
      <c r="AL274" s="15"/>
      <c r="AN274" s="2">
        <v>42213</v>
      </c>
      <c r="AO274" s="12">
        <f t="shared" si="168"/>
        <v>2507.5603591071431</v>
      </c>
      <c r="AP274" s="12">
        <f t="shared" si="178"/>
        <v>2582.7871698803574</v>
      </c>
      <c r="AQ274" s="34">
        <f t="shared" si="147"/>
        <v>86400</v>
      </c>
      <c r="AR274" s="15">
        <f t="shared" si="154"/>
        <v>86400</v>
      </c>
      <c r="AS274" s="15">
        <f t="shared" si="169"/>
        <v>-86701.862143051665</v>
      </c>
      <c r="AT274" s="15">
        <f t="shared" si="173"/>
        <v>0</v>
      </c>
      <c r="AU274" s="15">
        <f t="shared" si="176"/>
        <v>0</v>
      </c>
      <c r="AV274" s="33">
        <f t="shared" si="148"/>
        <v>6245258.2456948664</v>
      </c>
    </row>
    <row r="275" spans="1:48" x14ac:dyDescent="0.15">
      <c r="A275" s="2">
        <v>42214</v>
      </c>
      <c r="B275" s="30">
        <v>0.21900795000000001</v>
      </c>
      <c r="C275" s="12">
        <f t="shared" si="155"/>
        <v>18922.28688</v>
      </c>
      <c r="D275" s="12">
        <f>Výpar!$K$18/31</f>
        <v>22387.33928571429</v>
      </c>
      <c r="E275" s="12">
        <f t="shared" si="156"/>
        <v>23058.959464285719</v>
      </c>
      <c r="F275" s="13">
        <f t="shared" si="179"/>
        <v>3888</v>
      </c>
      <c r="G275" s="13">
        <f t="shared" si="157"/>
        <v>7171.2000000000007</v>
      </c>
      <c r="H275" s="14">
        <f t="shared" si="157"/>
        <v>7171.2000000000007</v>
      </c>
      <c r="I275" s="15">
        <f t="shared" si="149"/>
        <v>18230.400000000001</v>
      </c>
      <c r="J275" s="15">
        <f t="shared" si="150"/>
        <v>-22367.072584285721</v>
      </c>
      <c r="K275" s="15">
        <f t="shared" si="158"/>
        <v>4193388.9266551421</v>
      </c>
      <c r="L275" s="15">
        <f t="shared" si="159"/>
        <v>0</v>
      </c>
      <c r="N275" s="2">
        <v>42214</v>
      </c>
      <c r="O275" s="37">
        <f t="shared" si="151"/>
        <v>7.2282159404934682E-2</v>
      </c>
      <c r="P275" s="12">
        <f t="shared" si="160"/>
        <v>6245.1785725863565</v>
      </c>
      <c r="Q275" s="12">
        <f t="shared" si="161"/>
        <v>6394.7571428571437</v>
      </c>
      <c r="R275" s="12">
        <f t="shared" si="162"/>
        <v>6586.5998571428581</v>
      </c>
      <c r="S275" s="13">
        <f t="shared" si="163"/>
        <v>7171.2000000000007</v>
      </c>
      <c r="T275" s="13">
        <v>0</v>
      </c>
      <c r="U275" s="14">
        <v>0</v>
      </c>
      <c r="V275" s="15">
        <f t="shared" si="174"/>
        <v>7171.2000000000007</v>
      </c>
      <c r="W275" s="15">
        <f t="shared" si="164"/>
        <v>-7512.6212845565015</v>
      </c>
      <c r="X275" s="15">
        <f t="shared" si="170"/>
        <v>6151345.6244103098</v>
      </c>
      <c r="Y275" s="15">
        <f t="shared" si="171"/>
        <v>0</v>
      </c>
      <c r="Z275" s="15">
        <f t="shared" si="165"/>
        <v>6518000</v>
      </c>
      <c r="AB275" s="2">
        <v>42214</v>
      </c>
      <c r="AC275" s="12">
        <f t="shared" si="152"/>
        <v>2063.8749768243829</v>
      </c>
      <c r="AD275" s="12">
        <f t="shared" si="166"/>
        <v>2507.5603591071431</v>
      </c>
      <c r="AE275" s="12">
        <f t="shared" si="177"/>
        <v>2582.7871698803574</v>
      </c>
      <c r="AF275" s="13">
        <f t="shared" si="145"/>
        <v>86400</v>
      </c>
      <c r="AG275" s="15">
        <f t="shared" si="153"/>
        <v>86400</v>
      </c>
      <c r="AH275" s="15">
        <f t="shared" si="167"/>
        <v>-86918.912193055963</v>
      </c>
      <c r="AI275" s="15">
        <f t="shared" si="172"/>
        <v>0</v>
      </c>
      <c r="AJ275" s="15">
        <f t="shared" si="175"/>
        <v>0</v>
      </c>
      <c r="AK275" s="40">
        <f t="shared" si="146"/>
        <v>6237745.6244103098</v>
      </c>
      <c r="AL275" s="15"/>
      <c r="AN275" s="2">
        <v>42214</v>
      </c>
      <c r="AO275" s="12">
        <f t="shared" si="168"/>
        <v>2507.5603591071431</v>
      </c>
      <c r="AP275" s="12">
        <f t="shared" si="178"/>
        <v>2582.7871698803574</v>
      </c>
      <c r="AQ275" s="34">
        <f t="shared" si="147"/>
        <v>86400</v>
      </c>
      <c r="AR275" s="15">
        <f t="shared" si="154"/>
        <v>86400</v>
      </c>
      <c r="AS275" s="15">
        <f t="shared" si="169"/>
        <v>-86918.912193055963</v>
      </c>
      <c r="AT275" s="15">
        <f t="shared" si="173"/>
        <v>0</v>
      </c>
      <c r="AU275" s="15">
        <f t="shared" si="176"/>
        <v>0</v>
      </c>
      <c r="AV275" s="33">
        <f t="shared" si="148"/>
        <v>6237745.6244103098</v>
      </c>
    </row>
    <row r="276" spans="1:48" x14ac:dyDescent="0.15">
      <c r="A276" s="2">
        <v>42215</v>
      </c>
      <c r="B276" s="30">
        <v>0.19629048299999999</v>
      </c>
      <c r="C276" s="12">
        <f t="shared" si="155"/>
        <v>16959.497731199997</v>
      </c>
      <c r="D276" s="12">
        <f>Výpar!$K$18/31</f>
        <v>22387.33928571429</v>
      </c>
      <c r="E276" s="12">
        <f t="shared" si="156"/>
        <v>23058.959464285719</v>
      </c>
      <c r="F276" s="13">
        <f t="shared" si="179"/>
        <v>3888</v>
      </c>
      <c r="G276" s="13">
        <f t="shared" si="157"/>
        <v>7171.2000000000007</v>
      </c>
      <c r="H276" s="14">
        <f t="shared" si="157"/>
        <v>7171.2000000000007</v>
      </c>
      <c r="I276" s="15">
        <f t="shared" si="149"/>
        <v>18230.400000000001</v>
      </c>
      <c r="J276" s="15">
        <f t="shared" si="150"/>
        <v>-24329.861733085723</v>
      </c>
      <c r="K276" s="15">
        <f t="shared" si="158"/>
        <v>4169059.0649220562</v>
      </c>
      <c r="L276" s="15">
        <f t="shared" si="159"/>
        <v>0</v>
      </c>
      <c r="N276" s="2">
        <v>42215</v>
      </c>
      <c r="O276" s="37">
        <f t="shared" si="151"/>
        <v>6.4784406145428144E-2</v>
      </c>
      <c r="P276" s="12">
        <f t="shared" si="160"/>
        <v>5597.3726909649913</v>
      </c>
      <c r="Q276" s="12">
        <f t="shared" si="161"/>
        <v>6394.7571428571437</v>
      </c>
      <c r="R276" s="12">
        <f t="shared" si="162"/>
        <v>6586.5998571428581</v>
      </c>
      <c r="S276" s="13">
        <f t="shared" si="163"/>
        <v>7171.2000000000007</v>
      </c>
      <c r="T276" s="13">
        <v>0</v>
      </c>
      <c r="U276" s="14">
        <v>0</v>
      </c>
      <c r="V276" s="15">
        <f t="shared" si="174"/>
        <v>7171.2000000000007</v>
      </c>
      <c r="W276" s="15">
        <f t="shared" si="164"/>
        <v>-8160.4271661778666</v>
      </c>
      <c r="X276" s="15">
        <f t="shared" si="170"/>
        <v>6143185.1972441319</v>
      </c>
      <c r="Y276" s="15">
        <f t="shared" si="171"/>
        <v>0</v>
      </c>
      <c r="Z276" s="15">
        <f t="shared" si="165"/>
        <v>6518000</v>
      </c>
      <c r="AB276" s="2">
        <v>42215</v>
      </c>
      <c r="AC276" s="12">
        <f t="shared" si="152"/>
        <v>1849.7913708268211</v>
      </c>
      <c r="AD276" s="12">
        <f t="shared" si="166"/>
        <v>2507.5603591071431</v>
      </c>
      <c r="AE276" s="12">
        <f t="shared" si="177"/>
        <v>2582.7871698803574</v>
      </c>
      <c r="AF276" s="13">
        <f t="shared" si="145"/>
        <v>86400</v>
      </c>
      <c r="AG276" s="15">
        <f t="shared" si="153"/>
        <v>86400</v>
      </c>
      <c r="AH276" s="15">
        <f t="shared" si="167"/>
        <v>-87132.995799053533</v>
      </c>
      <c r="AI276" s="15">
        <f t="shared" si="172"/>
        <v>0</v>
      </c>
      <c r="AJ276" s="15">
        <f t="shared" si="175"/>
        <v>0</v>
      </c>
      <c r="AK276" s="40">
        <f t="shared" si="146"/>
        <v>6229585.1972441319</v>
      </c>
      <c r="AL276" s="15"/>
      <c r="AN276" s="2">
        <v>42215</v>
      </c>
      <c r="AO276" s="12">
        <f t="shared" si="168"/>
        <v>2507.5603591071431</v>
      </c>
      <c r="AP276" s="12">
        <f t="shared" si="178"/>
        <v>2582.7871698803574</v>
      </c>
      <c r="AQ276" s="34">
        <f t="shared" si="147"/>
        <v>86400</v>
      </c>
      <c r="AR276" s="15">
        <f t="shared" si="154"/>
        <v>86400</v>
      </c>
      <c r="AS276" s="15">
        <f t="shared" si="169"/>
        <v>-87132.995799053533</v>
      </c>
      <c r="AT276" s="15">
        <f t="shared" si="173"/>
        <v>0</v>
      </c>
      <c r="AU276" s="15">
        <f t="shared" si="176"/>
        <v>0</v>
      </c>
      <c r="AV276" s="33">
        <f t="shared" si="148"/>
        <v>6229585.1972441319</v>
      </c>
    </row>
    <row r="277" spans="1:48" x14ac:dyDescent="0.15">
      <c r="A277" s="2">
        <v>42216</v>
      </c>
      <c r="B277" s="30">
        <v>0.178410613</v>
      </c>
      <c r="C277" s="12">
        <f t="shared" si="155"/>
        <v>15414.6769632</v>
      </c>
      <c r="D277" s="12">
        <f>Výpar!$K$18/31</f>
        <v>22387.33928571429</v>
      </c>
      <c r="E277" s="12">
        <f t="shared" si="156"/>
        <v>23058.959464285719</v>
      </c>
      <c r="F277" s="13">
        <f t="shared" si="179"/>
        <v>3888</v>
      </c>
      <c r="G277" s="13">
        <f t="shared" si="157"/>
        <v>7171.2000000000007</v>
      </c>
      <c r="H277" s="14">
        <f t="shared" si="157"/>
        <v>7171.2000000000007</v>
      </c>
      <c r="I277" s="15">
        <f t="shared" si="149"/>
        <v>18230.400000000001</v>
      </c>
      <c r="J277" s="15">
        <f t="shared" si="150"/>
        <v>-25874.682501085721</v>
      </c>
      <c r="K277" s="15">
        <f t="shared" si="158"/>
        <v>4143184.3824209706</v>
      </c>
      <c r="L277" s="15">
        <f t="shared" si="159"/>
        <v>0</v>
      </c>
      <c r="N277" s="2">
        <v>42216</v>
      </c>
      <c r="O277" s="37">
        <f t="shared" si="151"/>
        <v>5.8883270531494919E-2</v>
      </c>
      <c r="P277" s="12">
        <f t="shared" si="160"/>
        <v>5087.5145739211612</v>
      </c>
      <c r="Q277" s="12">
        <f t="shared" si="161"/>
        <v>6394.7571428571437</v>
      </c>
      <c r="R277" s="12">
        <f t="shared" si="162"/>
        <v>6586.5998571428581</v>
      </c>
      <c r="S277" s="13">
        <f t="shared" si="163"/>
        <v>7171.2000000000007</v>
      </c>
      <c r="T277" s="13">
        <v>0</v>
      </c>
      <c r="U277" s="14">
        <v>0</v>
      </c>
      <c r="V277" s="15">
        <f t="shared" si="174"/>
        <v>7171.2000000000007</v>
      </c>
      <c r="W277" s="15">
        <f t="shared" si="164"/>
        <v>-8670.2852832216959</v>
      </c>
      <c r="X277" s="15">
        <f t="shared" si="170"/>
        <v>6134514.9119609101</v>
      </c>
      <c r="Y277" s="15">
        <f t="shared" si="171"/>
        <v>0</v>
      </c>
      <c r="Z277" s="15">
        <f t="shared" si="165"/>
        <v>6518000</v>
      </c>
      <c r="AB277" s="2">
        <v>42216</v>
      </c>
      <c r="AC277" s="12">
        <f t="shared" si="152"/>
        <v>1681.2960432285633</v>
      </c>
      <c r="AD277" s="12">
        <f t="shared" si="166"/>
        <v>2507.5603591071431</v>
      </c>
      <c r="AE277" s="12">
        <f t="shared" si="177"/>
        <v>2582.7871698803574</v>
      </c>
      <c r="AF277" s="13">
        <f t="shared" si="145"/>
        <v>86400</v>
      </c>
      <c r="AG277" s="15">
        <f t="shared" si="153"/>
        <v>86400</v>
      </c>
      <c r="AH277" s="15">
        <f t="shared" si="167"/>
        <v>-87301.491126651788</v>
      </c>
      <c r="AI277" s="15">
        <f t="shared" si="172"/>
        <v>0</v>
      </c>
      <c r="AJ277" s="15">
        <f t="shared" si="175"/>
        <v>0</v>
      </c>
      <c r="AK277" s="40">
        <f t="shared" si="146"/>
        <v>6220914.9119609101</v>
      </c>
      <c r="AL277" s="15"/>
      <c r="AN277" s="2">
        <v>42216</v>
      </c>
      <c r="AO277" s="12">
        <f t="shared" si="168"/>
        <v>2507.5603591071431</v>
      </c>
      <c r="AP277" s="12">
        <f t="shared" si="178"/>
        <v>2582.7871698803574</v>
      </c>
      <c r="AQ277" s="34">
        <f t="shared" si="147"/>
        <v>86400</v>
      </c>
      <c r="AR277" s="15">
        <f t="shared" si="154"/>
        <v>86400</v>
      </c>
      <c r="AS277" s="15">
        <f t="shared" si="169"/>
        <v>-87301.491126651788</v>
      </c>
      <c r="AT277" s="15">
        <f t="shared" si="173"/>
        <v>0</v>
      </c>
      <c r="AU277" s="15">
        <f t="shared" si="176"/>
        <v>0</v>
      </c>
      <c r="AV277" s="33">
        <f t="shared" si="148"/>
        <v>6220914.9119609101</v>
      </c>
    </row>
    <row r="278" spans="1:48" x14ac:dyDescent="0.15">
      <c r="A278" s="2">
        <v>42217</v>
      </c>
      <c r="B278" s="30">
        <v>0.18433392200000001</v>
      </c>
      <c r="C278" s="12">
        <f t="shared" si="155"/>
        <v>15926.450860800001</v>
      </c>
      <c r="D278" s="12">
        <f>Výpar!$L$18/31</f>
        <v>20333.094827586207</v>
      </c>
      <c r="E278" s="12">
        <f t="shared" si="156"/>
        <v>20943.087672413792</v>
      </c>
      <c r="F278" s="13">
        <f t="shared" si="179"/>
        <v>3888</v>
      </c>
      <c r="G278" s="13">
        <f t="shared" si="157"/>
        <v>7171.2000000000007</v>
      </c>
      <c r="H278" s="14">
        <f t="shared" si="157"/>
        <v>7171.2000000000007</v>
      </c>
      <c r="I278" s="15">
        <f t="shared" si="149"/>
        <v>18230.400000000001</v>
      </c>
      <c r="J278" s="15">
        <f t="shared" si="150"/>
        <v>-23247.036811613791</v>
      </c>
      <c r="K278" s="15">
        <f t="shared" si="158"/>
        <v>4119937.3456093566</v>
      </c>
      <c r="L278" s="15">
        <f t="shared" si="159"/>
        <v>0</v>
      </c>
      <c r="N278" s="2">
        <v>42217</v>
      </c>
      <c r="O278" s="37">
        <f t="shared" si="151"/>
        <v>6.0838220410449929E-2</v>
      </c>
      <c r="P278" s="12">
        <f t="shared" si="160"/>
        <v>5256.4222434628737</v>
      </c>
      <c r="Q278" s="12">
        <f t="shared" si="161"/>
        <v>5807.9793103448283</v>
      </c>
      <c r="R278" s="12">
        <f t="shared" si="162"/>
        <v>5982.218689655173</v>
      </c>
      <c r="S278" s="13">
        <f t="shared" si="163"/>
        <v>7171.2000000000007</v>
      </c>
      <c r="T278" s="13">
        <v>0</v>
      </c>
      <c r="U278" s="14">
        <v>0</v>
      </c>
      <c r="V278" s="15">
        <f t="shared" si="174"/>
        <v>7171.2000000000007</v>
      </c>
      <c r="W278" s="15">
        <f t="shared" si="164"/>
        <v>-7896.9964461922991</v>
      </c>
      <c r="X278" s="15">
        <f t="shared" si="170"/>
        <v>6126617.9155147178</v>
      </c>
      <c r="Y278" s="15">
        <f t="shared" si="171"/>
        <v>0</v>
      </c>
      <c r="Z278" s="15">
        <f t="shared" si="165"/>
        <v>6518000</v>
      </c>
      <c r="AB278" s="2">
        <v>42217</v>
      </c>
      <c r="AC278" s="12">
        <f t="shared" si="152"/>
        <v>1737.1157941786937</v>
      </c>
      <c r="AD278" s="12">
        <f t="shared" si="166"/>
        <v>2277.4686137068966</v>
      </c>
      <c r="AE278" s="12">
        <f t="shared" si="177"/>
        <v>2345.7926721181034</v>
      </c>
      <c r="AF278" s="13">
        <f t="shared" si="145"/>
        <v>86400</v>
      </c>
      <c r="AG278" s="15">
        <f t="shared" si="153"/>
        <v>86400</v>
      </c>
      <c r="AH278" s="15">
        <f t="shared" si="167"/>
        <v>-87008.676877939404</v>
      </c>
      <c r="AI278" s="15">
        <f t="shared" si="172"/>
        <v>0</v>
      </c>
      <c r="AJ278" s="15">
        <f t="shared" si="175"/>
        <v>0</v>
      </c>
      <c r="AK278" s="40">
        <f t="shared" si="146"/>
        <v>6213017.9155147178</v>
      </c>
      <c r="AL278" s="15"/>
      <c r="AN278" s="2">
        <v>42217</v>
      </c>
      <c r="AO278" s="12">
        <f t="shared" si="168"/>
        <v>2277.4686137068966</v>
      </c>
      <c r="AP278" s="12">
        <f t="shared" si="178"/>
        <v>2345.7926721181034</v>
      </c>
      <c r="AQ278" s="34">
        <f t="shared" si="147"/>
        <v>86400</v>
      </c>
      <c r="AR278" s="15">
        <f t="shared" si="154"/>
        <v>86400</v>
      </c>
      <c r="AS278" s="15">
        <f t="shared" si="169"/>
        <v>-87008.676877939404</v>
      </c>
      <c r="AT278" s="15">
        <f t="shared" si="173"/>
        <v>0</v>
      </c>
      <c r="AU278" s="15">
        <f t="shared" si="176"/>
        <v>0</v>
      </c>
      <c r="AV278" s="33">
        <f t="shared" si="148"/>
        <v>6213017.9155147178</v>
      </c>
    </row>
    <row r="279" spans="1:48" x14ac:dyDescent="0.15">
      <c r="A279" s="2">
        <v>42218</v>
      </c>
      <c r="B279" s="30">
        <v>0.30897992899999999</v>
      </c>
      <c r="C279" s="12">
        <f t="shared" si="155"/>
        <v>26695.865865599997</v>
      </c>
      <c r="D279" s="12">
        <f>Výpar!$L$18/31</f>
        <v>20333.094827586207</v>
      </c>
      <c r="E279" s="12">
        <f t="shared" si="156"/>
        <v>20943.087672413792</v>
      </c>
      <c r="F279" s="13">
        <f t="shared" si="179"/>
        <v>3888</v>
      </c>
      <c r="G279" s="13">
        <f t="shared" si="157"/>
        <v>7171.2000000000007</v>
      </c>
      <c r="H279" s="14">
        <f t="shared" si="157"/>
        <v>7171.2000000000007</v>
      </c>
      <c r="I279" s="15">
        <f t="shared" si="149"/>
        <v>18230.400000000001</v>
      </c>
      <c r="J279" s="15">
        <f t="shared" si="150"/>
        <v>-12477.621806813797</v>
      </c>
      <c r="K279" s="15">
        <f t="shared" si="158"/>
        <v>4107459.7238025428</v>
      </c>
      <c r="L279" s="15">
        <f t="shared" si="159"/>
        <v>0</v>
      </c>
      <c r="N279" s="2">
        <v>42218</v>
      </c>
      <c r="O279" s="37">
        <f t="shared" si="151"/>
        <v>0.10197682997764874</v>
      </c>
      <c r="P279" s="12">
        <f t="shared" si="160"/>
        <v>8810.7981100688521</v>
      </c>
      <c r="Q279" s="12">
        <f t="shared" si="161"/>
        <v>5807.9793103448283</v>
      </c>
      <c r="R279" s="12">
        <f t="shared" si="162"/>
        <v>5982.218689655173</v>
      </c>
      <c r="S279" s="13">
        <f t="shared" si="163"/>
        <v>7171.2000000000007</v>
      </c>
      <c r="T279" s="13">
        <v>0</v>
      </c>
      <c r="U279" s="14">
        <v>0</v>
      </c>
      <c r="V279" s="15">
        <f t="shared" si="174"/>
        <v>7171.2000000000007</v>
      </c>
      <c r="W279" s="15">
        <f t="shared" si="164"/>
        <v>-4342.6205795863207</v>
      </c>
      <c r="X279" s="15">
        <f t="shared" si="170"/>
        <v>6122275.2949351314</v>
      </c>
      <c r="Y279" s="15">
        <f t="shared" si="171"/>
        <v>0</v>
      </c>
      <c r="Z279" s="15">
        <f t="shared" si="165"/>
        <v>6518000</v>
      </c>
      <c r="AB279" s="2">
        <v>42218</v>
      </c>
      <c r="AC279" s="12">
        <f t="shared" si="152"/>
        <v>2911.7479242377935</v>
      </c>
      <c r="AD279" s="12">
        <f t="shared" si="166"/>
        <v>2277.4686137068966</v>
      </c>
      <c r="AE279" s="12">
        <f t="shared" si="177"/>
        <v>2345.7926721181034</v>
      </c>
      <c r="AF279" s="13">
        <f t="shared" si="145"/>
        <v>86400</v>
      </c>
      <c r="AG279" s="15">
        <f t="shared" si="153"/>
        <v>86400</v>
      </c>
      <c r="AH279" s="15">
        <f t="shared" si="167"/>
        <v>-85834.044747880311</v>
      </c>
      <c r="AI279" s="15">
        <f t="shared" si="172"/>
        <v>0</v>
      </c>
      <c r="AJ279" s="15">
        <f t="shared" si="175"/>
        <v>0</v>
      </c>
      <c r="AK279" s="40">
        <f t="shared" si="146"/>
        <v>6208675.2949351314</v>
      </c>
      <c r="AL279" s="15"/>
      <c r="AN279" s="2">
        <v>42218</v>
      </c>
      <c r="AO279" s="12">
        <f t="shared" si="168"/>
        <v>2277.4686137068966</v>
      </c>
      <c r="AP279" s="12">
        <f t="shared" si="178"/>
        <v>2345.7926721181034</v>
      </c>
      <c r="AQ279" s="34">
        <f t="shared" si="147"/>
        <v>86400</v>
      </c>
      <c r="AR279" s="15">
        <f t="shared" si="154"/>
        <v>86400</v>
      </c>
      <c r="AS279" s="15">
        <f t="shared" si="169"/>
        <v>-85834.044747880311</v>
      </c>
      <c r="AT279" s="15">
        <f t="shared" si="173"/>
        <v>0</v>
      </c>
      <c r="AU279" s="15">
        <f t="shared" si="176"/>
        <v>0</v>
      </c>
      <c r="AV279" s="33">
        <f t="shared" si="148"/>
        <v>6208675.2949351314</v>
      </c>
    </row>
    <row r="280" spans="1:48" x14ac:dyDescent="0.15">
      <c r="A280" s="2">
        <v>42219</v>
      </c>
      <c r="B280" s="30">
        <v>0.83521849800000003</v>
      </c>
      <c r="C280" s="12">
        <f t="shared" si="155"/>
        <v>72162.87822720001</v>
      </c>
      <c r="D280" s="12">
        <f>Výpar!$L$18/31</f>
        <v>20333.094827586207</v>
      </c>
      <c r="E280" s="12">
        <f t="shared" si="156"/>
        <v>20943.087672413792</v>
      </c>
      <c r="F280" s="13">
        <f t="shared" si="179"/>
        <v>3888</v>
      </c>
      <c r="G280" s="13">
        <f t="shared" si="157"/>
        <v>7171.2000000000007</v>
      </c>
      <c r="H280" s="14">
        <f t="shared" si="157"/>
        <v>7171.2000000000007</v>
      </c>
      <c r="I280" s="15">
        <f t="shared" si="149"/>
        <v>18230.400000000001</v>
      </c>
      <c r="J280" s="15">
        <f t="shared" si="150"/>
        <v>32989.390554786216</v>
      </c>
      <c r="K280" s="15">
        <f t="shared" si="158"/>
        <v>4140449.114357329</v>
      </c>
      <c r="L280" s="15">
        <f t="shared" si="159"/>
        <v>0</v>
      </c>
      <c r="N280" s="2">
        <v>42219</v>
      </c>
      <c r="O280" s="37">
        <f t="shared" si="151"/>
        <v>0.2756584708928882</v>
      </c>
      <c r="P280" s="12">
        <f t="shared" si="160"/>
        <v>23816.891885145542</v>
      </c>
      <c r="Q280" s="12">
        <f t="shared" si="161"/>
        <v>5807.9793103448283</v>
      </c>
      <c r="R280" s="12">
        <f t="shared" si="162"/>
        <v>5982.218689655173</v>
      </c>
      <c r="S280" s="13">
        <f t="shared" si="163"/>
        <v>7171.2000000000007</v>
      </c>
      <c r="T280" s="13">
        <v>0</v>
      </c>
      <c r="U280" s="14">
        <v>0</v>
      </c>
      <c r="V280" s="15">
        <f t="shared" si="174"/>
        <v>7171.2000000000007</v>
      </c>
      <c r="W280" s="15">
        <f t="shared" si="164"/>
        <v>10663.473195490369</v>
      </c>
      <c r="X280" s="15">
        <f t="shared" si="170"/>
        <v>6132938.7681306219</v>
      </c>
      <c r="Y280" s="15">
        <f t="shared" si="171"/>
        <v>0</v>
      </c>
      <c r="Z280" s="15">
        <f t="shared" si="165"/>
        <v>6518000</v>
      </c>
      <c r="AB280" s="2">
        <v>42219</v>
      </c>
      <c r="AC280" s="12">
        <f t="shared" si="152"/>
        <v>7870.8857747083875</v>
      </c>
      <c r="AD280" s="12">
        <f t="shared" si="166"/>
        <v>2277.4686137068966</v>
      </c>
      <c r="AE280" s="12">
        <f t="shared" si="177"/>
        <v>2345.7926721181034</v>
      </c>
      <c r="AF280" s="13">
        <f t="shared" si="145"/>
        <v>86400</v>
      </c>
      <c r="AG280" s="15">
        <f t="shared" si="153"/>
        <v>86400</v>
      </c>
      <c r="AH280" s="15">
        <f t="shared" si="167"/>
        <v>-80874.906897409717</v>
      </c>
      <c r="AI280" s="15">
        <f t="shared" si="172"/>
        <v>0</v>
      </c>
      <c r="AJ280" s="15">
        <f t="shared" si="175"/>
        <v>0</v>
      </c>
      <c r="AK280" s="40">
        <f t="shared" si="146"/>
        <v>6219338.7681306219</v>
      </c>
      <c r="AL280" s="15"/>
      <c r="AN280" s="2">
        <v>42219</v>
      </c>
      <c r="AO280" s="12">
        <f t="shared" si="168"/>
        <v>2277.4686137068966</v>
      </c>
      <c r="AP280" s="12">
        <f t="shared" si="178"/>
        <v>2345.7926721181034</v>
      </c>
      <c r="AQ280" s="34">
        <f t="shared" si="147"/>
        <v>86400</v>
      </c>
      <c r="AR280" s="15">
        <f t="shared" si="154"/>
        <v>86400</v>
      </c>
      <c r="AS280" s="15">
        <f t="shared" si="169"/>
        <v>-80874.906897409717</v>
      </c>
      <c r="AT280" s="15">
        <f t="shared" si="173"/>
        <v>0</v>
      </c>
      <c r="AU280" s="15">
        <f t="shared" si="176"/>
        <v>0</v>
      </c>
      <c r="AV280" s="33">
        <f t="shared" si="148"/>
        <v>6219338.7681306219</v>
      </c>
    </row>
    <row r="281" spans="1:48" x14ac:dyDescent="0.15">
      <c r="A281" s="2">
        <v>42220</v>
      </c>
      <c r="B281" s="30">
        <v>0.29006604899999999</v>
      </c>
      <c r="C281" s="12">
        <f t="shared" si="155"/>
        <v>25061.706633599999</v>
      </c>
      <c r="D281" s="12">
        <f>Výpar!$L$18/31</f>
        <v>20333.094827586207</v>
      </c>
      <c r="E281" s="12">
        <f t="shared" si="156"/>
        <v>20943.087672413792</v>
      </c>
      <c r="F281" s="13">
        <f t="shared" si="179"/>
        <v>3888</v>
      </c>
      <c r="G281" s="13">
        <f t="shared" si="157"/>
        <v>7171.2000000000007</v>
      </c>
      <c r="H281" s="14">
        <f t="shared" si="157"/>
        <v>7171.2000000000007</v>
      </c>
      <c r="I281" s="15">
        <f t="shared" si="149"/>
        <v>18230.400000000001</v>
      </c>
      <c r="J281" s="15">
        <f t="shared" si="150"/>
        <v>-14111.781038813795</v>
      </c>
      <c r="K281" s="15">
        <f t="shared" si="158"/>
        <v>4126337.3333185152</v>
      </c>
      <c r="L281" s="15">
        <f t="shared" si="159"/>
        <v>0</v>
      </c>
      <c r="N281" s="2">
        <v>42220</v>
      </c>
      <c r="O281" s="37">
        <f t="shared" si="151"/>
        <v>9.5734426041509418E-2</v>
      </c>
      <c r="P281" s="12">
        <f t="shared" si="160"/>
        <v>8271.4544099864142</v>
      </c>
      <c r="Q281" s="12">
        <f t="shared" si="161"/>
        <v>5807.9793103448283</v>
      </c>
      <c r="R281" s="12">
        <f t="shared" si="162"/>
        <v>5982.218689655173</v>
      </c>
      <c r="S281" s="13">
        <f t="shared" si="163"/>
        <v>7171.2000000000007</v>
      </c>
      <c r="T281" s="13">
        <v>0</v>
      </c>
      <c r="U281" s="14">
        <v>0</v>
      </c>
      <c r="V281" s="15">
        <f t="shared" si="174"/>
        <v>7171.2000000000007</v>
      </c>
      <c r="W281" s="15">
        <f t="shared" si="164"/>
        <v>-4881.9642796687585</v>
      </c>
      <c r="X281" s="15">
        <f t="shared" si="170"/>
        <v>6128056.8038509535</v>
      </c>
      <c r="Y281" s="15">
        <f t="shared" si="171"/>
        <v>0</v>
      </c>
      <c r="Z281" s="15">
        <f t="shared" si="165"/>
        <v>6518000</v>
      </c>
      <c r="AB281" s="2">
        <v>42220</v>
      </c>
      <c r="AC281" s="12">
        <f t="shared" si="152"/>
        <v>2733.5083505298112</v>
      </c>
      <c r="AD281" s="12">
        <f t="shared" si="166"/>
        <v>2277.4686137068966</v>
      </c>
      <c r="AE281" s="12">
        <f t="shared" si="177"/>
        <v>2345.7926721181034</v>
      </c>
      <c r="AF281" s="13">
        <f t="shared" si="145"/>
        <v>86400</v>
      </c>
      <c r="AG281" s="15">
        <f t="shared" si="153"/>
        <v>86400</v>
      </c>
      <c r="AH281" s="15">
        <f t="shared" si="167"/>
        <v>-86012.284321588289</v>
      </c>
      <c r="AI281" s="15">
        <f t="shared" si="172"/>
        <v>0</v>
      </c>
      <c r="AJ281" s="15">
        <f t="shared" si="175"/>
        <v>0</v>
      </c>
      <c r="AK281" s="40">
        <f t="shared" si="146"/>
        <v>6214456.8038509535</v>
      </c>
      <c r="AL281" s="15"/>
      <c r="AN281" s="2">
        <v>42220</v>
      </c>
      <c r="AO281" s="12">
        <f t="shared" si="168"/>
        <v>2277.4686137068966</v>
      </c>
      <c r="AP281" s="12">
        <f t="shared" si="178"/>
        <v>2345.7926721181034</v>
      </c>
      <c r="AQ281" s="34">
        <f t="shared" si="147"/>
        <v>86400</v>
      </c>
      <c r="AR281" s="15">
        <f t="shared" si="154"/>
        <v>86400</v>
      </c>
      <c r="AS281" s="15">
        <f t="shared" si="169"/>
        <v>-86012.284321588289</v>
      </c>
      <c r="AT281" s="15">
        <f t="shared" si="173"/>
        <v>0</v>
      </c>
      <c r="AU281" s="15">
        <f t="shared" si="176"/>
        <v>0</v>
      </c>
      <c r="AV281" s="33">
        <f t="shared" si="148"/>
        <v>6214456.8038509535</v>
      </c>
    </row>
    <row r="282" spans="1:48" x14ac:dyDescent="0.15">
      <c r="A282" s="2">
        <v>42221</v>
      </c>
      <c r="B282" s="30">
        <v>0.283750734</v>
      </c>
      <c r="C282" s="12">
        <f t="shared" si="155"/>
        <v>24516.063417600002</v>
      </c>
      <c r="D282" s="12">
        <f>Výpar!$L$18/31</f>
        <v>20333.094827586207</v>
      </c>
      <c r="E282" s="12">
        <f t="shared" si="156"/>
        <v>20943.087672413792</v>
      </c>
      <c r="F282" s="13">
        <f t="shared" si="179"/>
        <v>3888</v>
      </c>
      <c r="G282" s="13">
        <f t="shared" si="157"/>
        <v>7171.2000000000007</v>
      </c>
      <c r="H282" s="14">
        <f t="shared" si="157"/>
        <v>7171.2000000000007</v>
      </c>
      <c r="I282" s="15">
        <f t="shared" si="149"/>
        <v>18230.400000000001</v>
      </c>
      <c r="J282" s="15">
        <f t="shared" si="150"/>
        <v>-14657.424254813792</v>
      </c>
      <c r="K282" s="15">
        <f t="shared" si="158"/>
        <v>4111679.9090637015</v>
      </c>
      <c r="L282" s="15">
        <f t="shared" si="159"/>
        <v>0</v>
      </c>
      <c r="N282" s="2">
        <v>42221</v>
      </c>
      <c r="O282" s="37">
        <f t="shared" si="151"/>
        <v>9.3650097114078359E-2</v>
      </c>
      <c r="P282" s="12">
        <f t="shared" si="160"/>
        <v>8091.3683906563701</v>
      </c>
      <c r="Q282" s="12">
        <f t="shared" si="161"/>
        <v>5807.9793103448283</v>
      </c>
      <c r="R282" s="12">
        <f t="shared" si="162"/>
        <v>5982.218689655173</v>
      </c>
      <c r="S282" s="13">
        <f t="shared" si="163"/>
        <v>7171.2000000000007</v>
      </c>
      <c r="T282" s="13">
        <v>0</v>
      </c>
      <c r="U282" s="14">
        <v>0</v>
      </c>
      <c r="V282" s="15">
        <f t="shared" si="174"/>
        <v>7171.2000000000007</v>
      </c>
      <c r="W282" s="15">
        <f t="shared" si="164"/>
        <v>-5062.0502989988026</v>
      </c>
      <c r="X282" s="15">
        <f t="shared" si="170"/>
        <v>6122994.7535519544</v>
      </c>
      <c r="Y282" s="15">
        <f t="shared" si="171"/>
        <v>0</v>
      </c>
      <c r="Z282" s="15">
        <f t="shared" si="165"/>
        <v>6518000</v>
      </c>
      <c r="AB282" s="2">
        <v>42221</v>
      </c>
      <c r="AC282" s="12">
        <f t="shared" si="152"/>
        <v>2673.99443517074</v>
      </c>
      <c r="AD282" s="12">
        <f t="shared" si="166"/>
        <v>2277.4686137068966</v>
      </c>
      <c r="AE282" s="12">
        <f t="shared" si="177"/>
        <v>2345.7926721181034</v>
      </c>
      <c r="AF282" s="13">
        <f t="shared" si="145"/>
        <v>86400</v>
      </c>
      <c r="AG282" s="15">
        <f t="shared" si="153"/>
        <v>86400</v>
      </c>
      <c r="AH282" s="15">
        <f t="shared" si="167"/>
        <v>-86071.798236947361</v>
      </c>
      <c r="AI282" s="15">
        <f t="shared" si="172"/>
        <v>0</v>
      </c>
      <c r="AJ282" s="15">
        <f t="shared" si="175"/>
        <v>0</v>
      </c>
      <c r="AK282" s="40">
        <f t="shared" si="146"/>
        <v>6209394.7535519544</v>
      </c>
      <c r="AL282" s="15"/>
      <c r="AN282" s="2">
        <v>42221</v>
      </c>
      <c r="AO282" s="12">
        <f t="shared" si="168"/>
        <v>2277.4686137068966</v>
      </c>
      <c r="AP282" s="12">
        <f t="shared" si="178"/>
        <v>2345.7926721181034</v>
      </c>
      <c r="AQ282" s="34">
        <f t="shared" si="147"/>
        <v>86400</v>
      </c>
      <c r="AR282" s="15">
        <f t="shared" si="154"/>
        <v>86400</v>
      </c>
      <c r="AS282" s="15">
        <f t="shared" si="169"/>
        <v>-86071.798236947361</v>
      </c>
      <c r="AT282" s="15">
        <f t="shared" si="173"/>
        <v>0</v>
      </c>
      <c r="AU282" s="15">
        <f t="shared" si="176"/>
        <v>0</v>
      </c>
      <c r="AV282" s="33">
        <f t="shared" si="148"/>
        <v>6209394.7535519544</v>
      </c>
    </row>
    <row r="283" spans="1:48" x14ac:dyDescent="0.15">
      <c r="A283" s="2">
        <v>42222</v>
      </c>
      <c r="B283" s="30">
        <v>0.26532310100000001</v>
      </c>
      <c r="C283" s="12">
        <f t="shared" si="155"/>
        <v>22923.915926400001</v>
      </c>
      <c r="D283" s="12">
        <f>Výpar!$L$18/31</f>
        <v>20333.094827586207</v>
      </c>
      <c r="E283" s="12">
        <f t="shared" si="156"/>
        <v>20943.087672413792</v>
      </c>
      <c r="F283" s="13">
        <f t="shared" si="179"/>
        <v>3888</v>
      </c>
      <c r="G283" s="13">
        <f t="shared" si="157"/>
        <v>7171.2000000000007</v>
      </c>
      <c r="H283" s="14">
        <f t="shared" si="157"/>
        <v>7171.2000000000007</v>
      </c>
      <c r="I283" s="15">
        <f t="shared" si="149"/>
        <v>18230.400000000001</v>
      </c>
      <c r="J283" s="15">
        <f t="shared" si="150"/>
        <v>-16249.571746013793</v>
      </c>
      <c r="K283" s="15">
        <f t="shared" si="158"/>
        <v>4095430.3373176879</v>
      </c>
      <c r="L283" s="15">
        <f t="shared" si="159"/>
        <v>0</v>
      </c>
      <c r="N283" s="2">
        <v>42222</v>
      </c>
      <c r="O283" s="37">
        <f t="shared" si="151"/>
        <v>8.7568175859796787E-2</v>
      </c>
      <c r="P283" s="12">
        <f t="shared" si="160"/>
        <v>7565.8903942864426</v>
      </c>
      <c r="Q283" s="12">
        <f t="shared" si="161"/>
        <v>5807.9793103448283</v>
      </c>
      <c r="R283" s="12">
        <f t="shared" si="162"/>
        <v>5982.218689655173</v>
      </c>
      <c r="S283" s="13">
        <f t="shared" si="163"/>
        <v>7171.2000000000007</v>
      </c>
      <c r="T283" s="13">
        <v>0</v>
      </c>
      <c r="U283" s="14">
        <v>0</v>
      </c>
      <c r="V283" s="15">
        <f t="shared" si="174"/>
        <v>7171.2000000000007</v>
      </c>
      <c r="W283" s="15">
        <f t="shared" si="164"/>
        <v>-5587.5282953687301</v>
      </c>
      <c r="X283" s="15">
        <f t="shared" si="170"/>
        <v>6117407.2252565855</v>
      </c>
      <c r="Y283" s="15">
        <f t="shared" si="171"/>
        <v>0</v>
      </c>
      <c r="Z283" s="15">
        <f t="shared" si="165"/>
        <v>6518000</v>
      </c>
      <c r="AB283" s="2">
        <v>42222</v>
      </c>
      <c r="AC283" s="12">
        <f t="shared" si="152"/>
        <v>2500.337128982525</v>
      </c>
      <c r="AD283" s="12">
        <f t="shared" si="166"/>
        <v>2277.4686137068966</v>
      </c>
      <c r="AE283" s="12">
        <f t="shared" si="177"/>
        <v>2345.7926721181034</v>
      </c>
      <c r="AF283" s="13">
        <f t="shared" si="145"/>
        <v>86400</v>
      </c>
      <c r="AG283" s="15">
        <f t="shared" si="153"/>
        <v>86400</v>
      </c>
      <c r="AH283" s="15">
        <f t="shared" si="167"/>
        <v>-86245.455543135569</v>
      </c>
      <c r="AI283" s="15">
        <f t="shared" si="172"/>
        <v>0</v>
      </c>
      <c r="AJ283" s="15">
        <f t="shared" si="175"/>
        <v>0</v>
      </c>
      <c r="AK283" s="40">
        <f t="shared" si="146"/>
        <v>6203807.2252565855</v>
      </c>
      <c r="AL283" s="15"/>
      <c r="AN283" s="2">
        <v>42222</v>
      </c>
      <c r="AO283" s="12">
        <f t="shared" si="168"/>
        <v>2277.4686137068966</v>
      </c>
      <c r="AP283" s="12">
        <f t="shared" si="178"/>
        <v>2345.7926721181034</v>
      </c>
      <c r="AQ283" s="34">
        <f t="shared" si="147"/>
        <v>86400</v>
      </c>
      <c r="AR283" s="15">
        <f t="shared" si="154"/>
        <v>86400</v>
      </c>
      <c r="AS283" s="15">
        <f t="shared" si="169"/>
        <v>-86245.455543135569</v>
      </c>
      <c r="AT283" s="15">
        <f t="shared" si="173"/>
        <v>0</v>
      </c>
      <c r="AU283" s="15">
        <f t="shared" si="176"/>
        <v>0</v>
      </c>
      <c r="AV283" s="33">
        <f t="shared" si="148"/>
        <v>6203807.2252565855</v>
      </c>
    </row>
    <row r="284" spans="1:48" x14ac:dyDescent="0.15">
      <c r="A284" s="2">
        <v>42223</v>
      </c>
      <c r="B284" s="30">
        <v>0.245675597</v>
      </c>
      <c r="C284" s="12">
        <f t="shared" si="155"/>
        <v>21226.371580799998</v>
      </c>
      <c r="D284" s="12">
        <f>Výpar!$L$18/31</f>
        <v>20333.094827586207</v>
      </c>
      <c r="E284" s="12">
        <f t="shared" si="156"/>
        <v>20943.087672413792</v>
      </c>
      <c r="F284" s="13">
        <f t="shared" si="179"/>
        <v>3888</v>
      </c>
      <c r="G284" s="13">
        <f t="shared" si="157"/>
        <v>7171.2000000000007</v>
      </c>
      <c r="H284" s="14">
        <f t="shared" si="157"/>
        <v>7171.2000000000007</v>
      </c>
      <c r="I284" s="15">
        <f t="shared" si="149"/>
        <v>18230.400000000001</v>
      </c>
      <c r="J284" s="15">
        <f t="shared" si="150"/>
        <v>-17947.116091613796</v>
      </c>
      <c r="K284" s="15">
        <f t="shared" si="158"/>
        <v>4077483.2212260743</v>
      </c>
      <c r="L284" s="15">
        <f t="shared" si="159"/>
        <v>0</v>
      </c>
      <c r="N284" s="2">
        <v>42223</v>
      </c>
      <c r="O284" s="37">
        <f t="shared" si="151"/>
        <v>8.108364406066762E-2</v>
      </c>
      <c r="P284" s="12">
        <f t="shared" si="160"/>
        <v>7005.626846841682</v>
      </c>
      <c r="Q284" s="12">
        <f t="shared" si="161"/>
        <v>5807.9793103448283</v>
      </c>
      <c r="R284" s="12">
        <f t="shared" si="162"/>
        <v>5982.218689655173</v>
      </c>
      <c r="S284" s="13">
        <f t="shared" si="163"/>
        <v>7171.2000000000007</v>
      </c>
      <c r="T284" s="13">
        <v>0</v>
      </c>
      <c r="U284" s="14">
        <v>0</v>
      </c>
      <c r="V284" s="15">
        <f t="shared" si="174"/>
        <v>7171.2000000000007</v>
      </c>
      <c r="W284" s="15">
        <f t="shared" si="164"/>
        <v>-6147.7918428134908</v>
      </c>
      <c r="X284" s="15">
        <f t="shared" si="170"/>
        <v>6111259.4334137719</v>
      </c>
      <c r="Y284" s="15">
        <f t="shared" si="171"/>
        <v>0</v>
      </c>
      <c r="Z284" s="15">
        <f t="shared" si="165"/>
        <v>6518000</v>
      </c>
      <c r="AB284" s="2">
        <v>42223</v>
      </c>
      <c r="AC284" s="12">
        <f t="shared" si="152"/>
        <v>2315.1840700974162</v>
      </c>
      <c r="AD284" s="12">
        <f t="shared" si="166"/>
        <v>2277.4686137068966</v>
      </c>
      <c r="AE284" s="12">
        <f t="shared" si="177"/>
        <v>2345.7926721181034</v>
      </c>
      <c r="AF284" s="13">
        <f t="shared" si="145"/>
        <v>86400</v>
      </c>
      <c r="AG284" s="15">
        <f t="shared" si="153"/>
        <v>86400</v>
      </c>
      <c r="AH284" s="15">
        <f t="shared" si="167"/>
        <v>-86430.608602020686</v>
      </c>
      <c r="AI284" s="15">
        <f t="shared" si="172"/>
        <v>0</v>
      </c>
      <c r="AJ284" s="15">
        <f t="shared" si="175"/>
        <v>0</v>
      </c>
      <c r="AK284" s="40">
        <f t="shared" si="146"/>
        <v>6197659.4334137719</v>
      </c>
      <c r="AL284" s="15"/>
      <c r="AN284" s="2">
        <v>42223</v>
      </c>
      <c r="AO284" s="12">
        <f t="shared" si="168"/>
        <v>2277.4686137068966</v>
      </c>
      <c r="AP284" s="12">
        <f t="shared" si="178"/>
        <v>2345.7926721181034</v>
      </c>
      <c r="AQ284" s="34">
        <f t="shared" si="147"/>
        <v>86400</v>
      </c>
      <c r="AR284" s="15">
        <f t="shared" si="154"/>
        <v>86400</v>
      </c>
      <c r="AS284" s="15">
        <f t="shared" si="169"/>
        <v>-86430.608602020686</v>
      </c>
      <c r="AT284" s="15">
        <f t="shared" si="173"/>
        <v>0</v>
      </c>
      <c r="AU284" s="15">
        <f t="shared" si="176"/>
        <v>0</v>
      </c>
      <c r="AV284" s="33">
        <f t="shared" si="148"/>
        <v>6197659.4334137719</v>
      </c>
    </row>
    <row r="285" spans="1:48" x14ac:dyDescent="0.15">
      <c r="A285" s="2">
        <v>42224</v>
      </c>
      <c r="B285" s="30">
        <v>0.24201598599999999</v>
      </c>
      <c r="C285" s="12">
        <f t="shared" si="155"/>
        <v>20910.181190399999</v>
      </c>
      <c r="D285" s="12">
        <f>Výpar!$L$18/31</f>
        <v>20333.094827586207</v>
      </c>
      <c r="E285" s="12">
        <f t="shared" si="156"/>
        <v>20943.087672413792</v>
      </c>
      <c r="F285" s="13">
        <f t="shared" si="179"/>
        <v>3888</v>
      </c>
      <c r="G285" s="13">
        <f t="shared" si="157"/>
        <v>7171.2000000000007</v>
      </c>
      <c r="H285" s="14">
        <f t="shared" si="157"/>
        <v>7171.2000000000007</v>
      </c>
      <c r="I285" s="15">
        <f t="shared" si="149"/>
        <v>18230.400000000001</v>
      </c>
      <c r="J285" s="15">
        <f t="shared" si="150"/>
        <v>-18263.306482013795</v>
      </c>
      <c r="K285" s="15">
        <f t="shared" si="158"/>
        <v>4059219.9147440605</v>
      </c>
      <c r="L285" s="15">
        <f t="shared" si="159"/>
        <v>0</v>
      </c>
      <c r="N285" s="2">
        <v>42224</v>
      </c>
      <c r="O285" s="37">
        <f t="shared" si="151"/>
        <v>7.9875813086211889E-2</v>
      </c>
      <c r="P285" s="12">
        <f t="shared" si="160"/>
        <v>6901.2702506487076</v>
      </c>
      <c r="Q285" s="12">
        <f t="shared" si="161"/>
        <v>5807.9793103448283</v>
      </c>
      <c r="R285" s="12">
        <f t="shared" si="162"/>
        <v>5982.218689655173</v>
      </c>
      <c r="S285" s="13">
        <f t="shared" si="163"/>
        <v>7171.2000000000007</v>
      </c>
      <c r="T285" s="13">
        <v>0</v>
      </c>
      <c r="U285" s="14">
        <v>0</v>
      </c>
      <c r="V285" s="15">
        <f t="shared" si="174"/>
        <v>7171.2000000000007</v>
      </c>
      <c r="W285" s="15">
        <f t="shared" si="164"/>
        <v>-6252.1484390064652</v>
      </c>
      <c r="X285" s="15">
        <f t="shared" si="170"/>
        <v>6105007.284974765</v>
      </c>
      <c r="Y285" s="15">
        <f t="shared" si="171"/>
        <v>0</v>
      </c>
      <c r="Z285" s="15">
        <f t="shared" si="165"/>
        <v>6518000</v>
      </c>
      <c r="AB285" s="2">
        <v>42224</v>
      </c>
      <c r="AC285" s="12">
        <f t="shared" si="152"/>
        <v>2280.6968308542232</v>
      </c>
      <c r="AD285" s="12">
        <f t="shared" si="166"/>
        <v>2277.4686137068966</v>
      </c>
      <c r="AE285" s="12">
        <f t="shared" si="177"/>
        <v>2345.7926721181034</v>
      </c>
      <c r="AF285" s="13">
        <f t="shared" si="145"/>
        <v>86400</v>
      </c>
      <c r="AG285" s="15">
        <f t="shared" si="153"/>
        <v>86400</v>
      </c>
      <c r="AH285" s="15">
        <f t="shared" si="167"/>
        <v>-86465.095841263872</v>
      </c>
      <c r="AI285" s="15">
        <f t="shared" si="172"/>
        <v>0</v>
      </c>
      <c r="AJ285" s="15">
        <f t="shared" si="175"/>
        <v>0</v>
      </c>
      <c r="AK285" s="40">
        <f t="shared" si="146"/>
        <v>6191407.284974765</v>
      </c>
      <c r="AL285" s="15"/>
      <c r="AN285" s="2">
        <v>42224</v>
      </c>
      <c r="AO285" s="12">
        <f t="shared" si="168"/>
        <v>2277.4686137068966</v>
      </c>
      <c r="AP285" s="12">
        <f t="shared" si="178"/>
        <v>2345.7926721181034</v>
      </c>
      <c r="AQ285" s="34">
        <f t="shared" si="147"/>
        <v>86400</v>
      </c>
      <c r="AR285" s="15">
        <f t="shared" si="154"/>
        <v>86400</v>
      </c>
      <c r="AS285" s="15">
        <f t="shared" si="169"/>
        <v>-86465.095841263872</v>
      </c>
      <c r="AT285" s="15">
        <f t="shared" si="173"/>
        <v>0</v>
      </c>
      <c r="AU285" s="15">
        <f t="shared" si="176"/>
        <v>0</v>
      </c>
      <c r="AV285" s="33">
        <f t="shared" si="148"/>
        <v>6191407.284974765</v>
      </c>
    </row>
    <row r="286" spans="1:48" x14ac:dyDescent="0.15">
      <c r="A286" s="2">
        <v>42225</v>
      </c>
      <c r="B286" s="30">
        <v>0.22869427000000001</v>
      </c>
      <c r="C286" s="12">
        <f t="shared" si="155"/>
        <v>19759.184927999999</v>
      </c>
      <c r="D286" s="12">
        <f>Výpar!$L$18/31</f>
        <v>20333.094827586207</v>
      </c>
      <c r="E286" s="12">
        <f t="shared" si="156"/>
        <v>20943.087672413792</v>
      </c>
      <c r="F286" s="13">
        <f t="shared" si="179"/>
        <v>3888</v>
      </c>
      <c r="G286" s="13">
        <f t="shared" si="157"/>
        <v>7171.2000000000007</v>
      </c>
      <c r="H286" s="14">
        <f t="shared" si="157"/>
        <v>7171.2000000000007</v>
      </c>
      <c r="I286" s="15">
        <f t="shared" si="149"/>
        <v>18230.400000000001</v>
      </c>
      <c r="J286" s="15">
        <f t="shared" si="150"/>
        <v>-19414.302744413795</v>
      </c>
      <c r="K286" s="15">
        <f t="shared" si="158"/>
        <v>4039805.6119996468</v>
      </c>
      <c r="L286" s="15">
        <f t="shared" si="159"/>
        <v>0</v>
      </c>
      <c r="N286" s="2">
        <v>42225</v>
      </c>
      <c r="O286" s="37">
        <f t="shared" si="151"/>
        <v>7.547906676052249E-2</v>
      </c>
      <c r="P286" s="12">
        <f t="shared" si="160"/>
        <v>6521.3913681091435</v>
      </c>
      <c r="Q286" s="12">
        <f t="shared" si="161"/>
        <v>5807.9793103448283</v>
      </c>
      <c r="R286" s="12">
        <f t="shared" si="162"/>
        <v>5982.218689655173</v>
      </c>
      <c r="S286" s="13">
        <f t="shared" si="163"/>
        <v>7171.2000000000007</v>
      </c>
      <c r="T286" s="13">
        <v>0</v>
      </c>
      <c r="U286" s="14">
        <v>0</v>
      </c>
      <c r="V286" s="15">
        <f t="shared" si="174"/>
        <v>7171.2000000000007</v>
      </c>
      <c r="W286" s="15">
        <f t="shared" si="164"/>
        <v>-6632.0273215460293</v>
      </c>
      <c r="X286" s="15">
        <f t="shared" si="170"/>
        <v>6098375.2576532187</v>
      </c>
      <c r="Y286" s="15">
        <f t="shared" si="171"/>
        <v>0</v>
      </c>
      <c r="Z286" s="15">
        <f t="shared" si="165"/>
        <v>6518000</v>
      </c>
      <c r="AB286" s="2">
        <v>42225</v>
      </c>
      <c r="AC286" s="12">
        <f t="shared" si="152"/>
        <v>2155.1563822049347</v>
      </c>
      <c r="AD286" s="12">
        <f t="shared" si="166"/>
        <v>2277.4686137068966</v>
      </c>
      <c r="AE286" s="12">
        <f t="shared" si="177"/>
        <v>2345.7926721181034</v>
      </c>
      <c r="AF286" s="13">
        <f t="shared" si="145"/>
        <v>86400</v>
      </c>
      <c r="AG286" s="15">
        <f t="shared" si="153"/>
        <v>86400</v>
      </c>
      <c r="AH286" s="15">
        <f t="shared" si="167"/>
        <v>-86590.636289913164</v>
      </c>
      <c r="AI286" s="15">
        <f t="shared" si="172"/>
        <v>0</v>
      </c>
      <c r="AJ286" s="15">
        <f t="shared" si="175"/>
        <v>0</v>
      </c>
      <c r="AK286" s="40">
        <f t="shared" si="146"/>
        <v>6184775.2576532187</v>
      </c>
      <c r="AL286" s="15"/>
      <c r="AN286" s="2">
        <v>42225</v>
      </c>
      <c r="AO286" s="12">
        <f t="shared" si="168"/>
        <v>2277.4686137068966</v>
      </c>
      <c r="AP286" s="12">
        <f t="shared" si="178"/>
        <v>2345.7926721181034</v>
      </c>
      <c r="AQ286" s="34">
        <f t="shared" si="147"/>
        <v>86400</v>
      </c>
      <c r="AR286" s="15">
        <f t="shared" si="154"/>
        <v>86400</v>
      </c>
      <c r="AS286" s="15">
        <f t="shared" si="169"/>
        <v>-86590.636289913164</v>
      </c>
      <c r="AT286" s="15">
        <f t="shared" si="173"/>
        <v>0</v>
      </c>
      <c r="AU286" s="15">
        <f t="shared" si="176"/>
        <v>0</v>
      </c>
      <c r="AV286" s="33">
        <f t="shared" si="148"/>
        <v>6184775.2576532187</v>
      </c>
    </row>
    <row r="287" spans="1:48" x14ac:dyDescent="0.15">
      <c r="A287" s="2">
        <v>42226</v>
      </c>
      <c r="B287" s="30">
        <v>0.222594918</v>
      </c>
      <c r="C287" s="12">
        <f t="shared" si="155"/>
        <v>19232.200915199999</v>
      </c>
      <c r="D287" s="12">
        <f>Výpar!$L$18/31</f>
        <v>20333.094827586207</v>
      </c>
      <c r="E287" s="12">
        <f t="shared" si="156"/>
        <v>20943.087672413792</v>
      </c>
      <c r="F287" s="13">
        <f t="shared" si="179"/>
        <v>3888</v>
      </c>
      <c r="G287" s="13">
        <f t="shared" si="157"/>
        <v>7171.2000000000007</v>
      </c>
      <c r="H287" s="14">
        <f t="shared" si="157"/>
        <v>7171.2000000000007</v>
      </c>
      <c r="I287" s="15">
        <f t="shared" si="149"/>
        <v>18230.400000000001</v>
      </c>
      <c r="J287" s="15">
        <f t="shared" si="150"/>
        <v>-19941.286757213795</v>
      </c>
      <c r="K287" s="15">
        <f t="shared" si="158"/>
        <v>4019864.3252424328</v>
      </c>
      <c r="L287" s="15">
        <f t="shared" si="159"/>
        <v>0</v>
      </c>
      <c r="N287" s="2">
        <v>42226</v>
      </c>
      <c r="O287" s="37">
        <f t="shared" si="151"/>
        <v>7.3466015026415088E-2</v>
      </c>
      <c r="P287" s="12">
        <f t="shared" si="160"/>
        <v>6347.463698282264</v>
      </c>
      <c r="Q287" s="12">
        <f t="shared" si="161"/>
        <v>5807.9793103448283</v>
      </c>
      <c r="R287" s="12">
        <f t="shared" si="162"/>
        <v>5982.218689655173</v>
      </c>
      <c r="S287" s="13">
        <f t="shared" si="163"/>
        <v>7171.2000000000007</v>
      </c>
      <c r="T287" s="13">
        <v>0</v>
      </c>
      <c r="U287" s="14">
        <v>0</v>
      </c>
      <c r="V287" s="15">
        <f t="shared" si="174"/>
        <v>7171.2000000000007</v>
      </c>
      <c r="W287" s="15">
        <f t="shared" si="164"/>
        <v>-6805.9549913729088</v>
      </c>
      <c r="X287" s="15">
        <f t="shared" si="170"/>
        <v>6091569.3026618455</v>
      </c>
      <c r="Y287" s="15">
        <f t="shared" si="171"/>
        <v>0</v>
      </c>
      <c r="Z287" s="15">
        <f t="shared" si="165"/>
        <v>6518000</v>
      </c>
      <c r="AB287" s="2">
        <v>42226</v>
      </c>
      <c r="AC287" s="12">
        <f t="shared" si="152"/>
        <v>2097.6776469916981</v>
      </c>
      <c r="AD287" s="12">
        <f t="shared" si="166"/>
        <v>2277.4686137068966</v>
      </c>
      <c r="AE287" s="12">
        <f t="shared" si="177"/>
        <v>2345.7926721181034</v>
      </c>
      <c r="AF287" s="13">
        <f t="shared" si="145"/>
        <v>86400</v>
      </c>
      <c r="AG287" s="15">
        <f t="shared" si="153"/>
        <v>86400</v>
      </c>
      <c r="AH287" s="15">
        <f t="shared" si="167"/>
        <v>-86648.115025126404</v>
      </c>
      <c r="AI287" s="15">
        <f t="shared" si="172"/>
        <v>0</v>
      </c>
      <c r="AJ287" s="15">
        <f t="shared" si="175"/>
        <v>0</v>
      </c>
      <c r="AK287" s="40">
        <f t="shared" si="146"/>
        <v>6177969.3026618455</v>
      </c>
      <c r="AL287" s="15"/>
      <c r="AN287" s="2">
        <v>42226</v>
      </c>
      <c r="AO287" s="12">
        <f t="shared" si="168"/>
        <v>2277.4686137068966</v>
      </c>
      <c r="AP287" s="12">
        <f t="shared" si="178"/>
        <v>2345.7926721181034</v>
      </c>
      <c r="AQ287" s="34">
        <f t="shared" si="147"/>
        <v>86400</v>
      </c>
      <c r="AR287" s="15">
        <f t="shared" si="154"/>
        <v>86400</v>
      </c>
      <c r="AS287" s="15">
        <f t="shared" si="169"/>
        <v>-86648.115025126404</v>
      </c>
      <c r="AT287" s="15">
        <f t="shared" si="173"/>
        <v>0</v>
      </c>
      <c r="AU287" s="15">
        <f t="shared" si="176"/>
        <v>0</v>
      </c>
      <c r="AV287" s="33">
        <f t="shared" si="148"/>
        <v>6177969.3026618455</v>
      </c>
    </row>
    <row r="288" spans="1:48" x14ac:dyDescent="0.15">
      <c r="A288" s="2">
        <v>42227</v>
      </c>
      <c r="B288" s="30">
        <v>0.21422532499999999</v>
      </c>
      <c r="C288" s="12">
        <f t="shared" si="155"/>
        <v>18509.068080000001</v>
      </c>
      <c r="D288" s="12">
        <f>Výpar!$L$18/31</f>
        <v>20333.094827586207</v>
      </c>
      <c r="E288" s="12">
        <f t="shared" si="156"/>
        <v>20943.087672413792</v>
      </c>
      <c r="F288" s="13">
        <f t="shared" si="179"/>
        <v>3888</v>
      </c>
      <c r="G288" s="13">
        <f t="shared" si="157"/>
        <v>7171.2000000000007</v>
      </c>
      <c r="H288" s="14">
        <f t="shared" si="157"/>
        <v>7171.2000000000007</v>
      </c>
      <c r="I288" s="15">
        <f t="shared" si="149"/>
        <v>18230.400000000001</v>
      </c>
      <c r="J288" s="15">
        <f t="shared" si="150"/>
        <v>-20664.419592413793</v>
      </c>
      <c r="K288" s="15">
        <f t="shared" si="158"/>
        <v>3999199.9056500192</v>
      </c>
      <c r="L288" s="15">
        <f t="shared" si="159"/>
        <v>0</v>
      </c>
      <c r="N288" s="2">
        <v>42227</v>
      </c>
      <c r="O288" s="37">
        <f t="shared" si="151"/>
        <v>7.0703684912917258E-2</v>
      </c>
      <c r="P288" s="12">
        <f t="shared" si="160"/>
        <v>6108.7983764760511</v>
      </c>
      <c r="Q288" s="12">
        <f t="shared" si="161"/>
        <v>5807.9793103448283</v>
      </c>
      <c r="R288" s="12">
        <f t="shared" si="162"/>
        <v>5982.218689655173</v>
      </c>
      <c r="S288" s="13">
        <f t="shared" si="163"/>
        <v>7171.2000000000007</v>
      </c>
      <c r="T288" s="13">
        <v>0</v>
      </c>
      <c r="U288" s="14">
        <v>0</v>
      </c>
      <c r="V288" s="15">
        <f t="shared" si="174"/>
        <v>7171.2000000000007</v>
      </c>
      <c r="W288" s="15">
        <f t="shared" si="164"/>
        <v>-7044.6203131791217</v>
      </c>
      <c r="X288" s="15">
        <f t="shared" si="170"/>
        <v>6084524.6823486667</v>
      </c>
      <c r="Y288" s="15">
        <f t="shared" si="171"/>
        <v>0</v>
      </c>
      <c r="Z288" s="15">
        <f t="shared" si="165"/>
        <v>6518000</v>
      </c>
      <c r="AB288" s="2">
        <v>42227</v>
      </c>
      <c r="AC288" s="12">
        <f t="shared" si="152"/>
        <v>2018.804740510885</v>
      </c>
      <c r="AD288" s="12">
        <f t="shared" si="166"/>
        <v>2277.4686137068966</v>
      </c>
      <c r="AE288" s="12">
        <f t="shared" si="177"/>
        <v>2345.7926721181034</v>
      </c>
      <c r="AF288" s="13">
        <f t="shared" si="145"/>
        <v>86400</v>
      </c>
      <c r="AG288" s="15">
        <f t="shared" si="153"/>
        <v>86400</v>
      </c>
      <c r="AH288" s="15">
        <f t="shared" si="167"/>
        <v>-86726.987931607218</v>
      </c>
      <c r="AI288" s="15">
        <f t="shared" si="172"/>
        <v>0</v>
      </c>
      <c r="AJ288" s="15">
        <f t="shared" si="175"/>
        <v>0</v>
      </c>
      <c r="AK288" s="40">
        <f t="shared" si="146"/>
        <v>6170924.6823486667</v>
      </c>
      <c r="AL288" s="15"/>
      <c r="AN288" s="2">
        <v>42227</v>
      </c>
      <c r="AO288" s="12">
        <f t="shared" si="168"/>
        <v>2277.4686137068966</v>
      </c>
      <c r="AP288" s="12">
        <f t="shared" si="178"/>
        <v>2345.7926721181034</v>
      </c>
      <c r="AQ288" s="34">
        <f t="shared" si="147"/>
        <v>86400</v>
      </c>
      <c r="AR288" s="15">
        <f t="shared" si="154"/>
        <v>86400</v>
      </c>
      <c r="AS288" s="15">
        <f t="shared" si="169"/>
        <v>-86726.987931607218</v>
      </c>
      <c r="AT288" s="15">
        <f t="shared" si="173"/>
        <v>0</v>
      </c>
      <c r="AU288" s="15">
        <f t="shared" si="176"/>
        <v>0</v>
      </c>
      <c r="AV288" s="33">
        <f t="shared" si="148"/>
        <v>6170924.6823486667</v>
      </c>
    </row>
    <row r="289" spans="1:48" x14ac:dyDescent="0.15">
      <c r="A289" s="2">
        <v>42228</v>
      </c>
      <c r="B289" s="30">
        <v>0.207051388</v>
      </c>
      <c r="C289" s="12">
        <f t="shared" si="155"/>
        <v>17889.239923199999</v>
      </c>
      <c r="D289" s="12">
        <f>Výpar!$L$18/31</f>
        <v>20333.094827586207</v>
      </c>
      <c r="E289" s="12">
        <f t="shared" si="156"/>
        <v>20943.087672413792</v>
      </c>
      <c r="F289" s="13">
        <f t="shared" si="179"/>
        <v>3888</v>
      </c>
      <c r="G289" s="13">
        <f t="shared" si="157"/>
        <v>7171.2000000000007</v>
      </c>
      <c r="H289" s="14">
        <f t="shared" si="157"/>
        <v>7171.2000000000007</v>
      </c>
      <c r="I289" s="15">
        <f t="shared" si="149"/>
        <v>18230.400000000001</v>
      </c>
      <c r="J289" s="15">
        <f t="shared" si="150"/>
        <v>-21284.247749213795</v>
      </c>
      <c r="K289" s="15">
        <f t="shared" si="158"/>
        <v>3977915.6579008056</v>
      </c>
      <c r="L289" s="15">
        <f t="shared" si="159"/>
        <v>0</v>
      </c>
      <c r="N289" s="2">
        <v>42228</v>
      </c>
      <c r="O289" s="37">
        <f t="shared" si="151"/>
        <v>6.8335973339912898E-2</v>
      </c>
      <c r="P289" s="12">
        <f t="shared" si="160"/>
        <v>5904.228096568474</v>
      </c>
      <c r="Q289" s="12">
        <f t="shared" si="161"/>
        <v>5807.9793103448283</v>
      </c>
      <c r="R289" s="12">
        <f t="shared" si="162"/>
        <v>5982.218689655173</v>
      </c>
      <c r="S289" s="13">
        <f t="shared" si="163"/>
        <v>7171.2000000000007</v>
      </c>
      <c r="T289" s="13">
        <v>0</v>
      </c>
      <c r="U289" s="14">
        <v>0</v>
      </c>
      <c r="V289" s="15">
        <f t="shared" si="174"/>
        <v>7171.2000000000007</v>
      </c>
      <c r="W289" s="15">
        <f t="shared" si="164"/>
        <v>-7249.1905930866988</v>
      </c>
      <c r="X289" s="15">
        <f t="shared" si="170"/>
        <v>6077275.4917555796</v>
      </c>
      <c r="Y289" s="15">
        <f t="shared" si="171"/>
        <v>0</v>
      </c>
      <c r="Z289" s="15">
        <f t="shared" si="165"/>
        <v>6518000</v>
      </c>
      <c r="AB289" s="2">
        <v>42228</v>
      </c>
      <c r="AC289" s="12">
        <f t="shared" si="152"/>
        <v>1951.1993907525102</v>
      </c>
      <c r="AD289" s="12">
        <f t="shared" si="166"/>
        <v>2277.4686137068966</v>
      </c>
      <c r="AE289" s="12">
        <f t="shared" si="177"/>
        <v>2345.7926721181034</v>
      </c>
      <c r="AF289" s="13">
        <f t="shared" si="145"/>
        <v>86400</v>
      </c>
      <c r="AG289" s="15">
        <f t="shared" si="153"/>
        <v>86400</v>
      </c>
      <c r="AH289" s="15">
        <f t="shared" si="167"/>
        <v>-86794.593281365582</v>
      </c>
      <c r="AI289" s="15">
        <f t="shared" si="172"/>
        <v>0</v>
      </c>
      <c r="AJ289" s="15">
        <f t="shared" si="175"/>
        <v>0</v>
      </c>
      <c r="AK289" s="40">
        <f t="shared" si="146"/>
        <v>6163675.4917555796</v>
      </c>
      <c r="AL289" s="15"/>
      <c r="AN289" s="2">
        <v>42228</v>
      </c>
      <c r="AO289" s="12">
        <f t="shared" si="168"/>
        <v>2277.4686137068966</v>
      </c>
      <c r="AP289" s="12">
        <f t="shared" si="178"/>
        <v>2345.7926721181034</v>
      </c>
      <c r="AQ289" s="34">
        <f t="shared" si="147"/>
        <v>86400</v>
      </c>
      <c r="AR289" s="15">
        <f t="shared" si="154"/>
        <v>86400</v>
      </c>
      <c r="AS289" s="15">
        <f t="shared" si="169"/>
        <v>-86794.593281365582</v>
      </c>
      <c r="AT289" s="15">
        <f t="shared" si="173"/>
        <v>0</v>
      </c>
      <c r="AU289" s="15">
        <f t="shared" si="176"/>
        <v>0</v>
      </c>
      <c r="AV289" s="33">
        <f t="shared" si="148"/>
        <v>6163675.4917555796</v>
      </c>
    </row>
    <row r="290" spans="1:48" x14ac:dyDescent="0.15">
      <c r="A290" s="2">
        <v>42229</v>
      </c>
      <c r="B290" s="30">
        <v>0.204660076</v>
      </c>
      <c r="C290" s="12">
        <f t="shared" si="155"/>
        <v>17682.630566399999</v>
      </c>
      <c r="D290" s="12">
        <f>Výpar!$L$18/31</f>
        <v>20333.094827586207</v>
      </c>
      <c r="E290" s="12">
        <f t="shared" si="156"/>
        <v>20943.087672413792</v>
      </c>
      <c r="F290" s="13">
        <f t="shared" si="179"/>
        <v>3888</v>
      </c>
      <c r="G290" s="13">
        <f t="shared" si="157"/>
        <v>7171.2000000000007</v>
      </c>
      <c r="H290" s="14">
        <f t="shared" si="157"/>
        <v>7171.2000000000007</v>
      </c>
      <c r="I290" s="15">
        <f t="shared" si="149"/>
        <v>18230.400000000001</v>
      </c>
      <c r="J290" s="15">
        <f t="shared" si="150"/>
        <v>-21490.857106013795</v>
      </c>
      <c r="K290" s="15">
        <f t="shared" si="158"/>
        <v>3956424.8007947919</v>
      </c>
      <c r="L290" s="15">
        <f t="shared" si="159"/>
        <v>0</v>
      </c>
      <c r="N290" s="2">
        <v>42229</v>
      </c>
      <c r="O290" s="37">
        <f t="shared" si="151"/>
        <v>6.754673625892596E-2</v>
      </c>
      <c r="P290" s="12">
        <f t="shared" si="160"/>
        <v>5836.0380127712033</v>
      </c>
      <c r="Q290" s="12">
        <f t="shared" si="161"/>
        <v>5807.9793103448283</v>
      </c>
      <c r="R290" s="12">
        <f t="shared" si="162"/>
        <v>5982.218689655173</v>
      </c>
      <c r="S290" s="13">
        <f t="shared" si="163"/>
        <v>7171.2000000000007</v>
      </c>
      <c r="T290" s="13">
        <v>0</v>
      </c>
      <c r="U290" s="14">
        <v>0</v>
      </c>
      <c r="V290" s="15">
        <f t="shared" si="174"/>
        <v>7171.2000000000007</v>
      </c>
      <c r="W290" s="15">
        <f t="shared" si="164"/>
        <v>-7317.3806768839695</v>
      </c>
      <c r="X290" s="15">
        <f t="shared" si="170"/>
        <v>6069958.1110786954</v>
      </c>
      <c r="Y290" s="15">
        <f t="shared" si="171"/>
        <v>0</v>
      </c>
      <c r="Z290" s="15">
        <f t="shared" si="165"/>
        <v>6518000</v>
      </c>
      <c r="AB290" s="2">
        <v>42229</v>
      </c>
      <c r="AC290" s="12">
        <f t="shared" si="152"/>
        <v>1928.6642773076339</v>
      </c>
      <c r="AD290" s="12">
        <f t="shared" si="166"/>
        <v>2277.4686137068966</v>
      </c>
      <c r="AE290" s="12">
        <f t="shared" si="177"/>
        <v>2345.7926721181034</v>
      </c>
      <c r="AF290" s="13">
        <f t="shared" si="145"/>
        <v>86400</v>
      </c>
      <c r="AG290" s="15">
        <f t="shared" si="153"/>
        <v>86400</v>
      </c>
      <c r="AH290" s="15">
        <f t="shared" si="167"/>
        <v>-86817.128394810468</v>
      </c>
      <c r="AI290" s="15">
        <f t="shared" si="172"/>
        <v>0</v>
      </c>
      <c r="AJ290" s="15">
        <f t="shared" si="175"/>
        <v>0</v>
      </c>
      <c r="AK290" s="40">
        <f t="shared" si="146"/>
        <v>6156358.1110786954</v>
      </c>
      <c r="AL290" s="15"/>
      <c r="AN290" s="2">
        <v>42229</v>
      </c>
      <c r="AO290" s="12">
        <f t="shared" si="168"/>
        <v>2277.4686137068966</v>
      </c>
      <c r="AP290" s="12">
        <f t="shared" si="178"/>
        <v>2345.7926721181034</v>
      </c>
      <c r="AQ290" s="34">
        <f t="shared" si="147"/>
        <v>86400</v>
      </c>
      <c r="AR290" s="15">
        <f t="shared" si="154"/>
        <v>86400</v>
      </c>
      <c r="AS290" s="15">
        <f t="shared" si="169"/>
        <v>-86817.128394810468</v>
      </c>
      <c r="AT290" s="15">
        <f t="shared" si="173"/>
        <v>0</v>
      </c>
      <c r="AU290" s="15">
        <f t="shared" si="176"/>
        <v>0</v>
      </c>
      <c r="AV290" s="33">
        <f t="shared" si="148"/>
        <v>6156358.1110786954</v>
      </c>
    </row>
    <row r="291" spans="1:48" x14ac:dyDescent="0.15">
      <c r="A291" s="2">
        <v>42230</v>
      </c>
      <c r="B291" s="30">
        <v>0.20346442000000001</v>
      </c>
      <c r="C291" s="12">
        <f t="shared" si="155"/>
        <v>17579.325887999999</v>
      </c>
      <c r="D291" s="12">
        <f>Výpar!$L$18/31</f>
        <v>20333.094827586207</v>
      </c>
      <c r="E291" s="12">
        <f t="shared" si="156"/>
        <v>20943.087672413792</v>
      </c>
      <c r="F291" s="13">
        <f t="shared" si="179"/>
        <v>3888</v>
      </c>
      <c r="G291" s="13">
        <f t="shared" si="157"/>
        <v>7171.2000000000007</v>
      </c>
      <c r="H291" s="14">
        <f t="shared" si="157"/>
        <v>7171.2000000000007</v>
      </c>
      <c r="I291" s="15">
        <f t="shared" si="149"/>
        <v>18230.400000000001</v>
      </c>
      <c r="J291" s="15">
        <f t="shared" si="150"/>
        <v>-21594.161784413795</v>
      </c>
      <c r="K291" s="15">
        <f t="shared" si="158"/>
        <v>3934830.6390103782</v>
      </c>
      <c r="L291" s="15">
        <f t="shared" si="159"/>
        <v>0</v>
      </c>
      <c r="N291" s="2">
        <v>42230</v>
      </c>
      <c r="O291" s="37">
        <f t="shared" si="151"/>
        <v>6.7152117718432505E-2</v>
      </c>
      <c r="P291" s="12">
        <f t="shared" si="160"/>
        <v>5801.9429708725684</v>
      </c>
      <c r="Q291" s="12">
        <f t="shared" si="161"/>
        <v>5807.9793103448283</v>
      </c>
      <c r="R291" s="12">
        <f t="shared" si="162"/>
        <v>5982.218689655173</v>
      </c>
      <c r="S291" s="13">
        <f t="shared" si="163"/>
        <v>7171.2000000000007</v>
      </c>
      <c r="T291" s="13">
        <v>0</v>
      </c>
      <c r="U291" s="14">
        <v>0</v>
      </c>
      <c r="V291" s="15">
        <f t="shared" si="174"/>
        <v>7171.2000000000007</v>
      </c>
      <c r="W291" s="15">
        <f t="shared" si="164"/>
        <v>-7351.4757187826044</v>
      </c>
      <c r="X291" s="15">
        <f t="shared" si="170"/>
        <v>6062606.6353599131</v>
      </c>
      <c r="Y291" s="15">
        <f t="shared" si="171"/>
        <v>0</v>
      </c>
      <c r="Z291" s="15">
        <f t="shared" si="165"/>
        <v>6518000</v>
      </c>
      <c r="AB291" s="2">
        <v>42230</v>
      </c>
      <c r="AC291" s="12">
        <f t="shared" si="152"/>
        <v>1917.3967205851959</v>
      </c>
      <c r="AD291" s="12">
        <f t="shared" si="166"/>
        <v>2277.4686137068966</v>
      </c>
      <c r="AE291" s="12">
        <f t="shared" si="177"/>
        <v>2345.7926721181034</v>
      </c>
      <c r="AF291" s="13">
        <f t="shared" si="145"/>
        <v>86400</v>
      </c>
      <c r="AG291" s="15">
        <f t="shared" si="153"/>
        <v>86400</v>
      </c>
      <c r="AH291" s="15">
        <f t="shared" si="167"/>
        <v>-86828.395951532904</v>
      </c>
      <c r="AI291" s="15">
        <f t="shared" si="172"/>
        <v>0</v>
      </c>
      <c r="AJ291" s="15">
        <f t="shared" si="175"/>
        <v>0</v>
      </c>
      <c r="AK291" s="40">
        <f t="shared" si="146"/>
        <v>6149006.6353599131</v>
      </c>
      <c r="AL291" s="15"/>
      <c r="AN291" s="2">
        <v>42230</v>
      </c>
      <c r="AO291" s="12">
        <f t="shared" si="168"/>
        <v>2277.4686137068966</v>
      </c>
      <c r="AP291" s="12">
        <f t="shared" si="178"/>
        <v>2345.7926721181034</v>
      </c>
      <c r="AQ291" s="34">
        <f t="shared" si="147"/>
        <v>86400</v>
      </c>
      <c r="AR291" s="15">
        <f t="shared" si="154"/>
        <v>86400</v>
      </c>
      <c r="AS291" s="15">
        <f t="shared" si="169"/>
        <v>-86828.395951532904</v>
      </c>
      <c r="AT291" s="15">
        <f t="shared" si="173"/>
        <v>0</v>
      </c>
      <c r="AU291" s="15">
        <f t="shared" si="176"/>
        <v>0</v>
      </c>
      <c r="AV291" s="33">
        <f t="shared" si="148"/>
        <v>6149006.6353599131</v>
      </c>
    </row>
    <row r="292" spans="1:48" x14ac:dyDescent="0.15">
      <c r="A292" s="2">
        <v>42231</v>
      </c>
      <c r="B292" s="30">
        <v>0.185529578</v>
      </c>
      <c r="C292" s="12">
        <f t="shared" si="155"/>
        <v>16029.755539199999</v>
      </c>
      <c r="D292" s="12">
        <f>Výpar!$L$18/31</f>
        <v>20333.094827586207</v>
      </c>
      <c r="E292" s="12">
        <f t="shared" si="156"/>
        <v>20943.087672413792</v>
      </c>
      <c r="F292" s="13">
        <f t="shared" si="179"/>
        <v>3888</v>
      </c>
      <c r="G292" s="13">
        <f t="shared" si="157"/>
        <v>7171.2000000000007</v>
      </c>
      <c r="H292" s="14">
        <f t="shared" si="157"/>
        <v>7171.2000000000007</v>
      </c>
      <c r="I292" s="15">
        <f t="shared" si="149"/>
        <v>18230.400000000001</v>
      </c>
      <c r="J292" s="15">
        <f t="shared" si="150"/>
        <v>-23143.732133213794</v>
      </c>
      <c r="K292" s="15">
        <f t="shared" si="158"/>
        <v>3911686.9068771643</v>
      </c>
      <c r="L292" s="15">
        <f t="shared" si="159"/>
        <v>0</v>
      </c>
      <c r="N292" s="2">
        <v>42231</v>
      </c>
      <c r="O292" s="37">
        <f t="shared" si="151"/>
        <v>6.1232838950943384E-2</v>
      </c>
      <c r="P292" s="12">
        <f t="shared" si="160"/>
        <v>5290.5172853615086</v>
      </c>
      <c r="Q292" s="12">
        <f t="shared" si="161"/>
        <v>5807.9793103448283</v>
      </c>
      <c r="R292" s="12">
        <f t="shared" si="162"/>
        <v>5982.218689655173</v>
      </c>
      <c r="S292" s="13">
        <f t="shared" si="163"/>
        <v>7171.2000000000007</v>
      </c>
      <c r="T292" s="13">
        <v>0</v>
      </c>
      <c r="U292" s="14">
        <v>0</v>
      </c>
      <c r="V292" s="15">
        <f t="shared" si="174"/>
        <v>7171.2000000000007</v>
      </c>
      <c r="W292" s="15">
        <f t="shared" si="164"/>
        <v>-7862.9014042936642</v>
      </c>
      <c r="X292" s="15">
        <f t="shared" si="170"/>
        <v>6054743.7339556199</v>
      </c>
      <c r="Y292" s="15">
        <f t="shared" si="171"/>
        <v>0</v>
      </c>
      <c r="Z292" s="15">
        <f t="shared" si="165"/>
        <v>6518000</v>
      </c>
      <c r="AB292" s="2">
        <v>42231</v>
      </c>
      <c r="AC292" s="12">
        <f t="shared" si="152"/>
        <v>1748.383350901132</v>
      </c>
      <c r="AD292" s="12">
        <f t="shared" si="166"/>
        <v>2277.4686137068966</v>
      </c>
      <c r="AE292" s="12">
        <f t="shared" si="177"/>
        <v>2345.7926721181034</v>
      </c>
      <c r="AF292" s="13">
        <f t="shared" si="145"/>
        <v>86400</v>
      </c>
      <c r="AG292" s="15">
        <f t="shared" si="153"/>
        <v>86400</v>
      </c>
      <c r="AH292" s="15">
        <f t="shared" si="167"/>
        <v>-86997.409321216968</v>
      </c>
      <c r="AI292" s="15">
        <f t="shared" si="172"/>
        <v>0</v>
      </c>
      <c r="AJ292" s="15">
        <f t="shared" si="175"/>
        <v>0</v>
      </c>
      <c r="AK292" s="40">
        <f t="shared" si="146"/>
        <v>6141143.7339556199</v>
      </c>
      <c r="AL292" s="15"/>
      <c r="AN292" s="2">
        <v>42231</v>
      </c>
      <c r="AO292" s="12">
        <f t="shared" si="168"/>
        <v>2277.4686137068966</v>
      </c>
      <c r="AP292" s="12">
        <f t="shared" si="178"/>
        <v>2345.7926721181034</v>
      </c>
      <c r="AQ292" s="34">
        <f t="shared" si="147"/>
        <v>86400</v>
      </c>
      <c r="AR292" s="15">
        <f t="shared" si="154"/>
        <v>86400</v>
      </c>
      <c r="AS292" s="15">
        <f t="shared" si="169"/>
        <v>-86997.409321216968</v>
      </c>
      <c r="AT292" s="15">
        <f t="shared" si="173"/>
        <v>0</v>
      </c>
      <c r="AU292" s="15">
        <f t="shared" si="176"/>
        <v>0</v>
      </c>
      <c r="AV292" s="33">
        <f t="shared" si="148"/>
        <v>6141143.7339556199</v>
      </c>
    </row>
    <row r="293" spans="1:48" x14ac:dyDescent="0.15">
      <c r="A293" s="2">
        <v>42232</v>
      </c>
      <c r="B293" s="30">
        <v>0.17717830900000001</v>
      </c>
      <c r="C293" s="12">
        <f t="shared" si="155"/>
        <v>15308.205897600001</v>
      </c>
      <c r="D293" s="12">
        <f>Výpar!$L$18/31</f>
        <v>20333.094827586207</v>
      </c>
      <c r="E293" s="12">
        <f t="shared" si="156"/>
        <v>20943.087672413792</v>
      </c>
      <c r="F293" s="13">
        <f t="shared" si="179"/>
        <v>3888</v>
      </c>
      <c r="G293" s="13">
        <f t="shared" si="157"/>
        <v>7171.2000000000007</v>
      </c>
      <c r="H293" s="14">
        <f t="shared" si="157"/>
        <v>7171.2000000000007</v>
      </c>
      <c r="I293" s="15">
        <f t="shared" si="149"/>
        <v>18230.400000000001</v>
      </c>
      <c r="J293" s="15">
        <f t="shared" si="150"/>
        <v>-23865.281774813793</v>
      </c>
      <c r="K293" s="15">
        <f t="shared" si="158"/>
        <v>3887821.6251023505</v>
      </c>
      <c r="L293" s="15">
        <f t="shared" si="159"/>
        <v>0</v>
      </c>
      <c r="N293" s="2">
        <v>42232</v>
      </c>
      <c r="O293" s="37">
        <f t="shared" si="151"/>
        <v>5.8476556555297522E-2</v>
      </c>
      <c r="P293" s="12">
        <f t="shared" si="160"/>
        <v>5052.3744863777056</v>
      </c>
      <c r="Q293" s="12">
        <f t="shared" si="161"/>
        <v>5807.9793103448283</v>
      </c>
      <c r="R293" s="12">
        <f t="shared" si="162"/>
        <v>5982.218689655173</v>
      </c>
      <c r="S293" s="13">
        <f t="shared" si="163"/>
        <v>7171.2000000000007</v>
      </c>
      <c r="T293" s="13">
        <v>0</v>
      </c>
      <c r="U293" s="14">
        <v>0</v>
      </c>
      <c r="V293" s="15">
        <f t="shared" si="174"/>
        <v>7171.2000000000007</v>
      </c>
      <c r="W293" s="15">
        <f t="shared" si="164"/>
        <v>-8101.0442032774672</v>
      </c>
      <c r="X293" s="15">
        <f t="shared" si="170"/>
        <v>6046642.6897523422</v>
      </c>
      <c r="Y293" s="15">
        <f t="shared" si="171"/>
        <v>0</v>
      </c>
      <c r="Z293" s="15">
        <f t="shared" si="165"/>
        <v>6518000</v>
      </c>
      <c r="AB293" s="2">
        <v>42232</v>
      </c>
      <c r="AC293" s="12">
        <f t="shared" si="152"/>
        <v>1669.6831251155875</v>
      </c>
      <c r="AD293" s="12">
        <f t="shared" si="166"/>
        <v>2277.4686137068966</v>
      </c>
      <c r="AE293" s="12">
        <f t="shared" si="177"/>
        <v>2345.7926721181034</v>
      </c>
      <c r="AF293" s="13">
        <f t="shared" si="145"/>
        <v>86400</v>
      </c>
      <c r="AG293" s="15">
        <f t="shared" si="153"/>
        <v>86400</v>
      </c>
      <c r="AH293" s="15">
        <f t="shared" si="167"/>
        <v>-87076.109547002518</v>
      </c>
      <c r="AI293" s="15">
        <f t="shared" si="172"/>
        <v>0</v>
      </c>
      <c r="AJ293" s="15">
        <f t="shared" si="175"/>
        <v>0</v>
      </c>
      <c r="AK293" s="40">
        <f t="shared" si="146"/>
        <v>6133042.6897523422</v>
      </c>
      <c r="AL293" s="15"/>
      <c r="AN293" s="2">
        <v>42232</v>
      </c>
      <c r="AO293" s="12">
        <f t="shared" si="168"/>
        <v>2277.4686137068966</v>
      </c>
      <c r="AP293" s="12">
        <f t="shared" si="178"/>
        <v>2345.7926721181034</v>
      </c>
      <c r="AQ293" s="34">
        <f t="shared" si="147"/>
        <v>86400</v>
      </c>
      <c r="AR293" s="15">
        <f t="shared" si="154"/>
        <v>86400</v>
      </c>
      <c r="AS293" s="15">
        <f t="shared" si="169"/>
        <v>-87076.109547002518</v>
      </c>
      <c r="AT293" s="15">
        <f t="shared" si="173"/>
        <v>0</v>
      </c>
      <c r="AU293" s="15">
        <f t="shared" si="176"/>
        <v>0</v>
      </c>
      <c r="AV293" s="33">
        <f t="shared" si="148"/>
        <v>6133042.6897523422</v>
      </c>
    </row>
    <row r="294" spans="1:48" x14ac:dyDescent="0.15">
      <c r="A294" s="2">
        <v>42233</v>
      </c>
      <c r="B294" s="30">
        <v>0.234450042</v>
      </c>
      <c r="C294" s="12">
        <f t="shared" si="155"/>
        <v>20256.483628800001</v>
      </c>
      <c r="D294" s="12">
        <f>Výpar!$L$18/31</f>
        <v>20333.094827586207</v>
      </c>
      <c r="E294" s="12">
        <f t="shared" si="156"/>
        <v>20943.087672413792</v>
      </c>
      <c r="F294" s="13">
        <f t="shared" si="179"/>
        <v>3888</v>
      </c>
      <c r="G294" s="13">
        <f t="shared" si="157"/>
        <v>7171.2000000000007</v>
      </c>
      <c r="H294" s="14">
        <f t="shared" si="157"/>
        <v>7171.2000000000007</v>
      </c>
      <c r="I294" s="15">
        <f t="shared" si="149"/>
        <v>18230.400000000001</v>
      </c>
      <c r="J294" s="15">
        <f t="shared" si="150"/>
        <v>-18917.004043613793</v>
      </c>
      <c r="K294" s="15">
        <f t="shared" si="158"/>
        <v>3868904.6210587369</v>
      </c>
      <c r="L294" s="15">
        <f t="shared" si="159"/>
        <v>0</v>
      </c>
      <c r="N294" s="2">
        <v>42233</v>
      </c>
      <c r="O294" s="37">
        <f t="shared" si="151"/>
        <v>7.7378722134687938E-2</v>
      </c>
      <c r="P294" s="12">
        <f t="shared" si="160"/>
        <v>6685.5215924370377</v>
      </c>
      <c r="Q294" s="12">
        <f t="shared" si="161"/>
        <v>5807.9793103448283</v>
      </c>
      <c r="R294" s="12">
        <f t="shared" si="162"/>
        <v>5982.218689655173</v>
      </c>
      <c r="S294" s="13">
        <f t="shared" si="163"/>
        <v>7171.2000000000007</v>
      </c>
      <c r="T294" s="13">
        <v>0</v>
      </c>
      <c r="U294" s="14">
        <v>0</v>
      </c>
      <c r="V294" s="15">
        <f t="shared" si="174"/>
        <v>7171.2000000000007</v>
      </c>
      <c r="W294" s="15">
        <f t="shared" si="164"/>
        <v>-6467.8970972181351</v>
      </c>
      <c r="X294" s="15">
        <f t="shared" si="170"/>
        <v>6040174.7926551243</v>
      </c>
      <c r="Y294" s="15">
        <f t="shared" si="171"/>
        <v>0</v>
      </c>
      <c r="Z294" s="15">
        <f t="shared" si="165"/>
        <v>6518000</v>
      </c>
      <c r="AB294" s="2">
        <v>42233</v>
      </c>
      <c r="AC294" s="12">
        <f t="shared" si="152"/>
        <v>2209.3973072631634</v>
      </c>
      <c r="AD294" s="12">
        <f t="shared" si="166"/>
        <v>2277.4686137068966</v>
      </c>
      <c r="AE294" s="12">
        <f t="shared" si="177"/>
        <v>2345.7926721181034</v>
      </c>
      <c r="AF294" s="13">
        <f t="shared" si="145"/>
        <v>86400</v>
      </c>
      <c r="AG294" s="15">
        <f t="shared" si="153"/>
        <v>86400</v>
      </c>
      <c r="AH294" s="15">
        <f t="shared" si="167"/>
        <v>-86536.395364854936</v>
      </c>
      <c r="AI294" s="15">
        <f t="shared" si="172"/>
        <v>0</v>
      </c>
      <c r="AJ294" s="15">
        <f t="shared" si="175"/>
        <v>0</v>
      </c>
      <c r="AK294" s="40">
        <f t="shared" si="146"/>
        <v>6126574.7926551243</v>
      </c>
      <c r="AL294" s="15"/>
      <c r="AN294" s="2">
        <v>42233</v>
      </c>
      <c r="AO294" s="12">
        <f t="shared" si="168"/>
        <v>2277.4686137068966</v>
      </c>
      <c r="AP294" s="12">
        <f t="shared" si="178"/>
        <v>2345.7926721181034</v>
      </c>
      <c r="AQ294" s="34">
        <f t="shared" si="147"/>
        <v>86400</v>
      </c>
      <c r="AR294" s="15">
        <f t="shared" si="154"/>
        <v>86400</v>
      </c>
      <c r="AS294" s="15">
        <f t="shared" si="169"/>
        <v>-86536.395364854936</v>
      </c>
      <c r="AT294" s="15">
        <f t="shared" si="173"/>
        <v>0</v>
      </c>
      <c r="AU294" s="15">
        <f t="shared" si="176"/>
        <v>0</v>
      </c>
      <c r="AV294" s="33">
        <f t="shared" si="148"/>
        <v>6126574.7926551243</v>
      </c>
    </row>
    <row r="295" spans="1:48" x14ac:dyDescent="0.15">
      <c r="A295" s="2">
        <v>42234</v>
      </c>
      <c r="B295" s="30">
        <v>0.76807720300000004</v>
      </c>
      <c r="C295" s="12">
        <f t="shared" si="155"/>
        <v>66361.870339200002</v>
      </c>
      <c r="D295" s="12">
        <f>Výpar!$L$18/31</f>
        <v>20333.094827586207</v>
      </c>
      <c r="E295" s="12">
        <f t="shared" si="156"/>
        <v>20943.087672413792</v>
      </c>
      <c r="F295" s="13">
        <f t="shared" si="179"/>
        <v>3888</v>
      </c>
      <c r="G295" s="13">
        <f t="shared" si="157"/>
        <v>7171.2000000000007</v>
      </c>
      <c r="H295" s="14">
        <f t="shared" si="157"/>
        <v>7171.2000000000007</v>
      </c>
      <c r="I295" s="15">
        <f t="shared" si="149"/>
        <v>18230.400000000001</v>
      </c>
      <c r="J295" s="15">
        <f t="shared" si="150"/>
        <v>27188.382666786209</v>
      </c>
      <c r="K295" s="15">
        <f t="shared" si="158"/>
        <v>3896093.0037255231</v>
      </c>
      <c r="L295" s="15">
        <f t="shared" si="159"/>
        <v>0</v>
      </c>
      <c r="N295" s="2">
        <v>42234</v>
      </c>
      <c r="O295" s="37">
        <f t="shared" si="151"/>
        <v>0.25349892011930336</v>
      </c>
      <c r="P295" s="12">
        <f t="shared" si="160"/>
        <v>21902.30669830781</v>
      </c>
      <c r="Q295" s="12">
        <f t="shared" si="161"/>
        <v>5807.9793103448283</v>
      </c>
      <c r="R295" s="12">
        <f t="shared" si="162"/>
        <v>5982.218689655173</v>
      </c>
      <c r="S295" s="13">
        <f t="shared" si="163"/>
        <v>7171.2000000000007</v>
      </c>
      <c r="T295" s="13">
        <v>0</v>
      </c>
      <c r="U295" s="14">
        <v>0</v>
      </c>
      <c r="V295" s="15">
        <f t="shared" si="174"/>
        <v>7171.2000000000007</v>
      </c>
      <c r="W295" s="15">
        <f t="shared" si="164"/>
        <v>8748.8880086526369</v>
      </c>
      <c r="X295" s="15">
        <f t="shared" si="170"/>
        <v>6048923.6806637766</v>
      </c>
      <c r="Y295" s="15">
        <f t="shared" si="171"/>
        <v>0</v>
      </c>
      <c r="Z295" s="15">
        <f t="shared" si="165"/>
        <v>6518000</v>
      </c>
      <c r="AB295" s="2">
        <v>42234</v>
      </c>
      <c r="AC295" s="12">
        <f t="shared" si="152"/>
        <v>7238.1633613800877</v>
      </c>
      <c r="AD295" s="12">
        <f t="shared" si="166"/>
        <v>2277.4686137068966</v>
      </c>
      <c r="AE295" s="12">
        <f t="shared" si="177"/>
        <v>2345.7926721181034</v>
      </c>
      <c r="AF295" s="13">
        <f t="shared" si="145"/>
        <v>86400</v>
      </c>
      <c r="AG295" s="15">
        <f t="shared" si="153"/>
        <v>86400</v>
      </c>
      <c r="AH295" s="15">
        <f t="shared" si="167"/>
        <v>-81507.629310738004</v>
      </c>
      <c r="AI295" s="15">
        <f t="shared" si="172"/>
        <v>0</v>
      </c>
      <c r="AJ295" s="15">
        <f t="shared" si="175"/>
        <v>0</v>
      </c>
      <c r="AK295" s="40">
        <f t="shared" si="146"/>
        <v>6135323.6806637766</v>
      </c>
      <c r="AL295" s="15"/>
      <c r="AN295" s="2">
        <v>42234</v>
      </c>
      <c r="AO295" s="12">
        <f t="shared" si="168"/>
        <v>2277.4686137068966</v>
      </c>
      <c r="AP295" s="12">
        <f t="shared" si="178"/>
        <v>2345.7926721181034</v>
      </c>
      <c r="AQ295" s="34">
        <f t="shared" si="147"/>
        <v>86400</v>
      </c>
      <c r="AR295" s="15">
        <f t="shared" si="154"/>
        <v>86400</v>
      </c>
      <c r="AS295" s="15">
        <f t="shared" si="169"/>
        <v>-81507.629310738004</v>
      </c>
      <c r="AT295" s="15">
        <f t="shared" si="173"/>
        <v>0</v>
      </c>
      <c r="AU295" s="15">
        <f t="shared" si="176"/>
        <v>0</v>
      </c>
      <c r="AV295" s="33">
        <f t="shared" si="148"/>
        <v>6135323.6806637766</v>
      </c>
    </row>
    <row r="296" spans="1:48" x14ac:dyDescent="0.15">
      <c r="A296" s="2">
        <v>42235</v>
      </c>
      <c r="B296" s="30">
        <v>0.28122460799999999</v>
      </c>
      <c r="C296" s="12">
        <f t="shared" si="155"/>
        <v>24297.806131199999</v>
      </c>
      <c r="D296" s="12">
        <f>Výpar!$L$18/31</f>
        <v>20333.094827586207</v>
      </c>
      <c r="E296" s="12">
        <f t="shared" si="156"/>
        <v>20943.087672413792</v>
      </c>
      <c r="F296" s="13">
        <f t="shared" si="179"/>
        <v>3888</v>
      </c>
      <c r="G296" s="13">
        <f t="shared" si="157"/>
        <v>7171.2000000000007</v>
      </c>
      <c r="H296" s="14">
        <f t="shared" si="157"/>
        <v>7171.2000000000007</v>
      </c>
      <c r="I296" s="15">
        <f t="shared" si="149"/>
        <v>18230.400000000001</v>
      </c>
      <c r="J296" s="15">
        <f t="shared" si="150"/>
        <v>-14875.681541213795</v>
      </c>
      <c r="K296" s="15">
        <f t="shared" si="158"/>
        <v>3881217.3221843094</v>
      </c>
      <c r="L296" s="15">
        <f t="shared" si="159"/>
        <v>0</v>
      </c>
      <c r="N296" s="2">
        <v>42235</v>
      </c>
      <c r="O296" s="37">
        <f t="shared" si="151"/>
        <v>9.2816365543105933E-2</v>
      </c>
      <c r="P296" s="12">
        <f t="shared" si="160"/>
        <v>8019.3339829243523</v>
      </c>
      <c r="Q296" s="12">
        <f t="shared" si="161"/>
        <v>5807.9793103448283</v>
      </c>
      <c r="R296" s="12">
        <f t="shared" si="162"/>
        <v>5982.218689655173</v>
      </c>
      <c r="S296" s="13">
        <f t="shared" si="163"/>
        <v>7171.2000000000007</v>
      </c>
      <c r="T296" s="13">
        <v>0</v>
      </c>
      <c r="U296" s="14">
        <v>0</v>
      </c>
      <c r="V296" s="15">
        <f t="shared" si="174"/>
        <v>7171.2000000000007</v>
      </c>
      <c r="W296" s="15">
        <f t="shared" si="164"/>
        <v>-5134.0847067308205</v>
      </c>
      <c r="X296" s="15">
        <f t="shared" si="170"/>
        <v>6043789.5959570454</v>
      </c>
      <c r="Y296" s="15">
        <f t="shared" si="171"/>
        <v>0</v>
      </c>
      <c r="Z296" s="15">
        <f t="shared" si="165"/>
        <v>6518000</v>
      </c>
      <c r="AB296" s="2">
        <v>42235</v>
      </c>
      <c r="AC296" s="12">
        <f t="shared" si="152"/>
        <v>2650.1888690271112</v>
      </c>
      <c r="AD296" s="12">
        <f t="shared" si="166"/>
        <v>2277.4686137068966</v>
      </c>
      <c r="AE296" s="12">
        <f t="shared" si="177"/>
        <v>2345.7926721181034</v>
      </c>
      <c r="AF296" s="13">
        <f t="shared" si="145"/>
        <v>86400</v>
      </c>
      <c r="AG296" s="15">
        <f t="shared" si="153"/>
        <v>86400</v>
      </c>
      <c r="AH296" s="15">
        <f t="shared" si="167"/>
        <v>-86095.603803090984</v>
      </c>
      <c r="AI296" s="15">
        <f t="shared" si="172"/>
        <v>0</v>
      </c>
      <c r="AJ296" s="15">
        <f t="shared" si="175"/>
        <v>0</v>
      </c>
      <c r="AK296" s="40">
        <f t="shared" si="146"/>
        <v>6130189.5959570454</v>
      </c>
      <c r="AL296" s="15"/>
      <c r="AN296" s="2">
        <v>42235</v>
      </c>
      <c r="AO296" s="12">
        <f t="shared" si="168"/>
        <v>2277.4686137068966</v>
      </c>
      <c r="AP296" s="12">
        <f t="shared" si="178"/>
        <v>2345.7926721181034</v>
      </c>
      <c r="AQ296" s="34">
        <f t="shared" si="147"/>
        <v>86400</v>
      </c>
      <c r="AR296" s="15">
        <f t="shared" si="154"/>
        <v>86400</v>
      </c>
      <c r="AS296" s="15">
        <f t="shared" si="169"/>
        <v>-86095.603803090984</v>
      </c>
      <c r="AT296" s="15">
        <f t="shared" si="173"/>
        <v>0</v>
      </c>
      <c r="AU296" s="15">
        <f t="shared" si="176"/>
        <v>0</v>
      </c>
      <c r="AV296" s="33">
        <f t="shared" si="148"/>
        <v>6130189.5959570454</v>
      </c>
    </row>
    <row r="297" spans="1:48" x14ac:dyDescent="0.15">
      <c r="A297" s="2">
        <v>42236</v>
      </c>
      <c r="B297" s="30">
        <v>0.73905554600000001</v>
      </c>
      <c r="C297" s="12">
        <f t="shared" si="155"/>
        <v>63854.399174400001</v>
      </c>
      <c r="D297" s="12">
        <f>Výpar!$L$18/31</f>
        <v>20333.094827586207</v>
      </c>
      <c r="E297" s="12">
        <f t="shared" si="156"/>
        <v>20943.087672413792</v>
      </c>
      <c r="F297" s="13">
        <f t="shared" si="179"/>
        <v>3888</v>
      </c>
      <c r="G297" s="13">
        <f t="shared" si="157"/>
        <v>7171.2000000000007</v>
      </c>
      <c r="H297" s="14">
        <f t="shared" si="157"/>
        <v>7171.2000000000007</v>
      </c>
      <c r="I297" s="15">
        <f t="shared" si="149"/>
        <v>18230.400000000001</v>
      </c>
      <c r="J297" s="15">
        <f t="shared" si="150"/>
        <v>24680.911501986207</v>
      </c>
      <c r="K297" s="15">
        <f t="shared" si="158"/>
        <v>3905898.2336862953</v>
      </c>
      <c r="L297" s="15">
        <f t="shared" si="159"/>
        <v>0</v>
      </c>
      <c r="N297" s="2">
        <v>42236</v>
      </c>
      <c r="O297" s="37">
        <f t="shared" si="151"/>
        <v>0.24392050966676337</v>
      </c>
      <c r="P297" s="12">
        <f t="shared" si="160"/>
        <v>21074.732035208355</v>
      </c>
      <c r="Q297" s="12">
        <f t="shared" si="161"/>
        <v>5807.9793103448283</v>
      </c>
      <c r="R297" s="12">
        <f t="shared" si="162"/>
        <v>5982.218689655173</v>
      </c>
      <c r="S297" s="13">
        <f t="shared" si="163"/>
        <v>7171.2000000000007</v>
      </c>
      <c r="T297" s="13">
        <v>0</v>
      </c>
      <c r="U297" s="14">
        <v>0</v>
      </c>
      <c r="V297" s="15">
        <f t="shared" si="174"/>
        <v>7171.2000000000007</v>
      </c>
      <c r="W297" s="15">
        <f t="shared" si="164"/>
        <v>7921.3133455531824</v>
      </c>
      <c r="X297" s="15">
        <f t="shared" si="170"/>
        <v>6051710.9093025988</v>
      </c>
      <c r="Y297" s="15">
        <f t="shared" si="171"/>
        <v>0</v>
      </c>
      <c r="Z297" s="15">
        <f t="shared" si="165"/>
        <v>6518000</v>
      </c>
      <c r="AB297" s="2">
        <v>42236</v>
      </c>
      <c r="AC297" s="12">
        <f t="shared" si="152"/>
        <v>6964.6706791816532</v>
      </c>
      <c r="AD297" s="12">
        <f t="shared" si="166"/>
        <v>2277.4686137068966</v>
      </c>
      <c r="AE297" s="12">
        <f t="shared" si="177"/>
        <v>2345.7926721181034</v>
      </c>
      <c r="AF297" s="13">
        <f t="shared" si="145"/>
        <v>86400</v>
      </c>
      <c r="AG297" s="15">
        <f t="shared" si="153"/>
        <v>86400</v>
      </c>
      <c r="AH297" s="15">
        <f t="shared" si="167"/>
        <v>-81781.121992936445</v>
      </c>
      <c r="AI297" s="15">
        <f t="shared" si="172"/>
        <v>0</v>
      </c>
      <c r="AJ297" s="15">
        <f t="shared" si="175"/>
        <v>0</v>
      </c>
      <c r="AK297" s="40">
        <f t="shared" si="146"/>
        <v>6138110.9093025988</v>
      </c>
      <c r="AL297" s="15"/>
      <c r="AN297" s="2">
        <v>42236</v>
      </c>
      <c r="AO297" s="12">
        <f t="shared" si="168"/>
        <v>2277.4686137068966</v>
      </c>
      <c r="AP297" s="12">
        <f t="shared" si="178"/>
        <v>2345.7926721181034</v>
      </c>
      <c r="AQ297" s="34">
        <f t="shared" si="147"/>
        <v>86400</v>
      </c>
      <c r="AR297" s="15">
        <f t="shared" si="154"/>
        <v>86400</v>
      </c>
      <c r="AS297" s="15">
        <f t="shared" si="169"/>
        <v>-81781.121992936445</v>
      </c>
      <c r="AT297" s="15">
        <f t="shared" si="173"/>
        <v>0</v>
      </c>
      <c r="AU297" s="15">
        <f t="shared" si="176"/>
        <v>0</v>
      </c>
      <c r="AV297" s="33">
        <f t="shared" si="148"/>
        <v>6138110.9093025988</v>
      </c>
    </row>
    <row r="298" spans="1:48" x14ac:dyDescent="0.15">
      <c r="A298" s="2">
        <v>42237</v>
      </c>
      <c r="B298" s="30">
        <v>0.26519352200000001</v>
      </c>
      <c r="C298" s="12">
        <f t="shared" si="155"/>
        <v>22912.7203008</v>
      </c>
      <c r="D298" s="12">
        <f>Výpar!$L$18/31</f>
        <v>20333.094827586207</v>
      </c>
      <c r="E298" s="12">
        <f t="shared" si="156"/>
        <v>20943.087672413792</v>
      </c>
      <c r="F298" s="13">
        <f t="shared" si="179"/>
        <v>3888</v>
      </c>
      <c r="G298" s="13">
        <f t="shared" si="157"/>
        <v>7171.2000000000007</v>
      </c>
      <c r="H298" s="14">
        <f t="shared" si="157"/>
        <v>7171.2000000000007</v>
      </c>
      <c r="I298" s="15">
        <f t="shared" si="149"/>
        <v>18230.400000000001</v>
      </c>
      <c r="J298" s="15">
        <f t="shared" si="150"/>
        <v>-16260.767371613794</v>
      </c>
      <c r="K298" s="15">
        <f t="shared" si="158"/>
        <v>3889637.4663146813</v>
      </c>
      <c r="L298" s="15">
        <f t="shared" si="159"/>
        <v>0</v>
      </c>
      <c r="N298" s="2">
        <v>42237</v>
      </c>
      <c r="O298" s="37">
        <f t="shared" si="151"/>
        <v>8.7525409147750366E-2</v>
      </c>
      <c r="P298" s="12">
        <f t="shared" si="160"/>
        <v>7562.1953503656314</v>
      </c>
      <c r="Q298" s="12">
        <f t="shared" si="161"/>
        <v>5807.9793103448283</v>
      </c>
      <c r="R298" s="12">
        <f t="shared" si="162"/>
        <v>5982.218689655173</v>
      </c>
      <c r="S298" s="13">
        <f t="shared" si="163"/>
        <v>7171.2000000000007</v>
      </c>
      <c r="T298" s="13">
        <v>0</v>
      </c>
      <c r="U298" s="14">
        <v>0</v>
      </c>
      <c r="V298" s="15">
        <f t="shared" si="174"/>
        <v>7171.2000000000007</v>
      </c>
      <c r="W298" s="15">
        <f t="shared" si="164"/>
        <v>-5591.2233392895414</v>
      </c>
      <c r="X298" s="15">
        <f t="shared" si="170"/>
        <v>6046119.6859633094</v>
      </c>
      <c r="Y298" s="15">
        <f t="shared" si="171"/>
        <v>0</v>
      </c>
      <c r="Z298" s="15">
        <f t="shared" si="165"/>
        <v>6518000</v>
      </c>
      <c r="AB298" s="2">
        <v>42237</v>
      </c>
      <c r="AC298" s="12">
        <f t="shared" si="152"/>
        <v>2499.1160095865312</v>
      </c>
      <c r="AD298" s="12">
        <f t="shared" si="166"/>
        <v>2277.4686137068966</v>
      </c>
      <c r="AE298" s="12">
        <f t="shared" si="177"/>
        <v>2345.7926721181034</v>
      </c>
      <c r="AF298" s="13">
        <f t="shared" si="145"/>
        <v>86400</v>
      </c>
      <c r="AG298" s="15">
        <f t="shared" si="153"/>
        <v>86400</v>
      </c>
      <c r="AH298" s="15">
        <f t="shared" si="167"/>
        <v>-86246.676662531565</v>
      </c>
      <c r="AI298" s="15">
        <f t="shared" si="172"/>
        <v>0</v>
      </c>
      <c r="AJ298" s="15">
        <f t="shared" si="175"/>
        <v>0</v>
      </c>
      <c r="AK298" s="40">
        <f t="shared" si="146"/>
        <v>6132519.6859633094</v>
      </c>
      <c r="AL298" s="15"/>
      <c r="AN298" s="2">
        <v>42237</v>
      </c>
      <c r="AO298" s="12">
        <f t="shared" si="168"/>
        <v>2277.4686137068966</v>
      </c>
      <c r="AP298" s="12">
        <f t="shared" si="178"/>
        <v>2345.7926721181034</v>
      </c>
      <c r="AQ298" s="34">
        <f t="shared" si="147"/>
        <v>86400</v>
      </c>
      <c r="AR298" s="15">
        <f t="shared" si="154"/>
        <v>86400</v>
      </c>
      <c r="AS298" s="15">
        <f t="shared" si="169"/>
        <v>-86246.676662531565</v>
      </c>
      <c r="AT298" s="15">
        <f t="shared" si="173"/>
        <v>0</v>
      </c>
      <c r="AU298" s="15">
        <f t="shared" si="176"/>
        <v>0</v>
      </c>
      <c r="AV298" s="33">
        <f t="shared" si="148"/>
        <v>6132519.6859633094</v>
      </c>
    </row>
    <row r="299" spans="1:48" x14ac:dyDescent="0.15">
      <c r="A299" s="2">
        <v>42238</v>
      </c>
      <c r="B299" s="30">
        <v>0.260314041</v>
      </c>
      <c r="C299" s="12">
        <f t="shared" si="155"/>
        <v>22491.133142399998</v>
      </c>
      <c r="D299" s="12">
        <f>Výpar!$L$18/31</f>
        <v>20333.094827586207</v>
      </c>
      <c r="E299" s="12">
        <f t="shared" si="156"/>
        <v>20943.087672413792</v>
      </c>
      <c r="F299" s="13">
        <f t="shared" si="179"/>
        <v>3888</v>
      </c>
      <c r="G299" s="13">
        <f t="shared" si="157"/>
        <v>7171.2000000000007</v>
      </c>
      <c r="H299" s="14">
        <f t="shared" si="157"/>
        <v>7171.2000000000007</v>
      </c>
      <c r="I299" s="15">
        <f t="shared" si="149"/>
        <v>18230.400000000001</v>
      </c>
      <c r="J299" s="15">
        <f t="shared" si="150"/>
        <v>-16682.354530013796</v>
      </c>
      <c r="K299" s="15">
        <f t="shared" si="158"/>
        <v>3872955.1117846677</v>
      </c>
      <c r="L299" s="15">
        <f t="shared" si="159"/>
        <v>0</v>
      </c>
      <c r="N299" s="2">
        <v>42238</v>
      </c>
      <c r="O299" s="37">
        <f t="shared" si="151"/>
        <v>8.591496795849056E-2</v>
      </c>
      <c r="P299" s="12">
        <f t="shared" si="160"/>
        <v>7423.0532316135841</v>
      </c>
      <c r="Q299" s="12">
        <f t="shared" si="161"/>
        <v>5807.9793103448283</v>
      </c>
      <c r="R299" s="12">
        <f t="shared" si="162"/>
        <v>5982.218689655173</v>
      </c>
      <c r="S299" s="13">
        <f t="shared" si="163"/>
        <v>7171.2000000000007</v>
      </c>
      <c r="T299" s="13">
        <v>0</v>
      </c>
      <c r="U299" s="14">
        <v>0</v>
      </c>
      <c r="V299" s="15">
        <f t="shared" si="174"/>
        <v>7171.2000000000007</v>
      </c>
      <c r="W299" s="15">
        <f t="shared" si="164"/>
        <v>-5730.3654580415887</v>
      </c>
      <c r="X299" s="15">
        <f t="shared" si="170"/>
        <v>6040389.3205052679</v>
      </c>
      <c r="Y299" s="15">
        <f t="shared" si="171"/>
        <v>0</v>
      </c>
      <c r="Z299" s="15">
        <f t="shared" si="165"/>
        <v>6518000</v>
      </c>
      <c r="AB299" s="2">
        <v>42238</v>
      </c>
      <c r="AC299" s="12">
        <f t="shared" si="152"/>
        <v>2453.1330270701883</v>
      </c>
      <c r="AD299" s="12">
        <f t="shared" si="166"/>
        <v>2277.4686137068966</v>
      </c>
      <c r="AE299" s="12">
        <f t="shared" si="177"/>
        <v>2345.7926721181034</v>
      </c>
      <c r="AF299" s="13">
        <f t="shared" ref="AF299:AF362" si="180">1*86400</f>
        <v>86400</v>
      </c>
      <c r="AG299" s="15">
        <f t="shared" si="153"/>
        <v>86400</v>
      </c>
      <c r="AH299" s="15">
        <f t="shared" si="167"/>
        <v>-86292.659645047912</v>
      </c>
      <c r="AI299" s="15">
        <f t="shared" si="172"/>
        <v>0</v>
      </c>
      <c r="AJ299" s="15">
        <f t="shared" si="175"/>
        <v>0</v>
      </c>
      <c r="AK299" s="40">
        <f t="shared" ref="AK299:AK362" si="181">X299+AF299</f>
        <v>6126789.3205052679</v>
      </c>
      <c r="AL299" s="15"/>
      <c r="AN299" s="2">
        <v>42238</v>
      </c>
      <c r="AO299" s="12">
        <f t="shared" si="168"/>
        <v>2277.4686137068966</v>
      </c>
      <c r="AP299" s="12">
        <f t="shared" si="178"/>
        <v>2345.7926721181034</v>
      </c>
      <c r="AQ299" s="34">
        <f t="shared" ref="AQ299:AQ362" si="182">1*86400</f>
        <v>86400</v>
      </c>
      <c r="AR299" s="15">
        <f t="shared" si="154"/>
        <v>86400</v>
      </c>
      <c r="AS299" s="15">
        <f t="shared" si="169"/>
        <v>-86292.659645047912</v>
      </c>
      <c r="AT299" s="15">
        <f t="shared" si="173"/>
        <v>0</v>
      </c>
      <c r="AU299" s="15">
        <f t="shared" si="176"/>
        <v>0</v>
      </c>
      <c r="AV299" s="33">
        <f t="shared" ref="AV299:AV362" si="183">X299+AQ299</f>
        <v>6126789.3205052679</v>
      </c>
    </row>
    <row r="300" spans="1:48" x14ac:dyDescent="0.15">
      <c r="A300" s="2">
        <v>42239</v>
      </c>
      <c r="B300" s="30">
        <v>0.25299481899999998</v>
      </c>
      <c r="C300" s="12">
        <f t="shared" si="155"/>
        <v>21858.7523616</v>
      </c>
      <c r="D300" s="12">
        <f>Výpar!$L$18/31</f>
        <v>20333.094827586207</v>
      </c>
      <c r="E300" s="12">
        <f t="shared" si="156"/>
        <v>20943.087672413792</v>
      </c>
      <c r="F300" s="13">
        <f t="shared" si="179"/>
        <v>3888</v>
      </c>
      <c r="G300" s="13">
        <f t="shared" si="157"/>
        <v>7171.2000000000007</v>
      </c>
      <c r="H300" s="14">
        <f t="shared" si="157"/>
        <v>7171.2000000000007</v>
      </c>
      <c r="I300" s="15">
        <f t="shared" si="149"/>
        <v>18230.400000000001</v>
      </c>
      <c r="J300" s="15">
        <f t="shared" si="150"/>
        <v>-17314.735310813794</v>
      </c>
      <c r="K300" s="15">
        <f t="shared" si="158"/>
        <v>3855640.3764738538</v>
      </c>
      <c r="L300" s="15">
        <f t="shared" si="159"/>
        <v>0</v>
      </c>
      <c r="N300" s="2">
        <v>42239</v>
      </c>
      <c r="O300" s="37">
        <f t="shared" si="151"/>
        <v>8.3499306009579083E-2</v>
      </c>
      <c r="P300" s="12">
        <f t="shared" si="160"/>
        <v>7214.3400392276326</v>
      </c>
      <c r="Q300" s="12">
        <f t="shared" si="161"/>
        <v>5807.9793103448283</v>
      </c>
      <c r="R300" s="12">
        <f t="shared" si="162"/>
        <v>5982.218689655173</v>
      </c>
      <c r="S300" s="13">
        <f t="shared" si="163"/>
        <v>7171.2000000000007</v>
      </c>
      <c r="T300" s="13">
        <v>0</v>
      </c>
      <c r="U300" s="14">
        <v>0</v>
      </c>
      <c r="V300" s="15">
        <f t="shared" si="174"/>
        <v>7171.2000000000007</v>
      </c>
      <c r="W300" s="15">
        <f t="shared" si="164"/>
        <v>-5939.0786504275402</v>
      </c>
      <c r="X300" s="15">
        <f t="shared" si="170"/>
        <v>6034450.24185484</v>
      </c>
      <c r="Y300" s="15">
        <f t="shared" si="171"/>
        <v>0</v>
      </c>
      <c r="Z300" s="15">
        <f t="shared" si="165"/>
        <v>6518000</v>
      </c>
      <c r="AB300" s="2">
        <v>42239</v>
      </c>
      <c r="AC300" s="12">
        <f t="shared" si="152"/>
        <v>2384.1585485838023</v>
      </c>
      <c r="AD300" s="12">
        <f t="shared" si="166"/>
        <v>2277.4686137068966</v>
      </c>
      <c r="AE300" s="12">
        <f t="shared" si="177"/>
        <v>2345.7926721181034</v>
      </c>
      <c r="AF300" s="13">
        <f t="shared" si="180"/>
        <v>86400</v>
      </c>
      <c r="AG300" s="15">
        <f t="shared" si="153"/>
        <v>86400</v>
      </c>
      <c r="AH300" s="15">
        <f t="shared" si="167"/>
        <v>-86361.634123534299</v>
      </c>
      <c r="AI300" s="15">
        <f t="shared" si="172"/>
        <v>0</v>
      </c>
      <c r="AJ300" s="15">
        <f t="shared" si="175"/>
        <v>0</v>
      </c>
      <c r="AK300" s="40">
        <f t="shared" si="181"/>
        <v>6120850.24185484</v>
      </c>
      <c r="AL300" s="15"/>
      <c r="AN300" s="2">
        <v>42239</v>
      </c>
      <c r="AO300" s="12">
        <f t="shared" si="168"/>
        <v>2277.4686137068966</v>
      </c>
      <c r="AP300" s="12">
        <f t="shared" si="178"/>
        <v>2345.7926721181034</v>
      </c>
      <c r="AQ300" s="34">
        <f t="shared" si="182"/>
        <v>86400</v>
      </c>
      <c r="AR300" s="15">
        <f t="shared" si="154"/>
        <v>86400</v>
      </c>
      <c r="AS300" s="15">
        <f t="shared" si="169"/>
        <v>-86361.634123534299</v>
      </c>
      <c r="AT300" s="15">
        <f t="shared" si="173"/>
        <v>0</v>
      </c>
      <c r="AU300" s="15">
        <f t="shared" si="176"/>
        <v>0</v>
      </c>
      <c r="AV300" s="33">
        <f t="shared" si="183"/>
        <v>6120850.24185484</v>
      </c>
    </row>
    <row r="301" spans="1:48" x14ac:dyDescent="0.15">
      <c r="A301" s="2">
        <v>42240</v>
      </c>
      <c r="B301" s="30">
        <v>0.24811533799999999</v>
      </c>
      <c r="C301" s="12">
        <f t="shared" si="155"/>
        <v>21437.165203199998</v>
      </c>
      <c r="D301" s="12">
        <f>Výpar!$L$18/31</f>
        <v>20333.094827586207</v>
      </c>
      <c r="E301" s="12">
        <f t="shared" si="156"/>
        <v>20943.087672413792</v>
      </c>
      <c r="F301" s="13">
        <f t="shared" si="179"/>
        <v>3888</v>
      </c>
      <c r="G301" s="13">
        <f t="shared" si="157"/>
        <v>7171.2000000000007</v>
      </c>
      <c r="H301" s="14">
        <f t="shared" si="157"/>
        <v>7171.2000000000007</v>
      </c>
      <c r="I301" s="15">
        <f t="shared" si="149"/>
        <v>18230.400000000001</v>
      </c>
      <c r="J301" s="15">
        <f t="shared" si="150"/>
        <v>-17736.322469213796</v>
      </c>
      <c r="K301" s="15">
        <f t="shared" si="158"/>
        <v>3837904.0540046399</v>
      </c>
      <c r="L301" s="15">
        <f t="shared" si="159"/>
        <v>0</v>
      </c>
      <c r="N301" s="2">
        <v>42240</v>
      </c>
      <c r="O301" s="37">
        <f t="shared" si="151"/>
        <v>8.1888864820319276E-2</v>
      </c>
      <c r="P301" s="12">
        <f t="shared" si="160"/>
        <v>7075.1979204755853</v>
      </c>
      <c r="Q301" s="12">
        <f t="shared" si="161"/>
        <v>5807.9793103448283</v>
      </c>
      <c r="R301" s="12">
        <f t="shared" si="162"/>
        <v>5982.218689655173</v>
      </c>
      <c r="S301" s="13">
        <f t="shared" si="163"/>
        <v>7171.2000000000007</v>
      </c>
      <c r="T301" s="13">
        <v>0</v>
      </c>
      <c r="U301" s="14">
        <v>0</v>
      </c>
      <c r="V301" s="15">
        <f t="shared" si="174"/>
        <v>7171.2000000000007</v>
      </c>
      <c r="W301" s="15">
        <f t="shared" si="164"/>
        <v>-6078.2207691795875</v>
      </c>
      <c r="X301" s="15">
        <f t="shared" si="170"/>
        <v>6028372.02108566</v>
      </c>
      <c r="Y301" s="15">
        <f t="shared" si="171"/>
        <v>0</v>
      </c>
      <c r="Z301" s="15">
        <f t="shared" si="165"/>
        <v>6518000</v>
      </c>
      <c r="AB301" s="2">
        <v>42240</v>
      </c>
      <c r="AC301" s="12">
        <f t="shared" si="152"/>
        <v>2338.1755660674594</v>
      </c>
      <c r="AD301" s="12">
        <f t="shared" si="166"/>
        <v>2277.4686137068966</v>
      </c>
      <c r="AE301" s="12">
        <f t="shared" si="177"/>
        <v>2345.7926721181034</v>
      </c>
      <c r="AF301" s="13">
        <f t="shared" si="180"/>
        <v>86400</v>
      </c>
      <c r="AG301" s="15">
        <f t="shared" si="153"/>
        <v>86400</v>
      </c>
      <c r="AH301" s="15">
        <f t="shared" si="167"/>
        <v>-86407.617106050646</v>
      </c>
      <c r="AI301" s="15">
        <f t="shared" si="172"/>
        <v>0</v>
      </c>
      <c r="AJ301" s="15">
        <f t="shared" si="175"/>
        <v>0</v>
      </c>
      <c r="AK301" s="40">
        <f t="shared" si="181"/>
        <v>6114772.02108566</v>
      </c>
      <c r="AL301" s="15"/>
      <c r="AN301" s="2">
        <v>42240</v>
      </c>
      <c r="AO301" s="12">
        <f t="shared" si="168"/>
        <v>2277.4686137068966</v>
      </c>
      <c r="AP301" s="12">
        <f t="shared" si="178"/>
        <v>2345.7926721181034</v>
      </c>
      <c r="AQ301" s="34">
        <f t="shared" si="182"/>
        <v>86400</v>
      </c>
      <c r="AR301" s="15">
        <f t="shared" si="154"/>
        <v>86400</v>
      </c>
      <c r="AS301" s="15">
        <f t="shared" si="169"/>
        <v>-86407.617106050646</v>
      </c>
      <c r="AT301" s="15">
        <f t="shared" si="173"/>
        <v>0</v>
      </c>
      <c r="AU301" s="15">
        <f t="shared" si="176"/>
        <v>0</v>
      </c>
      <c r="AV301" s="33">
        <f t="shared" si="183"/>
        <v>6114772.02108566</v>
      </c>
    </row>
    <row r="302" spans="1:48" x14ac:dyDescent="0.15">
      <c r="A302" s="2">
        <v>42241</v>
      </c>
      <c r="B302" s="30">
        <v>0.240796116</v>
      </c>
      <c r="C302" s="12">
        <f t="shared" si="155"/>
        <v>20804.7844224</v>
      </c>
      <c r="D302" s="12">
        <f>Výpar!$L$18/31</f>
        <v>20333.094827586207</v>
      </c>
      <c r="E302" s="12">
        <f t="shared" si="156"/>
        <v>20943.087672413792</v>
      </c>
      <c r="F302" s="13">
        <f t="shared" si="179"/>
        <v>3888</v>
      </c>
      <c r="G302" s="13">
        <f t="shared" si="157"/>
        <v>7171.2000000000007</v>
      </c>
      <c r="H302" s="14">
        <f t="shared" si="157"/>
        <v>7171.2000000000007</v>
      </c>
      <c r="I302" s="15">
        <f t="shared" si="149"/>
        <v>18230.400000000001</v>
      </c>
      <c r="J302" s="15">
        <f t="shared" si="150"/>
        <v>-18368.703250013794</v>
      </c>
      <c r="K302" s="15">
        <f t="shared" si="158"/>
        <v>3819535.3507546261</v>
      </c>
      <c r="L302" s="15">
        <f t="shared" si="159"/>
        <v>0</v>
      </c>
      <c r="N302" s="2">
        <v>42241</v>
      </c>
      <c r="O302" s="37">
        <f t="shared" si="151"/>
        <v>7.9473202871407828E-2</v>
      </c>
      <c r="P302" s="12">
        <f t="shared" si="160"/>
        <v>6866.4847280896365</v>
      </c>
      <c r="Q302" s="12">
        <f t="shared" si="161"/>
        <v>5807.9793103448283</v>
      </c>
      <c r="R302" s="12">
        <f t="shared" si="162"/>
        <v>5982.218689655173</v>
      </c>
      <c r="S302" s="13">
        <f t="shared" si="163"/>
        <v>7171.2000000000007</v>
      </c>
      <c r="T302" s="13">
        <v>0</v>
      </c>
      <c r="U302" s="14">
        <v>0</v>
      </c>
      <c r="V302" s="15">
        <f t="shared" si="174"/>
        <v>7171.2000000000007</v>
      </c>
      <c r="W302" s="15">
        <f t="shared" si="164"/>
        <v>-6286.9339615655363</v>
      </c>
      <c r="X302" s="15">
        <f t="shared" si="170"/>
        <v>6022085.0871240944</v>
      </c>
      <c r="Y302" s="15">
        <f t="shared" si="171"/>
        <v>0</v>
      </c>
      <c r="Z302" s="15">
        <f t="shared" si="165"/>
        <v>6518000</v>
      </c>
      <c r="AB302" s="2">
        <v>42241</v>
      </c>
      <c r="AC302" s="12">
        <f t="shared" si="152"/>
        <v>2269.2010875810738</v>
      </c>
      <c r="AD302" s="12">
        <f t="shared" si="166"/>
        <v>2277.4686137068966</v>
      </c>
      <c r="AE302" s="12">
        <f t="shared" si="177"/>
        <v>2345.7926721181034</v>
      </c>
      <c r="AF302" s="13">
        <f t="shared" si="180"/>
        <v>86400</v>
      </c>
      <c r="AG302" s="15">
        <f t="shared" si="153"/>
        <v>86400</v>
      </c>
      <c r="AH302" s="15">
        <f t="shared" si="167"/>
        <v>-86476.591584537033</v>
      </c>
      <c r="AI302" s="15">
        <f t="shared" si="172"/>
        <v>0</v>
      </c>
      <c r="AJ302" s="15">
        <f t="shared" si="175"/>
        <v>0</v>
      </c>
      <c r="AK302" s="40">
        <f t="shared" si="181"/>
        <v>6108485.0871240944</v>
      </c>
      <c r="AL302" s="15"/>
      <c r="AN302" s="2">
        <v>42241</v>
      </c>
      <c r="AO302" s="12">
        <f t="shared" si="168"/>
        <v>2277.4686137068966</v>
      </c>
      <c r="AP302" s="12">
        <f t="shared" si="178"/>
        <v>2345.7926721181034</v>
      </c>
      <c r="AQ302" s="34">
        <f t="shared" si="182"/>
        <v>86400</v>
      </c>
      <c r="AR302" s="15">
        <f t="shared" si="154"/>
        <v>86400</v>
      </c>
      <c r="AS302" s="15">
        <f t="shared" si="169"/>
        <v>-86476.591584537033</v>
      </c>
      <c r="AT302" s="15">
        <f t="shared" si="173"/>
        <v>0</v>
      </c>
      <c r="AU302" s="15">
        <f t="shared" si="176"/>
        <v>0</v>
      </c>
      <c r="AV302" s="33">
        <f t="shared" si="183"/>
        <v>6108485.0871240944</v>
      </c>
    </row>
    <row r="303" spans="1:48" x14ac:dyDescent="0.15">
      <c r="A303" s="2">
        <v>42242</v>
      </c>
      <c r="B303" s="30">
        <v>0.22625452900000001</v>
      </c>
      <c r="C303" s="12">
        <f t="shared" si="155"/>
        <v>19548.391305600002</v>
      </c>
      <c r="D303" s="12">
        <f>Výpar!$L$18/31</f>
        <v>20333.094827586207</v>
      </c>
      <c r="E303" s="12">
        <f t="shared" si="156"/>
        <v>20943.087672413792</v>
      </c>
      <c r="F303" s="13">
        <f t="shared" si="179"/>
        <v>3888</v>
      </c>
      <c r="G303" s="13">
        <f t="shared" si="157"/>
        <v>7171.2000000000007</v>
      </c>
      <c r="H303" s="14">
        <f t="shared" si="157"/>
        <v>7171.2000000000007</v>
      </c>
      <c r="I303" s="15">
        <f t="shared" si="149"/>
        <v>18230.400000000001</v>
      </c>
      <c r="J303" s="15">
        <f t="shared" si="150"/>
        <v>-19625.096366813792</v>
      </c>
      <c r="K303" s="15">
        <f t="shared" si="158"/>
        <v>3799910.2543878122</v>
      </c>
      <c r="L303" s="15">
        <f t="shared" si="159"/>
        <v>0</v>
      </c>
      <c r="N303" s="2">
        <v>42242</v>
      </c>
      <c r="O303" s="37">
        <f t="shared" si="151"/>
        <v>7.4673846000870819E-2</v>
      </c>
      <c r="P303" s="12">
        <f t="shared" si="160"/>
        <v>6451.8202944752384</v>
      </c>
      <c r="Q303" s="12">
        <f t="shared" si="161"/>
        <v>5807.9793103448283</v>
      </c>
      <c r="R303" s="12">
        <f t="shared" si="162"/>
        <v>5982.218689655173</v>
      </c>
      <c r="S303" s="13">
        <f t="shared" si="163"/>
        <v>7171.2000000000007</v>
      </c>
      <c r="T303" s="13">
        <v>0</v>
      </c>
      <c r="U303" s="14">
        <v>0</v>
      </c>
      <c r="V303" s="15">
        <f t="shared" si="174"/>
        <v>7171.2000000000007</v>
      </c>
      <c r="W303" s="15">
        <f t="shared" si="164"/>
        <v>-6701.5983951799344</v>
      </c>
      <c r="X303" s="15">
        <f t="shared" si="170"/>
        <v>6015383.4887289144</v>
      </c>
      <c r="Y303" s="15">
        <f t="shared" si="171"/>
        <v>0</v>
      </c>
      <c r="Z303" s="15">
        <f t="shared" si="165"/>
        <v>6518000</v>
      </c>
      <c r="AB303" s="2">
        <v>42242</v>
      </c>
      <c r="AC303" s="12">
        <f t="shared" si="152"/>
        <v>2132.1648862348907</v>
      </c>
      <c r="AD303" s="12">
        <f t="shared" si="166"/>
        <v>2277.4686137068966</v>
      </c>
      <c r="AE303" s="12">
        <f t="shared" si="177"/>
        <v>2345.7926721181034</v>
      </c>
      <c r="AF303" s="13">
        <f t="shared" si="180"/>
        <v>86400</v>
      </c>
      <c r="AG303" s="15">
        <f t="shared" si="153"/>
        <v>86400</v>
      </c>
      <c r="AH303" s="15">
        <f t="shared" si="167"/>
        <v>-86613.627785883204</v>
      </c>
      <c r="AI303" s="15">
        <f t="shared" si="172"/>
        <v>0</v>
      </c>
      <c r="AJ303" s="15">
        <f t="shared" si="175"/>
        <v>0</v>
      </c>
      <c r="AK303" s="40">
        <f t="shared" si="181"/>
        <v>6101783.4887289144</v>
      </c>
      <c r="AL303" s="15"/>
      <c r="AN303" s="2">
        <v>42242</v>
      </c>
      <c r="AO303" s="12">
        <f t="shared" si="168"/>
        <v>2277.4686137068966</v>
      </c>
      <c r="AP303" s="12">
        <f t="shared" si="178"/>
        <v>2345.7926721181034</v>
      </c>
      <c r="AQ303" s="34">
        <f t="shared" si="182"/>
        <v>86400</v>
      </c>
      <c r="AR303" s="15">
        <f t="shared" si="154"/>
        <v>86400</v>
      </c>
      <c r="AS303" s="15">
        <f t="shared" si="169"/>
        <v>-86613.627785883204</v>
      </c>
      <c r="AT303" s="15">
        <f t="shared" si="173"/>
        <v>0</v>
      </c>
      <c r="AU303" s="15">
        <f t="shared" si="176"/>
        <v>0</v>
      </c>
      <c r="AV303" s="33">
        <f t="shared" si="183"/>
        <v>6101783.4887289144</v>
      </c>
    </row>
    <row r="304" spans="1:48" x14ac:dyDescent="0.15">
      <c r="A304" s="2">
        <v>42243</v>
      </c>
      <c r="B304" s="30">
        <v>0.20944270100000001</v>
      </c>
      <c r="C304" s="12">
        <f t="shared" si="155"/>
        <v>18095.849366400002</v>
      </c>
      <c r="D304" s="12">
        <f>Výpar!$L$18/31</f>
        <v>20333.094827586207</v>
      </c>
      <c r="E304" s="12">
        <f t="shared" si="156"/>
        <v>20943.087672413792</v>
      </c>
      <c r="F304" s="13">
        <f t="shared" si="179"/>
        <v>3888</v>
      </c>
      <c r="G304" s="13">
        <f t="shared" si="157"/>
        <v>7171.2000000000007</v>
      </c>
      <c r="H304" s="14">
        <f t="shared" si="157"/>
        <v>7171.2000000000007</v>
      </c>
      <c r="I304" s="15">
        <f t="shared" si="149"/>
        <v>18230.400000000001</v>
      </c>
      <c r="J304" s="15">
        <f t="shared" si="150"/>
        <v>-21077.638306013792</v>
      </c>
      <c r="K304" s="15">
        <f t="shared" si="158"/>
        <v>3778832.6160817984</v>
      </c>
      <c r="L304" s="15">
        <f t="shared" si="159"/>
        <v>0</v>
      </c>
      <c r="N304" s="2">
        <v>42243</v>
      </c>
      <c r="O304" s="37">
        <f t="shared" si="151"/>
        <v>6.9125210750943383E-2</v>
      </c>
      <c r="P304" s="12">
        <f t="shared" si="160"/>
        <v>5972.4182088815087</v>
      </c>
      <c r="Q304" s="12">
        <f t="shared" si="161"/>
        <v>5807.9793103448283</v>
      </c>
      <c r="R304" s="12">
        <f t="shared" si="162"/>
        <v>5982.218689655173</v>
      </c>
      <c r="S304" s="13">
        <f t="shared" si="163"/>
        <v>7171.2000000000007</v>
      </c>
      <c r="T304" s="13">
        <v>0</v>
      </c>
      <c r="U304" s="14">
        <v>0</v>
      </c>
      <c r="V304" s="15">
        <f t="shared" si="174"/>
        <v>7171.2000000000007</v>
      </c>
      <c r="W304" s="15">
        <f t="shared" si="164"/>
        <v>-7181.0004807736641</v>
      </c>
      <c r="X304" s="15">
        <f t="shared" si="170"/>
        <v>6008202.4882481406</v>
      </c>
      <c r="Y304" s="15">
        <f t="shared" si="171"/>
        <v>0</v>
      </c>
      <c r="Z304" s="15">
        <f t="shared" si="165"/>
        <v>6518000</v>
      </c>
      <c r="AB304" s="2">
        <v>42243</v>
      </c>
      <c r="AC304" s="12">
        <f t="shared" si="152"/>
        <v>1973.7345136211318</v>
      </c>
      <c r="AD304" s="12">
        <f t="shared" si="166"/>
        <v>2277.4686137068966</v>
      </c>
      <c r="AE304" s="12">
        <f t="shared" si="177"/>
        <v>2345.7926721181034</v>
      </c>
      <c r="AF304" s="13">
        <f t="shared" si="180"/>
        <v>86400</v>
      </c>
      <c r="AG304" s="15">
        <f t="shared" si="153"/>
        <v>86400</v>
      </c>
      <c r="AH304" s="15">
        <f t="shared" si="167"/>
        <v>-86772.058158496962</v>
      </c>
      <c r="AI304" s="15">
        <f t="shared" si="172"/>
        <v>0</v>
      </c>
      <c r="AJ304" s="15">
        <f t="shared" si="175"/>
        <v>0</v>
      </c>
      <c r="AK304" s="40">
        <f t="shared" si="181"/>
        <v>6094602.4882481406</v>
      </c>
      <c r="AL304" s="15"/>
      <c r="AN304" s="2">
        <v>42243</v>
      </c>
      <c r="AO304" s="12">
        <f t="shared" si="168"/>
        <v>2277.4686137068966</v>
      </c>
      <c r="AP304" s="12">
        <f t="shared" si="178"/>
        <v>2345.7926721181034</v>
      </c>
      <c r="AQ304" s="34">
        <f t="shared" si="182"/>
        <v>86400</v>
      </c>
      <c r="AR304" s="15">
        <f t="shared" si="154"/>
        <v>86400</v>
      </c>
      <c r="AS304" s="15">
        <f t="shared" si="169"/>
        <v>-86772.058158496962</v>
      </c>
      <c r="AT304" s="15">
        <f t="shared" si="173"/>
        <v>0</v>
      </c>
      <c r="AU304" s="15">
        <f t="shared" si="176"/>
        <v>0</v>
      </c>
      <c r="AV304" s="33">
        <f t="shared" si="183"/>
        <v>6094602.4882481406</v>
      </c>
    </row>
    <row r="305" spans="1:48" x14ac:dyDescent="0.15">
      <c r="A305" s="2">
        <v>42244</v>
      </c>
      <c r="B305" s="30">
        <v>0.178373965</v>
      </c>
      <c r="C305" s="12">
        <f t="shared" si="155"/>
        <v>15411.510575999999</v>
      </c>
      <c r="D305" s="12">
        <f>Výpar!$L$18/31</f>
        <v>20333.094827586207</v>
      </c>
      <c r="E305" s="12">
        <f t="shared" si="156"/>
        <v>20943.087672413792</v>
      </c>
      <c r="F305" s="13">
        <f t="shared" si="179"/>
        <v>3888</v>
      </c>
      <c r="G305" s="13">
        <f t="shared" si="157"/>
        <v>7171.2000000000007</v>
      </c>
      <c r="H305" s="14">
        <f t="shared" si="157"/>
        <v>7171.2000000000007</v>
      </c>
      <c r="I305" s="15">
        <f t="shared" si="149"/>
        <v>18230.400000000001</v>
      </c>
      <c r="J305" s="15">
        <f t="shared" si="150"/>
        <v>-23761.977096413793</v>
      </c>
      <c r="K305" s="15">
        <f t="shared" si="158"/>
        <v>3755070.6389853847</v>
      </c>
      <c r="L305" s="15">
        <f t="shared" si="159"/>
        <v>0</v>
      </c>
      <c r="N305" s="2">
        <v>42244</v>
      </c>
      <c r="O305" s="37">
        <f t="shared" si="151"/>
        <v>5.8871175095790998E-2</v>
      </c>
      <c r="P305" s="12">
        <f t="shared" si="160"/>
        <v>5086.4695282763423</v>
      </c>
      <c r="Q305" s="12">
        <f t="shared" si="161"/>
        <v>5807.9793103448283</v>
      </c>
      <c r="R305" s="12">
        <f t="shared" si="162"/>
        <v>5982.218689655173</v>
      </c>
      <c r="S305" s="13">
        <f t="shared" si="163"/>
        <v>7171.2000000000007</v>
      </c>
      <c r="T305" s="13">
        <v>0</v>
      </c>
      <c r="U305" s="14">
        <v>0</v>
      </c>
      <c r="V305" s="15">
        <f t="shared" si="174"/>
        <v>7171.2000000000007</v>
      </c>
      <c r="W305" s="15">
        <f t="shared" si="164"/>
        <v>-8066.9491613788305</v>
      </c>
      <c r="X305" s="15">
        <f t="shared" si="170"/>
        <v>6000135.5390867619</v>
      </c>
      <c r="Y305" s="15">
        <f t="shared" si="171"/>
        <v>0</v>
      </c>
      <c r="Z305" s="15">
        <f t="shared" si="165"/>
        <v>6518000</v>
      </c>
      <c r="AB305" s="2">
        <v>42244</v>
      </c>
      <c r="AC305" s="12">
        <f t="shared" si="152"/>
        <v>1680.9506818380262</v>
      </c>
      <c r="AD305" s="12">
        <f t="shared" si="166"/>
        <v>2277.4686137068966</v>
      </c>
      <c r="AE305" s="12">
        <f t="shared" si="177"/>
        <v>2345.7926721181034</v>
      </c>
      <c r="AF305" s="13">
        <f t="shared" si="180"/>
        <v>86400</v>
      </c>
      <c r="AG305" s="15">
        <f t="shared" si="153"/>
        <v>86400</v>
      </c>
      <c r="AH305" s="15">
        <f t="shared" si="167"/>
        <v>-87064.841990280067</v>
      </c>
      <c r="AI305" s="15">
        <f t="shared" si="172"/>
        <v>0</v>
      </c>
      <c r="AJ305" s="15">
        <f t="shared" si="175"/>
        <v>0</v>
      </c>
      <c r="AK305" s="40">
        <f t="shared" si="181"/>
        <v>6086535.5390867619</v>
      </c>
      <c r="AL305" s="15"/>
      <c r="AN305" s="2">
        <v>42244</v>
      </c>
      <c r="AO305" s="12">
        <f t="shared" si="168"/>
        <v>2277.4686137068966</v>
      </c>
      <c r="AP305" s="12">
        <f t="shared" si="178"/>
        <v>2345.7926721181034</v>
      </c>
      <c r="AQ305" s="34">
        <f t="shared" si="182"/>
        <v>86400</v>
      </c>
      <c r="AR305" s="15">
        <f t="shared" si="154"/>
        <v>86400</v>
      </c>
      <c r="AS305" s="15">
        <f t="shared" si="169"/>
        <v>-87064.841990280067</v>
      </c>
      <c r="AT305" s="15">
        <f t="shared" si="173"/>
        <v>0</v>
      </c>
      <c r="AU305" s="15">
        <f t="shared" si="176"/>
        <v>0</v>
      </c>
      <c r="AV305" s="33">
        <f t="shared" si="183"/>
        <v>6086535.5390867619</v>
      </c>
    </row>
    <row r="306" spans="1:48" x14ac:dyDescent="0.15">
      <c r="A306" s="2">
        <v>42245</v>
      </c>
      <c r="B306" s="30">
        <v>0.195094827</v>
      </c>
      <c r="C306" s="12">
        <f t="shared" si="155"/>
        <v>16856.193052800001</v>
      </c>
      <c r="D306" s="12">
        <f>Výpar!$L$18/31</f>
        <v>20333.094827586207</v>
      </c>
      <c r="E306" s="12">
        <f t="shared" si="156"/>
        <v>20943.087672413792</v>
      </c>
      <c r="F306" s="13">
        <f t="shared" si="179"/>
        <v>3888</v>
      </c>
      <c r="G306" s="13">
        <f t="shared" si="157"/>
        <v>7171.2000000000007</v>
      </c>
      <c r="H306" s="14">
        <f t="shared" si="157"/>
        <v>7171.2000000000007</v>
      </c>
      <c r="I306" s="15">
        <f t="shared" si="149"/>
        <v>18230.400000000001</v>
      </c>
      <c r="J306" s="15">
        <f t="shared" si="150"/>
        <v>-22317.294619613793</v>
      </c>
      <c r="K306" s="15">
        <f t="shared" si="158"/>
        <v>3732753.3443657709</v>
      </c>
      <c r="L306" s="15">
        <f t="shared" si="159"/>
        <v>0</v>
      </c>
      <c r="N306" s="2">
        <v>42245</v>
      </c>
      <c r="O306" s="37">
        <f t="shared" si="151"/>
        <v>6.4389787604934676E-2</v>
      </c>
      <c r="P306" s="12">
        <f t="shared" si="160"/>
        <v>5563.2776490663564</v>
      </c>
      <c r="Q306" s="12">
        <f t="shared" si="161"/>
        <v>5807.9793103448283</v>
      </c>
      <c r="R306" s="12">
        <f t="shared" si="162"/>
        <v>5982.218689655173</v>
      </c>
      <c r="S306" s="13">
        <f t="shared" si="163"/>
        <v>7171.2000000000007</v>
      </c>
      <c r="T306" s="13">
        <v>0</v>
      </c>
      <c r="U306" s="14">
        <v>0</v>
      </c>
      <c r="V306" s="15">
        <f t="shared" si="174"/>
        <v>7171.2000000000007</v>
      </c>
      <c r="W306" s="15">
        <f t="shared" si="164"/>
        <v>-7590.1410405888164</v>
      </c>
      <c r="X306" s="15">
        <f t="shared" si="170"/>
        <v>5992545.3980461732</v>
      </c>
      <c r="Y306" s="15">
        <f t="shared" si="171"/>
        <v>0</v>
      </c>
      <c r="Z306" s="15">
        <f t="shared" si="165"/>
        <v>6518000</v>
      </c>
      <c r="AB306" s="2">
        <v>42245</v>
      </c>
      <c r="AC306" s="12">
        <f t="shared" si="152"/>
        <v>1838.5238141043828</v>
      </c>
      <c r="AD306" s="12">
        <f t="shared" si="166"/>
        <v>2277.4686137068966</v>
      </c>
      <c r="AE306" s="12">
        <f t="shared" si="177"/>
        <v>2345.7926721181034</v>
      </c>
      <c r="AF306" s="13">
        <f t="shared" si="180"/>
        <v>86400</v>
      </c>
      <c r="AG306" s="15">
        <f t="shared" si="153"/>
        <v>86400</v>
      </c>
      <c r="AH306" s="15">
        <f t="shared" si="167"/>
        <v>-86907.268858013718</v>
      </c>
      <c r="AI306" s="15">
        <f t="shared" si="172"/>
        <v>0</v>
      </c>
      <c r="AJ306" s="15">
        <f t="shared" si="175"/>
        <v>0</v>
      </c>
      <c r="AK306" s="40">
        <f t="shared" si="181"/>
        <v>6078945.3980461732</v>
      </c>
      <c r="AL306" s="15"/>
      <c r="AN306" s="2">
        <v>42245</v>
      </c>
      <c r="AO306" s="12">
        <f t="shared" si="168"/>
        <v>2277.4686137068966</v>
      </c>
      <c r="AP306" s="12">
        <f t="shared" si="178"/>
        <v>2345.7926721181034</v>
      </c>
      <c r="AQ306" s="34">
        <f t="shared" si="182"/>
        <v>86400</v>
      </c>
      <c r="AR306" s="15">
        <f t="shared" si="154"/>
        <v>86400</v>
      </c>
      <c r="AS306" s="15">
        <f t="shared" si="169"/>
        <v>-86907.268858013718</v>
      </c>
      <c r="AT306" s="15">
        <f t="shared" si="173"/>
        <v>0</v>
      </c>
      <c r="AU306" s="15">
        <f t="shared" si="176"/>
        <v>0</v>
      </c>
      <c r="AV306" s="33">
        <f t="shared" si="183"/>
        <v>6078945.3980461732</v>
      </c>
    </row>
    <row r="307" spans="1:48" x14ac:dyDescent="0.15">
      <c r="A307" s="2">
        <v>42246</v>
      </c>
      <c r="B307" s="30">
        <v>0.201073108</v>
      </c>
      <c r="C307" s="12">
        <f t="shared" si="155"/>
        <v>17372.7165312</v>
      </c>
      <c r="D307" s="12">
        <f>Výpar!$L$18/31</f>
        <v>20333.094827586207</v>
      </c>
      <c r="E307" s="12">
        <f t="shared" si="156"/>
        <v>20943.087672413792</v>
      </c>
      <c r="F307" s="13">
        <f t="shared" si="179"/>
        <v>3888</v>
      </c>
      <c r="G307" s="13">
        <f t="shared" si="157"/>
        <v>7171.2000000000007</v>
      </c>
      <c r="H307" s="14">
        <f t="shared" si="157"/>
        <v>7171.2000000000007</v>
      </c>
      <c r="I307" s="15">
        <f t="shared" si="149"/>
        <v>18230.400000000001</v>
      </c>
      <c r="J307" s="15">
        <f t="shared" si="150"/>
        <v>-21800.771141213794</v>
      </c>
      <c r="K307" s="15">
        <f t="shared" si="158"/>
        <v>3710952.5732245571</v>
      </c>
      <c r="L307" s="15">
        <f t="shared" si="159"/>
        <v>0</v>
      </c>
      <c r="N307" s="2">
        <v>42246</v>
      </c>
      <c r="O307" s="37">
        <f t="shared" si="151"/>
        <v>6.6362880637445568E-2</v>
      </c>
      <c r="P307" s="12">
        <f t="shared" si="160"/>
        <v>5733.7528870752967</v>
      </c>
      <c r="Q307" s="12">
        <f t="shared" si="161"/>
        <v>5807.9793103448283</v>
      </c>
      <c r="R307" s="12">
        <f t="shared" si="162"/>
        <v>5982.218689655173</v>
      </c>
      <c r="S307" s="13">
        <f t="shared" si="163"/>
        <v>7171.2000000000007</v>
      </c>
      <c r="T307" s="13">
        <v>0</v>
      </c>
      <c r="U307" s="14">
        <v>0</v>
      </c>
      <c r="V307" s="15">
        <f t="shared" si="174"/>
        <v>7171.2000000000007</v>
      </c>
      <c r="W307" s="15">
        <f t="shared" si="164"/>
        <v>-7419.6658025798761</v>
      </c>
      <c r="X307" s="15">
        <f t="shared" si="170"/>
        <v>5985125.7322435929</v>
      </c>
      <c r="Y307" s="15">
        <f t="shared" si="171"/>
        <v>0</v>
      </c>
      <c r="Z307" s="15">
        <f t="shared" si="165"/>
        <v>6518000</v>
      </c>
      <c r="AB307" s="2">
        <v>42246</v>
      </c>
      <c r="AC307" s="12">
        <f t="shared" si="152"/>
        <v>1894.8616071403189</v>
      </c>
      <c r="AD307" s="12">
        <f t="shared" si="166"/>
        <v>2277.4686137068966</v>
      </c>
      <c r="AE307" s="12">
        <f t="shared" si="177"/>
        <v>2345.7926721181034</v>
      </c>
      <c r="AF307" s="13">
        <f t="shared" si="180"/>
        <v>86400</v>
      </c>
      <c r="AG307" s="15">
        <f t="shared" si="153"/>
        <v>86400</v>
      </c>
      <c r="AH307" s="15">
        <f t="shared" si="167"/>
        <v>-86850.931064977776</v>
      </c>
      <c r="AI307" s="15">
        <f t="shared" si="172"/>
        <v>0</v>
      </c>
      <c r="AJ307" s="15">
        <f t="shared" si="175"/>
        <v>0</v>
      </c>
      <c r="AK307" s="40">
        <f t="shared" si="181"/>
        <v>6071525.7322435929</v>
      </c>
      <c r="AL307" s="15"/>
      <c r="AN307" s="2">
        <v>42246</v>
      </c>
      <c r="AO307" s="12">
        <f t="shared" si="168"/>
        <v>2277.4686137068966</v>
      </c>
      <c r="AP307" s="12">
        <f t="shared" si="178"/>
        <v>2345.7926721181034</v>
      </c>
      <c r="AQ307" s="34">
        <f t="shared" si="182"/>
        <v>86400</v>
      </c>
      <c r="AR307" s="15">
        <f t="shared" si="154"/>
        <v>86400</v>
      </c>
      <c r="AS307" s="15">
        <f t="shared" si="169"/>
        <v>-86850.931064977776</v>
      </c>
      <c r="AT307" s="15">
        <f t="shared" si="173"/>
        <v>0</v>
      </c>
      <c r="AU307" s="15">
        <f t="shared" si="176"/>
        <v>0</v>
      </c>
      <c r="AV307" s="33">
        <f t="shared" si="183"/>
        <v>6071525.7322435929</v>
      </c>
    </row>
    <row r="308" spans="1:48" x14ac:dyDescent="0.15">
      <c r="A308" s="2">
        <v>42247</v>
      </c>
      <c r="B308" s="30">
        <v>0.207051388</v>
      </c>
      <c r="C308" s="12">
        <f t="shared" si="155"/>
        <v>17889.239923199999</v>
      </c>
      <c r="D308" s="12">
        <f>Výpar!$L$18/31</f>
        <v>20333.094827586207</v>
      </c>
      <c r="E308" s="12">
        <f t="shared" si="156"/>
        <v>20943.087672413792</v>
      </c>
      <c r="F308" s="13">
        <f t="shared" si="179"/>
        <v>3888</v>
      </c>
      <c r="G308" s="13">
        <f t="shared" si="157"/>
        <v>7171.2000000000007</v>
      </c>
      <c r="H308" s="14">
        <f t="shared" si="157"/>
        <v>7171.2000000000007</v>
      </c>
      <c r="I308" s="15">
        <f t="shared" si="149"/>
        <v>18230.400000000001</v>
      </c>
      <c r="J308" s="15">
        <f t="shared" si="150"/>
        <v>-21284.247749213795</v>
      </c>
      <c r="K308" s="15">
        <f t="shared" si="158"/>
        <v>3689668.3254753435</v>
      </c>
      <c r="L308" s="15">
        <f t="shared" si="159"/>
        <v>0</v>
      </c>
      <c r="N308" s="2">
        <v>42247</v>
      </c>
      <c r="O308" s="37">
        <f t="shared" si="151"/>
        <v>6.8335973339912898E-2</v>
      </c>
      <c r="P308" s="12">
        <f t="shared" si="160"/>
        <v>5904.228096568474</v>
      </c>
      <c r="Q308" s="12">
        <f t="shared" si="161"/>
        <v>5807.9793103448283</v>
      </c>
      <c r="R308" s="12">
        <f t="shared" si="162"/>
        <v>5982.218689655173</v>
      </c>
      <c r="S308" s="13">
        <f t="shared" si="163"/>
        <v>7171.2000000000007</v>
      </c>
      <c r="T308" s="13">
        <v>0</v>
      </c>
      <c r="U308" s="14">
        <v>0</v>
      </c>
      <c r="V308" s="15">
        <f t="shared" si="174"/>
        <v>7171.2000000000007</v>
      </c>
      <c r="W308" s="15">
        <f t="shared" si="164"/>
        <v>-7249.1905930866988</v>
      </c>
      <c r="X308" s="15">
        <f t="shared" si="170"/>
        <v>5977876.5416505057</v>
      </c>
      <c r="Y308" s="15">
        <f t="shared" si="171"/>
        <v>0</v>
      </c>
      <c r="Z308" s="15">
        <f t="shared" si="165"/>
        <v>6518000</v>
      </c>
      <c r="AB308" s="2">
        <v>42247</v>
      </c>
      <c r="AC308" s="12">
        <f t="shared" si="152"/>
        <v>1951.1993907525102</v>
      </c>
      <c r="AD308" s="12">
        <f t="shared" si="166"/>
        <v>2277.4686137068966</v>
      </c>
      <c r="AE308" s="12">
        <f t="shared" si="177"/>
        <v>2345.7926721181034</v>
      </c>
      <c r="AF308" s="13">
        <f t="shared" si="180"/>
        <v>86400</v>
      </c>
      <c r="AG308" s="15">
        <f t="shared" si="153"/>
        <v>86400</v>
      </c>
      <c r="AH308" s="15">
        <f t="shared" si="167"/>
        <v>-86794.593281365582</v>
      </c>
      <c r="AI308" s="15">
        <f t="shared" si="172"/>
        <v>0</v>
      </c>
      <c r="AJ308" s="15">
        <f t="shared" si="175"/>
        <v>0</v>
      </c>
      <c r="AK308" s="40">
        <f t="shared" si="181"/>
        <v>6064276.5416505057</v>
      </c>
      <c r="AL308" s="15"/>
      <c r="AN308" s="2">
        <v>42247</v>
      </c>
      <c r="AO308" s="12">
        <f t="shared" si="168"/>
        <v>2277.4686137068966</v>
      </c>
      <c r="AP308" s="12">
        <f t="shared" si="178"/>
        <v>2345.7926721181034</v>
      </c>
      <c r="AQ308" s="34">
        <f t="shared" si="182"/>
        <v>86400</v>
      </c>
      <c r="AR308" s="15">
        <f t="shared" si="154"/>
        <v>86400</v>
      </c>
      <c r="AS308" s="15">
        <f t="shared" si="169"/>
        <v>-86794.593281365582</v>
      </c>
      <c r="AT308" s="15">
        <f t="shared" si="173"/>
        <v>0</v>
      </c>
      <c r="AU308" s="15">
        <f t="shared" si="176"/>
        <v>0</v>
      </c>
      <c r="AV308" s="33">
        <f t="shared" si="183"/>
        <v>6064276.5416505057</v>
      </c>
    </row>
    <row r="309" spans="1:48" x14ac:dyDescent="0.15">
      <c r="A309" s="2">
        <v>42248</v>
      </c>
      <c r="B309" s="30">
        <v>0.20824704399999999</v>
      </c>
      <c r="C309" s="12">
        <f t="shared" si="155"/>
        <v>17992.544601599999</v>
      </c>
      <c r="D309" s="12">
        <f>Výpar!$M$18/30</f>
        <v>11616.119999999999</v>
      </c>
      <c r="E309" s="12">
        <f t="shared" si="156"/>
        <v>11964.603599999999</v>
      </c>
      <c r="F309" s="13">
        <f t="shared" si="179"/>
        <v>3888</v>
      </c>
      <c r="G309" s="13">
        <f t="shared" si="157"/>
        <v>7171.2000000000007</v>
      </c>
      <c r="H309" s="14">
        <f t="shared" si="157"/>
        <v>7171.2000000000007</v>
      </c>
      <c r="I309" s="15">
        <f t="shared" si="149"/>
        <v>18230.400000000001</v>
      </c>
      <c r="J309" s="15">
        <f t="shared" si="150"/>
        <v>-12202.458998400001</v>
      </c>
      <c r="K309" s="15">
        <f t="shared" si="158"/>
        <v>3677465.8664769437</v>
      </c>
      <c r="L309" s="15">
        <f t="shared" si="159"/>
        <v>0</v>
      </c>
      <c r="N309" s="2">
        <v>42248</v>
      </c>
      <c r="O309" s="37">
        <f t="shared" si="151"/>
        <v>6.873059188040638E-2</v>
      </c>
      <c r="P309" s="12">
        <f t="shared" si="160"/>
        <v>5938.3231384671117</v>
      </c>
      <c r="Q309" s="12">
        <f t="shared" si="161"/>
        <v>3318.0479999999993</v>
      </c>
      <c r="R309" s="12">
        <f t="shared" si="162"/>
        <v>3417.5894399999993</v>
      </c>
      <c r="S309" s="13">
        <f t="shared" si="163"/>
        <v>7171.2000000000007</v>
      </c>
      <c r="T309" s="13">
        <v>0</v>
      </c>
      <c r="U309" s="14">
        <v>0</v>
      </c>
      <c r="V309" s="15">
        <f t="shared" si="174"/>
        <v>7171.2000000000007</v>
      </c>
      <c r="W309" s="15">
        <f t="shared" si="164"/>
        <v>-4650.4663015328888</v>
      </c>
      <c r="X309" s="15">
        <f t="shared" si="170"/>
        <v>5973226.0753489733</v>
      </c>
      <c r="Y309" s="15">
        <f t="shared" si="171"/>
        <v>0</v>
      </c>
      <c r="Z309" s="15">
        <f t="shared" si="165"/>
        <v>6518000</v>
      </c>
      <c r="AB309" s="2">
        <v>42248</v>
      </c>
      <c r="AC309" s="12">
        <f t="shared" si="152"/>
        <v>1962.4669474749494</v>
      </c>
      <c r="AD309" s="12">
        <f t="shared" si="166"/>
        <v>1301.0979851999998</v>
      </c>
      <c r="AE309" s="12">
        <f t="shared" si="177"/>
        <v>1340.1309247559998</v>
      </c>
      <c r="AF309" s="13">
        <f t="shared" si="180"/>
        <v>86400</v>
      </c>
      <c r="AG309" s="15">
        <f t="shared" si="153"/>
        <v>86400</v>
      </c>
      <c r="AH309" s="15">
        <f t="shared" si="167"/>
        <v>-85777.663977281045</v>
      </c>
      <c r="AI309" s="15">
        <f t="shared" si="172"/>
        <v>0</v>
      </c>
      <c r="AJ309" s="15">
        <f t="shared" si="175"/>
        <v>0</v>
      </c>
      <c r="AK309" s="40">
        <f t="shared" si="181"/>
        <v>6059626.0753489733</v>
      </c>
      <c r="AL309" s="15"/>
      <c r="AN309" s="2">
        <v>42248</v>
      </c>
      <c r="AO309" s="12">
        <f t="shared" si="168"/>
        <v>1301.0979851999998</v>
      </c>
      <c r="AP309" s="12">
        <f t="shared" si="178"/>
        <v>1340.1309247559998</v>
      </c>
      <c r="AQ309" s="34">
        <f t="shared" si="182"/>
        <v>86400</v>
      </c>
      <c r="AR309" s="15">
        <f t="shared" si="154"/>
        <v>86400</v>
      </c>
      <c r="AS309" s="15">
        <f t="shared" si="169"/>
        <v>-85777.663977281045</v>
      </c>
      <c r="AT309" s="15">
        <f t="shared" si="173"/>
        <v>0</v>
      </c>
      <c r="AU309" s="15">
        <f t="shared" si="176"/>
        <v>0</v>
      </c>
      <c r="AV309" s="33">
        <f t="shared" si="183"/>
        <v>6059626.0753489733</v>
      </c>
    </row>
    <row r="310" spans="1:48" x14ac:dyDescent="0.15">
      <c r="A310" s="2">
        <v>42249</v>
      </c>
      <c r="B310" s="30">
        <v>0.201073108</v>
      </c>
      <c r="C310" s="12">
        <f t="shared" si="155"/>
        <v>17372.7165312</v>
      </c>
      <c r="D310" s="12">
        <f>Výpar!$M$18/30</f>
        <v>11616.119999999999</v>
      </c>
      <c r="E310" s="12">
        <f t="shared" si="156"/>
        <v>11964.603599999999</v>
      </c>
      <c r="F310" s="13">
        <f t="shared" si="179"/>
        <v>3888</v>
      </c>
      <c r="G310" s="13">
        <f t="shared" si="157"/>
        <v>7171.2000000000007</v>
      </c>
      <c r="H310" s="14">
        <f t="shared" si="157"/>
        <v>7171.2000000000007</v>
      </c>
      <c r="I310" s="15">
        <f t="shared" si="149"/>
        <v>18230.400000000001</v>
      </c>
      <c r="J310" s="15">
        <f t="shared" si="150"/>
        <v>-12822.2870688</v>
      </c>
      <c r="K310" s="15">
        <f t="shared" si="158"/>
        <v>3664643.5794081436</v>
      </c>
      <c r="L310" s="15">
        <f t="shared" si="159"/>
        <v>0</v>
      </c>
      <c r="N310" s="2">
        <v>42249</v>
      </c>
      <c r="O310" s="37">
        <f t="shared" si="151"/>
        <v>6.6362880637445568E-2</v>
      </c>
      <c r="P310" s="12">
        <f t="shared" si="160"/>
        <v>5733.7528870752967</v>
      </c>
      <c r="Q310" s="12">
        <f t="shared" si="161"/>
        <v>3318.0479999999993</v>
      </c>
      <c r="R310" s="12">
        <f t="shared" si="162"/>
        <v>3417.5894399999993</v>
      </c>
      <c r="S310" s="13">
        <f t="shared" si="163"/>
        <v>7171.2000000000007</v>
      </c>
      <c r="T310" s="13">
        <v>0</v>
      </c>
      <c r="U310" s="14">
        <v>0</v>
      </c>
      <c r="V310" s="15">
        <f t="shared" si="174"/>
        <v>7171.2000000000007</v>
      </c>
      <c r="W310" s="15">
        <f t="shared" si="164"/>
        <v>-4855.0365529247038</v>
      </c>
      <c r="X310" s="15">
        <f t="shared" si="170"/>
        <v>5968371.0387960486</v>
      </c>
      <c r="Y310" s="15">
        <f t="shared" si="171"/>
        <v>0</v>
      </c>
      <c r="Z310" s="15">
        <f t="shared" si="165"/>
        <v>6518000</v>
      </c>
      <c r="AB310" s="2">
        <v>42249</v>
      </c>
      <c r="AC310" s="12">
        <f t="shared" si="152"/>
        <v>1894.8616071403189</v>
      </c>
      <c r="AD310" s="12">
        <f t="shared" si="166"/>
        <v>1301.0979851999998</v>
      </c>
      <c r="AE310" s="12">
        <f t="shared" si="177"/>
        <v>1340.1309247559998</v>
      </c>
      <c r="AF310" s="13">
        <f t="shared" si="180"/>
        <v>86400</v>
      </c>
      <c r="AG310" s="15">
        <f t="shared" si="153"/>
        <v>86400</v>
      </c>
      <c r="AH310" s="15">
        <f t="shared" si="167"/>
        <v>-85845.269317615675</v>
      </c>
      <c r="AI310" s="15">
        <f t="shared" si="172"/>
        <v>0</v>
      </c>
      <c r="AJ310" s="15">
        <f t="shared" si="175"/>
        <v>0</v>
      </c>
      <c r="AK310" s="40">
        <f t="shared" si="181"/>
        <v>6054771.0387960486</v>
      </c>
      <c r="AL310" s="15"/>
      <c r="AN310" s="2">
        <v>42249</v>
      </c>
      <c r="AO310" s="12">
        <f t="shared" si="168"/>
        <v>1301.0979851999998</v>
      </c>
      <c r="AP310" s="12">
        <f t="shared" si="178"/>
        <v>1340.1309247559998</v>
      </c>
      <c r="AQ310" s="34">
        <f t="shared" si="182"/>
        <v>86400</v>
      </c>
      <c r="AR310" s="15">
        <f t="shared" si="154"/>
        <v>86400</v>
      </c>
      <c r="AS310" s="15">
        <f t="shared" si="169"/>
        <v>-85845.269317615675</v>
      </c>
      <c r="AT310" s="15">
        <f t="shared" si="173"/>
        <v>0</v>
      </c>
      <c r="AU310" s="15">
        <f t="shared" si="176"/>
        <v>0</v>
      </c>
      <c r="AV310" s="33">
        <f t="shared" si="183"/>
        <v>6054771.0387960486</v>
      </c>
    </row>
    <row r="311" spans="1:48" x14ac:dyDescent="0.15">
      <c r="A311" s="2">
        <v>42250</v>
      </c>
      <c r="B311" s="30">
        <v>0.18672523399999999</v>
      </c>
      <c r="C311" s="12">
        <f t="shared" si="155"/>
        <v>16133.060217599999</v>
      </c>
      <c r="D311" s="12">
        <f>Výpar!$M$18/30</f>
        <v>11616.119999999999</v>
      </c>
      <c r="E311" s="12">
        <f t="shared" si="156"/>
        <v>11964.603599999999</v>
      </c>
      <c r="F311" s="13">
        <f t="shared" si="179"/>
        <v>3888</v>
      </c>
      <c r="G311" s="13">
        <f t="shared" si="157"/>
        <v>7171.2000000000007</v>
      </c>
      <c r="H311" s="14">
        <f t="shared" si="157"/>
        <v>7171.2000000000007</v>
      </c>
      <c r="I311" s="15">
        <f t="shared" si="149"/>
        <v>18230.400000000001</v>
      </c>
      <c r="J311" s="15">
        <f t="shared" si="150"/>
        <v>-14061.943382400001</v>
      </c>
      <c r="K311" s="15">
        <f t="shared" si="158"/>
        <v>3650581.6360257436</v>
      </c>
      <c r="L311" s="15">
        <f t="shared" si="159"/>
        <v>0</v>
      </c>
      <c r="N311" s="2">
        <v>42250</v>
      </c>
      <c r="O311" s="37">
        <f t="shared" si="151"/>
        <v>6.1627457491436853E-2</v>
      </c>
      <c r="P311" s="12">
        <f t="shared" si="160"/>
        <v>5324.6123272601444</v>
      </c>
      <c r="Q311" s="12">
        <f t="shared" si="161"/>
        <v>3318.0479999999993</v>
      </c>
      <c r="R311" s="12">
        <f t="shared" si="162"/>
        <v>3417.5894399999993</v>
      </c>
      <c r="S311" s="13">
        <f t="shared" si="163"/>
        <v>7171.2000000000007</v>
      </c>
      <c r="T311" s="13">
        <v>0</v>
      </c>
      <c r="U311" s="14">
        <v>0</v>
      </c>
      <c r="V311" s="15">
        <f t="shared" si="174"/>
        <v>7171.2000000000007</v>
      </c>
      <c r="W311" s="15">
        <f t="shared" si="164"/>
        <v>-5264.1771127398561</v>
      </c>
      <c r="X311" s="15">
        <f t="shared" si="170"/>
        <v>5963106.8616833091</v>
      </c>
      <c r="Y311" s="15">
        <f t="shared" si="171"/>
        <v>0</v>
      </c>
      <c r="Z311" s="15">
        <f t="shared" si="165"/>
        <v>6518000</v>
      </c>
      <c r="AB311" s="2">
        <v>42250</v>
      </c>
      <c r="AC311" s="12">
        <f t="shared" si="152"/>
        <v>1759.6509076235702</v>
      </c>
      <c r="AD311" s="12">
        <f t="shared" si="166"/>
        <v>1301.0979851999998</v>
      </c>
      <c r="AE311" s="12">
        <f t="shared" si="177"/>
        <v>1340.1309247559998</v>
      </c>
      <c r="AF311" s="13">
        <f t="shared" si="180"/>
        <v>86400</v>
      </c>
      <c r="AG311" s="15">
        <f t="shared" si="153"/>
        <v>86400</v>
      </c>
      <c r="AH311" s="15">
        <f t="shared" si="167"/>
        <v>-85980.480017132431</v>
      </c>
      <c r="AI311" s="15">
        <f t="shared" si="172"/>
        <v>0</v>
      </c>
      <c r="AJ311" s="15">
        <f t="shared" si="175"/>
        <v>0</v>
      </c>
      <c r="AK311" s="40">
        <f t="shared" si="181"/>
        <v>6049506.8616833091</v>
      </c>
      <c r="AL311" s="15"/>
      <c r="AN311" s="2">
        <v>42250</v>
      </c>
      <c r="AO311" s="12">
        <f t="shared" si="168"/>
        <v>1301.0979851999998</v>
      </c>
      <c r="AP311" s="12">
        <f t="shared" si="178"/>
        <v>1340.1309247559998</v>
      </c>
      <c r="AQ311" s="34">
        <f t="shared" si="182"/>
        <v>86400</v>
      </c>
      <c r="AR311" s="15">
        <f t="shared" si="154"/>
        <v>86400</v>
      </c>
      <c r="AS311" s="15">
        <f t="shared" si="169"/>
        <v>-85980.480017132431</v>
      </c>
      <c r="AT311" s="15">
        <f t="shared" si="173"/>
        <v>0</v>
      </c>
      <c r="AU311" s="15">
        <f t="shared" si="176"/>
        <v>0</v>
      </c>
      <c r="AV311" s="33">
        <f t="shared" si="183"/>
        <v>6049506.8616833091</v>
      </c>
    </row>
    <row r="312" spans="1:48" x14ac:dyDescent="0.15">
      <c r="A312" s="2">
        <v>42251</v>
      </c>
      <c r="B312" s="30">
        <v>0.17362798900000001</v>
      </c>
      <c r="C312" s="12">
        <f t="shared" si="155"/>
        <v>15001.4582496</v>
      </c>
      <c r="D312" s="12">
        <f>Výpar!$M$18/30</f>
        <v>11616.119999999999</v>
      </c>
      <c r="E312" s="12">
        <f t="shared" si="156"/>
        <v>11964.603599999999</v>
      </c>
      <c r="F312" s="13">
        <f t="shared" si="179"/>
        <v>3888</v>
      </c>
      <c r="G312" s="13">
        <f t="shared" si="157"/>
        <v>7171.2000000000007</v>
      </c>
      <c r="H312" s="14">
        <f t="shared" si="157"/>
        <v>7171.2000000000007</v>
      </c>
      <c r="I312" s="15">
        <f t="shared" si="149"/>
        <v>18230.400000000001</v>
      </c>
      <c r="J312" s="15">
        <f t="shared" si="150"/>
        <v>-15193.5453504</v>
      </c>
      <c r="K312" s="15">
        <f t="shared" si="158"/>
        <v>3635388.0906753438</v>
      </c>
      <c r="L312" s="15">
        <f t="shared" si="159"/>
        <v>0</v>
      </c>
      <c r="N312" s="2">
        <v>42251</v>
      </c>
      <c r="O312" s="37">
        <f t="shared" si="151"/>
        <v>5.7304796369521037E-2</v>
      </c>
      <c r="P312" s="12">
        <f t="shared" si="160"/>
        <v>4951.1344063266179</v>
      </c>
      <c r="Q312" s="12">
        <f t="shared" si="161"/>
        <v>3318.0479999999993</v>
      </c>
      <c r="R312" s="12">
        <f t="shared" si="162"/>
        <v>3417.5894399999993</v>
      </c>
      <c r="S312" s="13">
        <f t="shared" si="163"/>
        <v>7171.2000000000007</v>
      </c>
      <c r="T312" s="13">
        <v>0</v>
      </c>
      <c r="U312" s="14">
        <v>0</v>
      </c>
      <c r="V312" s="15">
        <f t="shared" si="174"/>
        <v>7171.2000000000007</v>
      </c>
      <c r="W312" s="15">
        <f t="shared" si="164"/>
        <v>-5637.6550336733826</v>
      </c>
      <c r="X312" s="15">
        <f t="shared" si="170"/>
        <v>5957469.2066496359</v>
      </c>
      <c r="Y312" s="15">
        <f t="shared" si="171"/>
        <v>0</v>
      </c>
      <c r="Z312" s="15">
        <f t="shared" si="165"/>
        <v>6518000</v>
      </c>
      <c r="AB312" s="2">
        <v>42251</v>
      </c>
      <c r="AC312" s="12">
        <f t="shared" si="152"/>
        <v>1636.2258163388099</v>
      </c>
      <c r="AD312" s="12">
        <f t="shared" si="166"/>
        <v>1301.0979851999998</v>
      </c>
      <c r="AE312" s="12">
        <f t="shared" si="177"/>
        <v>1340.1309247559998</v>
      </c>
      <c r="AF312" s="13">
        <f t="shared" si="180"/>
        <v>86400</v>
      </c>
      <c r="AG312" s="15">
        <f t="shared" si="153"/>
        <v>86400</v>
      </c>
      <c r="AH312" s="15">
        <f t="shared" si="167"/>
        <v>-86103.905108417195</v>
      </c>
      <c r="AI312" s="15">
        <f t="shared" si="172"/>
        <v>0</v>
      </c>
      <c r="AJ312" s="15">
        <f t="shared" si="175"/>
        <v>0</v>
      </c>
      <c r="AK312" s="40">
        <f t="shared" si="181"/>
        <v>6043869.2066496359</v>
      </c>
      <c r="AL312" s="15"/>
      <c r="AN312" s="2">
        <v>42251</v>
      </c>
      <c r="AO312" s="12">
        <f t="shared" si="168"/>
        <v>1301.0979851999998</v>
      </c>
      <c r="AP312" s="12">
        <f t="shared" si="178"/>
        <v>1340.1309247559998</v>
      </c>
      <c r="AQ312" s="34">
        <f t="shared" si="182"/>
        <v>86400</v>
      </c>
      <c r="AR312" s="15">
        <f t="shared" si="154"/>
        <v>86400</v>
      </c>
      <c r="AS312" s="15">
        <f t="shared" si="169"/>
        <v>-86103.905108417195</v>
      </c>
      <c r="AT312" s="15">
        <f t="shared" si="173"/>
        <v>0</v>
      </c>
      <c r="AU312" s="15">
        <f t="shared" si="176"/>
        <v>0</v>
      </c>
      <c r="AV312" s="33">
        <f t="shared" si="183"/>
        <v>6043869.2066496359</v>
      </c>
    </row>
    <row r="313" spans="1:48" x14ac:dyDescent="0.15">
      <c r="A313" s="2">
        <v>42252</v>
      </c>
      <c r="B313" s="30">
        <v>0.170059345</v>
      </c>
      <c r="C313" s="12">
        <f t="shared" si="155"/>
        <v>14693.127408</v>
      </c>
      <c r="D313" s="12">
        <f>Výpar!$M$18/30</f>
        <v>11616.119999999999</v>
      </c>
      <c r="E313" s="12">
        <f t="shared" si="156"/>
        <v>11964.603599999999</v>
      </c>
      <c r="F313" s="13">
        <f t="shared" si="179"/>
        <v>3888</v>
      </c>
      <c r="G313" s="13">
        <f t="shared" si="157"/>
        <v>7171.2000000000007</v>
      </c>
      <c r="H313" s="14">
        <f t="shared" si="157"/>
        <v>7171.2000000000007</v>
      </c>
      <c r="I313" s="15">
        <f t="shared" si="149"/>
        <v>18230.400000000001</v>
      </c>
      <c r="J313" s="15">
        <f t="shared" si="150"/>
        <v>-15501.876192</v>
      </c>
      <c r="K313" s="15">
        <f t="shared" si="158"/>
        <v>3619886.2144833435</v>
      </c>
      <c r="L313" s="15">
        <f t="shared" si="159"/>
        <v>0</v>
      </c>
      <c r="N313" s="2">
        <v>42252</v>
      </c>
      <c r="O313" s="37">
        <f t="shared" si="151"/>
        <v>5.6126988465892584E-2</v>
      </c>
      <c r="P313" s="12">
        <f t="shared" si="160"/>
        <v>4849.3718034531194</v>
      </c>
      <c r="Q313" s="12">
        <f t="shared" si="161"/>
        <v>3318.0479999999993</v>
      </c>
      <c r="R313" s="12">
        <f t="shared" si="162"/>
        <v>3417.5894399999993</v>
      </c>
      <c r="S313" s="13">
        <f t="shared" si="163"/>
        <v>7171.2000000000007</v>
      </c>
      <c r="T313" s="13">
        <v>0</v>
      </c>
      <c r="U313" s="14">
        <v>0</v>
      </c>
      <c r="V313" s="15">
        <f t="shared" si="174"/>
        <v>7171.2000000000007</v>
      </c>
      <c r="W313" s="15">
        <f t="shared" si="164"/>
        <v>-5739.4176365468811</v>
      </c>
      <c r="X313" s="15">
        <f t="shared" si="170"/>
        <v>5951729.7890130887</v>
      </c>
      <c r="Y313" s="15">
        <f t="shared" si="171"/>
        <v>0</v>
      </c>
      <c r="Z313" s="15">
        <f t="shared" si="165"/>
        <v>6518000</v>
      </c>
      <c r="AB313" s="2">
        <v>42252</v>
      </c>
      <c r="AC313" s="12">
        <f t="shared" si="152"/>
        <v>1602.595826866763</v>
      </c>
      <c r="AD313" s="12">
        <f t="shared" si="166"/>
        <v>1301.0979851999998</v>
      </c>
      <c r="AE313" s="12">
        <f t="shared" si="177"/>
        <v>1340.1309247559998</v>
      </c>
      <c r="AF313" s="13">
        <f t="shared" si="180"/>
        <v>86400</v>
      </c>
      <c r="AG313" s="15">
        <f t="shared" si="153"/>
        <v>86400</v>
      </c>
      <c r="AH313" s="15">
        <f t="shared" si="167"/>
        <v>-86137.535097889238</v>
      </c>
      <c r="AI313" s="15">
        <f t="shared" si="172"/>
        <v>0</v>
      </c>
      <c r="AJ313" s="15">
        <f t="shared" si="175"/>
        <v>0</v>
      </c>
      <c r="AK313" s="40">
        <f t="shared" si="181"/>
        <v>6038129.7890130887</v>
      </c>
      <c r="AL313" s="15"/>
      <c r="AN313" s="2">
        <v>42252</v>
      </c>
      <c r="AO313" s="12">
        <f t="shared" si="168"/>
        <v>1301.0979851999998</v>
      </c>
      <c r="AP313" s="12">
        <f t="shared" si="178"/>
        <v>1340.1309247559998</v>
      </c>
      <c r="AQ313" s="34">
        <f t="shared" si="182"/>
        <v>86400</v>
      </c>
      <c r="AR313" s="15">
        <f t="shared" si="154"/>
        <v>86400</v>
      </c>
      <c r="AS313" s="15">
        <f t="shared" si="169"/>
        <v>-86137.535097889238</v>
      </c>
      <c r="AT313" s="15">
        <f t="shared" si="173"/>
        <v>0</v>
      </c>
      <c r="AU313" s="15">
        <f t="shared" si="176"/>
        <v>0</v>
      </c>
      <c r="AV313" s="33">
        <f t="shared" si="183"/>
        <v>6038129.7890130887</v>
      </c>
    </row>
    <row r="314" spans="1:48" x14ac:dyDescent="0.15">
      <c r="A314" s="2">
        <v>42253</v>
      </c>
      <c r="B314" s="30">
        <v>0.24623972199999999</v>
      </c>
      <c r="C314" s="12">
        <f t="shared" si="155"/>
        <v>21275.1119808</v>
      </c>
      <c r="D314" s="12">
        <f>Výpar!$M$18/30</f>
        <v>11616.119999999999</v>
      </c>
      <c r="E314" s="12">
        <f t="shared" si="156"/>
        <v>11964.603599999999</v>
      </c>
      <c r="F314" s="13">
        <f t="shared" si="179"/>
        <v>3888</v>
      </c>
      <c r="G314" s="13">
        <f t="shared" si="157"/>
        <v>7171.2000000000007</v>
      </c>
      <c r="H314" s="14">
        <f t="shared" si="157"/>
        <v>7171.2000000000007</v>
      </c>
      <c r="I314" s="15">
        <f t="shared" si="149"/>
        <v>18230.400000000001</v>
      </c>
      <c r="J314" s="15">
        <f t="shared" si="150"/>
        <v>-8919.8916191999997</v>
      </c>
      <c r="K314" s="15">
        <f t="shared" si="158"/>
        <v>3610966.3228641436</v>
      </c>
      <c r="L314" s="15">
        <f t="shared" si="159"/>
        <v>0</v>
      </c>
      <c r="N314" s="2">
        <v>42253</v>
      </c>
      <c r="O314" s="37">
        <f t="shared" si="151"/>
        <v>8.1269829873439753E-2</v>
      </c>
      <c r="P314" s="12">
        <f t="shared" si="160"/>
        <v>7021.7133010651951</v>
      </c>
      <c r="Q314" s="12">
        <f t="shared" si="161"/>
        <v>3318.0479999999993</v>
      </c>
      <c r="R314" s="12">
        <f t="shared" si="162"/>
        <v>3417.5894399999993</v>
      </c>
      <c r="S314" s="13">
        <f t="shared" si="163"/>
        <v>7171.2000000000007</v>
      </c>
      <c r="T314" s="13">
        <v>0</v>
      </c>
      <c r="U314" s="14">
        <v>0</v>
      </c>
      <c r="V314" s="15">
        <f t="shared" si="174"/>
        <v>7171.2000000000007</v>
      </c>
      <c r="W314" s="15">
        <f t="shared" si="164"/>
        <v>-3567.0761389348054</v>
      </c>
      <c r="X314" s="15">
        <f t="shared" si="170"/>
        <v>5948162.7128741536</v>
      </c>
      <c r="Y314" s="15">
        <f t="shared" si="171"/>
        <v>0</v>
      </c>
      <c r="Z314" s="15">
        <f t="shared" si="165"/>
        <v>6518000</v>
      </c>
      <c r="AB314" s="2">
        <v>42253</v>
      </c>
      <c r="AC314" s="12">
        <f t="shared" si="152"/>
        <v>2320.5002399958198</v>
      </c>
      <c r="AD314" s="12">
        <f t="shared" si="166"/>
        <v>1301.0979851999998</v>
      </c>
      <c r="AE314" s="12">
        <f t="shared" si="177"/>
        <v>1340.1309247559998</v>
      </c>
      <c r="AF314" s="13">
        <f t="shared" si="180"/>
        <v>86400</v>
      </c>
      <c r="AG314" s="15">
        <f t="shared" si="153"/>
        <v>86400</v>
      </c>
      <c r="AH314" s="15">
        <f t="shared" si="167"/>
        <v>-85419.630684760181</v>
      </c>
      <c r="AI314" s="15">
        <f t="shared" si="172"/>
        <v>0</v>
      </c>
      <c r="AJ314" s="15">
        <f t="shared" si="175"/>
        <v>0</v>
      </c>
      <c r="AK314" s="40">
        <f t="shared" si="181"/>
        <v>6034562.7128741536</v>
      </c>
      <c r="AL314" s="15"/>
      <c r="AN314" s="2">
        <v>42253</v>
      </c>
      <c r="AO314" s="12">
        <f t="shared" si="168"/>
        <v>1301.0979851999998</v>
      </c>
      <c r="AP314" s="12">
        <f t="shared" si="178"/>
        <v>1340.1309247559998</v>
      </c>
      <c r="AQ314" s="34">
        <f t="shared" si="182"/>
        <v>86400</v>
      </c>
      <c r="AR314" s="15">
        <f t="shared" si="154"/>
        <v>86400</v>
      </c>
      <c r="AS314" s="15">
        <f t="shared" si="169"/>
        <v>-85419.630684760181</v>
      </c>
      <c r="AT314" s="15">
        <f t="shared" si="173"/>
        <v>0</v>
      </c>
      <c r="AU314" s="15">
        <f t="shared" si="176"/>
        <v>0</v>
      </c>
      <c r="AV314" s="33">
        <f t="shared" si="183"/>
        <v>6034562.7128741536</v>
      </c>
    </row>
    <row r="315" spans="1:48" x14ac:dyDescent="0.15">
      <c r="A315" s="2">
        <v>42254</v>
      </c>
      <c r="B315" s="30">
        <v>0.27390538599999997</v>
      </c>
      <c r="C315" s="12">
        <f t="shared" si="155"/>
        <v>23665.425350399997</v>
      </c>
      <c r="D315" s="12">
        <f>Výpar!$M$18/30</f>
        <v>11616.119999999999</v>
      </c>
      <c r="E315" s="12">
        <f t="shared" si="156"/>
        <v>11964.603599999999</v>
      </c>
      <c r="F315" s="13">
        <f t="shared" si="179"/>
        <v>3888</v>
      </c>
      <c r="G315" s="13">
        <f t="shared" si="157"/>
        <v>7171.2000000000007</v>
      </c>
      <c r="H315" s="14">
        <f t="shared" si="157"/>
        <v>7171.2000000000007</v>
      </c>
      <c r="I315" s="15">
        <f t="shared" si="149"/>
        <v>18230.400000000001</v>
      </c>
      <c r="J315" s="15">
        <f t="shared" si="150"/>
        <v>-6529.5782496000029</v>
      </c>
      <c r="K315" s="15">
        <f t="shared" si="158"/>
        <v>3604436.7446145439</v>
      </c>
      <c r="L315" s="15">
        <f t="shared" si="159"/>
        <v>0</v>
      </c>
      <c r="N315" s="2">
        <v>42254</v>
      </c>
      <c r="O315" s="37">
        <f t="shared" si="151"/>
        <v>9.0400703594194456E-2</v>
      </c>
      <c r="P315" s="12">
        <f t="shared" si="160"/>
        <v>7810.6207905384008</v>
      </c>
      <c r="Q315" s="12">
        <f t="shared" si="161"/>
        <v>3318.0479999999993</v>
      </c>
      <c r="R315" s="12">
        <f t="shared" si="162"/>
        <v>3417.5894399999993</v>
      </c>
      <c r="S315" s="13">
        <f t="shared" si="163"/>
        <v>7171.2000000000007</v>
      </c>
      <c r="T315" s="13">
        <v>0</v>
      </c>
      <c r="U315" s="14">
        <v>0</v>
      </c>
      <c r="V315" s="15">
        <f t="shared" si="174"/>
        <v>7171.2000000000007</v>
      </c>
      <c r="W315" s="15">
        <f t="shared" si="164"/>
        <v>-2778.1686494615997</v>
      </c>
      <c r="X315" s="15">
        <f t="shared" si="170"/>
        <v>5945384.5442246916</v>
      </c>
      <c r="Y315" s="15">
        <f t="shared" si="171"/>
        <v>0</v>
      </c>
      <c r="Z315" s="15">
        <f t="shared" si="165"/>
        <v>6518000</v>
      </c>
      <c r="AB315" s="2">
        <v>42254</v>
      </c>
      <c r="AC315" s="12">
        <f t="shared" si="152"/>
        <v>2581.2143905407252</v>
      </c>
      <c r="AD315" s="12">
        <f t="shared" si="166"/>
        <v>1301.0979851999998</v>
      </c>
      <c r="AE315" s="12">
        <f t="shared" si="177"/>
        <v>1340.1309247559998</v>
      </c>
      <c r="AF315" s="13">
        <f t="shared" si="180"/>
        <v>86400</v>
      </c>
      <c r="AG315" s="15">
        <f t="shared" si="153"/>
        <v>86400</v>
      </c>
      <c r="AH315" s="15">
        <f t="shared" si="167"/>
        <v>-85158.91653421527</v>
      </c>
      <c r="AI315" s="15">
        <f t="shared" si="172"/>
        <v>0</v>
      </c>
      <c r="AJ315" s="15">
        <f t="shared" si="175"/>
        <v>0</v>
      </c>
      <c r="AK315" s="40">
        <f t="shared" si="181"/>
        <v>6031784.5442246916</v>
      </c>
      <c r="AL315" s="15"/>
      <c r="AN315" s="2">
        <v>42254</v>
      </c>
      <c r="AO315" s="12">
        <f t="shared" si="168"/>
        <v>1301.0979851999998</v>
      </c>
      <c r="AP315" s="12">
        <f t="shared" si="178"/>
        <v>1340.1309247559998</v>
      </c>
      <c r="AQ315" s="34">
        <f t="shared" si="182"/>
        <v>86400</v>
      </c>
      <c r="AR315" s="15">
        <f t="shared" si="154"/>
        <v>86400</v>
      </c>
      <c r="AS315" s="15">
        <f t="shared" si="169"/>
        <v>-85158.91653421527</v>
      </c>
      <c r="AT315" s="15">
        <f t="shared" si="173"/>
        <v>0</v>
      </c>
      <c r="AU315" s="15">
        <f t="shared" si="176"/>
        <v>0</v>
      </c>
      <c r="AV315" s="33">
        <f t="shared" si="183"/>
        <v>6031784.5442246916</v>
      </c>
    </row>
    <row r="316" spans="1:48" x14ac:dyDescent="0.15">
      <c r="A316" s="2">
        <v>42255</v>
      </c>
      <c r="B316" s="30">
        <v>0.240796116</v>
      </c>
      <c r="C316" s="12">
        <f t="shared" si="155"/>
        <v>20804.7844224</v>
      </c>
      <c r="D316" s="12">
        <f>Výpar!$M$18/30</f>
        <v>11616.119999999999</v>
      </c>
      <c r="E316" s="12">
        <f t="shared" si="156"/>
        <v>11964.603599999999</v>
      </c>
      <c r="F316" s="13">
        <f t="shared" si="179"/>
        <v>3888</v>
      </c>
      <c r="G316" s="13">
        <f t="shared" si="157"/>
        <v>7171.2000000000007</v>
      </c>
      <c r="H316" s="14">
        <f t="shared" si="157"/>
        <v>7171.2000000000007</v>
      </c>
      <c r="I316" s="15">
        <f t="shared" si="149"/>
        <v>18230.400000000001</v>
      </c>
      <c r="J316" s="15">
        <f t="shared" si="150"/>
        <v>-9390.2191776</v>
      </c>
      <c r="K316" s="15">
        <f t="shared" si="158"/>
        <v>3595046.5254369439</v>
      </c>
      <c r="L316" s="15">
        <f t="shared" si="159"/>
        <v>0</v>
      </c>
      <c r="N316" s="2">
        <v>42255</v>
      </c>
      <c r="O316" s="37">
        <f t="shared" si="151"/>
        <v>7.9473202871407828E-2</v>
      </c>
      <c r="P316" s="12">
        <f t="shared" si="160"/>
        <v>6866.4847280896365</v>
      </c>
      <c r="Q316" s="12">
        <f t="shared" si="161"/>
        <v>3318.0479999999993</v>
      </c>
      <c r="R316" s="12">
        <f t="shared" si="162"/>
        <v>3417.5894399999993</v>
      </c>
      <c r="S316" s="13">
        <f t="shared" si="163"/>
        <v>7171.2000000000007</v>
      </c>
      <c r="T316" s="13">
        <v>0</v>
      </c>
      <c r="U316" s="14">
        <v>0</v>
      </c>
      <c r="V316" s="15">
        <f t="shared" si="174"/>
        <v>7171.2000000000007</v>
      </c>
      <c r="W316" s="15">
        <f t="shared" si="164"/>
        <v>-3722.3047119103639</v>
      </c>
      <c r="X316" s="15">
        <f t="shared" si="170"/>
        <v>5941662.2395127816</v>
      </c>
      <c r="Y316" s="15">
        <f t="shared" si="171"/>
        <v>0</v>
      </c>
      <c r="Z316" s="15">
        <f t="shared" si="165"/>
        <v>6518000</v>
      </c>
      <c r="AB316" s="2">
        <v>42255</v>
      </c>
      <c r="AC316" s="12">
        <f t="shared" si="152"/>
        <v>2269.2010875810738</v>
      </c>
      <c r="AD316" s="12">
        <f t="shared" si="166"/>
        <v>1301.0979851999998</v>
      </c>
      <c r="AE316" s="12">
        <f t="shared" si="177"/>
        <v>1340.1309247559998</v>
      </c>
      <c r="AF316" s="13">
        <f t="shared" si="180"/>
        <v>86400</v>
      </c>
      <c r="AG316" s="15">
        <f t="shared" si="153"/>
        <v>86400</v>
      </c>
      <c r="AH316" s="15">
        <f t="shared" si="167"/>
        <v>-85470.929837174917</v>
      </c>
      <c r="AI316" s="15">
        <f t="shared" si="172"/>
        <v>0</v>
      </c>
      <c r="AJ316" s="15">
        <f t="shared" si="175"/>
        <v>0</v>
      </c>
      <c r="AK316" s="40">
        <f t="shared" si="181"/>
        <v>6028062.2395127816</v>
      </c>
      <c r="AL316" s="15"/>
      <c r="AN316" s="2">
        <v>42255</v>
      </c>
      <c r="AO316" s="12">
        <f t="shared" si="168"/>
        <v>1301.0979851999998</v>
      </c>
      <c r="AP316" s="12">
        <f t="shared" si="178"/>
        <v>1340.1309247559998</v>
      </c>
      <c r="AQ316" s="34">
        <f t="shared" si="182"/>
        <v>86400</v>
      </c>
      <c r="AR316" s="15">
        <f t="shared" si="154"/>
        <v>86400</v>
      </c>
      <c r="AS316" s="15">
        <f t="shared" si="169"/>
        <v>-85470.929837174917</v>
      </c>
      <c r="AT316" s="15">
        <f t="shared" si="173"/>
        <v>0</v>
      </c>
      <c r="AU316" s="15">
        <f t="shared" si="176"/>
        <v>0</v>
      </c>
      <c r="AV316" s="33">
        <f t="shared" si="183"/>
        <v>6028062.2395127816</v>
      </c>
    </row>
    <row r="317" spans="1:48" x14ac:dyDescent="0.15">
      <c r="A317" s="2">
        <v>42256</v>
      </c>
      <c r="B317" s="30">
        <v>0.216707604</v>
      </c>
      <c r="C317" s="12">
        <f t="shared" si="155"/>
        <v>18723.5369856</v>
      </c>
      <c r="D317" s="12">
        <f>Výpar!$M$18/30</f>
        <v>11616.119999999999</v>
      </c>
      <c r="E317" s="12">
        <f t="shared" si="156"/>
        <v>11964.603599999999</v>
      </c>
      <c r="F317" s="13">
        <f t="shared" si="179"/>
        <v>3888</v>
      </c>
      <c r="G317" s="13">
        <f t="shared" si="157"/>
        <v>7171.2000000000007</v>
      </c>
      <c r="H317" s="14">
        <f t="shared" si="157"/>
        <v>7171.2000000000007</v>
      </c>
      <c r="I317" s="15">
        <f t="shared" si="149"/>
        <v>18230.400000000001</v>
      </c>
      <c r="J317" s="15">
        <f t="shared" si="150"/>
        <v>-11471.4666144</v>
      </c>
      <c r="K317" s="15">
        <f t="shared" si="158"/>
        <v>3583575.0588225438</v>
      </c>
      <c r="L317" s="15">
        <f t="shared" si="159"/>
        <v>0</v>
      </c>
      <c r="N317" s="2">
        <v>42256</v>
      </c>
      <c r="O317" s="37">
        <f t="shared" si="151"/>
        <v>7.1522945064731475E-2</v>
      </c>
      <c r="P317" s="12">
        <f t="shared" si="160"/>
        <v>6179.5824535927995</v>
      </c>
      <c r="Q317" s="12">
        <f t="shared" si="161"/>
        <v>3318.0479999999993</v>
      </c>
      <c r="R317" s="12">
        <f t="shared" si="162"/>
        <v>3417.5894399999993</v>
      </c>
      <c r="S317" s="13">
        <f t="shared" si="163"/>
        <v>7171.2000000000007</v>
      </c>
      <c r="T317" s="13">
        <v>0</v>
      </c>
      <c r="U317" s="14">
        <v>0</v>
      </c>
      <c r="V317" s="15">
        <f t="shared" si="174"/>
        <v>7171.2000000000007</v>
      </c>
      <c r="W317" s="15">
        <f t="shared" si="164"/>
        <v>-4409.2069864072009</v>
      </c>
      <c r="X317" s="15">
        <f t="shared" si="170"/>
        <v>5937253.0325263748</v>
      </c>
      <c r="Y317" s="15">
        <f t="shared" si="171"/>
        <v>0</v>
      </c>
      <c r="Z317" s="15">
        <f t="shared" si="165"/>
        <v>6518000</v>
      </c>
      <c r="AB317" s="2">
        <v>42256</v>
      </c>
      <c r="AC317" s="12">
        <f t="shared" si="152"/>
        <v>2042.1971037269079</v>
      </c>
      <c r="AD317" s="12">
        <f t="shared" si="166"/>
        <v>1301.0979851999998</v>
      </c>
      <c r="AE317" s="12">
        <f t="shared" si="177"/>
        <v>1340.1309247559998</v>
      </c>
      <c r="AF317" s="13">
        <f t="shared" si="180"/>
        <v>86400</v>
      </c>
      <c r="AG317" s="15">
        <f t="shared" si="153"/>
        <v>86400</v>
      </c>
      <c r="AH317" s="15">
        <f t="shared" si="167"/>
        <v>-85697.933821029088</v>
      </c>
      <c r="AI317" s="15">
        <f t="shared" si="172"/>
        <v>0</v>
      </c>
      <c r="AJ317" s="15">
        <f t="shared" si="175"/>
        <v>0</v>
      </c>
      <c r="AK317" s="40">
        <f t="shared" si="181"/>
        <v>6023653.0325263748</v>
      </c>
      <c r="AL317" s="15"/>
      <c r="AN317" s="2">
        <v>42256</v>
      </c>
      <c r="AO317" s="12">
        <f t="shared" si="168"/>
        <v>1301.0979851999998</v>
      </c>
      <c r="AP317" s="12">
        <f t="shared" si="178"/>
        <v>1340.1309247559998</v>
      </c>
      <c r="AQ317" s="34">
        <f t="shared" si="182"/>
        <v>86400</v>
      </c>
      <c r="AR317" s="15">
        <f t="shared" si="154"/>
        <v>86400</v>
      </c>
      <c r="AS317" s="15">
        <f t="shared" si="169"/>
        <v>-85697.933821029088</v>
      </c>
      <c r="AT317" s="15">
        <f t="shared" si="173"/>
        <v>0</v>
      </c>
      <c r="AU317" s="15">
        <f t="shared" si="176"/>
        <v>0</v>
      </c>
      <c r="AV317" s="33">
        <f t="shared" si="183"/>
        <v>6023653.0325263748</v>
      </c>
    </row>
    <row r="318" spans="1:48" x14ac:dyDescent="0.15">
      <c r="A318" s="2">
        <v>42257</v>
      </c>
      <c r="B318" s="30">
        <v>0.16175388700000001</v>
      </c>
      <c r="C318" s="12">
        <f t="shared" si="155"/>
        <v>13975.535836800002</v>
      </c>
      <c r="D318" s="12">
        <f>Výpar!$M$18/30</f>
        <v>11616.119999999999</v>
      </c>
      <c r="E318" s="12">
        <f t="shared" si="156"/>
        <v>11964.603599999999</v>
      </c>
      <c r="F318" s="13">
        <f t="shared" si="179"/>
        <v>3888</v>
      </c>
      <c r="G318" s="13">
        <f t="shared" si="157"/>
        <v>7171.2000000000007</v>
      </c>
      <c r="H318" s="14">
        <f t="shared" si="157"/>
        <v>7171.2000000000007</v>
      </c>
      <c r="I318" s="15">
        <f t="shared" si="149"/>
        <v>18230.400000000001</v>
      </c>
      <c r="J318" s="15">
        <f t="shared" si="150"/>
        <v>-16219.467763199998</v>
      </c>
      <c r="K318" s="15">
        <f t="shared" si="158"/>
        <v>3567355.5910593439</v>
      </c>
      <c r="L318" s="15">
        <f t="shared" si="159"/>
        <v>0</v>
      </c>
      <c r="N318" s="2">
        <v>42257</v>
      </c>
      <c r="O318" s="37">
        <f t="shared" si="151"/>
        <v>5.3385825694920168E-2</v>
      </c>
      <c r="P318" s="12">
        <f t="shared" si="160"/>
        <v>4612.5353400411022</v>
      </c>
      <c r="Q318" s="12">
        <f t="shared" si="161"/>
        <v>3318.0479999999993</v>
      </c>
      <c r="R318" s="12">
        <f t="shared" si="162"/>
        <v>3417.5894399999993</v>
      </c>
      <c r="S318" s="13">
        <f t="shared" si="163"/>
        <v>7171.2000000000007</v>
      </c>
      <c r="T318" s="13">
        <v>0</v>
      </c>
      <c r="U318" s="14">
        <v>0</v>
      </c>
      <c r="V318" s="15">
        <f t="shared" si="174"/>
        <v>7171.2000000000007</v>
      </c>
      <c r="W318" s="15">
        <f t="shared" si="164"/>
        <v>-5976.2540999588982</v>
      </c>
      <c r="X318" s="15">
        <f t="shared" si="170"/>
        <v>5931276.7784264162</v>
      </c>
      <c r="Y318" s="15">
        <f t="shared" si="171"/>
        <v>0</v>
      </c>
      <c r="Z318" s="15">
        <f t="shared" si="165"/>
        <v>6518000</v>
      </c>
      <c r="AB318" s="2">
        <v>42257</v>
      </c>
      <c r="AC318" s="12">
        <f t="shared" si="152"/>
        <v>1524.3273122431347</v>
      </c>
      <c r="AD318" s="12">
        <f t="shared" si="166"/>
        <v>1301.0979851999998</v>
      </c>
      <c r="AE318" s="12">
        <f t="shared" si="177"/>
        <v>1340.1309247559998</v>
      </c>
      <c r="AF318" s="13">
        <f t="shared" si="180"/>
        <v>86400</v>
      </c>
      <c r="AG318" s="15">
        <f t="shared" si="153"/>
        <v>86400</v>
      </c>
      <c r="AH318" s="15">
        <f t="shared" si="167"/>
        <v>-86215.803612512856</v>
      </c>
      <c r="AI318" s="15">
        <f t="shared" si="172"/>
        <v>0</v>
      </c>
      <c r="AJ318" s="15">
        <f t="shared" si="175"/>
        <v>0</v>
      </c>
      <c r="AK318" s="40">
        <f t="shared" si="181"/>
        <v>6017676.7784264162</v>
      </c>
      <c r="AL318" s="15"/>
      <c r="AN318" s="2">
        <v>42257</v>
      </c>
      <c r="AO318" s="12">
        <f t="shared" si="168"/>
        <v>1301.0979851999998</v>
      </c>
      <c r="AP318" s="12">
        <f t="shared" si="178"/>
        <v>1340.1309247559998</v>
      </c>
      <c r="AQ318" s="34">
        <f t="shared" si="182"/>
        <v>86400</v>
      </c>
      <c r="AR318" s="15">
        <f t="shared" si="154"/>
        <v>86400</v>
      </c>
      <c r="AS318" s="15">
        <f t="shared" si="169"/>
        <v>-86215.803612512856</v>
      </c>
      <c r="AT318" s="15">
        <f t="shared" si="173"/>
        <v>0</v>
      </c>
      <c r="AU318" s="15">
        <f t="shared" si="176"/>
        <v>0</v>
      </c>
      <c r="AV318" s="33">
        <f t="shared" si="183"/>
        <v>6017676.7784264162</v>
      </c>
    </row>
    <row r="319" spans="1:48" x14ac:dyDescent="0.15">
      <c r="A319" s="2">
        <v>42258</v>
      </c>
      <c r="B319" s="30">
        <v>0.153448428</v>
      </c>
      <c r="C319" s="12">
        <f t="shared" si="155"/>
        <v>13257.9441792</v>
      </c>
      <c r="D319" s="12">
        <f>Výpar!$M$18/30</f>
        <v>11616.119999999999</v>
      </c>
      <c r="E319" s="12">
        <f t="shared" si="156"/>
        <v>11964.603599999999</v>
      </c>
      <c r="F319" s="13">
        <f t="shared" si="179"/>
        <v>3888</v>
      </c>
      <c r="G319" s="13">
        <f t="shared" si="157"/>
        <v>7171.2000000000007</v>
      </c>
      <c r="H319" s="14">
        <f t="shared" si="157"/>
        <v>7171.2000000000007</v>
      </c>
      <c r="I319" s="15">
        <f t="shared" si="149"/>
        <v>18230.400000000001</v>
      </c>
      <c r="J319" s="15">
        <f t="shared" si="150"/>
        <v>-16937.0594208</v>
      </c>
      <c r="K319" s="15">
        <f t="shared" si="158"/>
        <v>3550418.5316385441</v>
      </c>
      <c r="L319" s="15">
        <f t="shared" si="159"/>
        <v>0</v>
      </c>
      <c r="N319" s="2">
        <v>42258</v>
      </c>
      <c r="O319" s="37">
        <f t="shared" si="151"/>
        <v>5.0644662593904197E-2</v>
      </c>
      <c r="P319" s="12">
        <f t="shared" si="160"/>
        <v>4375.698848113323</v>
      </c>
      <c r="Q319" s="12">
        <f t="shared" si="161"/>
        <v>3318.0479999999993</v>
      </c>
      <c r="R319" s="12">
        <f t="shared" si="162"/>
        <v>3417.5894399999993</v>
      </c>
      <c r="S319" s="13">
        <f t="shared" si="163"/>
        <v>7171.2000000000007</v>
      </c>
      <c r="T319" s="13">
        <v>0</v>
      </c>
      <c r="U319" s="14">
        <v>0</v>
      </c>
      <c r="V319" s="15">
        <f t="shared" si="174"/>
        <v>7171.2000000000007</v>
      </c>
      <c r="W319" s="15">
        <f t="shared" si="164"/>
        <v>-6213.0905918866774</v>
      </c>
      <c r="X319" s="15">
        <f t="shared" si="170"/>
        <v>5925063.6878345292</v>
      </c>
      <c r="Y319" s="15">
        <f t="shared" si="171"/>
        <v>0</v>
      </c>
      <c r="Z319" s="15">
        <f t="shared" si="165"/>
        <v>6518000</v>
      </c>
      <c r="AB319" s="2">
        <v>42258</v>
      </c>
      <c r="AC319" s="12">
        <f t="shared" si="152"/>
        <v>1446.0587881957617</v>
      </c>
      <c r="AD319" s="12">
        <f t="shared" si="166"/>
        <v>1301.0979851999998</v>
      </c>
      <c r="AE319" s="12">
        <f t="shared" si="177"/>
        <v>1340.1309247559998</v>
      </c>
      <c r="AF319" s="13">
        <f t="shared" si="180"/>
        <v>86400</v>
      </c>
      <c r="AG319" s="15">
        <f t="shared" si="153"/>
        <v>86400</v>
      </c>
      <c r="AH319" s="15">
        <f t="shared" si="167"/>
        <v>-86294.072136560237</v>
      </c>
      <c r="AI319" s="15">
        <f t="shared" si="172"/>
        <v>0</v>
      </c>
      <c r="AJ319" s="15">
        <f t="shared" si="175"/>
        <v>0</v>
      </c>
      <c r="AK319" s="40">
        <f t="shared" si="181"/>
        <v>6011463.6878345292</v>
      </c>
      <c r="AL319" s="15"/>
      <c r="AN319" s="2">
        <v>42258</v>
      </c>
      <c r="AO319" s="12">
        <f t="shared" si="168"/>
        <v>1301.0979851999998</v>
      </c>
      <c r="AP319" s="12">
        <f t="shared" si="178"/>
        <v>1340.1309247559998</v>
      </c>
      <c r="AQ319" s="34">
        <f t="shared" si="182"/>
        <v>86400</v>
      </c>
      <c r="AR319" s="15">
        <f t="shared" si="154"/>
        <v>86400</v>
      </c>
      <c r="AS319" s="15">
        <f t="shared" si="169"/>
        <v>-86294.072136560237</v>
      </c>
      <c r="AT319" s="15">
        <f t="shared" si="173"/>
        <v>0</v>
      </c>
      <c r="AU319" s="15">
        <f t="shared" si="176"/>
        <v>0</v>
      </c>
      <c r="AV319" s="33">
        <f t="shared" si="183"/>
        <v>6011463.6878345292</v>
      </c>
    </row>
    <row r="320" spans="1:48" x14ac:dyDescent="0.15">
      <c r="A320" s="2">
        <v>42259</v>
      </c>
      <c r="B320" s="30">
        <v>0.182052555</v>
      </c>
      <c r="C320" s="12">
        <f t="shared" si="155"/>
        <v>15729.340752</v>
      </c>
      <c r="D320" s="12">
        <f>Výpar!$M$18/30</f>
        <v>11616.119999999999</v>
      </c>
      <c r="E320" s="12">
        <f t="shared" si="156"/>
        <v>11964.603599999999</v>
      </c>
      <c r="F320" s="13">
        <f t="shared" si="179"/>
        <v>3888</v>
      </c>
      <c r="G320" s="13">
        <f t="shared" si="157"/>
        <v>7171.2000000000007</v>
      </c>
      <c r="H320" s="14">
        <f t="shared" si="157"/>
        <v>7171.2000000000007</v>
      </c>
      <c r="I320" s="15">
        <f t="shared" si="149"/>
        <v>18230.400000000001</v>
      </c>
      <c r="J320" s="15">
        <f t="shared" si="150"/>
        <v>-14465.662848</v>
      </c>
      <c r="K320" s="15">
        <f t="shared" si="158"/>
        <v>3535952.8687905441</v>
      </c>
      <c r="L320" s="15">
        <f t="shared" si="159"/>
        <v>0</v>
      </c>
      <c r="N320" s="2">
        <v>42259</v>
      </c>
      <c r="O320" s="37">
        <f t="shared" si="151"/>
        <v>6.0085269966618275E-2</v>
      </c>
      <c r="P320" s="12">
        <f t="shared" si="160"/>
        <v>5191.3673251158189</v>
      </c>
      <c r="Q320" s="12">
        <f t="shared" si="161"/>
        <v>3318.0479999999993</v>
      </c>
      <c r="R320" s="12">
        <f t="shared" si="162"/>
        <v>3417.5894399999993</v>
      </c>
      <c r="S320" s="13">
        <f t="shared" si="163"/>
        <v>7171.2000000000007</v>
      </c>
      <c r="T320" s="13">
        <v>0</v>
      </c>
      <c r="U320" s="14">
        <v>0</v>
      </c>
      <c r="V320" s="15">
        <f t="shared" si="174"/>
        <v>7171.2000000000007</v>
      </c>
      <c r="W320" s="15">
        <f t="shared" si="164"/>
        <v>-5397.4221148841816</v>
      </c>
      <c r="X320" s="15">
        <f t="shared" si="170"/>
        <v>5919666.2657196447</v>
      </c>
      <c r="Y320" s="15">
        <f t="shared" si="171"/>
        <v>0</v>
      </c>
      <c r="Z320" s="15">
        <f t="shared" si="165"/>
        <v>6518000</v>
      </c>
      <c r="AB320" s="2">
        <v>42259</v>
      </c>
      <c r="AC320" s="12">
        <f t="shared" si="152"/>
        <v>1715.6167743291726</v>
      </c>
      <c r="AD320" s="12">
        <f t="shared" si="166"/>
        <v>1301.0979851999998</v>
      </c>
      <c r="AE320" s="12">
        <f t="shared" si="177"/>
        <v>1340.1309247559998</v>
      </c>
      <c r="AF320" s="13">
        <f t="shared" si="180"/>
        <v>86400</v>
      </c>
      <c r="AG320" s="15">
        <f t="shared" si="153"/>
        <v>86400</v>
      </c>
      <c r="AH320" s="15">
        <f t="shared" si="167"/>
        <v>-86024.514150426825</v>
      </c>
      <c r="AI320" s="15">
        <f t="shared" si="172"/>
        <v>0</v>
      </c>
      <c r="AJ320" s="15">
        <f t="shared" si="175"/>
        <v>0</v>
      </c>
      <c r="AK320" s="40">
        <f t="shared" si="181"/>
        <v>6006066.2657196447</v>
      </c>
      <c r="AL320" s="15"/>
      <c r="AN320" s="2">
        <v>42259</v>
      </c>
      <c r="AO320" s="12">
        <f t="shared" si="168"/>
        <v>1301.0979851999998</v>
      </c>
      <c r="AP320" s="12">
        <f t="shared" si="178"/>
        <v>1340.1309247559998</v>
      </c>
      <c r="AQ320" s="34">
        <f t="shared" si="182"/>
        <v>86400</v>
      </c>
      <c r="AR320" s="15">
        <f t="shared" si="154"/>
        <v>86400</v>
      </c>
      <c r="AS320" s="15">
        <f t="shared" si="169"/>
        <v>-86024.514150426825</v>
      </c>
      <c r="AT320" s="15">
        <f t="shared" si="173"/>
        <v>0</v>
      </c>
      <c r="AU320" s="15">
        <f t="shared" si="176"/>
        <v>0</v>
      </c>
      <c r="AV320" s="33">
        <f t="shared" si="183"/>
        <v>6006066.2657196447</v>
      </c>
    </row>
    <row r="321" spans="1:48" x14ac:dyDescent="0.15">
      <c r="A321" s="2">
        <v>42260</v>
      </c>
      <c r="B321" s="30">
        <v>0.210638357</v>
      </c>
      <c r="C321" s="12">
        <f t="shared" si="155"/>
        <v>18199.154044800001</v>
      </c>
      <c r="D321" s="12">
        <f>Výpar!$M$18/30</f>
        <v>11616.119999999999</v>
      </c>
      <c r="E321" s="12">
        <f t="shared" si="156"/>
        <v>11964.603599999999</v>
      </c>
      <c r="F321" s="13">
        <f t="shared" si="179"/>
        <v>3888</v>
      </c>
      <c r="G321" s="13">
        <f t="shared" si="157"/>
        <v>7171.2000000000007</v>
      </c>
      <c r="H321" s="14">
        <f t="shared" si="157"/>
        <v>7171.2000000000007</v>
      </c>
      <c r="I321" s="15">
        <f t="shared" si="149"/>
        <v>18230.400000000001</v>
      </c>
      <c r="J321" s="15">
        <f t="shared" si="150"/>
        <v>-11995.849555199999</v>
      </c>
      <c r="K321" s="15">
        <f t="shared" si="158"/>
        <v>3523957.0192353441</v>
      </c>
      <c r="L321" s="15">
        <f t="shared" si="159"/>
        <v>0</v>
      </c>
      <c r="N321" s="2">
        <v>42260</v>
      </c>
      <c r="O321" s="37">
        <f t="shared" si="151"/>
        <v>6.9519829291436866E-2</v>
      </c>
      <c r="P321" s="12">
        <f t="shared" si="160"/>
        <v>6006.5132507801454</v>
      </c>
      <c r="Q321" s="12">
        <f t="shared" si="161"/>
        <v>3318.0479999999993</v>
      </c>
      <c r="R321" s="12">
        <f t="shared" si="162"/>
        <v>3417.5894399999993</v>
      </c>
      <c r="S321" s="13">
        <f t="shared" si="163"/>
        <v>7171.2000000000007</v>
      </c>
      <c r="T321" s="13">
        <v>0</v>
      </c>
      <c r="U321" s="14">
        <v>0</v>
      </c>
      <c r="V321" s="15">
        <f t="shared" si="174"/>
        <v>7171.2000000000007</v>
      </c>
      <c r="W321" s="15">
        <f t="shared" si="164"/>
        <v>-4582.276189219855</v>
      </c>
      <c r="X321" s="15">
        <f t="shared" si="170"/>
        <v>5915083.9895304246</v>
      </c>
      <c r="Y321" s="15">
        <f t="shared" si="171"/>
        <v>0</v>
      </c>
      <c r="Z321" s="15">
        <f t="shared" si="165"/>
        <v>6518000</v>
      </c>
      <c r="AB321" s="2">
        <v>42260</v>
      </c>
      <c r="AC321" s="12">
        <f t="shared" si="152"/>
        <v>1985.0020703435707</v>
      </c>
      <c r="AD321" s="12">
        <f t="shared" si="166"/>
        <v>1301.0979851999998</v>
      </c>
      <c r="AE321" s="12">
        <f t="shared" si="177"/>
        <v>1340.1309247559998</v>
      </c>
      <c r="AF321" s="13">
        <f t="shared" si="180"/>
        <v>86400</v>
      </c>
      <c r="AG321" s="15">
        <f t="shared" si="153"/>
        <v>86400</v>
      </c>
      <c r="AH321" s="15">
        <f t="shared" si="167"/>
        <v>-85755.128854412425</v>
      </c>
      <c r="AI321" s="15">
        <f t="shared" si="172"/>
        <v>0</v>
      </c>
      <c r="AJ321" s="15">
        <f t="shared" si="175"/>
        <v>0</v>
      </c>
      <c r="AK321" s="40">
        <f t="shared" si="181"/>
        <v>6001483.9895304246</v>
      </c>
      <c r="AL321" s="15"/>
      <c r="AN321" s="2">
        <v>42260</v>
      </c>
      <c r="AO321" s="12">
        <f t="shared" si="168"/>
        <v>1301.0979851999998</v>
      </c>
      <c r="AP321" s="12">
        <f t="shared" si="178"/>
        <v>1340.1309247559998</v>
      </c>
      <c r="AQ321" s="34">
        <f t="shared" si="182"/>
        <v>86400</v>
      </c>
      <c r="AR321" s="15">
        <f t="shared" si="154"/>
        <v>86400</v>
      </c>
      <c r="AS321" s="15">
        <f t="shared" si="169"/>
        <v>-85755.128854412425</v>
      </c>
      <c r="AT321" s="15">
        <f t="shared" si="173"/>
        <v>0</v>
      </c>
      <c r="AU321" s="15">
        <f t="shared" si="176"/>
        <v>0</v>
      </c>
      <c r="AV321" s="33">
        <f t="shared" si="183"/>
        <v>6001483.9895304246</v>
      </c>
    </row>
    <row r="322" spans="1:48" x14ac:dyDescent="0.15">
      <c r="A322" s="2">
        <v>42261</v>
      </c>
      <c r="B322" s="30">
        <v>0.210638357</v>
      </c>
      <c r="C322" s="12">
        <f t="shared" si="155"/>
        <v>18199.154044800001</v>
      </c>
      <c r="D322" s="12">
        <f>Výpar!$M$18/30</f>
        <v>11616.119999999999</v>
      </c>
      <c r="E322" s="12">
        <f t="shared" si="156"/>
        <v>11964.603599999999</v>
      </c>
      <c r="F322" s="13">
        <f t="shared" si="179"/>
        <v>3888</v>
      </c>
      <c r="G322" s="13">
        <f t="shared" si="157"/>
        <v>7171.2000000000007</v>
      </c>
      <c r="H322" s="14">
        <f t="shared" si="157"/>
        <v>7171.2000000000007</v>
      </c>
      <c r="I322" s="15">
        <f t="shared" si="149"/>
        <v>18230.400000000001</v>
      </c>
      <c r="J322" s="15">
        <f t="shared" si="150"/>
        <v>-11995.849555199999</v>
      </c>
      <c r="K322" s="15">
        <f t="shared" si="158"/>
        <v>3511961.1696801442</v>
      </c>
      <c r="L322" s="15">
        <f t="shared" si="159"/>
        <v>0</v>
      </c>
      <c r="N322" s="2">
        <v>42261</v>
      </c>
      <c r="O322" s="37">
        <f t="shared" si="151"/>
        <v>6.9519829291436866E-2</v>
      </c>
      <c r="P322" s="12">
        <f t="shared" si="160"/>
        <v>6006.5132507801454</v>
      </c>
      <c r="Q322" s="12">
        <f t="shared" si="161"/>
        <v>3318.0479999999993</v>
      </c>
      <c r="R322" s="12">
        <f t="shared" si="162"/>
        <v>3417.5894399999993</v>
      </c>
      <c r="S322" s="13">
        <f t="shared" si="163"/>
        <v>7171.2000000000007</v>
      </c>
      <c r="T322" s="13">
        <v>0</v>
      </c>
      <c r="U322" s="14">
        <v>0</v>
      </c>
      <c r="V322" s="15">
        <f t="shared" si="174"/>
        <v>7171.2000000000007</v>
      </c>
      <c r="W322" s="15">
        <f t="shared" si="164"/>
        <v>-4582.276189219855</v>
      </c>
      <c r="X322" s="15">
        <f t="shared" si="170"/>
        <v>5910501.7133412044</v>
      </c>
      <c r="Y322" s="15">
        <f t="shared" si="171"/>
        <v>0</v>
      </c>
      <c r="Z322" s="15">
        <f t="shared" si="165"/>
        <v>6518000</v>
      </c>
      <c r="AB322" s="2">
        <v>42261</v>
      </c>
      <c r="AC322" s="12">
        <f t="shared" si="152"/>
        <v>1985.0020703435707</v>
      </c>
      <c r="AD322" s="12">
        <f t="shared" si="166"/>
        <v>1301.0979851999998</v>
      </c>
      <c r="AE322" s="12">
        <f t="shared" si="177"/>
        <v>1340.1309247559998</v>
      </c>
      <c r="AF322" s="13">
        <f t="shared" si="180"/>
        <v>86400</v>
      </c>
      <c r="AG322" s="15">
        <f t="shared" si="153"/>
        <v>86400</v>
      </c>
      <c r="AH322" s="15">
        <f t="shared" si="167"/>
        <v>-85755.128854412425</v>
      </c>
      <c r="AI322" s="15">
        <f t="shared" si="172"/>
        <v>0</v>
      </c>
      <c r="AJ322" s="15">
        <f t="shared" si="175"/>
        <v>0</v>
      </c>
      <c r="AK322" s="40">
        <f t="shared" si="181"/>
        <v>5996901.7133412044</v>
      </c>
      <c r="AL322" s="15"/>
      <c r="AN322" s="2">
        <v>42261</v>
      </c>
      <c r="AO322" s="12">
        <f t="shared" si="168"/>
        <v>1301.0979851999998</v>
      </c>
      <c r="AP322" s="12">
        <f t="shared" si="178"/>
        <v>1340.1309247559998</v>
      </c>
      <c r="AQ322" s="34">
        <f t="shared" si="182"/>
        <v>86400</v>
      </c>
      <c r="AR322" s="15">
        <f t="shared" si="154"/>
        <v>86400</v>
      </c>
      <c r="AS322" s="15">
        <f t="shared" si="169"/>
        <v>-85755.128854412425</v>
      </c>
      <c r="AT322" s="15">
        <f t="shared" si="173"/>
        <v>0</v>
      </c>
      <c r="AU322" s="15">
        <f t="shared" si="176"/>
        <v>0</v>
      </c>
      <c r="AV322" s="33">
        <f t="shared" si="183"/>
        <v>5996901.7133412044</v>
      </c>
    </row>
    <row r="323" spans="1:48" x14ac:dyDescent="0.15">
      <c r="A323" s="2">
        <v>42262</v>
      </c>
      <c r="B323" s="30">
        <v>0.204660076</v>
      </c>
      <c r="C323" s="12">
        <f t="shared" si="155"/>
        <v>17682.630566399999</v>
      </c>
      <c r="D323" s="12">
        <f>Výpar!$M$18/30</f>
        <v>11616.119999999999</v>
      </c>
      <c r="E323" s="12">
        <f t="shared" si="156"/>
        <v>11964.603599999999</v>
      </c>
      <c r="F323" s="13">
        <f t="shared" si="179"/>
        <v>3888</v>
      </c>
      <c r="G323" s="13">
        <f t="shared" si="157"/>
        <v>7171.2000000000007</v>
      </c>
      <c r="H323" s="14">
        <f t="shared" si="157"/>
        <v>7171.2000000000007</v>
      </c>
      <c r="I323" s="15">
        <f t="shared" si="149"/>
        <v>18230.400000000001</v>
      </c>
      <c r="J323" s="15">
        <f t="shared" si="150"/>
        <v>-12512.373033600001</v>
      </c>
      <c r="K323" s="15">
        <f t="shared" si="158"/>
        <v>3499448.7966465442</v>
      </c>
      <c r="L323" s="15">
        <f t="shared" si="159"/>
        <v>0</v>
      </c>
      <c r="N323" s="2">
        <v>42262</v>
      </c>
      <c r="O323" s="37">
        <f t="shared" si="151"/>
        <v>6.754673625892596E-2</v>
      </c>
      <c r="P323" s="12">
        <f t="shared" si="160"/>
        <v>5836.0380127712033</v>
      </c>
      <c r="Q323" s="12">
        <f t="shared" si="161"/>
        <v>3318.0479999999993</v>
      </c>
      <c r="R323" s="12">
        <f t="shared" si="162"/>
        <v>3417.5894399999993</v>
      </c>
      <c r="S323" s="13">
        <f t="shared" si="163"/>
        <v>7171.2000000000007</v>
      </c>
      <c r="T323" s="13">
        <v>0</v>
      </c>
      <c r="U323" s="14">
        <v>0</v>
      </c>
      <c r="V323" s="15">
        <f t="shared" si="174"/>
        <v>7171.2000000000007</v>
      </c>
      <c r="W323" s="15">
        <f t="shared" si="164"/>
        <v>-4752.7514272287972</v>
      </c>
      <c r="X323" s="15">
        <f t="shared" si="170"/>
        <v>5905748.9619139759</v>
      </c>
      <c r="Y323" s="15">
        <f t="shared" si="171"/>
        <v>0</v>
      </c>
      <c r="Z323" s="15">
        <f t="shared" si="165"/>
        <v>6518000</v>
      </c>
      <c r="AB323" s="2">
        <v>42262</v>
      </c>
      <c r="AC323" s="12">
        <f t="shared" si="152"/>
        <v>1928.6642773076339</v>
      </c>
      <c r="AD323" s="12">
        <f t="shared" si="166"/>
        <v>1301.0979851999998</v>
      </c>
      <c r="AE323" s="12">
        <f t="shared" si="177"/>
        <v>1340.1309247559998</v>
      </c>
      <c r="AF323" s="13">
        <f t="shared" si="180"/>
        <v>86400</v>
      </c>
      <c r="AG323" s="15">
        <f t="shared" si="153"/>
        <v>86400</v>
      </c>
      <c r="AH323" s="15">
        <f t="shared" si="167"/>
        <v>-85811.466647448367</v>
      </c>
      <c r="AI323" s="15">
        <f t="shared" si="172"/>
        <v>0</v>
      </c>
      <c r="AJ323" s="15">
        <f t="shared" si="175"/>
        <v>0</v>
      </c>
      <c r="AK323" s="40">
        <f t="shared" si="181"/>
        <v>5992148.9619139759</v>
      </c>
      <c r="AL323" s="15"/>
      <c r="AN323" s="2">
        <v>42262</v>
      </c>
      <c r="AO323" s="12">
        <f t="shared" si="168"/>
        <v>1301.0979851999998</v>
      </c>
      <c r="AP323" s="12">
        <f t="shared" si="178"/>
        <v>1340.1309247559998</v>
      </c>
      <c r="AQ323" s="34">
        <f t="shared" si="182"/>
        <v>86400</v>
      </c>
      <c r="AR323" s="15">
        <f t="shared" si="154"/>
        <v>86400</v>
      </c>
      <c r="AS323" s="15">
        <f t="shared" si="169"/>
        <v>-85811.466647448367</v>
      </c>
      <c r="AT323" s="15">
        <f t="shared" si="173"/>
        <v>0</v>
      </c>
      <c r="AU323" s="15">
        <f t="shared" si="176"/>
        <v>0</v>
      </c>
      <c r="AV323" s="33">
        <f t="shared" si="183"/>
        <v>5992148.9619139759</v>
      </c>
    </row>
    <row r="324" spans="1:48" x14ac:dyDescent="0.15">
      <c r="A324" s="2">
        <v>42263</v>
      </c>
      <c r="B324" s="30">
        <v>0.20824704399999999</v>
      </c>
      <c r="C324" s="12">
        <f t="shared" si="155"/>
        <v>17992.544601599999</v>
      </c>
      <c r="D324" s="12">
        <f>Výpar!$M$18/30</f>
        <v>11616.119999999999</v>
      </c>
      <c r="E324" s="12">
        <f t="shared" si="156"/>
        <v>11964.603599999999</v>
      </c>
      <c r="F324" s="13">
        <f t="shared" si="179"/>
        <v>3888</v>
      </c>
      <c r="G324" s="13">
        <f t="shared" si="157"/>
        <v>7171.2000000000007</v>
      </c>
      <c r="H324" s="14">
        <f t="shared" si="157"/>
        <v>7171.2000000000007</v>
      </c>
      <c r="I324" s="15">
        <f t="shared" si="149"/>
        <v>18230.400000000001</v>
      </c>
      <c r="J324" s="15">
        <f t="shared" si="150"/>
        <v>-12202.458998400001</v>
      </c>
      <c r="K324" s="15">
        <f t="shared" si="158"/>
        <v>3487246.3376481445</v>
      </c>
      <c r="L324" s="15">
        <f t="shared" si="159"/>
        <v>0</v>
      </c>
      <c r="N324" s="2">
        <v>42263</v>
      </c>
      <c r="O324" s="37">
        <f t="shared" si="151"/>
        <v>6.873059188040638E-2</v>
      </c>
      <c r="P324" s="12">
        <f t="shared" si="160"/>
        <v>5938.3231384671117</v>
      </c>
      <c r="Q324" s="12">
        <f t="shared" si="161"/>
        <v>3318.0479999999993</v>
      </c>
      <c r="R324" s="12">
        <f t="shared" si="162"/>
        <v>3417.5894399999993</v>
      </c>
      <c r="S324" s="13">
        <f t="shared" si="163"/>
        <v>7171.2000000000007</v>
      </c>
      <c r="T324" s="13">
        <v>0</v>
      </c>
      <c r="U324" s="14">
        <v>0</v>
      </c>
      <c r="V324" s="15">
        <f t="shared" si="174"/>
        <v>7171.2000000000007</v>
      </c>
      <c r="W324" s="15">
        <f t="shared" si="164"/>
        <v>-4650.4663015328888</v>
      </c>
      <c r="X324" s="15">
        <f t="shared" si="170"/>
        <v>5901098.4956124434</v>
      </c>
      <c r="Y324" s="15">
        <f t="shared" si="171"/>
        <v>0</v>
      </c>
      <c r="Z324" s="15">
        <f t="shared" si="165"/>
        <v>6518000</v>
      </c>
      <c r="AB324" s="2">
        <v>42263</v>
      </c>
      <c r="AC324" s="12">
        <f t="shared" si="152"/>
        <v>1962.4669474749494</v>
      </c>
      <c r="AD324" s="12">
        <f t="shared" si="166"/>
        <v>1301.0979851999998</v>
      </c>
      <c r="AE324" s="12">
        <f t="shared" si="177"/>
        <v>1340.1309247559998</v>
      </c>
      <c r="AF324" s="13">
        <f t="shared" si="180"/>
        <v>86400</v>
      </c>
      <c r="AG324" s="15">
        <f t="shared" si="153"/>
        <v>86400</v>
      </c>
      <c r="AH324" s="15">
        <f t="shared" si="167"/>
        <v>-85777.663977281045</v>
      </c>
      <c r="AI324" s="15">
        <f t="shared" si="172"/>
        <v>0</v>
      </c>
      <c r="AJ324" s="15">
        <f t="shared" si="175"/>
        <v>0</v>
      </c>
      <c r="AK324" s="40">
        <f t="shared" si="181"/>
        <v>5987498.4956124434</v>
      </c>
      <c r="AL324" s="15"/>
      <c r="AN324" s="2">
        <v>42263</v>
      </c>
      <c r="AO324" s="12">
        <f t="shared" si="168"/>
        <v>1301.0979851999998</v>
      </c>
      <c r="AP324" s="12">
        <f t="shared" si="178"/>
        <v>1340.1309247559998</v>
      </c>
      <c r="AQ324" s="34">
        <f t="shared" si="182"/>
        <v>86400</v>
      </c>
      <c r="AR324" s="15">
        <f t="shared" si="154"/>
        <v>86400</v>
      </c>
      <c r="AS324" s="15">
        <f t="shared" si="169"/>
        <v>-85777.663977281045</v>
      </c>
      <c r="AT324" s="15">
        <f t="shared" si="173"/>
        <v>0</v>
      </c>
      <c r="AU324" s="15">
        <f t="shared" si="176"/>
        <v>0</v>
      </c>
      <c r="AV324" s="33">
        <f t="shared" si="183"/>
        <v>5987498.4956124434</v>
      </c>
    </row>
    <row r="325" spans="1:48" x14ac:dyDescent="0.15">
      <c r="A325" s="2">
        <v>42264</v>
      </c>
      <c r="B325" s="30">
        <v>0.20346442000000001</v>
      </c>
      <c r="C325" s="12">
        <f t="shared" si="155"/>
        <v>17579.325887999999</v>
      </c>
      <c r="D325" s="12">
        <f>Výpar!$M$18/30</f>
        <v>11616.119999999999</v>
      </c>
      <c r="E325" s="12">
        <f t="shared" si="156"/>
        <v>11964.603599999999</v>
      </c>
      <c r="F325" s="13">
        <f t="shared" si="179"/>
        <v>3888</v>
      </c>
      <c r="G325" s="13">
        <f t="shared" si="157"/>
        <v>7171.2000000000007</v>
      </c>
      <c r="H325" s="14">
        <f t="shared" si="157"/>
        <v>7171.2000000000007</v>
      </c>
      <c r="I325" s="15">
        <f t="shared" ref="I325:I369" si="184">SUM(F325:H325)</f>
        <v>18230.400000000001</v>
      </c>
      <c r="J325" s="15">
        <f t="shared" ref="J325:J369" si="185">C325-(E325+I325)</f>
        <v>-12615.677712000001</v>
      </c>
      <c r="K325" s="15">
        <f t="shared" si="158"/>
        <v>3474630.6599361445</v>
      </c>
      <c r="L325" s="15">
        <f t="shared" si="159"/>
        <v>0</v>
      </c>
      <c r="N325" s="2">
        <v>42264</v>
      </c>
      <c r="O325" s="37">
        <f t="shared" ref="O325:O369" si="186">B325*90.96/275.6</f>
        <v>6.7152117718432505E-2</v>
      </c>
      <c r="P325" s="12">
        <f t="shared" si="160"/>
        <v>5801.9429708725684</v>
      </c>
      <c r="Q325" s="12">
        <f t="shared" si="161"/>
        <v>3318.0479999999993</v>
      </c>
      <c r="R325" s="12">
        <f t="shared" si="162"/>
        <v>3417.5894399999993</v>
      </c>
      <c r="S325" s="13">
        <f t="shared" si="163"/>
        <v>7171.2000000000007</v>
      </c>
      <c r="T325" s="13">
        <v>0</v>
      </c>
      <c r="U325" s="14">
        <v>0</v>
      </c>
      <c r="V325" s="15">
        <f t="shared" si="174"/>
        <v>7171.2000000000007</v>
      </c>
      <c r="W325" s="15">
        <f t="shared" si="164"/>
        <v>-4786.8464691274321</v>
      </c>
      <c r="X325" s="15">
        <f t="shared" si="170"/>
        <v>5896311.6491433159</v>
      </c>
      <c r="Y325" s="15">
        <f t="shared" si="171"/>
        <v>0</v>
      </c>
      <c r="Z325" s="15">
        <f t="shared" si="165"/>
        <v>6518000</v>
      </c>
      <c r="AB325" s="2">
        <v>42264</v>
      </c>
      <c r="AC325" s="12">
        <f t="shared" ref="AC325:AC369" si="187">P325*30.06/90.96</f>
        <v>1917.3967205851959</v>
      </c>
      <c r="AD325" s="12">
        <f t="shared" si="166"/>
        <v>1301.0979851999998</v>
      </c>
      <c r="AE325" s="12">
        <f t="shared" si="177"/>
        <v>1340.1309247559998</v>
      </c>
      <c r="AF325" s="13">
        <f t="shared" si="180"/>
        <v>86400</v>
      </c>
      <c r="AG325" s="15">
        <f t="shared" ref="AG325:AG369" si="188">SUM(AF325:AF325)</f>
        <v>86400</v>
      </c>
      <c r="AH325" s="15">
        <f t="shared" si="167"/>
        <v>-85822.734204170803</v>
      </c>
      <c r="AI325" s="15">
        <f t="shared" si="172"/>
        <v>0</v>
      </c>
      <c r="AJ325" s="15">
        <f t="shared" si="175"/>
        <v>0</v>
      </c>
      <c r="AK325" s="40">
        <f t="shared" si="181"/>
        <v>5982711.6491433159</v>
      </c>
      <c r="AL325" s="15"/>
      <c r="AN325" s="2">
        <v>42264</v>
      </c>
      <c r="AO325" s="12">
        <f t="shared" si="168"/>
        <v>1301.0979851999998</v>
      </c>
      <c r="AP325" s="12">
        <f t="shared" si="178"/>
        <v>1340.1309247559998</v>
      </c>
      <c r="AQ325" s="34">
        <f t="shared" si="182"/>
        <v>86400</v>
      </c>
      <c r="AR325" s="15">
        <f t="shared" ref="AR325:AR369" si="189">SUM(AQ325:AQ325)</f>
        <v>86400</v>
      </c>
      <c r="AS325" s="15">
        <f t="shared" si="169"/>
        <v>-85822.734204170803</v>
      </c>
      <c r="AT325" s="15">
        <f t="shared" si="173"/>
        <v>0</v>
      </c>
      <c r="AU325" s="15">
        <f t="shared" si="176"/>
        <v>0</v>
      </c>
      <c r="AV325" s="33">
        <f t="shared" si="183"/>
        <v>5982711.6491433159</v>
      </c>
    </row>
    <row r="326" spans="1:48" x14ac:dyDescent="0.15">
      <c r="A326" s="2">
        <v>42265</v>
      </c>
      <c r="B326" s="30">
        <v>0.19270351499999999</v>
      </c>
      <c r="C326" s="12">
        <f t="shared" ref="C326:C368" si="190">B326*86400</f>
        <v>16649.583695999998</v>
      </c>
      <c r="D326" s="12">
        <f>Výpar!$M$18/30</f>
        <v>11616.119999999999</v>
      </c>
      <c r="E326" s="12">
        <f t="shared" ref="E326:E369" si="191">D326*1.03</f>
        <v>11964.603599999999</v>
      </c>
      <c r="F326" s="13">
        <f t="shared" si="179"/>
        <v>3888</v>
      </c>
      <c r="G326" s="13">
        <f t="shared" ref="G326:H369" si="192">0.083*86400</f>
        <v>7171.2000000000007</v>
      </c>
      <c r="H326" s="14">
        <f t="shared" si="192"/>
        <v>7171.2000000000007</v>
      </c>
      <c r="I326" s="15">
        <f t="shared" si="184"/>
        <v>18230.400000000001</v>
      </c>
      <c r="J326" s="15">
        <f t="shared" si="185"/>
        <v>-13545.419904000002</v>
      </c>
      <c r="K326" s="15">
        <f t="shared" ref="K326:K369" si="193">IF(IF(J326+K325&gt;$L$2,$L$2,J326+K325)&lt;0,0,IF(J326+K325&gt;$L$2,$L$2,J326+K325))</f>
        <v>3461085.2400321444</v>
      </c>
      <c r="L326" s="15">
        <f t="shared" ref="L326:L369" si="194">IF((IF($L$2&lt;=K326,J326,J326+K326-$L$2)+L325)&lt;0,0,IF($L$2&lt;=K326,J326,J326+K326-$L$2)+L325)</f>
        <v>0</v>
      </c>
      <c r="N326" s="2">
        <v>42265</v>
      </c>
      <c r="O326" s="37">
        <f t="shared" si="186"/>
        <v>6.3600550523947738E-2</v>
      </c>
      <c r="P326" s="12">
        <f t="shared" ref="P326:P369" si="195">O326*86400</f>
        <v>5495.0875652690847</v>
      </c>
      <c r="Q326" s="12">
        <f t="shared" ref="Q326:Q369" si="196">D326*1124000/3935000</f>
        <v>3318.0479999999993</v>
      </c>
      <c r="R326" s="12">
        <f t="shared" ref="R326:R369" si="197">Q326*1.03</f>
        <v>3417.5894399999993</v>
      </c>
      <c r="S326" s="13">
        <f t="shared" ref="S326:S369" si="198">0.083*86400</f>
        <v>7171.2000000000007</v>
      </c>
      <c r="T326" s="13">
        <v>0</v>
      </c>
      <c r="U326" s="14">
        <v>0</v>
      </c>
      <c r="V326" s="15">
        <f t="shared" si="174"/>
        <v>7171.2000000000007</v>
      </c>
      <c r="W326" s="15">
        <f t="shared" ref="W326:W369" si="199">P326-(R326+V326)</f>
        <v>-5093.7018747309157</v>
      </c>
      <c r="X326" s="15">
        <f t="shared" si="170"/>
        <v>5891217.9472685847</v>
      </c>
      <c r="Y326" s="15">
        <f t="shared" si="171"/>
        <v>0</v>
      </c>
      <c r="Z326" s="15">
        <f t="shared" ref="Z326:Z369" si="200">$Y$2</f>
        <v>6518000</v>
      </c>
      <c r="AB326" s="2">
        <v>42265</v>
      </c>
      <c r="AC326" s="12">
        <f t="shared" si="187"/>
        <v>1815.9887006595063</v>
      </c>
      <c r="AD326" s="12">
        <f t="shared" ref="AD326:AD369" si="201">$D326*440751.35/3935000</f>
        <v>1301.0979851999998</v>
      </c>
      <c r="AE326" s="12">
        <f t="shared" si="177"/>
        <v>1340.1309247559998</v>
      </c>
      <c r="AF326" s="13">
        <f t="shared" si="180"/>
        <v>86400</v>
      </c>
      <c r="AG326" s="15">
        <f t="shared" si="188"/>
        <v>86400</v>
      </c>
      <c r="AH326" s="15">
        <f t="shared" ref="AH326:AH369" si="202">AC326-(AE326+AG326)</f>
        <v>-85924.142224096489</v>
      </c>
      <c r="AI326" s="15">
        <f t="shared" si="172"/>
        <v>0</v>
      </c>
      <c r="AJ326" s="15">
        <f t="shared" si="175"/>
        <v>0</v>
      </c>
      <c r="AK326" s="40">
        <f t="shared" si="181"/>
        <v>5977617.9472685847</v>
      </c>
      <c r="AL326" s="15"/>
      <c r="AN326" s="2">
        <v>42265</v>
      </c>
      <c r="AO326" s="12">
        <f t="shared" ref="AO326:AO369" si="203">$D326*440751.35/3935000</f>
        <v>1301.0979851999998</v>
      </c>
      <c r="AP326" s="12">
        <f t="shared" si="178"/>
        <v>1340.1309247559998</v>
      </c>
      <c r="AQ326" s="34">
        <f t="shared" si="182"/>
        <v>86400</v>
      </c>
      <c r="AR326" s="15">
        <f t="shared" si="189"/>
        <v>86400</v>
      </c>
      <c r="AS326" s="15">
        <f t="shared" ref="AS326:AS369" si="204">AC326-(AP326+AR326)</f>
        <v>-85924.142224096489</v>
      </c>
      <c r="AT326" s="15">
        <f t="shared" si="173"/>
        <v>0</v>
      </c>
      <c r="AU326" s="15">
        <f t="shared" si="176"/>
        <v>0</v>
      </c>
      <c r="AV326" s="33">
        <f t="shared" si="183"/>
        <v>5977617.9472685847</v>
      </c>
    </row>
    <row r="327" spans="1:48" x14ac:dyDescent="0.15">
      <c r="A327" s="2">
        <v>42266</v>
      </c>
      <c r="B327" s="30">
        <v>0.21542098100000001</v>
      </c>
      <c r="C327" s="12">
        <f t="shared" si="190"/>
        <v>18612.372758400001</v>
      </c>
      <c r="D327" s="12">
        <f>Výpar!$M$18/30</f>
        <v>11616.119999999999</v>
      </c>
      <c r="E327" s="12">
        <f t="shared" si="191"/>
        <v>11964.603599999999</v>
      </c>
      <c r="F327" s="13">
        <f t="shared" si="179"/>
        <v>3888</v>
      </c>
      <c r="G327" s="13">
        <f t="shared" si="192"/>
        <v>7171.2000000000007</v>
      </c>
      <c r="H327" s="14">
        <f t="shared" si="192"/>
        <v>7171.2000000000007</v>
      </c>
      <c r="I327" s="15">
        <f t="shared" si="184"/>
        <v>18230.400000000001</v>
      </c>
      <c r="J327" s="15">
        <f t="shared" si="185"/>
        <v>-11582.630841599999</v>
      </c>
      <c r="K327" s="15">
        <f t="shared" si="193"/>
        <v>3449502.6091905446</v>
      </c>
      <c r="L327" s="15">
        <f t="shared" si="194"/>
        <v>0</v>
      </c>
      <c r="N327" s="2">
        <v>42266</v>
      </c>
      <c r="O327" s="37">
        <f t="shared" si="186"/>
        <v>7.1098303453410727E-2</v>
      </c>
      <c r="P327" s="12">
        <f t="shared" si="195"/>
        <v>6142.8934183746869</v>
      </c>
      <c r="Q327" s="12">
        <f t="shared" si="196"/>
        <v>3318.0479999999993</v>
      </c>
      <c r="R327" s="12">
        <f t="shared" si="197"/>
        <v>3417.5894399999993</v>
      </c>
      <c r="S327" s="13">
        <f t="shared" si="198"/>
        <v>7171.2000000000007</v>
      </c>
      <c r="T327" s="13">
        <v>0</v>
      </c>
      <c r="U327" s="14">
        <v>0</v>
      </c>
      <c r="V327" s="15">
        <f t="shared" si="174"/>
        <v>7171.2000000000007</v>
      </c>
      <c r="W327" s="15">
        <f t="shared" si="199"/>
        <v>-4445.8960216253136</v>
      </c>
      <c r="X327" s="15">
        <f t="shared" ref="X327:X369" si="205">IF(IF(W327+X326&gt;$Y$2,$Y$2,W327+X326)&lt;0,0,IF(W327+X326&gt;$Y$2,$Y$2,W327+X326))</f>
        <v>5886772.0512469597</v>
      </c>
      <c r="Y327" s="15">
        <f t="shared" ref="Y327:Y369" si="206">IF((IF($Y$2&lt;=X327,W327,W327+X327-$Y$2)+Y326)&lt;0,0,IF($Y$2&lt;=X327,W327,W327+X327-$Y$2)+Y326)</f>
        <v>0</v>
      </c>
      <c r="Z327" s="15">
        <f t="shared" si="200"/>
        <v>6518000</v>
      </c>
      <c r="AB327" s="2">
        <v>42266</v>
      </c>
      <c r="AC327" s="12">
        <f t="shared" si="187"/>
        <v>2030.0722972333235</v>
      </c>
      <c r="AD327" s="12">
        <f t="shared" si="201"/>
        <v>1301.0979851999998</v>
      </c>
      <c r="AE327" s="12">
        <f t="shared" si="177"/>
        <v>1340.1309247559998</v>
      </c>
      <c r="AF327" s="13">
        <f t="shared" si="180"/>
        <v>86400</v>
      </c>
      <c r="AG327" s="15">
        <f t="shared" si="188"/>
        <v>86400</v>
      </c>
      <c r="AH327" s="15">
        <f t="shared" si="202"/>
        <v>-85710.058627522681</v>
      </c>
      <c r="AI327" s="15">
        <f t="shared" ref="AI327:AI369" si="207">IF(IF(AH327+AI326&gt;$AJ$2,$AJ$2,AH327+AI326)&lt;0,0,IF(AH327+AI326&gt;$AJ$2,$AJ$2,AH327+AI326))</f>
        <v>0</v>
      </c>
      <c r="AJ327" s="15">
        <f t="shared" si="175"/>
        <v>0</v>
      </c>
      <c r="AK327" s="40">
        <f t="shared" si="181"/>
        <v>5973172.0512469597</v>
      </c>
      <c r="AL327" s="15"/>
      <c r="AN327" s="2">
        <v>42266</v>
      </c>
      <c r="AO327" s="12">
        <f t="shared" si="203"/>
        <v>1301.0979851999998</v>
      </c>
      <c r="AP327" s="12">
        <f t="shared" si="178"/>
        <v>1340.1309247559998</v>
      </c>
      <c r="AQ327" s="34">
        <f t="shared" si="182"/>
        <v>86400</v>
      </c>
      <c r="AR327" s="15">
        <f t="shared" si="189"/>
        <v>86400</v>
      </c>
      <c r="AS327" s="15">
        <f t="shared" si="204"/>
        <v>-85710.058627522681</v>
      </c>
      <c r="AT327" s="15">
        <f t="shared" ref="AT327:AT369" si="208">IF(IF(AS327+AT326&gt;$AU$2,$AU$2,AS327+AT326)&lt;0,0,IF(AS327+AT326&gt;$AU$2,$AU$2,AS327+AT326))</f>
        <v>0</v>
      </c>
      <c r="AU327" s="15">
        <f t="shared" si="176"/>
        <v>0</v>
      </c>
      <c r="AV327" s="33">
        <f t="shared" si="183"/>
        <v>5973172.0512469597</v>
      </c>
    </row>
    <row r="328" spans="1:48" x14ac:dyDescent="0.15">
      <c r="A328" s="2">
        <v>42267</v>
      </c>
      <c r="B328" s="30">
        <v>0.22625452900000001</v>
      </c>
      <c r="C328" s="12">
        <f t="shared" si="190"/>
        <v>19548.391305600002</v>
      </c>
      <c r="D328" s="12">
        <f>Výpar!$M$18/30</f>
        <v>11616.119999999999</v>
      </c>
      <c r="E328" s="12">
        <f t="shared" si="191"/>
        <v>11964.603599999999</v>
      </c>
      <c r="F328" s="13">
        <f t="shared" si="179"/>
        <v>3888</v>
      </c>
      <c r="G328" s="13">
        <f t="shared" si="192"/>
        <v>7171.2000000000007</v>
      </c>
      <c r="H328" s="14">
        <f t="shared" si="192"/>
        <v>7171.2000000000007</v>
      </c>
      <c r="I328" s="15">
        <f t="shared" si="184"/>
        <v>18230.400000000001</v>
      </c>
      <c r="J328" s="15">
        <f t="shared" si="185"/>
        <v>-10646.612294399998</v>
      </c>
      <c r="K328" s="15">
        <f t="shared" si="193"/>
        <v>3438855.9968961445</v>
      </c>
      <c r="L328" s="15">
        <f t="shared" si="194"/>
        <v>0</v>
      </c>
      <c r="N328" s="2">
        <v>42267</v>
      </c>
      <c r="O328" s="37">
        <f t="shared" si="186"/>
        <v>7.4673846000870819E-2</v>
      </c>
      <c r="P328" s="12">
        <f t="shared" si="195"/>
        <v>6451.8202944752384</v>
      </c>
      <c r="Q328" s="12">
        <f t="shared" si="196"/>
        <v>3318.0479999999993</v>
      </c>
      <c r="R328" s="12">
        <f t="shared" si="197"/>
        <v>3417.5894399999993</v>
      </c>
      <c r="S328" s="13">
        <f t="shared" si="198"/>
        <v>7171.2000000000007</v>
      </c>
      <c r="T328" s="13">
        <v>0</v>
      </c>
      <c r="U328" s="14">
        <v>0</v>
      </c>
      <c r="V328" s="15">
        <f t="shared" ref="V328:V369" si="209">SUM(S328:U328)</f>
        <v>7171.2000000000007</v>
      </c>
      <c r="W328" s="15">
        <f t="shared" si="199"/>
        <v>-4136.9691455247621</v>
      </c>
      <c r="X328" s="15">
        <f t="shared" si="205"/>
        <v>5882635.0821014354</v>
      </c>
      <c r="Y328" s="15">
        <f t="shared" si="206"/>
        <v>0</v>
      </c>
      <c r="Z328" s="15">
        <f t="shared" si="200"/>
        <v>6518000</v>
      </c>
      <c r="AB328" s="2">
        <v>42267</v>
      </c>
      <c r="AC328" s="12">
        <f t="shared" si="187"/>
        <v>2132.1648862348907</v>
      </c>
      <c r="AD328" s="12">
        <f t="shared" si="201"/>
        <v>1301.0979851999998</v>
      </c>
      <c r="AE328" s="12">
        <f t="shared" si="177"/>
        <v>1340.1309247559998</v>
      </c>
      <c r="AF328" s="13">
        <f t="shared" si="180"/>
        <v>86400</v>
      </c>
      <c r="AG328" s="15">
        <f t="shared" si="188"/>
        <v>86400</v>
      </c>
      <c r="AH328" s="15">
        <f t="shared" si="202"/>
        <v>-85607.966038521103</v>
      </c>
      <c r="AI328" s="15">
        <f t="shared" si="207"/>
        <v>0</v>
      </c>
      <c r="AJ328" s="15">
        <f t="shared" ref="AJ328:AJ369" si="210">IF((IF($AJ$2&lt;=AI328,AH328,AH328+AI328-$AJ$2)+AJ327)&lt;0,0,IF($AJ$2&lt;=AI328,AH328,AH328+AI328-$AJ$2)+AJ327)</f>
        <v>0</v>
      </c>
      <c r="AK328" s="40">
        <f t="shared" si="181"/>
        <v>5969035.0821014354</v>
      </c>
      <c r="AL328" s="15"/>
      <c r="AN328" s="2">
        <v>42267</v>
      </c>
      <c r="AO328" s="12">
        <f t="shared" si="203"/>
        <v>1301.0979851999998</v>
      </c>
      <c r="AP328" s="12">
        <f t="shared" si="178"/>
        <v>1340.1309247559998</v>
      </c>
      <c r="AQ328" s="34">
        <f t="shared" si="182"/>
        <v>86400</v>
      </c>
      <c r="AR328" s="15">
        <f t="shared" si="189"/>
        <v>86400</v>
      </c>
      <c r="AS328" s="15">
        <f t="shared" si="204"/>
        <v>-85607.966038521103</v>
      </c>
      <c r="AT328" s="15">
        <f t="shared" si="208"/>
        <v>0</v>
      </c>
      <c r="AU328" s="15">
        <f t="shared" ref="AU328:AU365" si="211">IF((IF($AJ$2&lt;=AT328,AS328,AS328+AT328-$AJ$2)+AU327)&lt;0,0,IF($AJ$2&lt;=AT328,AS328,AS328+AT328-$AJ$2)+AU327)</f>
        <v>0</v>
      </c>
      <c r="AV328" s="33">
        <f t="shared" si="183"/>
        <v>5969035.0821014354</v>
      </c>
    </row>
    <row r="329" spans="1:48" x14ac:dyDescent="0.15">
      <c r="A329" s="2">
        <v>42268</v>
      </c>
      <c r="B329" s="30">
        <v>0.245675597</v>
      </c>
      <c r="C329" s="12">
        <f t="shared" si="190"/>
        <v>21226.371580799998</v>
      </c>
      <c r="D329" s="12">
        <f>Výpar!$M$18/30</f>
        <v>11616.119999999999</v>
      </c>
      <c r="E329" s="12">
        <f t="shared" si="191"/>
        <v>11964.603599999999</v>
      </c>
      <c r="F329" s="13">
        <f t="shared" si="179"/>
        <v>3888</v>
      </c>
      <c r="G329" s="13">
        <f t="shared" si="192"/>
        <v>7171.2000000000007</v>
      </c>
      <c r="H329" s="14">
        <f t="shared" si="192"/>
        <v>7171.2000000000007</v>
      </c>
      <c r="I329" s="15">
        <f t="shared" si="184"/>
        <v>18230.400000000001</v>
      </c>
      <c r="J329" s="15">
        <f t="shared" si="185"/>
        <v>-8968.6320192000021</v>
      </c>
      <c r="K329" s="15">
        <f t="shared" si="193"/>
        <v>3429887.3648769446</v>
      </c>
      <c r="L329" s="15">
        <f t="shared" si="194"/>
        <v>0</v>
      </c>
      <c r="N329" s="2">
        <v>42268</v>
      </c>
      <c r="O329" s="37">
        <f t="shared" si="186"/>
        <v>8.108364406066762E-2</v>
      </c>
      <c r="P329" s="12">
        <f t="shared" si="195"/>
        <v>7005.626846841682</v>
      </c>
      <c r="Q329" s="12">
        <f t="shared" si="196"/>
        <v>3318.0479999999993</v>
      </c>
      <c r="R329" s="12">
        <f t="shared" si="197"/>
        <v>3417.5894399999993</v>
      </c>
      <c r="S329" s="13">
        <f t="shared" si="198"/>
        <v>7171.2000000000007</v>
      </c>
      <c r="T329" s="13">
        <v>0</v>
      </c>
      <c r="U329" s="14">
        <v>0</v>
      </c>
      <c r="V329" s="15">
        <f t="shared" si="209"/>
        <v>7171.2000000000007</v>
      </c>
      <c r="W329" s="15">
        <f t="shared" si="199"/>
        <v>-3583.1625931583185</v>
      </c>
      <c r="X329" s="15">
        <f t="shared" si="205"/>
        <v>5879051.9195082774</v>
      </c>
      <c r="Y329" s="15">
        <f t="shared" si="206"/>
        <v>0</v>
      </c>
      <c r="Z329" s="15">
        <f t="shared" si="200"/>
        <v>6518000</v>
      </c>
      <c r="AB329" s="2">
        <v>42268</v>
      </c>
      <c r="AC329" s="12">
        <f t="shared" si="187"/>
        <v>2315.1840700974162</v>
      </c>
      <c r="AD329" s="12">
        <f t="shared" si="201"/>
        <v>1301.0979851999998</v>
      </c>
      <c r="AE329" s="12">
        <f t="shared" ref="AE329:AE369" si="212">AD329*1.03</f>
        <v>1340.1309247559998</v>
      </c>
      <c r="AF329" s="13">
        <f t="shared" si="180"/>
        <v>86400</v>
      </c>
      <c r="AG329" s="15">
        <f t="shared" si="188"/>
        <v>86400</v>
      </c>
      <c r="AH329" s="15">
        <f t="shared" si="202"/>
        <v>-85424.946854658585</v>
      </c>
      <c r="AI329" s="15">
        <f t="shared" si="207"/>
        <v>0</v>
      </c>
      <c r="AJ329" s="15">
        <f t="shared" si="210"/>
        <v>0</v>
      </c>
      <c r="AK329" s="40">
        <f t="shared" si="181"/>
        <v>5965451.9195082774</v>
      </c>
      <c r="AL329" s="15"/>
      <c r="AN329" s="2">
        <v>42268</v>
      </c>
      <c r="AO329" s="12">
        <f t="shared" si="203"/>
        <v>1301.0979851999998</v>
      </c>
      <c r="AP329" s="12">
        <f t="shared" ref="AP329:AP369" si="213">AO329*1.03</f>
        <v>1340.1309247559998</v>
      </c>
      <c r="AQ329" s="34">
        <f t="shared" si="182"/>
        <v>86400</v>
      </c>
      <c r="AR329" s="15">
        <f t="shared" si="189"/>
        <v>86400</v>
      </c>
      <c r="AS329" s="15">
        <f t="shared" si="204"/>
        <v>-85424.946854658585</v>
      </c>
      <c r="AT329" s="15">
        <f t="shared" si="208"/>
        <v>0</v>
      </c>
      <c r="AU329" s="15">
        <f t="shared" si="211"/>
        <v>0</v>
      </c>
      <c r="AV329" s="33">
        <f t="shared" si="183"/>
        <v>5965451.9195082774</v>
      </c>
    </row>
    <row r="330" spans="1:48" x14ac:dyDescent="0.15">
      <c r="A330" s="2">
        <v>42269</v>
      </c>
      <c r="B330" s="30">
        <v>0.249335208</v>
      </c>
      <c r="C330" s="12">
        <f t="shared" si="190"/>
        <v>21542.561971200001</v>
      </c>
      <c r="D330" s="12">
        <f>Výpar!$M$18/30</f>
        <v>11616.119999999999</v>
      </c>
      <c r="E330" s="12">
        <f t="shared" si="191"/>
        <v>11964.603599999999</v>
      </c>
      <c r="F330" s="13">
        <f t="shared" si="179"/>
        <v>3888</v>
      </c>
      <c r="G330" s="13">
        <f t="shared" si="192"/>
        <v>7171.2000000000007</v>
      </c>
      <c r="H330" s="14">
        <f t="shared" si="192"/>
        <v>7171.2000000000007</v>
      </c>
      <c r="I330" s="15">
        <f t="shared" si="184"/>
        <v>18230.400000000001</v>
      </c>
      <c r="J330" s="15">
        <f t="shared" si="185"/>
        <v>-8652.4416287999993</v>
      </c>
      <c r="K330" s="15">
        <f t="shared" si="193"/>
        <v>3421234.9232481448</v>
      </c>
      <c r="L330" s="15">
        <f t="shared" si="194"/>
        <v>0</v>
      </c>
      <c r="N330" s="2">
        <v>42269</v>
      </c>
      <c r="O330" s="37">
        <f t="shared" si="186"/>
        <v>8.2291475035123365E-2</v>
      </c>
      <c r="P330" s="12">
        <f t="shared" si="195"/>
        <v>7109.9834430346591</v>
      </c>
      <c r="Q330" s="12">
        <f t="shared" si="196"/>
        <v>3318.0479999999993</v>
      </c>
      <c r="R330" s="12">
        <f t="shared" si="197"/>
        <v>3417.5894399999993</v>
      </c>
      <c r="S330" s="13">
        <f t="shared" si="198"/>
        <v>7171.2000000000007</v>
      </c>
      <c r="T330" s="13">
        <v>0</v>
      </c>
      <c r="U330" s="14">
        <v>0</v>
      </c>
      <c r="V330" s="15">
        <f t="shared" si="209"/>
        <v>7171.2000000000007</v>
      </c>
      <c r="W330" s="15">
        <f t="shared" si="199"/>
        <v>-3478.8059969653414</v>
      </c>
      <c r="X330" s="15">
        <f t="shared" si="205"/>
        <v>5875573.1135113118</v>
      </c>
      <c r="Y330" s="15">
        <f t="shared" si="206"/>
        <v>0</v>
      </c>
      <c r="Z330" s="15">
        <f t="shared" si="200"/>
        <v>6518000</v>
      </c>
      <c r="AB330" s="2">
        <v>42269</v>
      </c>
      <c r="AC330" s="12">
        <f t="shared" si="187"/>
        <v>2349.6713093406097</v>
      </c>
      <c r="AD330" s="12">
        <f t="shared" si="201"/>
        <v>1301.0979851999998</v>
      </c>
      <c r="AE330" s="12">
        <f t="shared" si="212"/>
        <v>1340.1309247559998</v>
      </c>
      <c r="AF330" s="13">
        <f t="shared" si="180"/>
        <v>86400</v>
      </c>
      <c r="AG330" s="15">
        <f t="shared" si="188"/>
        <v>86400</v>
      </c>
      <c r="AH330" s="15">
        <f t="shared" si="202"/>
        <v>-85390.459615415384</v>
      </c>
      <c r="AI330" s="15">
        <f t="shared" si="207"/>
        <v>0</v>
      </c>
      <c r="AJ330" s="15">
        <f t="shared" si="210"/>
        <v>0</v>
      </c>
      <c r="AK330" s="40">
        <f t="shared" si="181"/>
        <v>5961973.1135113118</v>
      </c>
      <c r="AL330" s="15"/>
      <c r="AN330" s="2">
        <v>42269</v>
      </c>
      <c r="AO330" s="12">
        <f t="shared" si="203"/>
        <v>1301.0979851999998</v>
      </c>
      <c r="AP330" s="12">
        <f t="shared" si="213"/>
        <v>1340.1309247559998</v>
      </c>
      <c r="AQ330" s="34">
        <f t="shared" si="182"/>
        <v>86400</v>
      </c>
      <c r="AR330" s="15">
        <f t="shared" si="189"/>
        <v>86400</v>
      </c>
      <c r="AS330" s="15">
        <f t="shared" si="204"/>
        <v>-85390.459615415384</v>
      </c>
      <c r="AT330" s="15">
        <f t="shared" si="208"/>
        <v>0</v>
      </c>
      <c r="AU330" s="15">
        <f t="shared" si="211"/>
        <v>0</v>
      </c>
      <c r="AV330" s="33">
        <f t="shared" si="183"/>
        <v>5961973.1135113118</v>
      </c>
    </row>
    <row r="331" spans="1:48" x14ac:dyDescent="0.15">
      <c r="A331" s="2">
        <v>42270</v>
      </c>
      <c r="B331" s="30">
        <v>0.260314041</v>
      </c>
      <c r="C331" s="12">
        <f t="shared" si="190"/>
        <v>22491.133142399998</v>
      </c>
      <c r="D331" s="12">
        <f>Výpar!$M$18/30</f>
        <v>11616.119999999999</v>
      </c>
      <c r="E331" s="12">
        <f t="shared" si="191"/>
        <v>11964.603599999999</v>
      </c>
      <c r="F331" s="13">
        <f t="shared" ref="F331:F369" si="214">IF(K330&lt;4/5*$L$2,0.135*86400*1/3,0.135*86400)</f>
        <v>3888</v>
      </c>
      <c r="G331" s="13">
        <f t="shared" si="192"/>
        <v>7171.2000000000007</v>
      </c>
      <c r="H331" s="14">
        <f t="shared" si="192"/>
        <v>7171.2000000000007</v>
      </c>
      <c r="I331" s="15">
        <f t="shared" si="184"/>
        <v>18230.400000000001</v>
      </c>
      <c r="J331" s="15">
        <f t="shared" si="185"/>
        <v>-7703.8704576000018</v>
      </c>
      <c r="K331" s="15">
        <f t="shared" si="193"/>
        <v>3413531.0527905449</v>
      </c>
      <c r="L331" s="15">
        <f t="shared" si="194"/>
        <v>0</v>
      </c>
      <c r="N331" s="2">
        <v>42270</v>
      </c>
      <c r="O331" s="37">
        <f t="shared" si="186"/>
        <v>8.591496795849056E-2</v>
      </c>
      <c r="P331" s="12">
        <f t="shared" si="195"/>
        <v>7423.0532316135841</v>
      </c>
      <c r="Q331" s="12">
        <f t="shared" si="196"/>
        <v>3318.0479999999993</v>
      </c>
      <c r="R331" s="12">
        <f t="shared" si="197"/>
        <v>3417.5894399999993</v>
      </c>
      <c r="S331" s="13">
        <f t="shared" si="198"/>
        <v>7171.2000000000007</v>
      </c>
      <c r="T331" s="13">
        <v>0</v>
      </c>
      <c r="U331" s="14">
        <v>0</v>
      </c>
      <c r="V331" s="15">
        <f t="shared" si="209"/>
        <v>7171.2000000000007</v>
      </c>
      <c r="W331" s="15">
        <f t="shared" si="199"/>
        <v>-3165.7362083864164</v>
      </c>
      <c r="X331" s="15">
        <f t="shared" si="205"/>
        <v>5872407.3773029251</v>
      </c>
      <c r="Y331" s="15">
        <f t="shared" si="206"/>
        <v>0</v>
      </c>
      <c r="Z331" s="15">
        <f t="shared" si="200"/>
        <v>6518000</v>
      </c>
      <c r="AB331" s="2">
        <v>42270</v>
      </c>
      <c r="AC331" s="12">
        <f t="shared" si="187"/>
        <v>2453.1330270701883</v>
      </c>
      <c r="AD331" s="12">
        <f t="shared" si="201"/>
        <v>1301.0979851999998</v>
      </c>
      <c r="AE331" s="12">
        <f t="shared" si="212"/>
        <v>1340.1309247559998</v>
      </c>
      <c r="AF331" s="13">
        <f t="shared" si="180"/>
        <v>86400</v>
      </c>
      <c r="AG331" s="15">
        <f t="shared" si="188"/>
        <v>86400</v>
      </c>
      <c r="AH331" s="15">
        <f t="shared" si="202"/>
        <v>-85286.997897685811</v>
      </c>
      <c r="AI331" s="15">
        <f t="shared" si="207"/>
        <v>0</v>
      </c>
      <c r="AJ331" s="15">
        <f t="shared" si="210"/>
        <v>0</v>
      </c>
      <c r="AK331" s="40">
        <f t="shared" si="181"/>
        <v>5958807.3773029251</v>
      </c>
      <c r="AL331" s="15"/>
      <c r="AN331" s="2">
        <v>42270</v>
      </c>
      <c r="AO331" s="12">
        <f t="shared" si="203"/>
        <v>1301.0979851999998</v>
      </c>
      <c r="AP331" s="12">
        <f t="shared" si="213"/>
        <v>1340.1309247559998</v>
      </c>
      <c r="AQ331" s="34">
        <f t="shared" si="182"/>
        <v>86400</v>
      </c>
      <c r="AR331" s="15">
        <f t="shared" si="189"/>
        <v>86400</v>
      </c>
      <c r="AS331" s="15">
        <f t="shared" si="204"/>
        <v>-85286.997897685811</v>
      </c>
      <c r="AT331" s="15">
        <f t="shared" si="208"/>
        <v>0</v>
      </c>
      <c r="AU331" s="15">
        <f t="shared" si="211"/>
        <v>0</v>
      </c>
      <c r="AV331" s="33">
        <f t="shared" si="183"/>
        <v>5958807.3773029251</v>
      </c>
    </row>
    <row r="332" spans="1:48" x14ac:dyDescent="0.15">
      <c r="A332" s="2">
        <v>42271</v>
      </c>
      <c r="B332" s="30">
        <v>0.85910020799999998</v>
      </c>
      <c r="C332" s="12">
        <f t="shared" si="190"/>
        <v>74226.257971200001</v>
      </c>
      <c r="D332" s="12">
        <f>Výpar!$M$18/30</f>
        <v>11616.119999999999</v>
      </c>
      <c r="E332" s="12">
        <f t="shared" si="191"/>
        <v>11964.603599999999</v>
      </c>
      <c r="F332" s="13">
        <f t="shared" si="214"/>
        <v>3888</v>
      </c>
      <c r="G332" s="13">
        <f t="shared" si="192"/>
        <v>7171.2000000000007</v>
      </c>
      <c r="H332" s="14">
        <f t="shared" si="192"/>
        <v>7171.2000000000007</v>
      </c>
      <c r="I332" s="15">
        <f t="shared" si="184"/>
        <v>18230.400000000001</v>
      </c>
      <c r="J332" s="15">
        <f t="shared" si="185"/>
        <v>44031.254371200004</v>
      </c>
      <c r="K332" s="15">
        <f t="shared" si="193"/>
        <v>3457562.3071617451</v>
      </c>
      <c r="L332" s="15">
        <f t="shared" si="194"/>
        <v>0</v>
      </c>
      <c r="N332" s="2">
        <v>42271</v>
      </c>
      <c r="O332" s="37">
        <f t="shared" si="186"/>
        <v>0.28354047503512331</v>
      </c>
      <c r="P332" s="12">
        <f t="shared" si="195"/>
        <v>24497.897043034653</v>
      </c>
      <c r="Q332" s="12">
        <f t="shared" si="196"/>
        <v>3318.0479999999993</v>
      </c>
      <c r="R332" s="12">
        <f t="shared" si="197"/>
        <v>3417.5894399999993</v>
      </c>
      <c r="S332" s="13">
        <f t="shared" si="198"/>
        <v>7171.2000000000007</v>
      </c>
      <c r="T332" s="13">
        <v>0</v>
      </c>
      <c r="U332" s="14">
        <v>0</v>
      </c>
      <c r="V332" s="15">
        <f t="shared" si="209"/>
        <v>7171.2000000000007</v>
      </c>
      <c r="W332" s="15">
        <f t="shared" si="199"/>
        <v>13909.107603034652</v>
      </c>
      <c r="X332" s="15">
        <f t="shared" si="205"/>
        <v>5886316.48490596</v>
      </c>
      <c r="Y332" s="15">
        <f t="shared" si="206"/>
        <v>0</v>
      </c>
      <c r="Z332" s="15">
        <f t="shared" si="200"/>
        <v>6518000</v>
      </c>
      <c r="AB332" s="2">
        <v>42271</v>
      </c>
      <c r="AC332" s="12">
        <f t="shared" si="187"/>
        <v>8095.9409093406075</v>
      </c>
      <c r="AD332" s="12">
        <f t="shared" si="201"/>
        <v>1301.0979851999998</v>
      </c>
      <c r="AE332" s="12">
        <f t="shared" si="212"/>
        <v>1340.1309247559998</v>
      </c>
      <c r="AF332" s="13">
        <f t="shared" si="180"/>
        <v>86400</v>
      </c>
      <c r="AG332" s="15">
        <f t="shared" si="188"/>
        <v>86400</v>
      </c>
      <c r="AH332" s="15">
        <f t="shared" si="202"/>
        <v>-79644.190015415385</v>
      </c>
      <c r="AI332" s="15">
        <f t="shared" si="207"/>
        <v>0</v>
      </c>
      <c r="AJ332" s="15">
        <f t="shared" si="210"/>
        <v>0</v>
      </c>
      <c r="AK332" s="40">
        <f t="shared" si="181"/>
        <v>5972716.48490596</v>
      </c>
      <c r="AL332" s="15"/>
      <c r="AN332" s="2">
        <v>42271</v>
      </c>
      <c r="AO332" s="12">
        <f t="shared" si="203"/>
        <v>1301.0979851999998</v>
      </c>
      <c r="AP332" s="12">
        <f t="shared" si="213"/>
        <v>1340.1309247559998</v>
      </c>
      <c r="AQ332" s="34">
        <f t="shared" si="182"/>
        <v>86400</v>
      </c>
      <c r="AR332" s="15">
        <f t="shared" si="189"/>
        <v>86400</v>
      </c>
      <c r="AS332" s="15">
        <f t="shared" si="204"/>
        <v>-79644.190015415385</v>
      </c>
      <c r="AT332" s="15">
        <f t="shared" si="208"/>
        <v>0</v>
      </c>
      <c r="AU332" s="15">
        <f t="shared" si="211"/>
        <v>0</v>
      </c>
      <c r="AV332" s="33">
        <f t="shared" si="183"/>
        <v>5972716.48490596</v>
      </c>
    </row>
    <row r="333" spans="1:48" x14ac:dyDescent="0.15">
      <c r="A333" s="2">
        <v>42272</v>
      </c>
      <c r="B333" s="30">
        <v>0.33727057999999999</v>
      </c>
      <c r="C333" s="12">
        <f t="shared" si="190"/>
        <v>29140.178111999998</v>
      </c>
      <c r="D333" s="12">
        <f>Výpar!$M$18/30</f>
        <v>11616.119999999999</v>
      </c>
      <c r="E333" s="12">
        <f t="shared" si="191"/>
        <v>11964.603599999999</v>
      </c>
      <c r="F333" s="13">
        <f t="shared" si="214"/>
        <v>3888</v>
      </c>
      <c r="G333" s="13">
        <f t="shared" si="192"/>
        <v>7171.2000000000007</v>
      </c>
      <c r="H333" s="14">
        <f t="shared" si="192"/>
        <v>7171.2000000000007</v>
      </c>
      <c r="I333" s="15">
        <f t="shared" si="184"/>
        <v>18230.400000000001</v>
      </c>
      <c r="J333" s="15">
        <f t="shared" si="185"/>
        <v>-1054.8254880000022</v>
      </c>
      <c r="K333" s="15">
        <f t="shared" si="193"/>
        <v>3456507.481673745</v>
      </c>
      <c r="L333" s="15">
        <f t="shared" si="194"/>
        <v>0</v>
      </c>
      <c r="N333" s="2">
        <v>42272</v>
      </c>
      <c r="O333" s="37">
        <f t="shared" si="186"/>
        <v>0.11131397662119011</v>
      </c>
      <c r="P333" s="12">
        <f t="shared" si="195"/>
        <v>9617.5275800708259</v>
      </c>
      <c r="Q333" s="12">
        <f t="shared" si="196"/>
        <v>3318.0479999999993</v>
      </c>
      <c r="R333" s="12">
        <f t="shared" si="197"/>
        <v>3417.5894399999993</v>
      </c>
      <c r="S333" s="13">
        <f t="shared" si="198"/>
        <v>7171.2000000000007</v>
      </c>
      <c r="T333" s="13">
        <v>0</v>
      </c>
      <c r="U333" s="14">
        <v>0</v>
      </c>
      <c r="V333" s="15">
        <f t="shared" si="209"/>
        <v>7171.2000000000007</v>
      </c>
      <c r="W333" s="15">
        <f t="shared" si="199"/>
        <v>-971.26185992917453</v>
      </c>
      <c r="X333" s="15">
        <f t="shared" si="205"/>
        <v>5885345.2230460308</v>
      </c>
      <c r="Y333" s="15">
        <f t="shared" si="206"/>
        <v>0</v>
      </c>
      <c r="Z333" s="15">
        <f t="shared" si="200"/>
        <v>6518000</v>
      </c>
      <c r="AB333" s="2">
        <v>42272</v>
      </c>
      <c r="AC333" s="12">
        <f t="shared" si="187"/>
        <v>3178.3517926223512</v>
      </c>
      <c r="AD333" s="12">
        <f t="shared" si="201"/>
        <v>1301.0979851999998</v>
      </c>
      <c r="AE333" s="12">
        <f t="shared" si="212"/>
        <v>1340.1309247559998</v>
      </c>
      <c r="AF333" s="13">
        <f t="shared" si="180"/>
        <v>86400</v>
      </c>
      <c r="AG333" s="15">
        <f t="shared" si="188"/>
        <v>86400</v>
      </c>
      <c r="AH333" s="15">
        <f t="shared" si="202"/>
        <v>-84561.779132133641</v>
      </c>
      <c r="AI333" s="15">
        <f t="shared" si="207"/>
        <v>0</v>
      </c>
      <c r="AJ333" s="15">
        <f t="shared" si="210"/>
        <v>0</v>
      </c>
      <c r="AK333" s="40">
        <f t="shared" si="181"/>
        <v>5971745.2230460308</v>
      </c>
      <c r="AL333" s="15"/>
      <c r="AN333" s="2">
        <v>42272</v>
      </c>
      <c r="AO333" s="12">
        <f t="shared" si="203"/>
        <v>1301.0979851999998</v>
      </c>
      <c r="AP333" s="12">
        <f t="shared" si="213"/>
        <v>1340.1309247559998</v>
      </c>
      <c r="AQ333" s="34">
        <f t="shared" si="182"/>
        <v>86400</v>
      </c>
      <c r="AR333" s="15">
        <f t="shared" si="189"/>
        <v>86400</v>
      </c>
      <c r="AS333" s="15">
        <f t="shared" si="204"/>
        <v>-84561.779132133641</v>
      </c>
      <c r="AT333" s="15">
        <f t="shared" si="208"/>
        <v>0</v>
      </c>
      <c r="AU333" s="15">
        <f t="shared" si="211"/>
        <v>0</v>
      </c>
      <c r="AV333" s="33">
        <f t="shared" si="183"/>
        <v>5971745.2230460308</v>
      </c>
    </row>
    <row r="334" spans="1:48" x14ac:dyDescent="0.15">
      <c r="A334" s="2">
        <v>42273</v>
      </c>
      <c r="B334" s="30">
        <v>0.293204729</v>
      </c>
      <c r="C334" s="12">
        <f t="shared" si="190"/>
        <v>25332.888585600002</v>
      </c>
      <c r="D334" s="12">
        <f>Výpar!$M$18/30</f>
        <v>11616.119999999999</v>
      </c>
      <c r="E334" s="12">
        <f t="shared" si="191"/>
        <v>11964.603599999999</v>
      </c>
      <c r="F334" s="13">
        <f t="shared" si="214"/>
        <v>3888</v>
      </c>
      <c r="G334" s="13">
        <f t="shared" si="192"/>
        <v>7171.2000000000007</v>
      </c>
      <c r="H334" s="14">
        <f t="shared" si="192"/>
        <v>7171.2000000000007</v>
      </c>
      <c r="I334" s="15">
        <f t="shared" si="184"/>
        <v>18230.400000000001</v>
      </c>
      <c r="J334" s="15">
        <f t="shared" si="185"/>
        <v>-4862.1150143999985</v>
      </c>
      <c r="K334" s="15">
        <f t="shared" si="193"/>
        <v>3451645.3666593451</v>
      </c>
      <c r="L334" s="15">
        <f t="shared" si="194"/>
        <v>0</v>
      </c>
      <c r="N334" s="2">
        <v>42273</v>
      </c>
      <c r="O334" s="37">
        <f t="shared" si="186"/>
        <v>9.677032710391871E-2</v>
      </c>
      <c r="P334" s="12">
        <f t="shared" si="195"/>
        <v>8360.9562617785759</v>
      </c>
      <c r="Q334" s="12">
        <f t="shared" si="196"/>
        <v>3318.0479999999993</v>
      </c>
      <c r="R334" s="12">
        <f t="shared" si="197"/>
        <v>3417.5894399999993</v>
      </c>
      <c r="S334" s="13">
        <f t="shared" si="198"/>
        <v>7171.2000000000007</v>
      </c>
      <c r="T334" s="13">
        <v>0</v>
      </c>
      <c r="U334" s="14">
        <v>0</v>
      </c>
      <c r="V334" s="15">
        <f t="shared" si="209"/>
        <v>7171.2000000000007</v>
      </c>
      <c r="W334" s="15">
        <f t="shared" si="199"/>
        <v>-2227.8331782214245</v>
      </c>
      <c r="X334" s="15">
        <f t="shared" si="205"/>
        <v>5883117.3898678096</v>
      </c>
      <c r="Y334" s="15">
        <f t="shared" si="206"/>
        <v>0</v>
      </c>
      <c r="Z334" s="15">
        <f t="shared" si="200"/>
        <v>6518000</v>
      </c>
      <c r="AB334" s="2">
        <v>42273</v>
      </c>
      <c r="AC334" s="12">
        <f t="shared" si="187"/>
        <v>2763.0864690970097</v>
      </c>
      <c r="AD334" s="12">
        <f t="shared" si="201"/>
        <v>1301.0979851999998</v>
      </c>
      <c r="AE334" s="12">
        <f t="shared" si="212"/>
        <v>1340.1309247559998</v>
      </c>
      <c r="AF334" s="13">
        <f t="shared" si="180"/>
        <v>86400</v>
      </c>
      <c r="AG334" s="15">
        <f t="shared" si="188"/>
        <v>86400</v>
      </c>
      <c r="AH334" s="15">
        <f t="shared" si="202"/>
        <v>-84977.044455658994</v>
      </c>
      <c r="AI334" s="15">
        <f t="shared" si="207"/>
        <v>0</v>
      </c>
      <c r="AJ334" s="15">
        <f t="shared" si="210"/>
        <v>0</v>
      </c>
      <c r="AK334" s="40">
        <f t="shared" si="181"/>
        <v>5969517.3898678096</v>
      </c>
      <c r="AL334" s="15"/>
      <c r="AN334" s="2">
        <v>42273</v>
      </c>
      <c r="AO334" s="12">
        <f t="shared" si="203"/>
        <v>1301.0979851999998</v>
      </c>
      <c r="AP334" s="12">
        <f t="shared" si="213"/>
        <v>1340.1309247559998</v>
      </c>
      <c r="AQ334" s="34">
        <f t="shared" si="182"/>
        <v>86400</v>
      </c>
      <c r="AR334" s="15">
        <f t="shared" si="189"/>
        <v>86400</v>
      </c>
      <c r="AS334" s="15">
        <f t="shared" si="204"/>
        <v>-84977.044455658994</v>
      </c>
      <c r="AT334" s="15">
        <f t="shared" si="208"/>
        <v>0</v>
      </c>
      <c r="AU334" s="15">
        <f t="shared" si="211"/>
        <v>0</v>
      </c>
      <c r="AV334" s="33">
        <f t="shared" si="183"/>
        <v>5969517.3898678096</v>
      </c>
    </row>
    <row r="335" spans="1:48" x14ac:dyDescent="0.15">
      <c r="A335" s="2">
        <v>42274</v>
      </c>
      <c r="B335" s="30">
        <v>0.82724745700000002</v>
      </c>
      <c r="C335" s="12">
        <f t="shared" si="190"/>
        <v>71474.180284800008</v>
      </c>
      <c r="D335" s="12">
        <f>Výpar!$M$18/30</f>
        <v>11616.119999999999</v>
      </c>
      <c r="E335" s="12">
        <f t="shared" si="191"/>
        <v>11964.603599999999</v>
      </c>
      <c r="F335" s="13">
        <f t="shared" si="214"/>
        <v>3888</v>
      </c>
      <c r="G335" s="13">
        <f t="shared" si="192"/>
        <v>7171.2000000000007</v>
      </c>
      <c r="H335" s="14">
        <f t="shared" si="192"/>
        <v>7171.2000000000007</v>
      </c>
      <c r="I335" s="15">
        <f t="shared" si="184"/>
        <v>18230.400000000001</v>
      </c>
      <c r="J335" s="15">
        <f t="shared" si="185"/>
        <v>41279.176684800012</v>
      </c>
      <c r="K335" s="15">
        <f t="shared" si="193"/>
        <v>3492924.5433441452</v>
      </c>
      <c r="L335" s="15">
        <f t="shared" si="194"/>
        <v>0</v>
      </c>
      <c r="N335" s="2">
        <v>42274</v>
      </c>
      <c r="O335" s="37">
        <f t="shared" si="186"/>
        <v>0.27302768029288821</v>
      </c>
      <c r="P335" s="12">
        <f t="shared" si="195"/>
        <v>23589.591577305542</v>
      </c>
      <c r="Q335" s="12">
        <f t="shared" si="196"/>
        <v>3318.0479999999993</v>
      </c>
      <c r="R335" s="12">
        <f t="shared" si="197"/>
        <v>3417.5894399999993</v>
      </c>
      <c r="S335" s="13">
        <f t="shared" si="198"/>
        <v>7171.2000000000007</v>
      </c>
      <c r="T335" s="13">
        <v>0</v>
      </c>
      <c r="U335" s="14">
        <v>0</v>
      </c>
      <c r="V335" s="15">
        <f t="shared" si="209"/>
        <v>7171.2000000000007</v>
      </c>
      <c r="W335" s="15">
        <f t="shared" si="199"/>
        <v>13000.802137305542</v>
      </c>
      <c r="X335" s="15">
        <f t="shared" si="205"/>
        <v>5896118.1920051156</v>
      </c>
      <c r="Y335" s="15">
        <f t="shared" si="206"/>
        <v>0</v>
      </c>
      <c r="Z335" s="15">
        <f t="shared" si="200"/>
        <v>6518000</v>
      </c>
      <c r="AB335" s="2">
        <v>42274</v>
      </c>
      <c r="AC335" s="12">
        <f t="shared" si="187"/>
        <v>7795.768720468388</v>
      </c>
      <c r="AD335" s="12">
        <f t="shared" si="201"/>
        <v>1301.0979851999998</v>
      </c>
      <c r="AE335" s="12">
        <f t="shared" si="212"/>
        <v>1340.1309247559998</v>
      </c>
      <c r="AF335" s="13">
        <f t="shared" si="180"/>
        <v>86400</v>
      </c>
      <c r="AG335" s="15">
        <f t="shared" si="188"/>
        <v>86400</v>
      </c>
      <c r="AH335" s="15">
        <f t="shared" si="202"/>
        <v>-79944.362204287609</v>
      </c>
      <c r="AI335" s="15">
        <f t="shared" si="207"/>
        <v>0</v>
      </c>
      <c r="AJ335" s="15">
        <f t="shared" si="210"/>
        <v>0</v>
      </c>
      <c r="AK335" s="40">
        <f t="shared" si="181"/>
        <v>5982518.1920051156</v>
      </c>
      <c r="AL335" s="15"/>
      <c r="AN335" s="2">
        <v>42274</v>
      </c>
      <c r="AO335" s="12">
        <f t="shared" si="203"/>
        <v>1301.0979851999998</v>
      </c>
      <c r="AP335" s="12">
        <f t="shared" si="213"/>
        <v>1340.1309247559998</v>
      </c>
      <c r="AQ335" s="34">
        <f t="shared" si="182"/>
        <v>86400</v>
      </c>
      <c r="AR335" s="15">
        <f t="shared" si="189"/>
        <v>86400</v>
      </c>
      <c r="AS335" s="15">
        <f t="shared" si="204"/>
        <v>-79944.362204287609</v>
      </c>
      <c r="AT335" s="15">
        <f t="shared" si="208"/>
        <v>0</v>
      </c>
      <c r="AU335" s="15">
        <f t="shared" si="211"/>
        <v>0</v>
      </c>
      <c r="AV335" s="33">
        <f t="shared" si="183"/>
        <v>5982518.1920051156</v>
      </c>
    </row>
    <row r="336" spans="1:48" x14ac:dyDescent="0.15">
      <c r="A336" s="2">
        <v>42275</v>
      </c>
      <c r="B336" s="30">
        <v>0.30522280699999998</v>
      </c>
      <c r="C336" s="12">
        <f t="shared" si="190"/>
        <v>26371.250524799998</v>
      </c>
      <c r="D336" s="12">
        <f>Výpar!$M$18/30</f>
        <v>11616.119999999999</v>
      </c>
      <c r="E336" s="12">
        <f t="shared" si="191"/>
        <v>11964.603599999999</v>
      </c>
      <c r="F336" s="13">
        <f t="shared" si="214"/>
        <v>3888</v>
      </c>
      <c r="G336" s="13">
        <f t="shared" si="192"/>
        <v>7171.2000000000007</v>
      </c>
      <c r="H336" s="14">
        <f t="shared" si="192"/>
        <v>7171.2000000000007</v>
      </c>
      <c r="I336" s="15">
        <f t="shared" si="184"/>
        <v>18230.400000000001</v>
      </c>
      <c r="J336" s="15">
        <f t="shared" si="185"/>
        <v>-3823.7530752000021</v>
      </c>
      <c r="K336" s="15">
        <f t="shared" si="193"/>
        <v>3489100.790268945</v>
      </c>
      <c r="L336" s="15">
        <f t="shared" si="194"/>
        <v>0</v>
      </c>
      <c r="N336" s="2">
        <v>42275</v>
      </c>
      <c r="O336" s="37">
        <f t="shared" si="186"/>
        <v>0.10073681612743103</v>
      </c>
      <c r="P336" s="12">
        <f t="shared" si="195"/>
        <v>8703.6609134100418</v>
      </c>
      <c r="Q336" s="12">
        <f t="shared" si="196"/>
        <v>3318.0479999999993</v>
      </c>
      <c r="R336" s="12">
        <f t="shared" si="197"/>
        <v>3417.5894399999993</v>
      </c>
      <c r="S336" s="13">
        <f t="shared" si="198"/>
        <v>7171.2000000000007</v>
      </c>
      <c r="T336" s="13">
        <v>0</v>
      </c>
      <c r="U336" s="14">
        <v>0</v>
      </c>
      <c r="V336" s="15">
        <f t="shared" si="209"/>
        <v>7171.2000000000007</v>
      </c>
      <c r="W336" s="15">
        <f t="shared" si="199"/>
        <v>-1885.1285265899587</v>
      </c>
      <c r="X336" s="15">
        <f t="shared" si="205"/>
        <v>5894233.0634785257</v>
      </c>
      <c r="Y336" s="15">
        <f t="shared" si="206"/>
        <v>0</v>
      </c>
      <c r="Z336" s="15">
        <f t="shared" si="200"/>
        <v>6518000</v>
      </c>
      <c r="AB336" s="2">
        <v>42275</v>
      </c>
      <c r="AC336" s="12">
        <f t="shared" si="187"/>
        <v>2876.3417662390707</v>
      </c>
      <c r="AD336" s="12">
        <f t="shared" si="201"/>
        <v>1301.0979851999998</v>
      </c>
      <c r="AE336" s="12">
        <f t="shared" si="212"/>
        <v>1340.1309247559998</v>
      </c>
      <c r="AF336" s="13">
        <f t="shared" si="180"/>
        <v>86400</v>
      </c>
      <c r="AG336" s="15">
        <f t="shared" si="188"/>
        <v>86400</v>
      </c>
      <c r="AH336" s="15">
        <f t="shared" si="202"/>
        <v>-84863.789158516927</v>
      </c>
      <c r="AI336" s="15">
        <f t="shared" si="207"/>
        <v>0</v>
      </c>
      <c r="AJ336" s="15">
        <f t="shared" si="210"/>
        <v>0</v>
      </c>
      <c r="AK336" s="40">
        <f t="shared" si="181"/>
        <v>5980633.0634785257</v>
      </c>
      <c r="AL336" s="15"/>
      <c r="AN336" s="2">
        <v>42275</v>
      </c>
      <c r="AO336" s="12">
        <f t="shared" si="203"/>
        <v>1301.0979851999998</v>
      </c>
      <c r="AP336" s="12">
        <f t="shared" si="213"/>
        <v>1340.1309247559998</v>
      </c>
      <c r="AQ336" s="34">
        <f t="shared" si="182"/>
        <v>86400</v>
      </c>
      <c r="AR336" s="15">
        <f t="shared" si="189"/>
        <v>86400</v>
      </c>
      <c r="AS336" s="15">
        <f t="shared" si="204"/>
        <v>-84863.789158516927</v>
      </c>
      <c r="AT336" s="15">
        <f t="shared" si="208"/>
        <v>0</v>
      </c>
      <c r="AU336" s="15">
        <f t="shared" si="211"/>
        <v>0</v>
      </c>
      <c r="AV336" s="33">
        <f t="shared" si="183"/>
        <v>5980633.0634785257</v>
      </c>
    </row>
    <row r="337" spans="1:48" x14ac:dyDescent="0.15">
      <c r="A337" s="2">
        <v>42276</v>
      </c>
      <c r="B337" s="30">
        <v>0.86709611799999997</v>
      </c>
      <c r="C337" s="12">
        <f t="shared" si="190"/>
        <v>74917.104595199999</v>
      </c>
      <c r="D337" s="12">
        <f>Výpar!$M$18/30</f>
        <v>11616.119999999999</v>
      </c>
      <c r="E337" s="12">
        <f t="shared" si="191"/>
        <v>11964.603599999999</v>
      </c>
      <c r="F337" s="13">
        <f t="shared" si="214"/>
        <v>3888</v>
      </c>
      <c r="G337" s="13">
        <f t="shared" si="192"/>
        <v>7171.2000000000007</v>
      </c>
      <c r="H337" s="14">
        <f t="shared" si="192"/>
        <v>7171.2000000000007</v>
      </c>
      <c r="I337" s="15">
        <f t="shared" si="184"/>
        <v>18230.400000000001</v>
      </c>
      <c r="J337" s="15">
        <f t="shared" si="185"/>
        <v>44722.100995200002</v>
      </c>
      <c r="K337" s="15">
        <f t="shared" si="193"/>
        <v>3533822.8912641453</v>
      </c>
      <c r="L337" s="15">
        <f t="shared" si="194"/>
        <v>0</v>
      </c>
      <c r="N337" s="2">
        <v>42276</v>
      </c>
      <c r="O337" s="37">
        <f t="shared" si="186"/>
        <v>0.28617947348795353</v>
      </c>
      <c r="P337" s="12">
        <f t="shared" si="195"/>
        <v>24725.906509359185</v>
      </c>
      <c r="Q337" s="12">
        <f t="shared" si="196"/>
        <v>3318.0479999999993</v>
      </c>
      <c r="R337" s="12">
        <f t="shared" si="197"/>
        <v>3417.5894399999993</v>
      </c>
      <c r="S337" s="13">
        <f t="shared" si="198"/>
        <v>7171.2000000000007</v>
      </c>
      <c r="T337" s="13">
        <v>0</v>
      </c>
      <c r="U337" s="14">
        <v>0</v>
      </c>
      <c r="V337" s="15">
        <f t="shared" si="209"/>
        <v>7171.2000000000007</v>
      </c>
      <c r="W337" s="15">
        <f t="shared" si="199"/>
        <v>14137.117069359185</v>
      </c>
      <c r="X337" s="15">
        <f t="shared" si="205"/>
        <v>5908370.1805478847</v>
      </c>
      <c r="Y337" s="15">
        <f t="shared" si="206"/>
        <v>0</v>
      </c>
      <c r="Z337" s="15">
        <f t="shared" si="200"/>
        <v>6518000</v>
      </c>
      <c r="AB337" s="2">
        <v>42276</v>
      </c>
      <c r="AC337" s="12">
        <f t="shared" si="187"/>
        <v>8171.2923226840057</v>
      </c>
      <c r="AD337" s="12">
        <f t="shared" si="201"/>
        <v>1301.0979851999998</v>
      </c>
      <c r="AE337" s="12">
        <f t="shared" si="212"/>
        <v>1340.1309247559998</v>
      </c>
      <c r="AF337" s="13">
        <f t="shared" si="180"/>
        <v>86400</v>
      </c>
      <c r="AG337" s="15">
        <f t="shared" si="188"/>
        <v>86400</v>
      </c>
      <c r="AH337" s="15">
        <f t="shared" si="202"/>
        <v>-79568.838602071992</v>
      </c>
      <c r="AI337" s="15">
        <f t="shared" si="207"/>
        <v>0</v>
      </c>
      <c r="AJ337" s="15">
        <f t="shared" si="210"/>
        <v>0</v>
      </c>
      <c r="AK337" s="40">
        <f t="shared" si="181"/>
        <v>5994770.1805478847</v>
      </c>
      <c r="AL337" s="15"/>
      <c r="AN337" s="2">
        <v>42276</v>
      </c>
      <c r="AO337" s="12">
        <f t="shared" si="203"/>
        <v>1301.0979851999998</v>
      </c>
      <c r="AP337" s="12">
        <f t="shared" si="213"/>
        <v>1340.1309247559998</v>
      </c>
      <c r="AQ337" s="34">
        <f t="shared" si="182"/>
        <v>86400</v>
      </c>
      <c r="AR337" s="15">
        <f t="shared" si="189"/>
        <v>86400</v>
      </c>
      <c r="AS337" s="15">
        <f t="shared" si="204"/>
        <v>-79568.838602071992</v>
      </c>
      <c r="AT337" s="15">
        <f t="shared" si="208"/>
        <v>0</v>
      </c>
      <c r="AU337" s="15">
        <f t="shared" si="211"/>
        <v>0</v>
      </c>
      <c r="AV337" s="33">
        <f t="shared" si="183"/>
        <v>5994770.1805478847</v>
      </c>
    </row>
    <row r="338" spans="1:48" x14ac:dyDescent="0.15">
      <c r="A338" s="2">
        <v>42277</v>
      </c>
      <c r="B338" s="30">
        <v>2.4775736089999998</v>
      </c>
      <c r="C338" s="12">
        <f t="shared" si="190"/>
        <v>214062.35981759999</v>
      </c>
      <c r="D338" s="12">
        <f>Výpar!$M$18/30</f>
        <v>11616.119999999999</v>
      </c>
      <c r="E338" s="12">
        <f t="shared" si="191"/>
        <v>11964.603599999999</v>
      </c>
      <c r="F338" s="13">
        <f t="shared" si="214"/>
        <v>3888</v>
      </c>
      <c r="G338" s="13">
        <f t="shared" si="192"/>
        <v>7171.2000000000007</v>
      </c>
      <c r="H338" s="14">
        <f t="shared" si="192"/>
        <v>7171.2000000000007</v>
      </c>
      <c r="I338" s="15">
        <f t="shared" si="184"/>
        <v>18230.400000000001</v>
      </c>
      <c r="J338" s="15">
        <f t="shared" si="185"/>
        <v>183867.3562176</v>
      </c>
      <c r="K338" s="15">
        <f t="shared" si="193"/>
        <v>3717690.2474817452</v>
      </c>
      <c r="L338" s="15">
        <f t="shared" si="194"/>
        <v>0</v>
      </c>
      <c r="N338" s="2">
        <v>42277</v>
      </c>
      <c r="O338" s="37">
        <f t="shared" si="186"/>
        <v>0.81770716790507958</v>
      </c>
      <c r="P338" s="12">
        <f t="shared" si="195"/>
        <v>70649.899306998879</v>
      </c>
      <c r="Q338" s="12">
        <f t="shared" si="196"/>
        <v>3318.0479999999993</v>
      </c>
      <c r="R338" s="12">
        <f t="shared" si="197"/>
        <v>3417.5894399999993</v>
      </c>
      <c r="S338" s="13">
        <f t="shared" si="198"/>
        <v>7171.2000000000007</v>
      </c>
      <c r="T338" s="13">
        <v>0</v>
      </c>
      <c r="U338" s="14">
        <v>0</v>
      </c>
      <c r="V338" s="15">
        <f t="shared" si="209"/>
        <v>7171.2000000000007</v>
      </c>
      <c r="W338" s="15">
        <f t="shared" si="199"/>
        <v>60061.109866998879</v>
      </c>
      <c r="X338" s="15">
        <f t="shared" si="205"/>
        <v>5968431.2904148838</v>
      </c>
      <c r="Y338" s="15">
        <f t="shared" si="206"/>
        <v>0</v>
      </c>
      <c r="Z338" s="15">
        <f t="shared" si="200"/>
        <v>6518000</v>
      </c>
      <c r="AB338" s="2">
        <v>42277</v>
      </c>
      <c r="AC338" s="12">
        <f t="shared" si="187"/>
        <v>23348.020813196857</v>
      </c>
      <c r="AD338" s="12">
        <f t="shared" si="201"/>
        <v>1301.0979851999998</v>
      </c>
      <c r="AE338" s="12">
        <f t="shared" si="212"/>
        <v>1340.1309247559998</v>
      </c>
      <c r="AF338" s="13">
        <f t="shared" si="180"/>
        <v>86400</v>
      </c>
      <c r="AG338" s="15">
        <f t="shared" si="188"/>
        <v>86400</v>
      </c>
      <c r="AH338" s="15">
        <f t="shared" si="202"/>
        <v>-64392.110111559145</v>
      </c>
      <c r="AI338" s="15">
        <f t="shared" si="207"/>
        <v>0</v>
      </c>
      <c r="AJ338" s="15">
        <f t="shared" si="210"/>
        <v>0</v>
      </c>
      <c r="AK338" s="40">
        <f t="shared" si="181"/>
        <v>6054831.2904148838</v>
      </c>
      <c r="AL338" s="15"/>
      <c r="AN338" s="2">
        <v>42277</v>
      </c>
      <c r="AO338" s="12">
        <f t="shared" si="203"/>
        <v>1301.0979851999998</v>
      </c>
      <c r="AP338" s="12">
        <f t="shared" si="213"/>
        <v>1340.1309247559998</v>
      </c>
      <c r="AQ338" s="34">
        <f t="shared" si="182"/>
        <v>86400</v>
      </c>
      <c r="AR338" s="15">
        <f t="shared" si="189"/>
        <v>86400</v>
      </c>
      <c r="AS338" s="15">
        <f t="shared" si="204"/>
        <v>-64392.110111559145</v>
      </c>
      <c r="AT338" s="15">
        <f t="shared" si="208"/>
        <v>0</v>
      </c>
      <c r="AU338" s="15">
        <f t="shared" si="211"/>
        <v>0</v>
      </c>
      <c r="AV338" s="33">
        <f t="shared" si="183"/>
        <v>6054831.2904148838</v>
      </c>
    </row>
    <row r="339" spans="1:48" x14ac:dyDescent="0.15">
      <c r="A339" s="2">
        <v>42278</v>
      </c>
      <c r="B339" s="30">
        <v>1.375423404</v>
      </c>
      <c r="C339" s="12">
        <f t="shared" si="190"/>
        <v>118836.5821056</v>
      </c>
      <c r="D339" s="12">
        <f>Výpar!$N$18/31</f>
        <v>7808.3674698795176</v>
      </c>
      <c r="E339" s="12">
        <f t="shared" si="191"/>
        <v>8042.6184939759032</v>
      </c>
      <c r="F339" s="13">
        <f t="shared" si="214"/>
        <v>3888</v>
      </c>
      <c r="G339" s="13">
        <f t="shared" si="192"/>
        <v>7171.2000000000007</v>
      </c>
      <c r="H339" s="14">
        <f t="shared" si="192"/>
        <v>7171.2000000000007</v>
      </c>
      <c r="I339" s="15">
        <f t="shared" si="184"/>
        <v>18230.400000000001</v>
      </c>
      <c r="J339" s="15">
        <f t="shared" si="185"/>
        <v>92563.563611624093</v>
      </c>
      <c r="K339" s="15">
        <f t="shared" si="193"/>
        <v>3810253.8110933695</v>
      </c>
      <c r="L339" s="15">
        <f t="shared" si="194"/>
        <v>0</v>
      </c>
      <c r="N339" s="2">
        <v>42278</v>
      </c>
      <c r="O339" s="37">
        <f t="shared" si="186"/>
        <v>0.45394961113149485</v>
      </c>
      <c r="P339" s="12">
        <f t="shared" si="195"/>
        <v>39221.246401761156</v>
      </c>
      <c r="Q339" s="12">
        <f t="shared" si="196"/>
        <v>2230.3951807228914</v>
      </c>
      <c r="R339" s="12">
        <f t="shared" si="197"/>
        <v>2297.307036144578</v>
      </c>
      <c r="S339" s="13">
        <f t="shared" si="198"/>
        <v>7171.2000000000007</v>
      </c>
      <c r="T339" s="13">
        <v>0</v>
      </c>
      <c r="U339" s="14">
        <v>0</v>
      </c>
      <c r="V339" s="15">
        <f t="shared" si="209"/>
        <v>7171.2000000000007</v>
      </c>
      <c r="W339" s="15">
        <f t="shared" si="199"/>
        <v>29752.739365616577</v>
      </c>
      <c r="X339" s="15">
        <f t="shared" si="205"/>
        <v>5998184.0297805006</v>
      </c>
      <c r="Y339" s="15">
        <f t="shared" si="206"/>
        <v>0</v>
      </c>
      <c r="Z339" s="15">
        <f t="shared" si="200"/>
        <v>6518000</v>
      </c>
      <c r="AB339" s="2">
        <v>42278</v>
      </c>
      <c r="AC339" s="12">
        <f t="shared" si="187"/>
        <v>12961.638817468562</v>
      </c>
      <c r="AD339" s="12">
        <f t="shared" si="201"/>
        <v>874.59936560240953</v>
      </c>
      <c r="AE339" s="12">
        <f t="shared" si="212"/>
        <v>900.83734657048183</v>
      </c>
      <c r="AF339" s="13">
        <f t="shared" si="180"/>
        <v>86400</v>
      </c>
      <c r="AG339" s="15">
        <f t="shared" si="188"/>
        <v>86400</v>
      </c>
      <c r="AH339" s="15">
        <f t="shared" si="202"/>
        <v>-74339.198529101923</v>
      </c>
      <c r="AI339" s="15">
        <f t="shared" si="207"/>
        <v>0</v>
      </c>
      <c r="AJ339" s="15">
        <f t="shared" si="210"/>
        <v>0</v>
      </c>
      <c r="AK339" s="40">
        <f t="shared" si="181"/>
        <v>6084584.0297805006</v>
      </c>
      <c r="AL339" s="15"/>
      <c r="AN339" s="2">
        <v>42278</v>
      </c>
      <c r="AO339" s="12">
        <f t="shared" si="203"/>
        <v>874.59936560240953</v>
      </c>
      <c r="AP339" s="12">
        <f t="shared" si="213"/>
        <v>900.83734657048183</v>
      </c>
      <c r="AQ339" s="34">
        <f t="shared" si="182"/>
        <v>86400</v>
      </c>
      <c r="AR339" s="15">
        <f t="shared" si="189"/>
        <v>86400</v>
      </c>
      <c r="AS339" s="15">
        <f t="shared" si="204"/>
        <v>-74339.198529101923</v>
      </c>
      <c r="AT339" s="15">
        <f t="shared" si="208"/>
        <v>0</v>
      </c>
      <c r="AU339" s="15">
        <f t="shared" si="211"/>
        <v>0</v>
      </c>
      <c r="AV339" s="33">
        <f t="shared" si="183"/>
        <v>6084584.0297805006</v>
      </c>
    </row>
    <row r="340" spans="1:48" x14ac:dyDescent="0.15">
      <c r="A340" s="2">
        <v>42279</v>
      </c>
      <c r="B340" s="30">
        <v>1.9798089329999999</v>
      </c>
      <c r="C340" s="12">
        <f t="shared" si="190"/>
        <v>171055.49181119999</v>
      </c>
      <c r="D340" s="12">
        <f>Výpar!$N$18/31</f>
        <v>7808.3674698795176</v>
      </c>
      <c r="E340" s="12">
        <f t="shared" si="191"/>
        <v>8042.6184939759032</v>
      </c>
      <c r="F340" s="13">
        <f t="shared" si="214"/>
        <v>3888</v>
      </c>
      <c r="G340" s="13">
        <f t="shared" si="192"/>
        <v>7171.2000000000007</v>
      </c>
      <c r="H340" s="14">
        <f t="shared" si="192"/>
        <v>7171.2000000000007</v>
      </c>
      <c r="I340" s="15">
        <f t="shared" si="184"/>
        <v>18230.400000000001</v>
      </c>
      <c r="J340" s="15">
        <f t="shared" si="185"/>
        <v>144782.47331722407</v>
      </c>
      <c r="K340" s="15">
        <f t="shared" si="193"/>
        <v>3955036.2844105936</v>
      </c>
      <c r="L340" s="15">
        <f t="shared" si="194"/>
        <v>0</v>
      </c>
      <c r="N340" s="2">
        <v>42279</v>
      </c>
      <c r="O340" s="37">
        <f t="shared" si="186"/>
        <v>0.65342315147198826</v>
      </c>
      <c r="P340" s="12">
        <f t="shared" si="195"/>
        <v>56455.760287179786</v>
      </c>
      <c r="Q340" s="12">
        <f t="shared" si="196"/>
        <v>2230.3951807228914</v>
      </c>
      <c r="R340" s="12">
        <f t="shared" si="197"/>
        <v>2297.307036144578</v>
      </c>
      <c r="S340" s="13">
        <f t="shared" si="198"/>
        <v>7171.2000000000007</v>
      </c>
      <c r="T340" s="13">
        <v>0</v>
      </c>
      <c r="U340" s="14">
        <v>0</v>
      </c>
      <c r="V340" s="15">
        <f t="shared" si="209"/>
        <v>7171.2000000000007</v>
      </c>
      <c r="W340" s="15">
        <f t="shared" si="199"/>
        <v>46987.253251035203</v>
      </c>
      <c r="X340" s="15">
        <f t="shared" si="205"/>
        <v>6045171.2830315353</v>
      </c>
      <c r="Y340" s="15">
        <f t="shared" si="206"/>
        <v>0</v>
      </c>
      <c r="Z340" s="15">
        <f t="shared" si="200"/>
        <v>6518000</v>
      </c>
      <c r="AB340" s="2">
        <v>42279</v>
      </c>
      <c r="AC340" s="12">
        <f t="shared" si="187"/>
        <v>18657.213656910997</v>
      </c>
      <c r="AD340" s="12">
        <f t="shared" si="201"/>
        <v>874.59936560240953</v>
      </c>
      <c r="AE340" s="12">
        <f t="shared" si="212"/>
        <v>900.83734657048183</v>
      </c>
      <c r="AF340" s="13">
        <f t="shared" si="180"/>
        <v>86400</v>
      </c>
      <c r="AG340" s="15">
        <f t="shared" si="188"/>
        <v>86400</v>
      </c>
      <c r="AH340" s="15">
        <f t="shared" si="202"/>
        <v>-68643.623689659478</v>
      </c>
      <c r="AI340" s="15">
        <f t="shared" si="207"/>
        <v>0</v>
      </c>
      <c r="AJ340" s="15">
        <f t="shared" si="210"/>
        <v>0</v>
      </c>
      <c r="AK340" s="40">
        <f t="shared" si="181"/>
        <v>6131571.2830315353</v>
      </c>
      <c r="AL340" s="15"/>
      <c r="AN340" s="2">
        <v>42279</v>
      </c>
      <c r="AO340" s="12">
        <f t="shared" si="203"/>
        <v>874.59936560240953</v>
      </c>
      <c r="AP340" s="12">
        <f t="shared" si="213"/>
        <v>900.83734657048183</v>
      </c>
      <c r="AQ340" s="34">
        <f t="shared" si="182"/>
        <v>86400</v>
      </c>
      <c r="AR340" s="15">
        <f t="shared" si="189"/>
        <v>86400</v>
      </c>
      <c r="AS340" s="15">
        <f t="shared" si="204"/>
        <v>-68643.623689659478</v>
      </c>
      <c r="AT340" s="15">
        <f t="shared" si="208"/>
        <v>0</v>
      </c>
      <c r="AU340" s="15">
        <f t="shared" si="211"/>
        <v>0</v>
      </c>
      <c r="AV340" s="33">
        <f t="shared" si="183"/>
        <v>6131571.2830315353</v>
      </c>
    </row>
    <row r="341" spans="1:48" x14ac:dyDescent="0.15">
      <c r="A341" s="2">
        <v>42280</v>
      </c>
      <c r="B341" s="30">
        <v>1.604109821</v>
      </c>
      <c r="C341" s="12">
        <f t="shared" si="190"/>
        <v>138595.08853440001</v>
      </c>
      <c r="D341" s="12">
        <f>Výpar!$N$18/31</f>
        <v>7808.3674698795176</v>
      </c>
      <c r="E341" s="12">
        <f t="shared" si="191"/>
        <v>8042.6184939759032</v>
      </c>
      <c r="F341" s="13">
        <f t="shared" si="214"/>
        <v>3888</v>
      </c>
      <c r="G341" s="13">
        <f t="shared" si="192"/>
        <v>7171.2000000000007</v>
      </c>
      <c r="H341" s="14">
        <f t="shared" si="192"/>
        <v>7171.2000000000007</v>
      </c>
      <c r="I341" s="15">
        <f t="shared" si="184"/>
        <v>18230.400000000001</v>
      </c>
      <c r="J341" s="15">
        <f t="shared" si="185"/>
        <v>112322.07004042411</v>
      </c>
      <c r="K341" s="15">
        <f t="shared" si="193"/>
        <v>4067358.3544510175</v>
      </c>
      <c r="L341" s="15">
        <f t="shared" si="194"/>
        <v>0</v>
      </c>
      <c r="N341" s="2">
        <v>42280</v>
      </c>
      <c r="O341" s="37">
        <f t="shared" si="186"/>
        <v>0.52942608606008701</v>
      </c>
      <c r="P341" s="12">
        <f t="shared" si="195"/>
        <v>45742.41383559152</v>
      </c>
      <c r="Q341" s="12">
        <f t="shared" si="196"/>
        <v>2230.3951807228914</v>
      </c>
      <c r="R341" s="12">
        <f t="shared" si="197"/>
        <v>2297.307036144578</v>
      </c>
      <c r="S341" s="13">
        <f t="shared" si="198"/>
        <v>7171.2000000000007</v>
      </c>
      <c r="T341" s="13">
        <v>0</v>
      </c>
      <c r="U341" s="14">
        <v>0</v>
      </c>
      <c r="V341" s="15">
        <f t="shared" si="209"/>
        <v>7171.2000000000007</v>
      </c>
      <c r="W341" s="15">
        <f t="shared" si="199"/>
        <v>36273.906799446937</v>
      </c>
      <c r="X341" s="15">
        <f t="shared" si="205"/>
        <v>6081445.1898309821</v>
      </c>
      <c r="Y341" s="15">
        <f t="shared" si="206"/>
        <v>0</v>
      </c>
      <c r="Z341" s="15">
        <f t="shared" si="200"/>
        <v>6518000</v>
      </c>
      <c r="AB341" s="2">
        <v>42280</v>
      </c>
      <c r="AC341" s="12">
        <f t="shared" si="187"/>
        <v>15116.721195007489</v>
      </c>
      <c r="AD341" s="12">
        <f t="shared" si="201"/>
        <v>874.59936560240953</v>
      </c>
      <c r="AE341" s="12">
        <f t="shared" si="212"/>
        <v>900.83734657048183</v>
      </c>
      <c r="AF341" s="13">
        <f t="shared" si="180"/>
        <v>86400</v>
      </c>
      <c r="AG341" s="15">
        <f t="shared" si="188"/>
        <v>86400</v>
      </c>
      <c r="AH341" s="15">
        <f t="shared" si="202"/>
        <v>-72184.116151562994</v>
      </c>
      <c r="AI341" s="15">
        <f t="shared" si="207"/>
        <v>0</v>
      </c>
      <c r="AJ341" s="15">
        <f t="shared" si="210"/>
        <v>0</v>
      </c>
      <c r="AK341" s="40">
        <f t="shared" si="181"/>
        <v>6167845.1898309821</v>
      </c>
      <c r="AL341" s="15"/>
      <c r="AN341" s="2">
        <v>42280</v>
      </c>
      <c r="AO341" s="12">
        <f t="shared" si="203"/>
        <v>874.59936560240953</v>
      </c>
      <c r="AP341" s="12">
        <f t="shared" si="213"/>
        <v>900.83734657048183</v>
      </c>
      <c r="AQ341" s="34">
        <f t="shared" si="182"/>
        <v>86400</v>
      </c>
      <c r="AR341" s="15">
        <f t="shared" si="189"/>
        <v>86400</v>
      </c>
      <c r="AS341" s="15">
        <f t="shared" si="204"/>
        <v>-72184.116151562994</v>
      </c>
      <c r="AT341" s="15">
        <f t="shared" si="208"/>
        <v>0</v>
      </c>
      <c r="AU341" s="15">
        <f t="shared" si="211"/>
        <v>0</v>
      </c>
      <c r="AV341" s="33">
        <f t="shared" si="183"/>
        <v>6167845.1898309821</v>
      </c>
    </row>
    <row r="342" spans="1:48" x14ac:dyDescent="0.15">
      <c r="A342" s="2">
        <v>42281</v>
      </c>
      <c r="B342" s="30">
        <v>1.9581797949999999</v>
      </c>
      <c r="C342" s="12">
        <f t="shared" si="190"/>
        <v>169186.73428800001</v>
      </c>
      <c r="D342" s="12">
        <f>Výpar!$N$18/31</f>
        <v>7808.3674698795176</v>
      </c>
      <c r="E342" s="12">
        <f t="shared" si="191"/>
        <v>8042.6184939759032</v>
      </c>
      <c r="F342" s="13">
        <f t="shared" si="214"/>
        <v>3888</v>
      </c>
      <c r="G342" s="13">
        <f t="shared" si="192"/>
        <v>7171.2000000000007</v>
      </c>
      <c r="H342" s="14">
        <f t="shared" si="192"/>
        <v>7171.2000000000007</v>
      </c>
      <c r="I342" s="15">
        <f t="shared" si="184"/>
        <v>18230.400000000001</v>
      </c>
      <c r="J342" s="15">
        <f t="shared" si="185"/>
        <v>142913.71579402412</v>
      </c>
      <c r="K342" s="15">
        <f t="shared" si="193"/>
        <v>4210272.0702450415</v>
      </c>
      <c r="L342" s="15">
        <f t="shared" si="194"/>
        <v>0</v>
      </c>
      <c r="N342" s="2">
        <v>42281</v>
      </c>
      <c r="O342" s="37">
        <f t="shared" si="186"/>
        <v>0.64628459416981121</v>
      </c>
      <c r="P342" s="12">
        <f t="shared" si="195"/>
        <v>55838.988936271686</v>
      </c>
      <c r="Q342" s="12">
        <f t="shared" si="196"/>
        <v>2230.3951807228914</v>
      </c>
      <c r="R342" s="12">
        <f t="shared" si="197"/>
        <v>2297.307036144578</v>
      </c>
      <c r="S342" s="13">
        <f t="shared" si="198"/>
        <v>7171.2000000000007</v>
      </c>
      <c r="T342" s="13">
        <v>0</v>
      </c>
      <c r="U342" s="14">
        <v>0</v>
      </c>
      <c r="V342" s="15">
        <f t="shared" si="209"/>
        <v>7171.2000000000007</v>
      </c>
      <c r="W342" s="15">
        <f t="shared" si="199"/>
        <v>46370.48190012711</v>
      </c>
      <c r="X342" s="15">
        <f t="shared" si="205"/>
        <v>6127815.6717311088</v>
      </c>
      <c r="Y342" s="15">
        <f t="shared" si="206"/>
        <v>0</v>
      </c>
      <c r="Z342" s="15">
        <f t="shared" si="200"/>
        <v>6518000</v>
      </c>
      <c r="AB342" s="2">
        <v>42281</v>
      </c>
      <c r="AC342" s="12">
        <f t="shared" si="187"/>
        <v>18453.386185403771</v>
      </c>
      <c r="AD342" s="12">
        <f t="shared" si="201"/>
        <v>874.59936560240953</v>
      </c>
      <c r="AE342" s="12">
        <f t="shared" si="212"/>
        <v>900.83734657048183</v>
      </c>
      <c r="AF342" s="13">
        <f t="shared" si="180"/>
        <v>86400</v>
      </c>
      <c r="AG342" s="15">
        <f t="shared" si="188"/>
        <v>86400</v>
      </c>
      <c r="AH342" s="15">
        <f t="shared" si="202"/>
        <v>-68847.451161166711</v>
      </c>
      <c r="AI342" s="15">
        <f t="shared" si="207"/>
        <v>0</v>
      </c>
      <c r="AJ342" s="15">
        <f t="shared" si="210"/>
        <v>0</v>
      </c>
      <c r="AK342" s="40">
        <f t="shared" si="181"/>
        <v>6214215.6717311088</v>
      </c>
      <c r="AL342" s="15"/>
      <c r="AN342" s="2">
        <v>42281</v>
      </c>
      <c r="AO342" s="12">
        <f t="shared" si="203"/>
        <v>874.59936560240953</v>
      </c>
      <c r="AP342" s="12">
        <f t="shared" si="213"/>
        <v>900.83734657048183</v>
      </c>
      <c r="AQ342" s="34">
        <f t="shared" si="182"/>
        <v>86400</v>
      </c>
      <c r="AR342" s="15">
        <f t="shared" si="189"/>
        <v>86400</v>
      </c>
      <c r="AS342" s="15">
        <f t="shared" si="204"/>
        <v>-68847.451161166711</v>
      </c>
      <c r="AT342" s="15">
        <f t="shared" si="208"/>
        <v>0</v>
      </c>
      <c r="AU342" s="15">
        <f t="shared" si="211"/>
        <v>0</v>
      </c>
      <c r="AV342" s="33">
        <f t="shared" si="183"/>
        <v>6214215.6717311088</v>
      </c>
    </row>
    <row r="343" spans="1:48" x14ac:dyDescent="0.15">
      <c r="A343" s="2">
        <v>42282</v>
      </c>
      <c r="B343" s="30">
        <v>1.356871428</v>
      </c>
      <c r="C343" s="12">
        <f t="shared" si="190"/>
        <v>117233.6913792</v>
      </c>
      <c r="D343" s="12">
        <f>Výpar!$N$18/31</f>
        <v>7808.3674698795176</v>
      </c>
      <c r="E343" s="12">
        <f t="shared" si="191"/>
        <v>8042.6184939759032</v>
      </c>
      <c r="F343" s="13">
        <f t="shared" si="214"/>
        <v>3888</v>
      </c>
      <c r="G343" s="13">
        <f t="shared" si="192"/>
        <v>7171.2000000000007</v>
      </c>
      <c r="H343" s="14">
        <f t="shared" si="192"/>
        <v>7171.2000000000007</v>
      </c>
      <c r="I343" s="15">
        <f t="shared" si="184"/>
        <v>18230.400000000001</v>
      </c>
      <c r="J343" s="15">
        <f t="shared" si="185"/>
        <v>90960.672885224092</v>
      </c>
      <c r="K343" s="15">
        <f t="shared" si="193"/>
        <v>4301232.7431302657</v>
      </c>
      <c r="L343" s="15">
        <f t="shared" si="194"/>
        <v>0</v>
      </c>
      <c r="N343" s="2">
        <v>42282</v>
      </c>
      <c r="O343" s="37">
        <f t="shared" si="186"/>
        <v>0.44782665127314941</v>
      </c>
      <c r="P343" s="12">
        <f t="shared" si="195"/>
        <v>38692.222670000112</v>
      </c>
      <c r="Q343" s="12">
        <f t="shared" si="196"/>
        <v>2230.3951807228914</v>
      </c>
      <c r="R343" s="12">
        <f t="shared" si="197"/>
        <v>2297.307036144578</v>
      </c>
      <c r="S343" s="13">
        <f t="shared" si="198"/>
        <v>7171.2000000000007</v>
      </c>
      <c r="T343" s="13">
        <v>0</v>
      </c>
      <c r="U343" s="14">
        <v>0</v>
      </c>
      <c r="V343" s="15">
        <f t="shared" si="209"/>
        <v>7171.2000000000007</v>
      </c>
      <c r="W343" s="15">
        <f t="shared" si="199"/>
        <v>29223.715633855532</v>
      </c>
      <c r="X343" s="15">
        <f t="shared" si="205"/>
        <v>6157039.387364964</v>
      </c>
      <c r="Y343" s="15">
        <f t="shared" si="206"/>
        <v>0</v>
      </c>
      <c r="Z343" s="15">
        <f t="shared" si="200"/>
        <v>6518000</v>
      </c>
      <c r="AB343" s="2">
        <v>42282</v>
      </c>
      <c r="AC343" s="12">
        <f t="shared" si="187"/>
        <v>12786.809734610855</v>
      </c>
      <c r="AD343" s="12">
        <f t="shared" si="201"/>
        <v>874.59936560240953</v>
      </c>
      <c r="AE343" s="12">
        <f t="shared" si="212"/>
        <v>900.83734657048183</v>
      </c>
      <c r="AF343" s="13">
        <f t="shared" si="180"/>
        <v>86400</v>
      </c>
      <c r="AG343" s="15">
        <f t="shared" si="188"/>
        <v>86400</v>
      </c>
      <c r="AH343" s="15">
        <f t="shared" si="202"/>
        <v>-74514.027611959624</v>
      </c>
      <c r="AI343" s="15">
        <f t="shared" si="207"/>
        <v>0</v>
      </c>
      <c r="AJ343" s="15">
        <f t="shared" si="210"/>
        <v>0</v>
      </c>
      <c r="AK343" s="40">
        <f t="shared" si="181"/>
        <v>6243439.387364964</v>
      </c>
      <c r="AL343" s="15"/>
      <c r="AN343" s="2">
        <v>42282</v>
      </c>
      <c r="AO343" s="12">
        <f t="shared" si="203"/>
        <v>874.59936560240953</v>
      </c>
      <c r="AP343" s="12">
        <f t="shared" si="213"/>
        <v>900.83734657048183</v>
      </c>
      <c r="AQ343" s="34">
        <f t="shared" si="182"/>
        <v>86400</v>
      </c>
      <c r="AR343" s="15">
        <f t="shared" si="189"/>
        <v>86400</v>
      </c>
      <c r="AS343" s="15">
        <f t="shared" si="204"/>
        <v>-74514.027611959624</v>
      </c>
      <c r="AT343" s="15">
        <f t="shared" si="208"/>
        <v>0</v>
      </c>
      <c r="AU343" s="15">
        <f t="shared" si="211"/>
        <v>0</v>
      </c>
      <c r="AV343" s="33">
        <f t="shared" si="183"/>
        <v>6243439.387364964</v>
      </c>
    </row>
    <row r="344" spans="1:48" x14ac:dyDescent="0.15">
      <c r="A344" s="2">
        <v>42283</v>
      </c>
      <c r="B344" s="30">
        <v>1.8794117749999999</v>
      </c>
      <c r="C344" s="12">
        <f t="shared" si="190"/>
        <v>162381.17736</v>
      </c>
      <c r="D344" s="12">
        <f>Výpar!$N$18/31</f>
        <v>7808.3674698795176</v>
      </c>
      <c r="E344" s="12">
        <f t="shared" si="191"/>
        <v>8042.6184939759032</v>
      </c>
      <c r="F344" s="13">
        <f t="shared" si="214"/>
        <v>3888</v>
      </c>
      <c r="G344" s="13">
        <f t="shared" si="192"/>
        <v>7171.2000000000007</v>
      </c>
      <c r="H344" s="14">
        <f t="shared" si="192"/>
        <v>7171.2000000000007</v>
      </c>
      <c r="I344" s="15">
        <f t="shared" si="184"/>
        <v>18230.400000000001</v>
      </c>
      <c r="J344" s="15">
        <f t="shared" si="185"/>
        <v>136108.15886602411</v>
      </c>
      <c r="K344" s="15">
        <f t="shared" si="193"/>
        <v>4437340.9019962903</v>
      </c>
      <c r="L344" s="15">
        <f t="shared" si="194"/>
        <v>0</v>
      </c>
      <c r="N344" s="2">
        <v>42283</v>
      </c>
      <c r="O344" s="37">
        <f t="shared" si="186"/>
        <v>0.6202877179027575</v>
      </c>
      <c r="P344" s="12">
        <f t="shared" si="195"/>
        <v>53592.858826798249</v>
      </c>
      <c r="Q344" s="12">
        <f t="shared" si="196"/>
        <v>2230.3951807228914</v>
      </c>
      <c r="R344" s="12">
        <f t="shared" si="197"/>
        <v>2297.307036144578</v>
      </c>
      <c r="S344" s="13">
        <f t="shared" si="198"/>
        <v>7171.2000000000007</v>
      </c>
      <c r="T344" s="13">
        <v>0</v>
      </c>
      <c r="U344" s="14">
        <v>0</v>
      </c>
      <c r="V344" s="15">
        <f t="shared" si="209"/>
        <v>7171.2000000000007</v>
      </c>
      <c r="W344" s="15">
        <f t="shared" si="199"/>
        <v>44124.351790653673</v>
      </c>
      <c r="X344" s="15">
        <f t="shared" si="205"/>
        <v>6201163.7391556175</v>
      </c>
      <c r="Y344" s="15">
        <f t="shared" si="206"/>
        <v>0</v>
      </c>
      <c r="Z344" s="15">
        <f t="shared" si="200"/>
        <v>6518000</v>
      </c>
      <c r="AB344" s="2">
        <v>42283</v>
      </c>
      <c r="AC344" s="12">
        <f t="shared" si="187"/>
        <v>17711.09648563715</v>
      </c>
      <c r="AD344" s="12">
        <f t="shared" si="201"/>
        <v>874.59936560240953</v>
      </c>
      <c r="AE344" s="12">
        <f t="shared" si="212"/>
        <v>900.83734657048183</v>
      </c>
      <c r="AF344" s="13">
        <f t="shared" si="180"/>
        <v>86400</v>
      </c>
      <c r="AG344" s="15">
        <f t="shared" si="188"/>
        <v>86400</v>
      </c>
      <c r="AH344" s="15">
        <f t="shared" si="202"/>
        <v>-69589.740860933322</v>
      </c>
      <c r="AI344" s="15">
        <f t="shared" si="207"/>
        <v>0</v>
      </c>
      <c r="AJ344" s="15">
        <f t="shared" si="210"/>
        <v>0</v>
      </c>
      <c r="AK344" s="40">
        <f t="shared" si="181"/>
        <v>6287563.7391556175</v>
      </c>
      <c r="AL344" s="15"/>
      <c r="AN344" s="2">
        <v>42283</v>
      </c>
      <c r="AO344" s="12">
        <f t="shared" si="203"/>
        <v>874.59936560240953</v>
      </c>
      <c r="AP344" s="12">
        <f t="shared" si="213"/>
        <v>900.83734657048183</v>
      </c>
      <c r="AQ344" s="34">
        <f t="shared" si="182"/>
        <v>86400</v>
      </c>
      <c r="AR344" s="15">
        <f t="shared" si="189"/>
        <v>86400</v>
      </c>
      <c r="AS344" s="15">
        <f t="shared" si="204"/>
        <v>-69589.740860933322</v>
      </c>
      <c r="AT344" s="15">
        <f t="shared" si="208"/>
        <v>0</v>
      </c>
      <c r="AU344" s="15">
        <f t="shared" si="211"/>
        <v>0</v>
      </c>
      <c r="AV344" s="33">
        <f t="shared" si="183"/>
        <v>6287563.7391556175</v>
      </c>
    </row>
    <row r="345" spans="1:48" x14ac:dyDescent="0.15">
      <c r="A345" s="2">
        <v>42284</v>
      </c>
      <c r="B345" s="30">
        <v>1.413027346</v>
      </c>
      <c r="C345" s="12">
        <f t="shared" si="190"/>
        <v>122085.5626944</v>
      </c>
      <c r="D345" s="12">
        <f>Výpar!$N$18/31</f>
        <v>7808.3674698795176</v>
      </c>
      <c r="E345" s="12">
        <f t="shared" si="191"/>
        <v>8042.6184939759032</v>
      </c>
      <c r="F345" s="13">
        <f t="shared" si="214"/>
        <v>3888</v>
      </c>
      <c r="G345" s="13">
        <f t="shared" si="192"/>
        <v>7171.2000000000007</v>
      </c>
      <c r="H345" s="14">
        <f t="shared" si="192"/>
        <v>7171.2000000000007</v>
      </c>
      <c r="I345" s="15">
        <f t="shared" si="184"/>
        <v>18230.400000000001</v>
      </c>
      <c r="J345" s="15">
        <f t="shared" si="185"/>
        <v>95812.54420042409</v>
      </c>
      <c r="K345" s="15">
        <f t="shared" si="193"/>
        <v>4533153.4461967144</v>
      </c>
      <c r="L345" s="15">
        <f t="shared" si="194"/>
        <v>0</v>
      </c>
      <c r="N345" s="2">
        <v>42284</v>
      </c>
      <c r="O345" s="37">
        <f t="shared" si="186"/>
        <v>0.4663605493184324</v>
      </c>
      <c r="P345" s="12">
        <f t="shared" si="195"/>
        <v>40293.551461112562</v>
      </c>
      <c r="Q345" s="12">
        <f t="shared" si="196"/>
        <v>2230.3951807228914</v>
      </c>
      <c r="R345" s="12">
        <f t="shared" si="197"/>
        <v>2297.307036144578</v>
      </c>
      <c r="S345" s="13">
        <f t="shared" si="198"/>
        <v>7171.2000000000007</v>
      </c>
      <c r="T345" s="13">
        <v>0</v>
      </c>
      <c r="U345" s="14">
        <v>0</v>
      </c>
      <c r="V345" s="15">
        <f t="shared" si="209"/>
        <v>7171.2000000000007</v>
      </c>
      <c r="W345" s="15">
        <f t="shared" si="199"/>
        <v>30825.044424967982</v>
      </c>
      <c r="X345" s="15">
        <f t="shared" si="205"/>
        <v>6231988.7835805854</v>
      </c>
      <c r="Y345" s="15">
        <f t="shared" si="206"/>
        <v>0</v>
      </c>
      <c r="Z345" s="15">
        <f t="shared" si="200"/>
        <v>6518000</v>
      </c>
      <c r="AB345" s="2">
        <v>42284</v>
      </c>
      <c r="AC345" s="12">
        <f t="shared" si="187"/>
        <v>13316.008761225194</v>
      </c>
      <c r="AD345" s="12">
        <f t="shared" si="201"/>
        <v>874.59936560240953</v>
      </c>
      <c r="AE345" s="12">
        <f t="shared" si="212"/>
        <v>900.83734657048183</v>
      </c>
      <c r="AF345" s="13">
        <f t="shared" si="180"/>
        <v>86400</v>
      </c>
      <c r="AG345" s="15">
        <f t="shared" si="188"/>
        <v>86400</v>
      </c>
      <c r="AH345" s="15">
        <f t="shared" si="202"/>
        <v>-73984.828585345283</v>
      </c>
      <c r="AI345" s="15">
        <f t="shared" si="207"/>
        <v>0</v>
      </c>
      <c r="AJ345" s="15">
        <f t="shared" si="210"/>
        <v>0</v>
      </c>
      <c r="AK345" s="40">
        <f t="shared" si="181"/>
        <v>6318388.7835805854</v>
      </c>
      <c r="AL345" s="15"/>
      <c r="AN345" s="2">
        <v>42284</v>
      </c>
      <c r="AO345" s="12">
        <f t="shared" si="203"/>
        <v>874.59936560240953</v>
      </c>
      <c r="AP345" s="12">
        <f t="shared" si="213"/>
        <v>900.83734657048183</v>
      </c>
      <c r="AQ345" s="34">
        <f t="shared" si="182"/>
        <v>86400</v>
      </c>
      <c r="AR345" s="15">
        <f t="shared" si="189"/>
        <v>86400</v>
      </c>
      <c r="AS345" s="15">
        <f t="shared" si="204"/>
        <v>-73984.828585345283</v>
      </c>
      <c r="AT345" s="15">
        <f t="shared" si="208"/>
        <v>0</v>
      </c>
      <c r="AU345" s="15">
        <f t="shared" si="211"/>
        <v>0</v>
      </c>
      <c r="AV345" s="33">
        <f t="shared" si="183"/>
        <v>6318388.7835805854</v>
      </c>
    </row>
    <row r="346" spans="1:48" x14ac:dyDescent="0.15">
      <c r="A346" s="2">
        <v>42285</v>
      </c>
      <c r="B346" s="30">
        <v>0.86885000899999998</v>
      </c>
      <c r="C346" s="12">
        <f t="shared" si="190"/>
        <v>75068.640777599998</v>
      </c>
      <c r="D346" s="12">
        <f>Výpar!$N$18/31</f>
        <v>7808.3674698795176</v>
      </c>
      <c r="E346" s="12">
        <f t="shared" si="191"/>
        <v>8042.6184939759032</v>
      </c>
      <c r="F346" s="13">
        <f t="shared" si="214"/>
        <v>11664</v>
      </c>
      <c r="G346" s="13">
        <f t="shared" si="192"/>
        <v>7171.2000000000007</v>
      </c>
      <c r="H346" s="14">
        <f t="shared" si="192"/>
        <v>7171.2000000000007</v>
      </c>
      <c r="I346" s="15">
        <f t="shared" si="184"/>
        <v>26006.400000000001</v>
      </c>
      <c r="J346" s="15">
        <f t="shared" si="185"/>
        <v>41019.622283624092</v>
      </c>
      <c r="K346" s="15">
        <f t="shared" si="193"/>
        <v>4574173.0684803389</v>
      </c>
      <c r="L346" s="15">
        <f t="shared" si="194"/>
        <v>0</v>
      </c>
      <c r="N346" s="2">
        <v>42285</v>
      </c>
      <c r="O346" s="37">
        <f t="shared" si="186"/>
        <v>0.28675833388476046</v>
      </c>
      <c r="P346" s="12">
        <f t="shared" si="195"/>
        <v>24775.920047643303</v>
      </c>
      <c r="Q346" s="12">
        <f t="shared" si="196"/>
        <v>2230.3951807228914</v>
      </c>
      <c r="R346" s="12">
        <f t="shared" si="197"/>
        <v>2297.307036144578</v>
      </c>
      <c r="S346" s="13">
        <f t="shared" si="198"/>
        <v>7171.2000000000007</v>
      </c>
      <c r="T346" s="13">
        <v>0</v>
      </c>
      <c r="U346" s="14">
        <v>0</v>
      </c>
      <c r="V346" s="15">
        <f t="shared" si="209"/>
        <v>7171.2000000000007</v>
      </c>
      <c r="W346" s="15">
        <f t="shared" si="199"/>
        <v>15307.413011498724</v>
      </c>
      <c r="X346" s="15">
        <f t="shared" si="205"/>
        <v>6247296.1965920841</v>
      </c>
      <c r="Y346" s="15">
        <f t="shared" si="206"/>
        <v>0</v>
      </c>
      <c r="Z346" s="15">
        <f t="shared" si="200"/>
        <v>6518000</v>
      </c>
      <c r="AB346" s="2">
        <v>42285</v>
      </c>
      <c r="AC346" s="12">
        <f t="shared" si="187"/>
        <v>8187.820543449403</v>
      </c>
      <c r="AD346" s="12">
        <f t="shared" si="201"/>
        <v>874.59936560240953</v>
      </c>
      <c r="AE346" s="12">
        <f t="shared" si="212"/>
        <v>900.83734657048183</v>
      </c>
      <c r="AF346" s="13">
        <f t="shared" si="180"/>
        <v>86400</v>
      </c>
      <c r="AG346" s="15">
        <f t="shared" si="188"/>
        <v>86400</v>
      </c>
      <c r="AH346" s="15">
        <f t="shared" si="202"/>
        <v>-79113.016803121078</v>
      </c>
      <c r="AI346" s="15">
        <f t="shared" si="207"/>
        <v>0</v>
      </c>
      <c r="AJ346" s="15">
        <f t="shared" si="210"/>
        <v>0</v>
      </c>
      <c r="AK346" s="40">
        <f t="shared" si="181"/>
        <v>6333696.1965920841</v>
      </c>
      <c r="AL346" s="15"/>
      <c r="AN346" s="2">
        <v>42285</v>
      </c>
      <c r="AO346" s="12">
        <f t="shared" si="203"/>
        <v>874.59936560240953</v>
      </c>
      <c r="AP346" s="12">
        <f t="shared" si="213"/>
        <v>900.83734657048183</v>
      </c>
      <c r="AQ346" s="34">
        <f t="shared" si="182"/>
        <v>86400</v>
      </c>
      <c r="AR346" s="15">
        <f t="shared" si="189"/>
        <v>86400</v>
      </c>
      <c r="AS346" s="15">
        <f t="shared" si="204"/>
        <v>-79113.016803121078</v>
      </c>
      <c r="AT346" s="15">
        <f t="shared" si="208"/>
        <v>0</v>
      </c>
      <c r="AU346" s="15">
        <f t="shared" si="211"/>
        <v>0</v>
      </c>
      <c r="AV346" s="33">
        <f t="shared" si="183"/>
        <v>6333696.1965920841</v>
      </c>
    </row>
    <row r="347" spans="1:48" x14ac:dyDescent="0.15">
      <c r="A347" s="2">
        <v>42286</v>
      </c>
      <c r="B347" s="30">
        <v>1.31965884</v>
      </c>
      <c r="C347" s="12">
        <f t="shared" si="190"/>
        <v>114018.523776</v>
      </c>
      <c r="D347" s="12">
        <f>Výpar!$N$18/31</f>
        <v>7808.3674698795176</v>
      </c>
      <c r="E347" s="12">
        <f t="shared" si="191"/>
        <v>8042.6184939759032</v>
      </c>
      <c r="F347" s="13">
        <f t="shared" si="214"/>
        <v>11664</v>
      </c>
      <c r="G347" s="13">
        <f t="shared" si="192"/>
        <v>7171.2000000000007</v>
      </c>
      <c r="H347" s="14">
        <f t="shared" si="192"/>
        <v>7171.2000000000007</v>
      </c>
      <c r="I347" s="15">
        <f t="shared" si="184"/>
        <v>26006.400000000001</v>
      </c>
      <c r="J347" s="15">
        <f t="shared" si="185"/>
        <v>79969.505282024096</v>
      </c>
      <c r="K347" s="15">
        <f t="shared" si="193"/>
        <v>4654142.5737623628</v>
      </c>
      <c r="L347" s="15">
        <f t="shared" si="194"/>
        <v>0</v>
      </c>
      <c r="N347" s="2">
        <v>42286</v>
      </c>
      <c r="O347" s="37">
        <f t="shared" si="186"/>
        <v>0.43554487694629895</v>
      </c>
      <c r="P347" s="12">
        <f t="shared" si="195"/>
        <v>37631.07736816023</v>
      </c>
      <c r="Q347" s="12">
        <f t="shared" si="196"/>
        <v>2230.3951807228914</v>
      </c>
      <c r="R347" s="12">
        <f t="shared" si="197"/>
        <v>2297.307036144578</v>
      </c>
      <c r="S347" s="13">
        <f t="shared" si="198"/>
        <v>7171.2000000000007</v>
      </c>
      <c r="T347" s="13">
        <v>0</v>
      </c>
      <c r="U347" s="14">
        <v>0</v>
      </c>
      <c r="V347" s="15">
        <f t="shared" si="209"/>
        <v>7171.2000000000007</v>
      </c>
      <c r="W347" s="15">
        <f t="shared" si="199"/>
        <v>28162.57033201565</v>
      </c>
      <c r="X347" s="15">
        <f t="shared" si="205"/>
        <v>6275458.7669241</v>
      </c>
      <c r="Y347" s="15">
        <f t="shared" si="206"/>
        <v>0</v>
      </c>
      <c r="Z347" s="15">
        <f t="shared" si="200"/>
        <v>6518000</v>
      </c>
      <c r="AB347" s="2">
        <v>42286</v>
      </c>
      <c r="AC347" s="12">
        <f t="shared" si="187"/>
        <v>12436.127810981714</v>
      </c>
      <c r="AD347" s="12">
        <f t="shared" si="201"/>
        <v>874.59936560240953</v>
      </c>
      <c r="AE347" s="12">
        <f t="shared" si="212"/>
        <v>900.83734657048183</v>
      </c>
      <c r="AF347" s="13">
        <f t="shared" si="180"/>
        <v>86400</v>
      </c>
      <c r="AG347" s="15">
        <f t="shared" si="188"/>
        <v>86400</v>
      </c>
      <c r="AH347" s="15">
        <f t="shared" si="202"/>
        <v>-74864.709535588772</v>
      </c>
      <c r="AI347" s="15">
        <f t="shared" si="207"/>
        <v>0</v>
      </c>
      <c r="AJ347" s="15">
        <f t="shared" si="210"/>
        <v>0</v>
      </c>
      <c r="AK347" s="40">
        <f t="shared" si="181"/>
        <v>6361858.7669241</v>
      </c>
      <c r="AL347" s="15"/>
      <c r="AN347" s="2">
        <v>42286</v>
      </c>
      <c r="AO347" s="12">
        <f t="shared" si="203"/>
        <v>874.59936560240953</v>
      </c>
      <c r="AP347" s="12">
        <f t="shared" si="213"/>
        <v>900.83734657048183</v>
      </c>
      <c r="AQ347" s="34">
        <f t="shared" si="182"/>
        <v>86400</v>
      </c>
      <c r="AR347" s="15">
        <f t="shared" si="189"/>
        <v>86400</v>
      </c>
      <c r="AS347" s="15">
        <f t="shared" si="204"/>
        <v>-74864.709535588772</v>
      </c>
      <c r="AT347" s="15">
        <f t="shared" si="208"/>
        <v>0</v>
      </c>
      <c r="AU347" s="15">
        <f t="shared" si="211"/>
        <v>0</v>
      </c>
      <c r="AV347" s="33">
        <f t="shared" si="183"/>
        <v>6361858.7669241</v>
      </c>
    </row>
    <row r="348" spans="1:48" x14ac:dyDescent="0.15">
      <c r="A348" s="2">
        <v>42287</v>
      </c>
      <c r="B348" s="30">
        <v>0.28627686000000002</v>
      </c>
      <c r="C348" s="12">
        <f t="shared" si="190"/>
        <v>24734.320704000002</v>
      </c>
      <c r="D348" s="12">
        <f>Výpar!$N$18/31</f>
        <v>7808.3674698795176</v>
      </c>
      <c r="E348" s="12">
        <f t="shared" si="191"/>
        <v>8042.6184939759032</v>
      </c>
      <c r="F348" s="13">
        <f t="shared" si="214"/>
        <v>11664</v>
      </c>
      <c r="G348" s="13">
        <f t="shared" si="192"/>
        <v>7171.2000000000007</v>
      </c>
      <c r="H348" s="14">
        <f t="shared" si="192"/>
        <v>7171.2000000000007</v>
      </c>
      <c r="I348" s="15">
        <f t="shared" si="184"/>
        <v>26006.400000000001</v>
      </c>
      <c r="J348" s="15">
        <f t="shared" si="185"/>
        <v>-9314.697789975904</v>
      </c>
      <c r="K348" s="15">
        <f t="shared" si="193"/>
        <v>4644827.8759723874</v>
      </c>
      <c r="L348" s="15">
        <f t="shared" si="194"/>
        <v>0</v>
      </c>
      <c r="N348" s="2">
        <v>42287</v>
      </c>
      <c r="O348" s="37">
        <f t="shared" si="186"/>
        <v>9.4483828685050786E-2</v>
      </c>
      <c r="P348" s="12">
        <f t="shared" si="195"/>
        <v>8163.402798388388</v>
      </c>
      <c r="Q348" s="12">
        <f t="shared" si="196"/>
        <v>2230.3951807228914</v>
      </c>
      <c r="R348" s="12">
        <f t="shared" si="197"/>
        <v>2297.307036144578</v>
      </c>
      <c r="S348" s="13">
        <f t="shared" si="198"/>
        <v>7171.2000000000007</v>
      </c>
      <c r="T348" s="13">
        <v>0</v>
      </c>
      <c r="U348" s="14">
        <v>0</v>
      </c>
      <c r="V348" s="15">
        <f t="shared" si="209"/>
        <v>7171.2000000000007</v>
      </c>
      <c r="W348" s="15">
        <f t="shared" si="199"/>
        <v>-1305.1042377561917</v>
      </c>
      <c r="X348" s="15">
        <f t="shared" si="205"/>
        <v>6274153.6626863442</v>
      </c>
      <c r="Y348" s="15">
        <f t="shared" si="206"/>
        <v>0</v>
      </c>
      <c r="Z348" s="15">
        <f t="shared" si="200"/>
        <v>6518000</v>
      </c>
      <c r="AB348" s="2">
        <v>42287</v>
      </c>
      <c r="AC348" s="12">
        <f t="shared" si="187"/>
        <v>2697.8000013143683</v>
      </c>
      <c r="AD348" s="12">
        <f t="shared" si="201"/>
        <v>874.59936560240953</v>
      </c>
      <c r="AE348" s="12">
        <f t="shared" si="212"/>
        <v>900.83734657048183</v>
      </c>
      <c r="AF348" s="13">
        <f t="shared" si="180"/>
        <v>86400</v>
      </c>
      <c r="AG348" s="15">
        <f t="shared" si="188"/>
        <v>86400</v>
      </c>
      <c r="AH348" s="15">
        <f t="shared" si="202"/>
        <v>-84603.037345256103</v>
      </c>
      <c r="AI348" s="15">
        <f t="shared" si="207"/>
        <v>0</v>
      </c>
      <c r="AJ348" s="15">
        <f t="shared" si="210"/>
        <v>0</v>
      </c>
      <c r="AK348" s="40">
        <f t="shared" si="181"/>
        <v>6360553.6626863442</v>
      </c>
      <c r="AL348" s="15"/>
      <c r="AN348" s="2">
        <v>42287</v>
      </c>
      <c r="AO348" s="12">
        <f t="shared" si="203"/>
        <v>874.59936560240953</v>
      </c>
      <c r="AP348" s="12">
        <f t="shared" si="213"/>
        <v>900.83734657048183</v>
      </c>
      <c r="AQ348" s="34">
        <f t="shared" si="182"/>
        <v>86400</v>
      </c>
      <c r="AR348" s="15">
        <f t="shared" si="189"/>
        <v>86400</v>
      </c>
      <c r="AS348" s="15">
        <f t="shared" si="204"/>
        <v>-84603.037345256103</v>
      </c>
      <c r="AT348" s="15">
        <f t="shared" si="208"/>
        <v>0</v>
      </c>
      <c r="AU348" s="15">
        <f t="shared" si="211"/>
        <v>0</v>
      </c>
      <c r="AV348" s="33">
        <f t="shared" si="183"/>
        <v>6360553.6626863442</v>
      </c>
    </row>
    <row r="349" spans="1:48" x14ac:dyDescent="0.15">
      <c r="A349" s="2">
        <v>42288</v>
      </c>
      <c r="B349" s="30">
        <v>0.663854206</v>
      </c>
      <c r="C349" s="12">
        <f t="shared" si="190"/>
        <v>57357.003398400004</v>
      </c>
      <c r="D349" s="12">
        <f>Výpar!$N$18/31</f>
        <v>7808.3674698795176</v>
      </c>
      <c r="E349" s="12">
        <f t="shared" si="191"/>
        <v>8042.6184939759032</v>
      </c>
      <c r="F349" s="13">
        <f t="shared" si="214"/>
        <v>11664</v>
      </c>
      <c r="G349" s="13">
        <f t="shared" si="192"/>
        <v>7171.2000000000007</v>
      </c>
      <c r="H349" s="14">
        <f t="shared" si="192"/>
        <v>7171.2000000000007</v>
      </c>
      <c r="I349" s="15">
        <f t="shared" si="184"/>
        <v>26006.400000000001</v>
      </c>
      <c r="J349" s="15">
        <f t="shared" si="185"/>
        <v>23307.984904424098</v>
      </c>
      <c r="K349" s="15">
        <f t="shared" si="193"/>
        <v>4668135.8608768117</v>
      </c>
      <c r="L349" s="15">
        <f t="shared" si="194"/>
        <v>0</v>
      </c>
      <c r="N349" s="2">
        <v>42288</v>
      </c>
      <c r="O349" s="37">
        <f t="shared" si="186"/>
        <v>0.2191007930978229</v>
      </c>
      <c r="P349" s="12">
        <f t="shared" si="195"/>
        <v>18930.3085236519</v>
      </c>
      <c r="Q349" s="12">
        <f t="shared" si="196"/>
        <v>2230.3951807228914</v>
      </c>
      <c r="R349" s="12">
        <f t="shared" si="197"/>
        <v>2297.307036144578</v>
      </c>
      <c r="S349" s="13">
        <f t="shared" si="198"/>
        <v>7171.2000000000007</v>
      </c>
      <c r="T349" s="13">
        <v>0</v>
      </c>
      <c r="U349" s="14">
        <v>0</v>
      </c>
      <c r="V349" s="15">
        <f t="shared" si="209"/>
        <v>7171.2000000000007</v>
      </c>
      <c r="W349" s="15">
        <f t="shared" si="199"/>
        <v>9461.8014875073204</v>
      </c>
      <c r="X349" s="15">
        <f t="shared" si="205"/>
        <v>6283615.4641738515</v>
      </c>
      <c r="Y349" s="15">
        <f t="shared" si="206"/>
        <v>0</v>
      </c>
      <c r="Z349" s="15">
        <f t="shared" si="200"/>
        <v>6518000</v>
      </c>
      <c r="AB349" s="2">
        <v>42288</v>
      </c>
      <c r="AC349" s="12">
        <f t="shared" si="187"/>
        <v>6255.992460652772</v>
      </c>
      <c r="AD349" s="12">
        <f t="shared" si="201"/>
        <v>874.59936560240953</v>
      </c>
      <c r="AE349" s="12">
        <f t="shared" si="212"/>
        <v>900.83734657048183</v>
      </c>
      <c r="AF349" s="13">
        <f t="shared" si="180"/>
        <v>86400</v>
      </c>
      <c r="AG349" s="15">
        <f t="shared" si="188"/>
        <v>86400</v>
      </c>
      <c r="AH349" s="15">
        <f t="shared" si="202"/>
        <v>-81044.844885917701</v>
      </c>
      <c r="AI349" s="15">
        <f t="shared" si="207"/>
        <v>0</v>
      </c>
      <c r="AJ349" s="15">
        <f t="shared" si="210"/>
        <v>0</v>
      </c>
      <c r="AK349" s="40">
        <f t="shared" si="181"/>
        <v>6370015.4641738515</v>
      </c>
      <c r="AL349" s="15"/>
      <c r="AN349" s="2">
        <v>42288</v>
      </c>
      <c r="AO349" s="12">
        <f t="shared" si="203"/>
        <v>874.59936560240953</v>
      </c>
      <c r="AP349" s="12">
        <f t="shared" si="213"/>
        <v>900.83734657048183</v>
      </c>
      <c r="AQ349" s="34">
        <f t="shared" si="182"/>
        <v>86400</v>
      </c>
      <c r="AR349" s="15">
        <f t="shared" si="189"/>
        <v>86400</v>
      </c>
      <c r="AS349" s="15">
        <f t="shared" si="204"/>
        <v>-81044.844885917701</v>
      </c>
      <c r="AT349" s="15">
        <f t="shared" si="208"/>
        <v>0</v>
      </c>
      <c r="AU349" s="15">
        <f t="shared" si="211"/>
        <v>0</v>
      </c>
      <c r="AV349" s="33">
        <f t="shared" si="183"/>
        <v>6370015.4641738515</v>
      </c>
    </row>
    <row r="350" spans="1:48" x14ac:dyDescent="0.15">
      <c r="A350" s="2">
        <v>42289</v>
      </c>
      <c r="B350" s="30">
        <v>0.30648586999999999</v>
      </c>
      <c r="C350" s="12">
        <f t="shared" si="190"/>
        <v>26480.379167999999</v>
      </c>
      <c r="D350" s="12">
        <f>Výpar!$N$18/31</f>
        <v>7808.3674698795176</v>
      </c>
      <c r="E350" s="12">
        <f t="shared" si="191"/>
        <v>8042.6184939759032</v>
      </c>
      <c r="F350" s="13">
        <f t="shared" si="214"/>
        <v>11664</v>
      </c>
      <c r="G350" s="13">
        <f t="shared" si="192"/>
        <v>7171.2000000000007</v>
      </c>
      <c r="H350" s="14">
        <f t="shared" si="192"/>
        <v>7171.2000000000007</v>
      </c>
      <c r="I350" s="15">
        <f t="shared" si="184"/>
        <v>26006.400000000001</v>
      </c>
      <c r="J350" s="15">
        <f t="shared" si="185"/>
        <v>-7568.6393259759061</v>
      </c>
      <c r="K350" s="15">
        <f t="shared" si="193"/>
        <v>4660567.2215508353</v>
      </c>
      <c r="L350" s="15">
        <f t="shared" si="194"/>
        <v>0</v>
      </c>
      <c r="N350" s="2">
        <v>42289</v>
      </c>
      <c r="O350" s="37">
        <f t="shared" si="186"/>
        <v>0.10115368191291725</v>
      </c>
      <c r="P350" s="12">
        <f t="shared" si="195"/>
        <v>8739.6781172760511</v>
      </c>
      <c r="Q350" s="12">
        <f t="shared" si="196"/>
        <v>2230.3951807228914</v>
      </c>
      <c r="R350" s="12">
        <f t="shared" si="197"/>
        <v>2297.307036144578</v>
      </c>
      <c r="S350" s="13">
        <f t="shared" si="198"/>
        <v>7171.2000000000007</v>
      </c>
      <c r="T350" s="13">
        <v>0</v>
      </c>
      <c r="U350" s="14">
        <v>0</v>
      </c>
      <c r="V350" s="15">
        <f t="shared" si="209"/>
        <v>7171.2000000000007</v>
      </c>
      <c r="W350" s="15">
        <f t="shared" si="199"/>
        <v>-728.82891886852849</v>
      </c>
      <c r="X350" s="15">
        <f t="shared" si="205"/>
        <v>6282886.6352549829</v>
      </c>
      <c r="Y350" s="15">
        <f t="shared" si="206"/>
        <v>0</v>
      </c>
      <c r="Z350" s="15">
        <f t="shared" si="200"/>
        <v>6518000</v>
      </c>
      <c r="AB350" s="2">
        <v>42289</v>
      </c>
      <c r="AC350" s="12">
        <f t="shared" si="187"/>
        <v>2888.2445493108848</v>
      </c>
      <c r="AD350" s="12">
        <f t="shared" si="201"/>
        <v>874.59936560240953</v>
      </c>
      <c r="AE350" s="12">
        <f t="shared" si="212"/>
        <v>900.83734657048183</v>
      </c>
      <c r="AF350" s="13">
        <f t="shared" si="180"/>
        <v>86400</v>
      </c>
      <c r="AG350" s="15">
        <f t="shared" si="188"/>
        <v>86400</v>
      </c>
      <c r="AH350" s="15">
        <f t="shared" si="202"/>
        <v>-84412.592797259596</v>
      </c>
      <c r="AI350" s="15">
        <f t="shared" si="207"/>
        <v>0</v>
      </c>
      <c r="AJ350" s="15">
        <f t="shared" si="210"/>
        <v>0</v>
      </c>
      <c r="AK350" s="40">
        <f t="shared" si="181"/>
        <v>6369286.6352549829</v>
      </c>
      <c r="AL350" s="15"/>
      <c r="AN350" s="2">
        <v>42289</v>
      </c>
      <c r="AO350" s="12">
        <f t="shared" si="203"/>
        <v>874.59936560240953</v>
      </c>
      <c r="AP350" s="12">
        <f t="shared" si="213"/>
        <v>900.83734657048183</v>
      </c>
      <c r="AQ350" s="34">
        <f t="shared" si="182"/>
        <v>86400</v>
      </c>
      <c r="AR350" s="15">
        <f t="shared" si="189"/>
        <v>86400</v>
      </c>
      <c r="AS350" s="15">
        <f t="shared" si="204"/>
        <v>-84412.592797259596</v>
      </c>
      <c r="AT350" s="15">
        <f t="shared" si="208"/>
        <v>0</v>
      </c>
      <c r="AU350" s="15">
        <f t="shared" si="211"/>
        <v>0</v>
      </c>
      <c r="AV350" s="33">
        <f t="shared" si="183"/>
        <v>6369286.6352549829</v>
      </c>
    </row>
    <row r="351" spans="1:48" x14ac:dyDescent="0.15">
      <c r="A351" s="2">
        <v>42290</v>
      </c>
      <c r="B351" s="30">
        <v>0.331073063</v>
      </c>
      <c r="C351" s="12">
        <f t="shared" si="190"/>
        <v>28604.7126432</v>
      </c>
      <c r="D351" s="12">
        <f>Výpar!$N$18/31</f>
        <v>7808.3674698795176</v>
      </c>
      <c r="E351" s="12">
        <f t="shared" si="191"/>
        <v>8042.6184939759032</v>
      </c>
      <c r="F351" s="13">
        <f t="shared" si="214"/>
        <v>11664</v>
      </c>
      <c r="G351" s="13">
        <f t="shared" si="192"/>
        <v>7171.2000000000007</v>
      </c>
      <c r="H351" s="14">
        <f t="shared" si="192"/>
        <v>7171.2000000000007</v>
      </c>
      <c r="I351" s="15">
        <f t="shared" si="184"/>
        <v>26006.400000000001</v>
      </c>
      <c r="J351" s="15">
        <f t="shared" si="185"/>
        <v>-5444.3058507759051</v>
      </c>
      <c r="K351" s="15">
        <f t="shared" si="193"/>
        <v>4655122.9157000594</v>
      </c>
      <c r="L351" s="15">
        <f t="shared" si="194"/>
        <v>0</v>
      </c>
      <c r="N351" s="2">
        <v>42290</v>
      </c>
      <c r="O351" s="37">
        <f t="shared" si="186"/>
        <v>0.10926852616284469</v>
      </c>
      <c r="P351" s="12">
        <f t="shared" si="195"/>
        <v>9440.8006604697803</v>
      </c>
      <c r="Q351" s="12">
        <f t="shared" si="196"/>
        <v>2230.3951807228914</v>
      </c>
      <c r="R351" s="12">
        <f t="shared" si="197"/>
        <v>2297.307036144578</v>
      </c>
      <c r="S351" s="13">
        <f t="shared" si="198"/>
        <v>7171.2000000000007</v>
      </c>
      <c r="T351" s="13">
        <v>0</v>
      </c>
      <c r="U351" s="14">
        <v>0</v>
      </c>
      <c r="V351" s="15">
        <f t="shared" si="209"/>
        <v>7171.2000000000007</v>
      </c>
      <c r="W351" s="15">
        <f t="shared" si="199"/>
        <v>-27.706375674799347</v>
      </c>
      <c r="X351" s="15">
        <f t="shared" si="205"/>
        <v>6282858.9288793085</v>
      </c>
      <c r="Y351" s="15">
        <f t="shared" si="206"/>
        <v>0</v>
      </c>
      <c r="Z351" s="15">
        <f t="shared" si="200"/>
        <v>6518000</v>
      </c>
      <c r="AB351" s="2">
        <v>42290</v>
      </c>
      <c r="AC351" s="12">
        <f t="shared" si="187"/>
        <v>3119.9479755246439</v>
      </c>
      <c r="AD351" s="12">
        <f t="shared" si="201"/>
        <v>874.59936560240953</v>
      </c>
      <c r="AE351" s="12">
        <f t="shared" si="212"/>
        <v>900.83734657048183</v>
      </c>
      <c r="AF351" s="13">
        <f t="shared" si="180"/>
        <v>86400</v>
      </c>
      <c r="AG351" s="15">
        <f t="shared" si="188"/>
        <v>86400</v>
      </c>
      <c r="AH351" s="15">
        <f t="shared" si="202"/>
        <v>-84180.889371045836</v>
      </c>
      <c r="AI351" s="15">
        <f t="shared" si="207"/>
        <v>0</v>
      </c>
      <c r="AJ351" s="15">
        <f t="shared" si="210"/>
        <v>0</v>
      </c>
      <c r="AK351" s="40">
        <f t="shared" si="181"/>
        <v>6369258.9288793085</v>
      </c>
      <c r="AL351" s="15"/>
      <c r="AN351" s="2">
        <v>42290</v>
      </c>
      <c r="AO351" s="12">
        <f t="shared" si="203"/>
        <v>874.59936560240953</v>
      </c>
      <c r="AP351" s="12">
        <f t="shared" si="213"/>
        <v>900.83734657048183</v>
      </c>
      <c r="AQ351" s="34">
        <f t="shared" si="182"/>
        <v>86400</v>
      </c>
      <c r="AR351" s="15">
        <f t="shared" si="189"/>
        <v>86400</v>
      </c>
      <c r="AS351" s="15">
        <f t="shared" si="204"/>
        <v>-84180.889371045836</v>
      </c>
      <c r="AT351" s="15">
        <f t="shared" si="208"/>
        <v>0</v>
      </c>
      <c r="AU351" s="15">
        <f t="shared" si="211"/>
        <v>0</v>
      </c>
      <c r="AV351" s="33">
        <f t="shared" si="183"/>
        <v>6369258.9288793085</v>
      </c>
    </row>
    <row r="352" spans="1:48" x14ac:dyDescent="0.15">
      <c r="A352" s="2">
        <v>42291</v>
      </c>
      <c r="B352" s="30">
        <v>0.41009631400000002</v>
      </c>
      <c r="C352" s="12">
        <f t="shared" si="190"/>
        <v>35432.321529599998</v>
      </c>
      <c r="D352" s="12">
        <f>Výpar!$N$18/31</f>
        <v>7808.3674698795176</v>
      </c>
      <c r="E352" s="12">
        <f t="shared" si="191"/>
        <v>8042.6184939759032</v>
      </c>
      <c r="F352" s="13">
        <f t="shared" si="214"/>
        <v>11664</v>
      </c>
      <c r="G352" s="13">
        <f t="shared" si="192"/>
        <v>7171.2000000000007</v>
      </c>
      <c r="H352" s="14">
        <f t="shared" si="192"/>
        <v>7171.2000000000007</v>
      </c>
      <c r="I352" s="15">
        <f t="shared" si="184"/>
        <v>26006.400000000001</v>
      </c>
      <c r="J352" s="15">
        <f t="shared" si="185"/>
        <v>1383.3030356240924</v>
      </c>
      <c r="K352" s="15">
        <f t="shared" si="193"/>
        <v>4656506.2187356837</v>
      </c>
      <c r="L352" s="15">
        <f t="shared" si="194"/>
        <v>0</v>
      </c>
      <c r="N352" s="2">
        <v>42291</v>
      </c>
      <c r="O352" s="37">
        <f t="shared" si="186"/>
        <v>0.13534963977300432</v>
      </c>
      <c r="P352" s="12">
        <f t="shared" si="195"/>
        <v>11694.208876387573</v>
      </c>
      <c r="Q352" s="12">
        <f t="shared" si="196"/>
        <v>2230.3951807228914</v>
      </c>
      <c r="R352" s="12">
        <f t="shared" si="197"/>
        <v>2297.307036144578</v>
      </c>
      <c r="S352" s="13">
        <f t="shared" si="198"/>
        <v>7171.2000000000007</v>
      </c>
      <c r="T352" s="13">
        <v>0</v>
      </c>
      <c r="U352" s="14">
        <v>0</v>
      </c>
      <c r="V352" s="15">
        <f t="shared" si="209"/>
        <v>7171.2000000000007</v>
      </c>
      <c r="W352" s="15">
        <f t="shared" si="199"/>
        <v>2225.7018402429931</v>
      </c>
      <c r="X352" s="15">
        <f t="shared" si="205"/>
        <v>6285084.6307195518</v>
      </c>
      <c r="Y352" s="15">
        <f t="shared" si="206"/>
        <v>0</v>
      </c>
      <c r="Z352" s="15">
        <f t="shared" si="200"/>
        <v>6518000</v>
      </c>
      <c r="AB352" s="2">
        <v>42291</v>
      </c>
      <c r="AC352" s="12">
        <f t="shared" si="187"/>
        <v>3864.6429070383733</v>
      </c>
      <c r="AD352" s="12">
        <f t="shared" si="201"/>
        <v>874.59936560240953</v>
      </c>
      <c r="AE352" s="12">
        <f t="shared" si="212"/>
        <v>900.83734657048183</v>
      </c>
      <c r="AF352" s="13">
        <f t="shared" si="180"/>
        <v>86400</v>
      </c>
      <c r="AG352" s="15">
        <f t="shared" si="188"/>
        <v>86400</v>
      </c>
      <c r="AH352" s="15">
        <f t="shared" si="202"/>
        <v>-83436.194439532104</v>
      </c>
      <c r="AI352" s="15">
        <f t="shared" si="207"/>
        <v>0</v>
      </c>
      <c r="AJ352" s="15">
        <f t="shared" si="210"/>
        <v>0</v>
      </c>
      <c r="AK352" s="40">
        <f t="shared" si="181"/>
        <v>6371484.6307195518</v>
      </c>
      <c r="AL352" s="15"/>
      <c r="AN352" s="2">
        <v>42291</v>
      </c>
      <c r="AO352" s="12">
        <f t="shared" si="203"/>
        <v>874.59936560240953</v>
      </c>
      <c r="AP352" s="12">
        <f t="shared" si="213"/>
        <v>900.83734657048183</v>
      </c>
      <c r="AQ352" s="34">
        <f t="shared" si="182"/>
        <v>86400</v>
      </c>
      <c r="AR352" s="15">
        <f t="shared" si="189"/>
        <v>86400</v>
      </c>
      <c r="AS352" s="15">
        <f t="shared" si="204"/>
        <v>-83436.194439532104</v>
      </c>
      <c r="AT352" s="15">
        <f t="shared" si="208"/>
        <v>0</v>
      </c>
      <c r="AU352" s="15">
        <f t="shared" si="211"/>
        <v>0</v>
      </c>
      <c r="AV352" s="33">
        <f t="shared" si="183"/>
        <v>6371484.6307195518</v>
      </c>
    </row>
    <row r="353" spans="1:48" x14ac:dyDescent="0.15">
      <c r="A353" s="2">
        <v>42292</v>
      </c>
      <c r="B353" s="30">
        <v>0.425148362</v>
      </c>
      <c r="C353" s="12">
        <f t="shared" si="190"/>
        <v>36732.818476799999</v>
      </c>
      <c r="D353" s="12">
        <f>Výpar!$N$18/31</f>
        <v>7808.3674698795176</v>
      </c>
      <c r="E353" s="12">
        <f t="shared" si="191"/>
        <v>8042.6184939759032</v>
      </c>
      <c r="F353" s="13">
        <f t="shared" si="214"/>
        <v>11664</v>
      </c>
      <c r="G353" s="13">
        <f t="shared" si="192"/>
        <v>7171.2000000000007</v>
      </c>
      <c r="H353" s="14">
        <f t="shared" si="192"/>
        <v>7171.2000000000007</v>
      </c>
      <c r="I353" s="15">
        <f t="shared" si="184"/>
        <v>26006.400000000001</v>
      </c>
      <c r="J353" s="15">
        <f t="shared" si="185"/>
        <v>2683.7999828240936</v>
      </c>
      <c r="K353" s="15">
        <f t="shared" si="193"/>
        <v>4659190.0187185081</v>
      </c>
      <c r="L353" s="15">
        <f t="shared" si="194"/>
        <v>0</v>
      </c>
      <c r="N353" s="2">
        <v>42292</v>
      </c>
      <c r="O353" s="37">
        <f t="shared" si="186"/>
        <v>0.1403174709997097</v>
      </c>
      <c r="P353" s="12">
        <f t="shared" si="195"/>
        <v>12123.429494374919</v>
      </c>
      <c r="Q353" s="12">
        <f t="shared" si="196"/>
        <v>2230.3951807228914</v>
      </c>
      <c r="R353" s="12">
        <f t="shared" si="197"/>
        <v>2297.307036144578</v>
      </c>
      <c r="S353" s="13">
        <f t="shared" si="198"/>
        <v>7171.2000000000007</v>
      </c>
      <c r="T353" s="13">
        <v>0</v>
      </c>
      <c r="U353" s="14">
        <v>0</v>
      </c>
      <c r="V353" s="15">
        <f t="shared" si="209"/>
        <v>7171.2000000000007</v>
      </c>
      <c r="W353" s="15">
        <f t="shared" si="199"/>
        <v>2654.9224582303395</v>
      </c>
      <c r="X353" s="15">
        <f t="shared" si="205"/>
        <v>6287739.5531777823</v>
      </c>
      <c r="Y353" s="15">
        <f t="shared" si="206"/>
        <v>0</v>
      </c>
      <c r="Z353" s="15">
        <f t="shared" si="200"/>
        <v>6518000</v>
      </c>
      <c r="AB353" s="2">
        <v>42292</v>
      </c>
      <c r="AC353" s="12">
        <f t="shared" si="187"/>
        <v>4006.4895624550359</v>
      </c>
      <c r="AD353" s="12">
        <f t="shared" si="201"/>
        <v>874.59936560240953</v>
      </c>
      <c r="AE353" s="12">
        <f t="shared" si="212"/>
        <v>900.83734657048183</v>
      </c>
      <c r="AF353" s="13">
        <f t="shared" si="180"/>
        <v>86400</v>
      </c>
      <c r="AG353" s="15">
        <f t="shared" si="188"/>
        <v>86400</v>
      </c>
      <c r="AH353" s="15">
        <f t="shared" si="202"/>
        <v>-83294.347784115438</v>
      </c>
      <c r="AI353" s="15">
        <f t="shared" si="207"/>
        <v>0</v>
      </c>
      <c r="AJ353" s="15">
        <f t="shared" si="210"/>
        <v>0</v>
      </c>
      <c r="AK353" s="40">
        <f t="shared" si="181"/>
        <v>6374139.5531777823</v>
      </c>
      <c r="AL353" s="15"/>
      <c r="AN353" s="2">
        <v>42292</v>
      </c>
      <c r="AO353" s="12">
        <f t="shared" si="203"/>
        <v>874.59936560240953</v>
      </c>
      <c r="AP353" s="12">
        <f t="shared" si="213"/>
        <v>900.83734657048183</v>
      </c>
      <c r="AQ353" s="34">
        <f t="shared" si="182"/>
        <v>86400</v>
      </c>
      <c r="AR353" s="15">
        <f t="shared" si="189"/>
        <v>86400</v>
      </c>
      <c r="AS353" s="15">
        <f t="shared" si="204"/>
        <v>-83294.347784115438</v>
      </c>
      <c r="AT353" s="15">
        <f t="shared" si="208"/>
        <v>0</v>
      </c>
      <c r="AU353" s="15">
        <f t="shared" si="211"/>
        <v>0</v>
      </c>
      <c r="AV353" s="33">
        <f t="shared" si="183"/>
        <v>6374139.5531777823</v>
      </c>
    </row>
    <row r="354" spans="1:48" x14ac:dyDescent="0.15">
      <c r="A354" s="2">
        <v>42293</v>
      </c>
      <c r="B354" s="30">
        <v>0.41817860899999998</v>
      </c>
      <c r="C354" s="12">
        <f t="shared" si="190"/>
        <v>36130.631817599999</v>
      </c>
      <c r="D354" s="12">
        <f>Výpar!$N$18/31</f>
        <v>7808.3674698795176</v>
      </c>
      <c r="E354" s="12">
        <f t="shared" si="191"/>
        <v>8042.6184939759032</v>
      </c>
      <c r="F354" s="13">
        <f t="shared" si="214"/>
        <v>11664</v>
      </c>
      <c r="G354" s="13">
        <f t="shared" si="192"/>
        <v>7171.2000000000007</v>
      </c>
      <c r="H354" s="14">
        <f t="shared" si="192"/>
        <v>7171.2000000000007</v>
      </c>
      <c r="I354" s="15">
        <f t="shared" si="184"/>
        <v>26006.400000000001</v>
      </c>
      <c r="J354" s="15">
        <f t="shared" si="185"/>
        <v>2081.613323624093</v>
      </c>
      <c r="K354" s="15">
        <f t="shared" si="193"/>
        <v>4661271.6320421323</v>
      </c>
      <c r="L354" s="15">
        <f t="shared" si="194"/>
        <v>0</v>
      </c>
      <c r="N354" s="2">
        <v>42293</v>
      </c>
      <c r="O354" s="37">
        <f t="shared" si="186"/>
        <v>0.13801714903715526</v>
      </c>
      <c r="P354" s="12">
        <f t="shared" si="195"/>
        <v>11924.681676810214</v>
      </c>
      <c r="Q354" s="12">
        <f t="shared" si="196"/>
        <v>2230.3951807228914</v>
      </c>
      <c r="R354" s="12">
        <f t="shared" si="197"/>
        <v>2297.307036144578</v>
      </c>
      <c r="S354" s="13">
        <f t="shared" si="198"/>
        <v>7171.2000000000007</v>
      </c>
      <c r="T354" s="13">
        <v>0</v>
      </c>
      <c r="U354" s="14">
        <v>0</v>
      </c>
      <c r="V354" s="15">
        <f t="shared" si="209"/>
        <v>7171.2000000000007</v>
      </c>
      <c r="W354" s="15">
        <f t="shared" si="199"/>
        <v>2456.1746406656348</v>
      </c>
      <c r="X354" s="15">
        <f t="shared" si="205"/>
        <v>6290195.7278184481</v>
      </c>
      <c r="Y354" s="15">
        <f t="shared" si="206"/>
        <v>0</v>
      </c>
      <c r="Z354" s="15">
        <f t="shared" si="200"/>
        <v>6518000</v>
      </c>
      <c r="AB354" s="2">
        <v>42293</v>
      </c>
      <c r="AC354" s="12">
        <f t="shared" si="187"/>
        <v>3940.8083905553549</v>
      </c>
      <c r="AD354" s="12">
        <f t="shared" si="201"/>
        <v>874.59936560240953</v>
      </c>
      <c r="AE354" s="12">
        <f t="shared" si="212"/>
        <v>900.83734657048183</v>
      </c>
      <c r="AF354" s="13">
        <f t="shared" si="180"/>
        <v>86400</v>
      </c>
      <c r="AG354" s="15">
        <f t="shared" si="188"/>
        <v>86400</v>
      </c>
      <c r="AH354" s="15">
        <f t="shared" si="202"/>
        <v>-83360.028956015129</v>
      </c>
      <c r="AI354" s="15">
        <f t="shared" si="207"/>
        <v>0</v>
      </c>
      <c r="AJ354" s="15">
        <f t="shared" si="210"/>
        <v>0</v>
      </c>
      <c r="AK354" s="40">
        <f t="shared" si="181"/>
        <v>6376595.7278184481</v>
      </c>
      <c r="AL354" s="15"/>
      <c r="AN354" s="2">
        <v>42293</v>
      </c>
      <c r="AO354" s="12">
        <f t="shared" si="203"/>
        <v>874.59936560240953</v>
      </c>
      <c r="AP354" s="12">
        <f t="shared" si="213"/>
        <v>900.83734657048183</v>
      </c>
      <c r="AQ354" s="34">
        <f t="shared" si="182"/>
        <v>86400</v>
      </c>
      <c r="AR354" s="15">
        <f t="shared" si="189"/>
        <v>86400</v>
      </c>
      <c r="AS354" s="15">
        <f t="shared" si="204"/>
        <v>-83360.028956015129</v>
      </c>
      <c r="AT354" s="15">
        <f t="shared" si="208"/>
        <v>0</v>
      </c>
      <c r="AU354" s="15">
        <f t="shared" si="211"/>
        <v>0</v>
      </c>
      <c r="AV354" s="33">
        <f t="shared" si="183"/>
        <v>6376595.7278184481</v>
      </c>
    </row>
    <row r="355" spans="1:48" x14ac:dyDescent="0.15">
      <c r="A355" s="2">
        <v>42294</v>
      </c>
      <c r="B355" s="30">
        <v>0.61930668899999997</v>
      </c>
      <c r="C355" s="12">
        <f t="shared" si="190"/>
        <v>53508.0979296</v>
      </c>
      <c r="D355" s="12">
        <f>Výpar!$N$18/31</f>
        <v>7808.3674698795176</v>
      </c>
      <c r="E355" s="12">
        <f t="shared" si="191"/>
        <v>8042.6184939759032</v>
      </c>
      <c r="F355" s="13">
        <f t="shared" si="214"/>
        <v>11664</v>
      </c>
      <c r="G355" s="13">
        <f t="shared" si="192"/>
        <v>7171.2000000000007</v>
      </c>
      <c r="H355" s="14">
        <f t="shared" si="192"/>
        <v>7171.2000000000007</v>
      </c>
      <c r="I355" s="15">
        <f t="shared" si="184"/>
        <v>26006.400000000001</v>
      </c>
      <c r="J355" s="15">
        <f t="shared" si="185"/>
        <v>19459.079435624095</v>
      </c>
      <c r="K355" s="15">
        <f t="shared" si="193"/>
        <v>4680730.7114777565</v>
      </c>
      <c r="L355" s="15">
        <f t="shared" si="194"/>
        <v>0</v>
      </c>
      <c r="N355" s="2">
        <v>42294</v>
      </c>
      <c r="O355" s="37">
        <f t="shared" si="186"/>
        <v>0.2043981728281567</v>
      </c>
      <c r="P355" s="12">
        <f t="shared" si="195"/>
        <v>17660.00213235274</v>
      </c>
      <c r="Q355" s="12">
        <f t="shared" si="196"/>
        <v>2230.3951807228914</v>
      </c>
      <c r="R355" s="12">
        <f t="shared" si="197"/>
        <v>2297.307036144578</v>
      </c>
      <c r="S355" s="13">
        <f t="shared" si="198"/>
        <v>7171.2000000000007</v>
      </c>
      <c r="T355" s="13">
        <v>0</v>
      </c>
      <c r="U355" s="14">
        <v>0</v>
      </c>
      <c r="V355" s="15">
        <f t="shared" si="209"/>
        <v>7171.2000000000007</v>
      </c>
      <c r="W355" s="15">
        <f t="shared" si="199"/>
        <v>8191.4950962081602</v>
      </c>
      <c r="X355" s="15">
        <f t="shared" si="205"/>
        <v>6298387.2229146566</v>
      </c>
      <c r="Y355" s="15">
        <f t="shared" si="206"/>
        <v>0</v>
      </c>
      <c r="Z355" s="15">
        <f t="shared" si="200"/>
        <v>6518000</v>
      </c>
      <c r="AB355" s="2">
        <v>42294</v>
      </c>
      <c r="AC355" s="12">
        <f t="shared" si="187"/>
        <v>5836.1880397814793</v>
      </c>
      <c r="AD355" s="12">
        <f t="shared" si="201"/>
        <v>874.59936560240953</v>
      </c>
      <c r="AE355" s="12">
        <f t="shared" si="212"/>
        <v>900.83734657048183</v>
      </c>
      <c r="AF355" s="13">
        <f t="shared" si="180"/>
        <v>86400</v>
      </c>
      <c r="AG355" s="15">
        <f t="shared" si="188"/>
        <v>86400</v>
      </c>
      <c r="AH355" s="15">
        <f t="shared" si="202"/>
        <v>-81464.649306788997</v>
      </c>
      <c r="AI355" s="15">
        <f t="shared" si="207"/>
        <v>0</v>
      </c>
      <c r="AJ355" s="15">
        <f t="shared" si="210"/>
        <v>0</v>
      </c>
      <c r="AK355" s="40">
        <f t="shared" si="181"/>
        <v>6384787.2229146566</v>
      </c>
      <c r="AL355" s="15"/>
      <c r="AN355" s="2">
        <v>42294</v>
      </c>
      <c r="AO355" s="12">
        <f t="shared" si="203"/>
        <v>874.59936560240953</v>
      </c>
      <c r="AP355" s="12">
        <f t="shared" si="213"/>
        <v>900.83734657048183</v>
      </c>
      <c r="AQ355" s="34">
        <f t="shared" si="182"/>
        <v>86400</v>
      </c>
      <c r="AR355" s="15">
        <f t="shared" si="189"/>
        <v>86400</v>
      </c>
      <c r="AS355" s="15">
        <f t="shared" si="204"/>
        <v>-81464.649306788997</v>
      </c>
      <c r="AT355" s="15">
        <f t="shared" si="208"/>
        <v>0</v>
      </c>
      <c r="AU355" s="15">
        <f t="shared" si="211"/>
        <v>0</v>
      </c>
      <c r="AV355" s="33">
        <f t="shared" si="183"/>
        <v>6384787.2229146566</v>
      </c>
    </row>
    <row r="356" spans="1:48" x14ac:dyDescent="0.15">
      <c r="A356" s="2">
        <v>42295</v>
      </c>
      <c r="B356" s="30">
        <v>0.88286150200000002</v>
      </c>
      <c r="C356" s="12">
        <f t="shared" si="190"/>
        <v>76279.233772799998</v>
      </c>
      <c r="D356" s="12">
        <f>Výpar!$N$18/31</f>
        <v>7808.3674698795176</v>
      </c>
      <c r="E356" s="12">
        <f t="shared" si="191"/>
        <v>8042.6184939759032</v>
      </c>
      <c r="F356" s="13">
        <f t="shared" si="214"/>
        <v>11664</v>
      </c>
      <c r="G356" s="13">
        <f t="shared" si="192"/>
        <v>7171.2000000000007</v>
      </c>
      <c r="H356" s="14">
        <f t="shared" si="192"/>
        <v>7171.2000000000007</v>
      </c>
      <c r="I356" s="15">
        <f t="shared" si="184"/>
        <v>26006.400000000001</v>
      </c>
      <c r="J356" s="15">
        <f t="shared" si="185"/>
        <v>42230.215278824093</v>
      </c>
      <c r="K356" s="15">
        <f t="shared" si="193"/>
        <v>4722960.9267565804</v>
      </c>
      <c r="L356" s="15">
        <f t="shared" si="194"/>
        <v>0</v>
      </c>
      <c r="N356" s="2">
        <v>42295</v>
      </c>
      <c r="O356" s="37">
        <f t="shared" si="186"/>
        <v>0.29138273665428155</v>
      </c>
      <c r="P356" s="12">
        <f t="shared" si="195"/>
        <v>25175.468446929925</v>
      </c>
      <c r="Q356" s="12">
        <f t="shared" si="196"/>
        <v>2230.3951807228914</v>
      </c>
      <c r="R356" s="12">
        <f t="shared" si="197"/>
        <v>2297.307036144578</v>
      </c>
      <c r="S356" s="13">
        <f t="shared" si="198"/>
        <v>7171.2000000000007</v>
      </c>
      <c r="T356" s="13">
        <v>0</v>
      </c>
      <c r="U356" s="14">
        <v>0</v>
      </c>
      <c r="V356" s="15">
        <f t="shared" si="209"/>
        <v>7171.2000000000007</v>
      </c>
      <c r="W356" s="15">
        <f t="shared" si="199"/>
        <v>15706.961410785345</v>
      </c>
      <c r="X356" s="15">
        <f t="shared" si="205"/>
        <v>6314094.1843254417</v>
      </c>
      <c r="Y356" s="15">
        <f t="shared" si="206"/>
        <v>0</v>
      </c>
      <c r="Z356" s="15">
        <f t="shared" si="200"/>
        <v>6518000</v>
      </c>
      <c r="AB356" s="2">
        <v>42295</v>
      </c>
      <c r="AC356" s="12">
        <f t="shared" si="187"/>
        <v>8319.8612743482136</v>
      </c>
      <c r="AD356" s="12">
        <f t="shared" si="201"/>
        <v>874.59936560240953</v>
      </c>
      <c r="AE356" s="12">
        <f t="shared" si="212"/>
        <v>900.83734657048183</v>
      </c>
      <c r="AF356" s="13">
        <f t="shared" si="180"/>
        <v>86400</v>
      </c>
      <c r="AG356" s="15">
        <f t="shared" si="188"/>
        <v>86400</v>
      </c>
      <c r="AH356" s="15">
        <f t="shared" si="202"/>
        <v>-78980.976072222271</v>
      </c>
      <c r="AI356" s="15">
        <f t="shared" si="207"/>
        <v>0</v>
      </c>
      <c r="AJ356" s="15">
        <f t="shared" si="210"/>
        <v>0</v>
      </c>
      <c r="AK356" s="40">
        <f t="shared" si="181"/>
        <v>6400494.1843254417</v>
      </c>
      <c r="AL356" s="15"/>
      <c r="AN356" s="2">
        <v>42295</v>
      </c>
      <c r="AO356" s="12">
        <f t="shared" si="203"/>
        <v>874.59936560240953</v>
      </c>
      <c r="AP356" s="12">
        <f t="shared" si="213"/>
        <v>900.83734657048183</v>
      </c>
      <c r="AQ356" s="34">
        <f t="shared" si="182"/>
        <v>86400</v>
      </c>
      <c r="AR356" s="15">
        <f t="shared" si="189"/>
        <v>86400</v>
      </c>
      <c r="AS356" s="15">
        <f t="shared" si="204"/>
        <v>-78980.976072222271</v>
      </c>
      <c r="AT356" s="15">
        <f t="shared" si="208"/>
        <v>0</v>
      </c>
      <c r="AU356" s="15">
        <f t="shared" si="211"/>
        <v>0</v>
      </c>
      <c r="AV356" s="33">
        <f t="shared" si="183"/>
        <v>6400494.1843254417</v>
      </c>
    </row>
    <row r="357" spans="1:48" x14ac:dyDescent="0.15">
      <c r="A357" s="2">
        <v>42296</v>
      </c>
      <c r="B357" s="30">
        <v>0.57867924900000001</v>
      </c>
      <c r="C357" s="12">
        <f t="shared" si="190"/>
        <v>49997.887113600002</v>
      </c>
      <c r="D357" s="12">
        <f>Výpar!$N$18/31</f>
        <v>7808.3674698795176</v>
      </c>
      <c r="E357" s="12">
        <f t="shared" si="191"/>
        <v>8042.6184939759032</v>
      </c>
      <c r="F357" s="13">
        <f t="shared" si="214"/>
        <v>11664</v>
      </c>
      <c r="G357" s="13">
        <f t="shared" si="192"/>
        <v>7171.2000000000007</v>
      </c>
      <c r="H357" s="14">
        <f t="shared" si="192"/>
        <v>7171.2000000000007</v>
      </c>
      <c r="I357" s="15">
        <f t="shared" si="184"/>
        <v>26006.400000000001</v>
      </c>
      <c r="J357" s="15">
        <f t="shared" si="185"/>
        <v>15948.868619624096</v>
      </c>
      <c r="K357" s="15">
        <f t="shared" si="193"/>
        <v>4738909.7953762049</v>
      </c>
      <c r="L357" s="15">
        <f t="shared" si="194"/>
        <v>0</v>
      </c>
      <c r="N357" s="2">
        <v>42296</v>
      </c>
      <c r="O357" s="37">
        <f t="shared" si="186"/>
        <v>0.19098934865399125</v>
      </c>
      <c r="P357" s="12">
        <f t="shared" si="195"/>
        <v>16501.479723704844</v>
      </c>
      <c r="Q357" s="12">
        <f t="shared" si="196"/>
        <v>2230.3951807228914</v>
      </c>
      <c r="R357" s="12">
        <f t="shared" si="197"/>
        <v>2297.307036144578</v>
      </c>
      <c r="S357" s="13">
        <f t="shared" si="198"/>
        <v>7171.2000000000007</v>
      </c>
      <c r="T357" s="13">
        <v>0</v>
      </c>
      <c r="U357" s="14">
        <v>0</v>
      </c>
      <c r="V357" s="15">
        <f t="shared" si="209"/>
        <v>7171.2000000000007</v>
      </c>
      <c r="W357" s="15">
        <f t="shared" si="199"/>
        <v>7032.9726875602646</v>
      </c>
      <c r="X357" s="15">
        <f t="shared" si="205"/>
        <v>6321127.1570130019</v>
      </c>
      <c r="Y357" s="15">
        <f t="shared" si="206"/>
        <v>0</v>
      </c>
      <c r="Z357" s="15">
        <f t="shared" si="200"/>
        <v>6518000</v>
      </c>
      <c r="AB357" s="2">
        <v>42296</v>
      </c>
      <c r="AC357" s="12">
        <f t="shared" si="187"/>
        <v>5453.3254232032505</v>
      </c>
      <c r="AD357" s="12">
        <f t="shared" si="201"/>
        <v>874.59936560240953</v>
      </c>
      <c r="AE357" s="12">
        <f t="shared" si="212"/>
        <v>900.83734657048183</v>
      </c>
      <c r="AF357" s="13">
        <f t="shared" si="180"/>
        <v>86400</v>
      </c>
      <c r="AG357" s="15">
        <f t="shared" si="188"/>
        <v>86400</v>
      </c>
      <c r="AH357" s="15">
        <f t="shared" si="202"/>
        <v>-81847.51192336723</v>
      </c>
      <c r="AI357" s="15">
        <f t="shared" si="207"/>
        <v>0</v>
      </c>
      <c r="AJ357" s="15">
        <f t="shared" si="210"/>
        <v>0</v>
      </c>
      <c r="AK357" s="40">
        <f t="shared" si="181"/>
        <v>6407527.1570130019</v>
      </c>
      <c r="AL357" s="15"/>
      <c r="AN357" s="2">
        <v>42296</v>
      </c>
      <c r="AO357" s="12">
        <f t="shared" si="203"/>
        <v>874.59936560240953</v>
      </c>
      <c r="AP357" s="12">
        <f t="shared" si="213"/>
        <v>900.83734657048183</v>
      </c>
      <c r="AQ357" s="34">
        <f t="shared" si="182"/>
        <v>86400</v>
      </c>
      <c r="AR357" s="15">
        <f t="shared" si="189"/>
        <v>86400</v>
      </c>
      <c r="AS357" s="15">
        <f t="shared" si="204"/>
        <v>-81847.51192336723</v>
      </c>
      <c r="AT357" s="15">
        <f t="shared" si="208"/>
        <v>0</v>
      </c>
      <c r="AU357" s="15">
        <f t="shared" si="211"/>
        <v>0</v>
      </c>
      <c r="AV357" s="33">
        <f t="shared" si="183"/>
        <v>6407527.1570130019</v>
      </c>
    </row>
    <row r="358" spans="1:48" x14ac:dyDescent="0.15">
      <c r="A358" s="2">
        <v>42297</v>
      </c>
      <c r="B358" s="30">
        <v>0.673310819</v>
      </c>
      <c r="C358" s="12">
        <f t="shared" si="190"/>
        <v>58174.054761600004</v>
      </c>
      <c r="D358" s="12">
        <f>Výpar!$N$18/31</f>
        <v>7808.3674698795176</v>
      </c>
      <c r="E358" s="12">
        <f t="shared" si="191"/>
        <v>8042.6184939759032</v>
      </c>
      <c r="F358" s="13">
        <f t="shared" si="214"/>
        <v>11664</v>
      </c>
      <c r="G358" s="13">
        <f t="shared" si="192"/>
        <v>7171.2000000000007</v>
      </c>
      <c r="H358" s="14">
        <f t="shared" si="192"/>
        <v>7171.2000000000007</v>
      </c>
      <c r="I358" s="15">
        <f t="shared" si="184"/>
        <v>26006.400000000001</v>
      </c>
      <c r="J358" s="15">
        <f t="shared" si="185"/>
        <v>24125.036267624098</v>
      </c>
      <c r="K358" s="15">
        <f t="shared" si="193"/>
        <v>4763034.8316438291</v>
      </c>
      <c r="L358" s="15">
        <f t="shared" si="194"/>
        <v>0</v>
      </c>
      <c r="N358" s="2">
        <v>42297</v>
      </c>
      <c r="O358" s="37">
        <f t="shared" si="186"/>
        <v>0.22222188714165453</v>
      </c>
      <c r="P358" s="12">
        <f t="shared" si="195"/>
        <v>19199.971049038952</v>
      </c>
      <c r="Q358" s="12">
        <f t="shared" si="196"/>
        <v>2230.3951807228914</v>
      </c>
      <c r="R358" s="12">
        <f t="shared" si="197"/>
        <v>2297.307036144578</v>
      </c>
      <c r="S358" s="13">
        <f t="shared" si="198"/>
        <v>7171.2000000000007</v>
      </c>
      <c r="T358" s="13">
        <v>0</v>
      </c>
      <c r="U358" s="14">
        <v>0</v>
      </c>
      <c r="V358" s="15">
        <f t="shared" si="209"/>
        <v>7171.2000000000007</v>
      </c>
      <c r="W358" s="15">
        <f t="shared" si="199"/>
        <v>9731.464012894372</v>
      </c>
      <c r="X358" s="15">
        <f t="shared" si="205"/>
        <v>6330858.6210258966</v>
      </c>
      <c r="Y358" s="15">
        <f t="shared" si="206"/>
        <v>0</v>
      </c>
      <c r="Z358" s="15">
        <f t="shared" si="200"/>
        <v>6518000</v>
      </c>
      <c r="AB358" s="2">
        <v>42297</v>
      </c>
      <c r="AC358" s="12">
        <f t="shared" si="187"/>
        <v>6345.1091659422927</v>
      </c>
      <c r="AD358" s="12">
        <f t="shared" si="201"/>
        <v>874.59936560240953</v>
      </c>
      <c r="AE358" s="12">
        <f t="shared" si="212"/>
        <v>900.83734657048183</v>
      </c>
      <c r="AF358" s="13">
        <f t="shared" si="180"/>
        <v>86400</v>
      </c>
      <c r="AG358" s="15">
        <f t="shared" si="188"/>
        <v>86400</v>
      </c>
      <c r="AH358" s="15">
        <f t="shared" si="202"/>
        <v>-80955.728180628183</v>
      </c>
      <c r="AI358" s="15">
        <f t="shared" si="207"/>
        <v>0</v>
      </c>
      <c r="AJ358" s="15">
        <f t="shared" si="210"/>
        <v>0</v>
      </c>
      <c r="AK358" s="40">
        <f t="shared" si="181"/>
        <v>6417258.6210258966</v>
      </c>
      <c r="AL358" s="15"/>
      <c r="AN358" s="2">
        <v>42297</v>
      </c>
      <c r="AO358" s="12">
        <f t="shared" si="203"/>
        <v>874.59936560240953</v>
      </c>
      <c r="AP358" s="12">
        <f t="shared" si="213"/>
        <v>900.83734657048183</v>
      </c>
      <c r="AQ358" s="34">
        <f t="shared" si="182"/>
        <v>86400</v>
      </c>
      <c r="AR358" s="15">
        <f t="shared" si="189"/>
        <v>86400</v>
      </c>
      <c r="AS358" s="15">
        <f t="shared" si="204"/>
        <v>-80955.728180628183</v>
      </c>
      <c r="AT358" s="15">
        <f t="shared" si="208"/>
        <v>0</v>
      </c>
      <c r="AU358" s="15">
        <f t="shared" si="211"/>
        <v>0</v>
      </c>
      <c r="AV358" s="33">
        <f t="shared" si="183"/>
        <v>6417258.6210258966</v>
      </c>
    </row>
    <row r="359" spans="1:48" x14ac:dyDescent="0.15">
      <c r="A359" s="2">
        <v>42298</v>
      </c>
      <c r="B359" s="30">
        <v>0.63622388200000002</v>
      </c>
      <c r="C359" s="12">
        <f t="shared" si="190"/>
        <v>54969.7434048</v>
      </c>
      <c r="D359" s="12">
        <f>Výpar!$N$18/31</f>
        <v>7808.3674698795176</v>
      </c>
      <c r="E359" s="12">
        <f t="shared" si="191"/>
        <v>8042.6184939759032</v>
      </c>
      <c r="F359" s="13">
        <f t="shared" si="214"/>
        <v>11664</v>
      </c>
      <c r="G359" s="13">
        <f t="shared" si="192"/>
        <v>7171.2000000000007</v>
      </c>
      <c r="H359" s="14">
        <f t="shared" si="192"/>
        <v>7171.2000000000007</v>
      </c>
      <c r="I359" s="15">
        <f t="shared" si="184"/>
        <v>26006.400000000001</v>
      </c>
      <c r="J359" s="15">
        <f t="shared" si="185"/>
        <v>20920.724910824094</v>
      </c>
      <c r="K359" s="15">
        <f t="shared" si="193"/>
        <v>4783955.5565546528</v>
      </c>
      <c r="L359" s="15">
        <f t="shared" si="194"/>
        <v>0</v>
      </c>
      <c r="N359" s="2">
        <v>42298</v>
      </c>
      <c r="O359" s="37">
        <f t="shared" si="186"/>
        <v>0.20998158311582002</v>
      </c>
      <c r="P359" s="12">
        <f t="shared" si="195"/>
        <v>18142.40878120685</v>
      </c>
      <c r="Q359" s="12">
        <f t="shared" si="196"/>
        <v>2230.3951807228914</v>
      </c>
      <c r="R359" s="12">
        <f t="shared" si="197"/>
        <v>2297.307036144578</v>
      </c>
      <c r="S359" s="13">
        <f t="shared" si="198"/>
        <v>7171.2000000000007</v>
      </c>
      <c r="T359" s="13">
        <v>0</v>
      </c>
      <c r="U359" s="14">
        <v>0</v>
      </c>
      <c r="V359" s="15">
        <f t="shared" si="209"/>
        <v>7171.2000000000007</v>
      </c>
      <c r="W359" s="15">
        <f t="shared" si="199"/>
        <v>8673.9017450622705</v>
      </c>
      <c r="X359" s="15">
        <f t="shared" si="205"/>
        <v>6339532.522770959</v>
      </c>
      <c r="Y359" s="15">
        <f t="shared" si="206"/>
        <v>0</v>
      </c>
      <c r="Z359" s="15">
        <f t="shared" si="200"/>
        <v>6518000</v>
      </c>
      <c r="AB359" s="2">
        <v>42298</v>
      </c>
      <c r="AC359" s="12">
        <f t="shared" si="187"/>
        <v>5995.6113452405225</v>
      </c>
      <c r="AD359" s="12">
        <f t="shared" si="201"/>
        <v>874.59936560240953</v>
      </c>
      <c r="AE359" s="12">
        <f t="shared" si="212"/>
        <v>900.83734657048183</v>
      </c>
      <c r="AF359" s="13">
        <f t="shared" si="180"/>
        <v>86400</v>
      </c>
      <c r="AG359" s="15">
        <f t="shared" si="188"/>
        <v>86400</v>
      </c>
      <c r="AH359" s="15">
        <f t="shared" si="202"/>
        <v>-81305.226001329953</v>
      </c>
      <c r="AI359" s="15">
        <f t="shared" si="207"/>
        <v>0</v>
      </c>
      <c r="AJ359" s="15">
        <f t="shared" si="210"/>
        <v>0</v>
      </c>
      <c r="AK359" s="40">
        <f t="shared" si="181"/>
        <v>6425932.522770959</v>
      </c>
      <c r="AL359" s="15"/>
      <c r="AN359" s="2">
        <v>42298</v>
      </c>
      <c r="AO359" s="12">
        <f t="shared" si="203"/>
        <v>874.59936560240953</v>
      </c>
      <c r="AP359" s="12">
        <f t="shared" si="213"/>
        <v>900.83734657048183</v>
      </c>
      <c r="AQ359" s="34">
        <f t="shared" si="182"/>
        <v>86400</v>
      </c>
      <c r="AR359" s="15">
        <f t="shared" si="189"/>
        <v>86400</v>
      </c>
      <c r="AS359" s="15">
        <f t="shared" si="204"/>
        <v>-81305.226001329953</v>
      </c>
      <c r="AT359" s="15">
        <f t="shared" si="208"/>
        <v>0</v>
      </c>
      <c r="AU359" s="15">
        <f t="shared" si="211"/>
        <v>0</v>
      </c>
      <c r="AV359" s="33">
        <f t="shared" si="183"/>
        <v>6425932.522770959</v>
      </c>
    </row>
    <row r="360" spans="1:48" x14ac:dyDescent="0.15">
      <c r="A360" s="2">
        <v>42299</v>
      </c>
      <c r="B360" s="30">
        <v>0.73792336999999997</v>
      </c>
      <c r="C360" s="12">
        <f t="shared" si="190"/>
        <v>63756.579167999997</v>
      </c>
      <c r="D360" s="12">
        <f>Výpar!$N$18/31</f>
        <v>7808.3674698795176</v>
      </c>
      <c r="E360" s="12">
        <f t="shared" si="191"/>
        <v>8042.6184939759032</v>
      </c>
      <c r="F360" s="13">
        <f t="shared" si="214"/>
        <v>11664</v>
      </c>
      <c r="G360" s="13">
        <f t="shared" si="192"/>
        <v>7171.2000000000007</v>
      </c>
      <c r="H360" s="14">
        <f t="shared" si="192"/>
        <v>7171.2000000000007</v>
      </c>
      <c r="I360" s="15">
        <f t="shared" si="184"/>
        <v>26006.400000000001</v>
      </c>
      <c r="J360" s="15">
        <f t="shared" si="185"/>
        <v>29707.560674024091</v>
      </c>
      <c r="K360" s="15">
        <f t="shared" si="193"/>
        <v>4813663.1172286766</v>
      </c>
      <c r="L360" s="15">
        <f t="shared" si="194"/>
        <v>0</v>
      </c>
      <c r="N360" s="2">
        <v>42299</v>
      </c>
      <c r="O360" s="37">
        <f t="shared" si="186"/>
        <v>0.24354684229027571</v>
      </c>
      <c r="P360" s="12">
        <f t="shared" si="195"/>
        <v>21042.44717387982</v>
      </c>
      <c r="Q360" s="12">
        <f t="shared" si="196"/>
        <v>2230.3951807228914</v>
      </c>
      <c r="R360" s="12">
        <f t="shared" si="197"/>
        <v>2297.307036144578</v>
      </c>
      <c r="S360" s="13">
        <f t="shared" si="198"/>
        <v>7171.2000000000007</v>
      </c>
      <c r="T360" s="13">
        <v>0</v>
      </c>
      <c r="U360" s="14">
        <v>0</v>
      </c>
      <c r="V360" s="15">
        <f t="shared" si="209"/>
        <v>7171.2000000000007</v>
      </c>
      <c r="W360" s="15">
        <f t="shared" si="199"/>
        <v>11573.940137735241</v>
      </c>
      <c r="X360" s="15">
        <f t="shared" si="205"/>
        <v>6351106.4629086945</v>
      </c>
      <c r="Y360" s="15">
        <f t="shared" si="206"/>
        <v>0</v>
      </c>
      <c r="Z360" s="15">
        <f t="shared" si="200"/>
        <v>6518000</v>
      </c>
      <c r="AB360" s="2">
        <v>42299</v>
      </c>
      <c r="AC360" s="12">
        <f t="shared" si="187"/>
        <v>6954.0013417637147</v>
      </c>
      <c r="AD360" s="12">
        <f t="shared" si="201"/>
        <v>874.59936560240953</v>
      </c>
      <c r="AE360" s="12">
        <f t="shared" si="212"/>
        <v>900.83734657048183</v>
      </c>
      <c r="AF360" s="13">
        <f t="shared" si="180"/>
        <v>86400</v>
      </c>
      <c r="AG360" s="15">
        <f t="shared" si="188"/>
        <v>86400</v>
      </c>
      <c r="AH360" s="15">
        <f t="shared" si="202"/>
        <v>-80346.83600480677</v>
      </c>
      <c r="AI360" s="15">
        <f t="shared" si="207"/>
        <v>0</v>
      </c>
      <c r="AJ360" s="15">
        <f t="shared" si="210"/>
        <v>0</v>
      </c>
      <c r="AK360" s="40">
        <f t="shared" si="181"/>
        <v>6437506.4629086945</v>
      </c>
      <c r="AL360" s="15"/>
      <c r="AN360" s="2">
        <v>42299</v>
      </c>
      <c r="AO360" s="12">
        <f t="shared" si="203"/>
        <v>874.59936560240953</v>
      </c>
      <c r="AP360" s="12">
        <f t="shared" si="213"/>
        <v>900.83734657048183</v>
      </c>
      <c r="AQ360" s="34">
        <f t="shared" si="182"/>
        <v>86400</v>
      </c>
      <c r="AR360" s="15">
        <f t="shared" si="189"/>
        <v>86400</v>
      </c>
      <c r="AS360" s="15">
        <f t="shared" si="204"/>
        <v>-80346.83600480677</v>
      </c>
      <c r="AT360" s="15">
        <f t="shared" si="208"/>
        <v>0</v>
      </c>
      <c r="AU360" s="15">
        <f t="shared" si="211"/>
        <v>0</v>
      </c>
      <c r="AV360" s="33">
        <f t="shared" si="183"/>
        <v>6437506.4629086945</v>
      </c>
    </row>
    <row r="361" spans="1:48" x14ac:dyDescent="0.15">
      <c r="A361" s="2">
        <v>42300</v>
      </c>
      <c r="B361" s="30">
        <v>0.95803011900000001</v>
      </c>
      <c r="C361" s="12">
        <f t="shared" si="190"/>
        <v>82773.802281600001</v>
      </c>
      <c r="D361" s="12">
        <f>Výpar!$N$18/31</f>
        <v>7808.3674698795176</v>
      </c>
      <c r="E361" s="12">
        <f t="shared" si="191"/>
        <v>8042.6184939759032</v>
      </c>
      <c r="F361" s="13">
        <f t="shared" si="214"/>
        <v>11664</v>
      </c>
      <c r="G361" s="13">
        <f t="shared" si="192"/>
        <v>7171.2000000000007</v>
      </c>
      <c r="H361" s="14">
        <f t="shared" si="192"/>
        <v>7171.2000000000007</v>
      </c>
      <c r="I361" s="15">
        <f t="shared" si="184"/>
        <v>26006.400000000001</v>
      </c>
      <c r="J361" s="15">
        <f t="shared" si="185"/>
        <v>48724.783787624096</v>
      </c>
      <c r="K361" s="15">
        <f t="shared" si="193"/>
        <v>4862387.9010163005</v>
      </c>
      <c r="L361" s="15">
        <f t="shared" si="194"/>
        <v>0</v>
      </c>
      <c r="N361" s="2">
        <v>42300</v>
      </c>
      <c r="O361" s="37">
        <f t="shared" si="186"/>
        <v>0.31619165320841797</v>
      </c>
      <c r="P361" s="12">
        <f t="shared" si="195"/>
        <v>27318.958837207312</v>
      </c>
      <c r="Q361" s="12">
        <f t="shared" si="196"/>
        <v>2230.3951807228914</v>
      </c>
      <c r="R361" s="12">
        <f t="shared" si="197"/>
        <v>2297.307036144578</v>
      </c>
      <c r="S361" s="13">
        <f t="shared" si="198"/>
        <v>7171.2000000000007</v>
      </c>
      <c r="T361" s="13">
        <v>0</v>
      </c>
      <c r="U361" s="14">
        <v>0</v>
      </c>
      <c r="V361" s="15">
        <f t="shared" si="209"/>
        <v>7171.2000000000007</v>
      </c>
      <c r="W361" s="15">
        <f t="shared" si="199"/>
        <v>17850.451801062733</v>
      </c>
      <c r="X361" s="15">
        <f t="shared" si="205"/>
        <v>6368956.9147097571</v>
      </c>
      <c r="Y361" s="15">
        <f t="shared" si="206"/>
        <v>0</v>
      </c>
      <c r="Z361" s="15">
        <f t="shared" si="200"/>
        <v>6518000</v>
      </c>
      <c r="AB361" s="2">
        <v>42300</v>
      </c>
      <c r="AC361" s="12">
        <f t="shared" si="187"/>
        <v>9028.2311196839473</v>
      </c>
      <c r="AD361" s="12">
        <f t="shared" si="201"/>
        <v>874.59936560240953</v>
      </c>
      <c r="AE361" s="12">
        <f t="shared" si="212"/>
        <v>900.83734657048183</v>
      </c>
      <c r="AF361" s="13">
        <f t="shared" si="180"/>
        <v>86400</v>
      </c>
      <c r="AG361" s="15">
        <f t="shared" si="188"/>
        <v>86400</v>
      </c>
      <c r="AH361" s="15">
        <f t="shared" si="202"/>
        <v>-78272.606226886535</v>
      </c>
      <c r="AI361" s="15">
        <f t="shared" si="207"/>
        <v>0</v>
      </c>
      <c r="AJ361" s="15">
        <f t="shared" si="210"/>
        <v>0</v>
      </c>
      <c r="AK361" s="40">
        <f t="shared" si="181"/>
        <v>6455356.9147097571</v>
      </c>
      <c r="AL361" s="15"/>
      <c r="AN361" s="2">
        <v>42300</v>
      </c>
      <c r="AO361" s="12">
        <f t="shared" si="203"/>
        <v>874.59936560240953</v>
      </c>
      <c r="AP361" s="12">
        <f t="shared" si="213"/>
        <v>900.83734657048183</v>
      </c>
      <c r="AQ361" s="34">
        <f t="shared" si="182"/>
        <v>86400</v>
      </c>
      <c r="AR361" s="15">
        <f t="shared" si="189"/>
        <v>86400</v>
      </c>
      <c r="AS361" s="15">
        <f t="shared" si="204"/>
        <v>-78272.606226886535</v>
      </c>
      <c r="AT361" s="15">
        <f t="shared" si="208"/>
        <v>0</v>
      </c>
      <c r="AU361" s="15">
        <f t="shared" si="211"/>
        <v>0</v>
      </c>
      <c r="AV361" s="33">
        <f t="shared" si="183"/>
        <v>6455356.9147097571</v>
      </c>
    </row>
    <row r="362" spans="1:48" x14ac:dyDescent="0.15">
      <c r="A362" s="2">
        <v>42301</v>
      </c>
      <c r="B362" s="30">
        <v>0.97797735500000005</v>
      </c>
      <c r="C362" s="12">
        <f t="shared" si="190"/>
        <v>84497.243472000002</v>
      </c>
      <c r="D362" s="12">
        <f>Výpar!$N$18/31</f>
        <v>7808.3674698795176</v>
      </c>
      <c r="E362" s="12">
        <f t="shared" si="191"/>
        <v>8042.6184939759032</v>
      </c>
      <c r="F362" s="13">
        <f t="shared" si="214"/>
        <v>11664</v>
      </c>
      <c r="G362" s="13">
        <f t="shared" si="192"/>
        <v>7171.2000000000007</v>
      </c>
      <c r="H362" s="14">
        <f t="shared" si="192"/>
        <v>7171.2000000000007</v>
      </c>
      <c r="I362" s="15">
        <f t="shared" si="184"/>
        <v>26006.400000000001</v>
      </c>
      <c r="J362" s="15">
        <f t="shared" si="185"/>
        <v>50448.224978024096</v>
      </c>
      <c r="K362" s="15">
        <f t="shared" si="193"/>
        <v>4912836.1259943247</v>
      </c>
      <c r="L362" s="15">
        <f t="shared" si="194"/>
        <v>0</v>
      </c>
      <c r="N362" s="2">
        <v>42301</v>
      </c>
      <c r="O362" s="37">
        <f t="shared" si="186"/>
        <v>0.32277510961828737</v>
      </c>
      <c r="P362" s="12">
        <f t="shared" si="195"/>
        <v>27887.76947102003</v>
      </c>
      <c r="Q362" s="12">
        <f t="shared" si="196"/>
        <v>2230.3951807228914</v>
      </c>
      <c r="R362" s="12">
        <f t="shared" si="197"/>
        <v>2297.307036144578</v>
      </c>
      <c r="S362" s="13">
        <f t="shared" si="198"/>
        <v>7171.2000000000007</v>
      </c>
      <c r="T362" s="13">
        <v>0</v>
      </c>
      <c r="U362" s="14">
        <v>0</v>
      </c>
      <c r="V362" s="15">
        <f t="shared" si="209"/>
        <v>7171.2000000000007</v>
      </c>
      <c r="W362" s="15">
        <f t="shared" si="199"/>
        <v>18419.262434875451</v>
      </c>
      <c r="X362" s="15">
        <f t="shared" si="205"/>
        <v>6387376.1771446327</v>
      </c>
      <c r="Y362" s="15">
        <f t="shared" si="206"/>
        <v>0</v>
      </c>
      <c r="Z362" s="15">
        <f t="shared" si="200"/>
        <v>6518000</v>
      </c>
      <c r="AB362" s="2">
        <v>42301</v>
      </c>
      <c r="AC362" s="12">
        <f t="shared" si="187"/>
        <v>9216.2087763727141</v>
      </c>
      <c r="AD362" s="12">
        <f t="shared" si="201"/>
        <v>874.59936560240953</v>
      </c>
      <c r="AE362" s="12">
        <f t="shared" si="212"/>
        <v>900.83734657048183</v>
      </c>
      <c r="AF362" s="13">
        <f t="shared" si="180"/>
        <v>86400</v>
      </c>
      <c r="AG362" s="15">
        <f t="shared" si="188"/>
        <v>86400</v>
      </c>
      <c r="AH362" s="15">
        <f t="shared" si="202"/>
        <v>-78084.628570197761</v>
      </c>
      <c r="AI362" s="15">
        <f t="shared" si="207"/>
        <v>0</v>
      </c>
      <c r="AJ362" s="15">
        <f t="shared" si="210"/>
        <v>0</v>
      </c>
      <c r="AK362" s="40">
        <f t="shared" si="181"/>
        <v>6473776.1771446327</v>
      </c>
      <c r="AL362" s="15"/>
      <c r="AN362" s="2">
        <v>42301</v>
      </c>
      <c r="AO362" s="12">
        <f t="shared" si="203"/>
        <v>874.59936560240953</v>
      </c>
      <c r="AP362" s="12">
        <f t="shared" si="213"/>
        <v>900.83734657048183</v>
      </c>
      <c r="AQ362" s="34">
        <f t="shared" si="182"/>
        <v>86400</v>
      </c>
      <c r="AR362" s="15">
        <f t="shared" si="189"/>
        <v>86400</v>
      </c>
      <c r="AS362" s="15">
        <f t="shared" si="204"/>
        <v>-78084.628570197761</v>
      </c>
      <c r="AT362" s="15">
        <f t="shared" si="208"/>
        <v>0</v>
      </c>
      <c r="AU362" s="15">
        <f t="shared" si="211"/>
        <v>0</v>
      </c>
      <c r="AV362" s="33">
        <f t="shared" si="183"/>
        <v>6473776.1771446327</v>
      </c>
    </row>
    <row r="363" spans="1:48" x14ac:dyDescent="0.15">
      <c r="A363" s="2">
        <v>42302</v>
      </c>
      <c r="B363" s="30">
        <v>0.993408976</v>
      </c>
      <c r="C363" s="12">
        <f t="shared" si="190"/>
        <v>85830.535526399995</v>
      </c>
      <c r="D363" s="12">
        <f>Výpar!$N$18/31</f>
        <v>7808.3674698795176</v>
      </c>
      <c r="E363" s="12">
        <f t="shared" si="191"/>
        <v>8042.6184939759032</v>
      </c>
      <c r="F363" s="13">
        <f t="shared" si="214"/>
        <v>11664</v>
      </c>
      <c r="G363" s="13">
        <f t="shared" si="192"/>
        <v>7171.2000000000007</v>
      </c>
      <c r="H363" s="14">
        <f t="shared" si="192"/>
        <v>7171.2000000000007</v>
      </c>
      <c r="I363" s="15">
        <f t="shared" si="184"/>
        <v>26006.400000000001</v>
      </c>
      <c r="J363" s="15">
        <f t="shared" si="185"/>
        <v>51781.51703242409</v>
      </c>
      <c r="K363" s="15">
        <f t="shared" si="193"/>
        <v>4964617.6430267487</v>
      </c>
      <c r="L363" s="15">
        <f t="shared" si="194"/>
        <v>0</v>
      </c>
      <c r="N363" s="2">
        <v>42302</v>
      </c>
      <c r="O363" s="37">
        <f t="shared" si="186"/>
        <v>0.32786821646211894</v>
      </c>
      <c r="P363" s="12">
        <f t="shared" si="195"/>
        <v>28327.813902327078</v>
      </c>
      <c r="Q363" s="12">
        <f t="shared" si="196"/>
        <v>2230.3951807228914</v>
      </c>
      <c r="R363" s="12">
        <f t="shared" si="197"/>
        <v>2297.307036144578</v>
      </c>
      <c r="S363" s="13">
        <f t="shared" si="198"/>
        <v>7171.2000000000007</v>
      </c>
      <c r="T363" s="13">
        <v>0</v>
      </c>
      <c r="U363" s="14">
        <v>0</v>
      </c>
      <c r="V363" s="15">
        <f t="shared" si="209"/>
        <v>7171.2000000000007</v>
      </c>
      <c r="W363" s="15">
        <f t="shared" si="199"/>
        <v>18859.306866182498</v>
      </c>
      <c r="X363" s="15">
        <f t="shared" si="205"/>
        <v>6406235.4840108156</v>
      </c>
      <c r="Y363" s="15">
        <f t="shared" si="206"/>
        <v>0</v>
      </c>
      <c r="Z363" s="15">
        <f t="shared" si="200"/>
        <v>6518000</v>
      </c>
      <c r="AB363" s="2">
        <v>42302</v>
      </c>
      <c r="AC363" s="12">
        <f t="shared" si="187"/>
        <v>9361.6324307822342</v>
      </c>
      <c r="AD363" s="12">
        <f t="shared" si="201"/>
        <v>874.59936560240953</v>
      </c>
      <c r="AE363" s="12">
        <f t="shared" si="212"/>
        <v>900.83734657048183</v>
      </c>
      <c r="AF363" s="13">
        <f t="shared" ref="AF363:AF369" si="215">1*86400</f>
        <v>86400</v>
      </c>
      <c r="AG363" s="15">
        <f t="shared" si="188"/>
        <v>86400</v>
      </c>
      <c r="AH363" s="15">
        <f t="shared" si="202"/>
        <v>-77939.204915788243</v>
      </c>
      <c r="AI363" s="15">
        <f t="shared" si="207"/>
        <v>0</v>
      </c>
      <c r="AJ363" s="15">
        <f t="shared" si="210"/>
        <v>0</v>
      </c>
      <c r="AK363" s="40">
        <f t="shared" ref="AK363:AK369" si="216">X363+AF363</f>
        <v>6492635.4840108156</v>
      </c>
      <c r="AL363" s="15"/>
      <c r="AN363" s="2">
        <v>42302</v>
      </c>
      <c r="AO363" s="12">
        <f t="shared" si="203"/>
        <v>874.59936560240953</v>
      </c>
      <c r="AP363" s="12">
        <f t="shared" si="213"/>
        <v>900.83734657048183</v>
      </c>
      <c r="AQ363" s="34">
        <f t="shared" ref="AQ363:AQ369" si="217">1*86400</f>
        <v>86400</v>
      </c>
      <c r="AR363" s="15">
        <f t="shared" si="189"/>
        <v>86400</v>
      </c>
      <c r="AS363" s="15">
        <f t="shared" si="204"/>
        <v>-77939.204915788243</v>
      </c>
      <c r="AT363" s="15">
        <f t="shared" si="208"/>
        <v>0</v>
      </c>
      <c r="AU363" s="15">
        <f t="shared" si="211"/>
        <v>0</v>
      </c>
      <c r="AV363" s="33">
        <f t="shared" ref="AV363:AV369" si="218">X363+AQ363</f>
        <v>6492635.4840108156</v>
      </c>
    </row>
    <row r="364" spans="1:48" x14ac:dyDescent="0.15">
      <c r="A364" s="2">
        <v>42303</v>
      </c>
      <c r="B364" s="30">
        <v>1.011412534</v>
      </c>
      <c r="C364" s="12">
        <f t="shared" si="190"/>
        <v>87386.042937599996</v>
      </c>
      <c r="D364" s="12">
        <f>Výpar!$N$18/31</f>
        <v>7808.3674698795176</v>
      </c>
      <c r="E364" s="12">
        <f t="shared" si="191"/>
        <v>8042.6184939759032</v>
      </c>
      <c r="F364" s="13">
        <f t="shared" si="214"/>
        <v>11664</v>
      </c>
      <c r="G364" s="13">
        <f t="shared" si="192"/>
        <v>7171.2000000000007</v>
      </c>
      <c r="H364" s="14">
        <f t="shared" si="192"/>
        <v>7171.2000000000007</v>
      </c>
      <c r="I364" s="15">
        <f t="shared" si="184"/>
        <v>26006.400000000001</v>
      </c>
      <c r="J364" s="15">
        <f t="shared" si="185"/>
        <v>53337.02444362409</v>
      </c>
      <c r="K364" s="15">
        <f t="shared" si="193"/>
        <v>5017954.6674703732</v>
      </c>
      <c r="L364" s="15">
        <f t="shared" si="194"/>
        <v>0</v>
      </c>
      <c r="N364" s="2">
        <v>42303</v>
      </c>
      <c r="O364" s="37">
        <f t="shared" si="186"/>
        <v>0.33381017450159645</v>
      </c>
      <c r="P364" s="12">
        <f t="shared" si="195"/>
        <v>28841.199076937934</v>
      </c>
      <c r="Q364" s="12">
        <f t="shared" si="196"/>
        <v>2230.3951807228914</v>
      </c>
      <c r="R364" s="12">
        <f t="shared" si="197"/>
        <v>2297.307036144578</v>
      </c>
      <c r="S364" s="13">
        <f t="shared" si="198"/>
        <v>7171.2000000000007</v>
      </c>
      <c r="T364" s="13">
        <v>0</v>
      </c>
      <c r="U364" s="14">
        <v>0</v>
      </c>
      <c r="V364" s="15">
        <f t="shared" si="209"/>
        <v>7171.2000000000007</v>
      </c>
      <c r="W364" s="15">
        <f t="shared" si="199"/>
        <v>19372.692040793354</v>
      </c>
      <c r="X364" s="15">
        <f t="shared" si="205"/>
        <v>6425608.1760516092</v>
      </c>
      <c r="Y364" s="15">
        <f t="shared" si="206"/>
        <v>0</v>
      </c>
      <c r="Z364" s="15">
        <f t="shared" si="200"/>
        <v>6518000</v>
      </c>
      <c r="AB364" s="2">
        <v>42303</v>
      </c>
      <c r="AC364" s="12">
        <f t="shared" si="187"/>
        <v>9531.2933624972993</v>
      </c>
      <c r="AD364" s="12">
        <f t="shared" si="201"/>
        <v>874.59936560240953</v>
      </c>
      <c r="AE364" s="12">
        <f t="shared" si="212"/>
        <v>900.83734657048183</v>
      </c>
      <c r="AF364" s="13">
        <f t="shared" si="215"/>
        <v>86400</v>
      </c>
      <c r="AG364" s="15">
        <f t="shared" si="188"/>
        <v>86400</v>
      </c>
      <c r="AH364" s="15">
        <f t="shared" si="202"/>
        <v>-77769.543984073185</v>
      </c>
      <c r="AI364" s="15">
        <f t="shared" si="207"/>
        <v>0</v>
      </c>
      <c r="AJ364" s="15">
        <f t="shared" si="210"/>
        <v>0</v>
      </c>
      <c r="AK364" s="40">
        <f t="shared" si="216"/>
        <v>6512008.1760516092</v>
      </c>
      <c r="AL364" s="15"/>
      <c r="AN364" s="2">
        <v>42303</v>
      </c>
      <c r="AO364" s="12">
        <f t="shared" si="203"/>
        <v>874.59936560240953</v>
      </c>
      <c r="AP364" s="12">
        <f t="shared" si="213"/>
        <v>900.83734657048183</v>
      </c>
      <c r="AQ364" s="34">
        <f t="shared" si="217"/>
        <v>86400</v>
      </c>
      <c r="AR364" s="15">
        <f t="shared" si="189"/>
        <v>86400</v>
      </c>
      <c r="AS364" s="15">
        <f t="shared" si="204"/>
        <v>-77769.543984073185</v>
      </c>
      <c r="AT364" s="15">
        <f t="shared" si="208"/>
        <v>0</v>
      </c>
      <c r="AU364" s="15">
        <f t="shared" si="211"/>
        <v>0</v>
      </c>
      <c r="AV364" s="33">
        <f t="shared" si="218"/>
        <v>6512008.1760516092</v>
      </c>
    </row>
    <row r="365" spans="1:48" x14ac:dyDescent="0.15">
      <c r="A365" s="2">
        <v>42304</v>
      </c>
      <c r="B365" s="30">
        <v>1.035639787</v>
      </c>
      <c r="C365" s="12">
        <f t="shared" si="190"/>
        <v>89479.277596800006</v>
      </c>
      <c r="D365" s="12">
        <f>Výpar!$N$18/31</f>
        <v>7808.3674698795176</v>
      </c>
      <c r="E365" s="12">
        <f t="shared" si="191"/>
        <v>8042.6184939759032</v>
      </c>
      <c r="F365" s="13">
        <f t="shared" si="214"/>
        <v>11664</v>
      </c>
      <c r="G365" s="13">
        <f t="shared" si="192"/>
        <v>7171.2000000000007</v>
      </c>
      <c r="H365" s="14">
        <f t="shared" si="192"/>
        <v>7171.2000000000007</v>
      </c>
      <c r="I365" s="15">
        <f t="shared" si="184"/>
        <v>26006.400000000001</v>
      </c>
      <c r="J365" s="15">
        <f t="shared" si="185"/>
        <v>55430.2591028241</v>
      </c>
      <c r="K365" s="15">
        <f t="shared" si="193"/>
        <v>5073384.9265731974</v>
      </c>
      <c r="L365" s="15">
        <f t="shared" si="194"/>
        <v>0</v>
      </c>
      <c r="N365" s="2">
        <v>42304</v>
      </c>
      <c r="O365" s="37">
        <f t="shared" si="186"/>
        <v>0.34180622287924523</v>
      </c>
      <c r="P365" s="12">
        <f t="shared" si="195"/>
        <v>29532.057656766789</v>
      </c>
      <c r="Q365" s="12">
        <f t="shared" si="196"/>
        <v>2230.3951807228914</v>
      </c>
      <c r="R365" s="12">
        <f t="shared" si="197"/>
        <v>2297.307036144578</v>
      </c>
      <c r="S365" s="13">
        <f t="shared" si="198"/>
        <v>7171.2000000000007</v>
      </c>
      <c r="T365" s="13">
        <v>0</v>
      </c>
      <c r="U365" s="14">
        <v>0</v>
      </c>
      <c r="V365" s="15">
        <f t="shared" si="209"/>
        <v>7171.2000000000007</v>
      </c>
      <c r="W365" s="15">
        <f t="shared" si="199"/>
        <v>20063.550620622209</v>
      </c>
      <c r="X365" s="15">
        <f t="shared" si="205"/>
        <v>6445671.7266722312</v>
      </c>
      <c r="Y365" s="15">
        <f t="shared" si="206"/>
        <v>0</v>
      </c>
      <c r="Z365" s="15">
        <f t="shared" si="200"/>
        <v>6518000</v>
      </c>
      <c r="AB365" s="2">
        <v>42304</v>
      </c>
      <c r="AC365" s="12">
        <f t="shared" si="187"/>
        <v>9759.6048060950943</v>
      </c>
      <c r="AD365" s="12">
        <f t="shared" si="201"/>
        <v>874.59936560240953</v>
      </c>
      <c r="AE365" s="12">
        <f t="shared" si="212"/>
        <v>900.83734657048183</v>
      </c>
      <c r="AF365" s="13">
        <f t="shared" si="215"/>
        <v>86400</v>
      </c>
      <c r="AG365" s="15">
        <f t="shared" si="188"/>
        <v>86400</v>
      </c>
      <c r="AH365" s="15">
        <f t="shared" si="202"/>
        <v>-77541.232540475379</v>
      </c>
      <c r="AI365" s="15">
        <f t="shared" si="207"/>
        <v>0</v>
      </c>
      <c r="AJ365" s="15">
        <f t="shared" si="210"/>
        <v>0</v>
      </c>
      <c r="AK365" s="40">
        <f t="shared" si="216"/>
        <v>6532071.7266722312</v>
      </c>
      <c r="AL365" s="15"/>
      <c r="AN365" s="2">
        <v>42304</v>
      </c>
      <c r="AO365" s="12">
        <f t="shared" si="203"/>
        <v>874.59936560240953</v>
      </c>
      <c r="AP365" s="12">
        <f t="shared" si="213"/>
        <v>900.83734657048183</v>
      </c>
      <c r="AQ365" s="34">
        <f t="shared" si="217"/>
        <v>86400</v>
      </c>
      <c r="AR365" s="15">
        <f t="shared" si="189"/>
        <v>86400</v>
      </c>
      <c r="AS365" s="15">
        <f t="shared" si="204"/>
        <v>-77541.232540475379</v>
      </c>
      <c r="AT365" s="15">
        <f t="shared" si="208"/>
        <v>0</v>
      </c>
      <c r="AU365" s="15">
        <f t="shared" si="211"/>
        <v>0</v>
      </c>
      <c r="AV365" s="33">
        <f t="shared" si="218"/>
        <v>6532071.7266722312</v>
      </c>
    </row>
    <row r="366" spans="1:48" x14ac:dyDescent="0.15">
      <c r="A366" s="2">
        <v>42305</v>
      </c>
      <c r="B366" s="30">
        <v>1.1295449319999999</v>
      </c>
      <c r="C366" s="12">
        <f t="shared" si="190"/>
        <v>97592.682124799991</v>
      </c>
      <c r="D366" s="12">
        <f>Výpar!$N$18/31</f>
        <v>7808.3674698795176</v>
      </c>
      <c r="E366" s="12">
        <f t="shared" si="191"/>
        <v>8042.6184939759032</v>
      </c>
      <c r="F366" s="13">
        <f t="shared" si="214"/>
        <v>11664</v>
      </c>
      <c r="G366" s="13">
        <f t="shared" si="192"/>
        <v>7171.2000000000007</v>
      </c>
      <c r="H366" s="14">
        <f t="shared" si="192"/>
        <v>7171.2000000000007</v>
      </c>
      <c r="I366" s="15">
        <f t="shared" si="184"/>
        <v>26006.400000000001</v>
      </c>
      <c r="J366" s="15">
        <f t="shared" si="185"/>
        <v>63543.663630824085</v>
      </c>
      <c r="K366" s="15">
        <f t="shared" si="193"/>
        <v>5136928.5902040219</v>
      </c>
      <c r="L366" s="15">
        <f t="shared" si="194"/>
        <v>0</v>
      </c>
      <c r="N366" s="2">
        <v>42305</v>
      </c>
      <c r="O366" s="37">
        <f t="shared" si="186"/>
        <v>0.37279900948737293</v>
      </c>
      <c r="P366" s="12">
        <f t="shared" si="195"/>
        <v>32209.834419709023</v>
      </c>
      <c r="Q366" s="12">
        <f t="shared" si="196"/>
        <v>2230.3951807228914</v>
      </c>
      <c r="R366" s="12">
        <f t="shared" si="197"/>
        <v>2297.307036144578</v>
      </c>
      <c r="S366" s="13">
        <f t="shared" si="198"/>
        <v>7171.2000000000007</v>
      </c>
      <c r="T366" s="13">
        <v>0</v>
      </c>
      <c r="U366" s="14">
        <v>0</v>
      </c>
      <c r="V366" s="15">
        <f t="shared" si="209"/>
        <v>7171.2000000000007</v>
      </c>
      <c r="W366" s="15">
        <f t="shared" si="199"/>
        <v>22741.327383564443</v>
      </c>
      <c r="X366" s="15">
        <f t="shared" si="205"/>
        <v>6468413.054055796</v>
      </c>
      <c r="Y366" s="15">
        <f t="shared" si="206"/>
        <v>0</v>
      </c>
      <c r="Z366" s="15">
        <f t="shared" si="200"/>
        <v>6518000</v>
      </c>
      <c r="AB366" s="2">
        <v>42305</v>
      </c>
      <c r="AC366" s="12">
        <f t="shared" si="187"/>
        <v>10644.542905194077</v>
      </c>
      <c r="AD366" s="12">
        <f t="shared" si="201"/>
        <v>874.59936560240953</v>
      </c>
      <c r="AE366" s="12">
        <f t="shared" si="212"/>
        <v>900.83734657048183</v>
      </c>
      <c r="AF366" s="13">
        <f t="shared" si="215"/>
        <v>86400</v>
      </c>
      <c r="AG366" s="15">
        <f t="shared" si="188"/>
        <v>86400</v>
      </c>
      <c r="AH366" s="15">
        <f t="shared" si="202"/>
        <v>-76656.294441376405</v>
      </c>
      <c r="AI366" s="15">
        <f t="shared" si="207"/>
        <v>0</v>
      </c>
      <c r="AJ366" s="15">
        <f>IF((IF($AJ$2&lt;=AI366,AH366,AH366+AI366-$AJ$2)+AJ365)&lt;0,0,IF($AJ$2&lt;=AI366,AH366,AH366+AI366-$AJ$2)+AJ365)</f>
        <v>0</v>
      </c>
      <c r="AK366" s="40">
        <f t="shared" si="216"/>
        <v>6554813.054055796</v>
      </c>
      <c r="AL366" s="15"/>
      <c r="AN366" s="2">
        <v>42305</v>
      </c>
      <c r="AO366" s="12">
        <f t="shared" si="203"/>
        <v>874.59936560240953</v>
      </c>
      <c r="AP366" s="12">
        <f t="shared" si="213"/>
        <v>900.83734657048183</v>
      </c>
      <c r="AQ366" s="34">
        <f t="shared" si="217"/>
        <v>86400</v>
      </c>
      <c r="AR366" s="15">
        <f t="shared" si="189"/>
        <v>86400</v>
      </c>
      <c r="AS366" s="15">
        <f t="shared" si="204"/>
        <v>-76656.294441376405</v>
      </c>
      <c r="AT366" s="15">
        <f t="shared" si="208"/>
        <v>0</v>
      </c>
      <c r="AU366" s="15">
        <f>IF((IF($AJ$2&lt;=AT366,AS366,AS366+AT366-$AJ$2)+AU365)&lt;0,0,IF($AJ$2&lt;=AT366,AS366,AS366+AT366-$AJ$2)+AU365)</f>
        <v>0</v>
      </c>
      <c r="AV366" s="33">
        <f t="shared" si="218"/>
        <v>6554813.054055796</v>
      </c>
    </row>
    <row r="367" spans="1:48" x14ac:dyDescent="0.15">
      <c r="A367" s="2">
        <v>42306</v>
      </c>
      <c r="B367" s="30">
        <v>1.1239691300000001</v>
      </c>
      <c r="C367" s="12">
        <f t="shared" si="190"/>
        <v>97110.932832000006</v>
      </c>
      <c r="D367" s="12">
        <f>Výpar!$N$18/31</f>
        <v>7808.3674698795176</v>
      </c>
      <c r="E367" s="12">
        <f t="shared" si="191"/>
        <v>8042.6184939759032</v>
      </c>
      <c r="F367" s="13">
        <f t="shared" si="214"/>
        <v>11664</v>
      </c>
      <c r="G367" s="13">
        <f t="shared" si="192"/>
        <v>7171.2000000000007</v>
      </c>
      <c r="H367" s="14">
        <f t="shared" si="192"/>
        <v>7171.2000000000007</v>
      </c>
      <c r="I367" s="15">
        <f t="shared" si="184"/>
        <v>26006.400000000001</v>
      </c>
      <c r="J367" s="15">
        <f t="shared" si="185"/>
        <v>63061.9143380241</v>
      </c>
      <c r="K367" s="15">
        <f t="shared" si="193"/>
        <v>5199990.5045420462</v>
      </c>
      <c r="L367" s="15">
        <f t="shared" si="194"/>
        <v>0</v>
      </c>
      <c r="N367" s="2">
        <v>42306</v>
      </c>
      <c r="O367" s="37">
        <f t="shared" si="186"/>
        <v>0.37095875204934686</v>
      </c>
      <c r="P367" s="12">
        <f t="shared" si="195"/>
        <v>32050.836177063567</v>
      </c>
      <c r="Q367" s="12">
        <f t="shared" si="196"/>
        <v>2230.3951807228914</v>
      </c>
      <c r="R367" s="12">
        <f t="shared" si="197"/>
        <v>2297.307036144578</v>
      </c>
      <c r="S367" s="13">
        <f t="shared" si="198"/>
        <v>7171.2000000000007</v>
      </c>
      <c r="T367" s="13">
        <v>0</v>
      </c>
      <c r="U367" s="14">
        <v>0</v>
      </c>
      <c r="V367" s="15">
        <f t="shared" si="209"/>
        <v>7171.2000000000007</v>
      </c>
      <c r="W367" s="15">
        <f t="shared" si="199"/>
        <v>22582.329140918988</v>
      </c>
      <c r="X367" s="15">
        <f t="shared" si="205"/>
        <v>6490995.3831967153</v>
      </c>
      <c r="Y367" s="15">
        <f t="shared" si="206"/>
        <v>0</v>
      </c>
      <c r="Z367" s="15">
        <f t="shared" si="200"/>
        <v>6518000</v>
      </c>
      <c r="AB367" s="2">
        <v>42306</v>
      </c>
      <c r="AC367" s="12">
        <f t="shared" si="187"/>
        <v>10591.99797144383</v>
      </c>
      <c r="AD367" s="12">
        <f t="shared" si="201"/>
        <v>874.59936560240953</v>
      </c>
      <c r="AE367" s="12">
        <f t="shared" si="212"/>
        <v>900.83734657048183</v>
      </c>
      <c r="AF367" s="13">
        <f t="shared" si="215"/>
        <v>86400</v>
      </c>
      <c r="AG367" s="15">
        <f t="shared" si="188"/>
        <v>86400</v>
      </c>
      <c r="AH367" s="15">
        <f t="shared" si="202"/>
        <v>-76708.839375126641</v>
      </c>
      <c r="AI367" s="15">
        <f t="shared" si="207"/>
        <v>0</v>
      </c>
      <c r="AJ367" s="15">
        <f t="shared" si="210"/>
        <v>0</v>
      </c>
      <c r="AK367" s="40">
        <f t="shared" si="216"/>
        <v>6577395.3831967153</v>
      </c>
      <c r="AL367" s="15"/>
      <c r="AN367" s="2">
        <v>42306</v>
      </c>
      <c r="AO367" s="12">
        <f t="shared" si="203"/>
        <v>874.59936560240953</v>
      </c>
      <c r="AP367" s="12">
        <f t="shared" si="213"/>
        <v>900.83734657048183</v>
      </c>
      <c r="AQ367" s="34">
        <f t="shared" si="217"/>
        <v>86400</v>
      </c>
      <c r="AR367" s="15">
        <f t="shared" si="189"/>
        <v>86400</v>
      </c>
      <c r="AS367" s="15">
        <f t="shared" si="204"/>
        <v>-76708.839375126641</v>
      </c>
      <c r="AT367" s="15">
        <f t="shared" si="208"/>
        <v>0</v>
      </c>
      <c r="AU367" s="15">
        <f t="shared" ref="AU367:AU369" si="219">IF((IF($AJ$2&lt;=AT367,AS367,AS367+AT367-$AJ$2)+AU366)&lt;0,0,IF($AJ$2&lt;=AT367,AS367,AS367+AT367-$AJ$2)+AU366)</f>
        <v>0</v>
      </c>
      <c r="AV367" s="33">
        <f t="shared" si="218"/>
        <v>6577395.3831967153</v>
      </c>
    </row>
    <row r="368" spans="1:48" x14ac:dyDescent="0.15">
      <c r="A368" s="2">
        <v>42307</v>
      </c>
      <c r="B368" s="30">
        <v>1.0960901190000001</v>
      </c>
      <c r="C368" s="12">
        <f t="shared" si="190"/>
        <v>94702.186281600007</v>
      </c>
      <c r="D368" s="12">
        <f>Výpar!$N$18/31</f>
        <v>7808.3674698795176</v>
      </c>
      <c r="E368" s="12">
        <f t="shared" si="191"/>
        <v>8042.6184939759032</v>
      </c>
      <c r="F368" s="13">
        <f t="shared" si="214"/>
        <v>11664</v>
      </c>
      <c r="G368" s="13">
        <f t="shared" si="192"/>
        <v>7171.2000000000007</v>
      </c>
      <c r="H368" s="14">
        <f t="shared" si="192"/>
        <v>7171.2000000000007</v>
      </c>
      <c r="I368" s="15">
        <f t="shared" si="184"/>
        <v>26006.400000000001</v>
      </c>
      <c r="J368" s="15">
        <f t="shared" si="185"/>
        <v>60653.167787624101</v>
      </c>
      <c r="K368" s="15">
        <f t="shared" si="193"/>
        <v>5260643.6723296707</v>
      </c>
      <c r="L368" s="15">
        <f t="shared" si="194"/>
        <v>0</v>
      </c>
      <c r="N368" s="2">
        <v>42307</v>
      </c>
      <c r="O368" s="37">
        <f t="shared" si="186"/>
        <v>0.36175746452917268</v>
      </c>
      <c r="P368" s="12">
        <f t="shared" si="195"/>
        <v>31255.844935320518</v>
      </c>
      <c r="Q368" s="12">
        <f t="shared" si="196"/>
        <v>2230.3951807228914</v>
      </c>
      <c r="R368" s="12">
        <f t="shared" si="197"/>
        <v>2297.307036144578</v>
      </c>
      <c r="S368" s="13">
        <f t="shared" si="198"/>
        <v>7171.2000000000007</v>
      </c>
      <c r="T368" s="13">
        <v>0</v>
      </c>
      <c r="U368" s="14">
        <v>0</v>
      </c>
      <c r="V368" s="15">
        <f t="shared" si="209"/>
        <v>7171.2000000000007</v>
      </c>
      <c r="W368" s="15">
        <f t="shared" si="199"/>
        <v>21787.337899175938</v>
      </c>
      <c r="X368" s="15">
        <f t="shared" si="205"/>
        <v>6512782.7210958917</v>
      </c>
      <c r="Y368" s="15">
        <f t="shared" si="206"/>
        <v>16570.058995068073</v>
      </c>
      <c r="Z368" s="15">
        <f t="shared" si="200"/>
        <v>6518000</v>
      </c>
      <c r="AB368" s="2">
        <v>42307</v>
      </c>
      <c r="AC368" s="12">
        <f t="shared" si="187"/>
        <v>10329.273293268852</v>
      </c>
      <c r="AD368" s="12">
        <f t="shared" si="201"/>
        <v>874.59936560240953</v>
      </c>
      <c r="AE368" s="12">
        <f t="shared" si="212"/>
        <v>900.83734657048183</v>
      </c>
      <c r="AF368" s="13">
        <f t="shared" si="215"/>
        <v>86400</v>
      </c>
      <c r="AG368" s="15">
        <f t="shared" si="188"/>
        <v>86400</v>
      </c>
      <c r="AH368" s="15">
        <f t="shared" si="202"/>
        <v>-76971.564053301627</v>
      </c>
      <c r="AI368" s="15">
        <f t="shared" si="207"/>
        <v>0</v>
      </c>
      <c r="AJ368" s="15">
        <f t="shared" si="210"/>
        <v>0</v>
      </c>
      <c r="AK368" s="40">
        <f t="shared" si="216"/>
        <v>6599182.7210958917</v>
      </c>
      <c r="AL368" s="15"/>
      <c r="AN368" s="2">
        <v>42307</v>
      </c>
      <c r="AO368" s="12">
        <f t="shared" si="203"/>
        <v>874.59936560240953</v>
      </c>
      <c r="AP368" s="12">
        <f t="shared" si="213"/>
        <v>900.83734657048183</v>
      </c>
      <c r="AQ368" s="34">
        <f t="shared" si="217"/>
        <v>86400</v>
      </c>
      <c r="AR368" s="15">
        <f t="shared" si="189"/>
        <v>86400</v>
      </c>
      <c r="AS368" s="15">
        <f t="shared" si="204"/>
        <v>-76971.564053301627</v>
      </c>
      <c r="AT368" s="15">
        <f t="shared" si="208"/>
        <v>0</v>
      </c>
      <c r="AU368" s="15">
        <f t="shared" si="219"/>
        <v>0</v>
      </c>
      <c r="AV368" s="33">
        <f t="shared" si="218"/>
        <v>6599182.7210958917</v>
      </c>
    </row>
    <row r="369" spans="1:48" x14ac:dyDescent="0.15">
      <c r="A369" s="2">
        <v>42308</v>
      </c>
      <c r="B369" s="30">
        <v>1.1668740099999999</v>
      </c>
      <c r="C369" s="12">
        <f>B369*86400</f>
        <v>100817.91446399999</v>
      </c>
      <c r="D369" s="12">
        <f>Výpar!$N$18/31</f>
        <v>7808.3674698795176</v>
      </c>
      <c r="E369" s="12">
        <f t="shared" si="191"/>
        <v>8042.6184939759032</v>
      </c>
      <c r="F369" s="13">
        <f t="shared" si="214"/>
        <v>11664</v>
      </c>
      <c r="G369" s="13">
        <f t="shared" si="192"/>
        <v>7171.2000000000007</v>
      </c>
      <c r="H369" s="14">
        <f t="shared" si="192"/>
        <v>7171.2000000000007</v>
      </c>
      <c r="I369" s="15">
        <f t="shared" si="184"/>
        <v>26006.400000000001</v>
      </c>
      <c r="J369" s="15">
        <f t="shared" si="185"/>
        <v>66768.895970024081</v>
      </c>
      <c r="K369" s="15">
        <f t="shared" si="193"/>
        <v>5327412.5682996949</v>
      </c>
      <c r="L369" s="15">
        <f t="shared" si="194"/>
        <v>0</v>
      </c>
      <c r="N369" s="2">
        <v>42308</v>
      </c>
      <c r="O369" s="37">
        <f t="shared" si="186"/>
        <v>0.385119230586357</v>
      </c>
      <c r="P369" s="12">
        <f t="shared" si="195"/>
        <v>33274.301522661248</v>
      </c>
      <c r="Q369" s="12">
        <f t="shared" si="196"/>
        <v>2230.3951807228914</v>
      </c>
      <c r="R369" s="12">
        <f t="shared" si="197"/>
        <v>2297.307036144578</v>
      </c>
      <c r="S369" s="13">
        <f t="shared" si="198"/>
        <v>7171.2000000000007</v>
      </c>
      <c r="T369" s="13">
        <v>0</v>
      </c>
      <c r="U369" s="14">
        <v>0</v>
      </c>
      <c r="V369" s="15">
        <f t="shared" si="209"/>
        <v>7171.2000000000007</v>
      </c>
      <c r="W369" s="15">
        <f t="shared" si="199"/>
        <v>23805.794486516668</v>
      </c>
      <c r="X369" s="15">
        <f t="shared" si="205"/>
        <v>6518000</v>
      </c>
      <c r="Y369" s="15">
        <f t="shared" si="206"/>
        <v>40375.853481584738</v>
      </c>
      <c r="Z369" s="15">
        <f t="shared" si="200"/>
        <v>6518000</v>
      </c>
      <c r="AB369" s="2">
        <v>42308</v>
      </c>
      <c r="AC369" s="12">
        <f t="shared" si="187"/>
        <v>10996.322600826705</v>
      </c>
      <c r="AD369" s="12">
        <f t="shared" si="201"/>
        <v>874.59936560240953</v>
      </c>
      <c r="AE369" s="12">
        <f t="shared" si="212"/>
        <v>900.83734657048183</v>
      </c>
      <c r="AF369" s="13">
        <f t="shared" si="215"/>
        <v>86400</v>
      </c>
      <c r="AG369" s="15">
        <f t="shared" si="188"/>
        <v>86400</v>
      </c>
      <c r="AH369" s="15">
        <f t="shared" si="202"/>
        <v>-76304.514745743771</v>
      </c>
      <c r="AI369" s="15">
        <f t="shared" si="207"/>
        <v>0</v>
      </c>
      <c r="AJ369" s="15">
        <f t="shared" si="210"/>
        <v>0</v>
      </c>
      <c r="AK369" s="40">
        <f t="shared" si="216"/>
        <v>6604400</v>
      </c>
      <c r="AL369" s="15"/>
      <c r="AN369" s="2">
        <v>42308</v>
      </c>
      <c r="AO369" s="12">
        <f t="shared" si="203"/>
        <v>874.59936560240953</v>
      </c>
      <c r="AP369" s="12">
        <f t="shared" si="213"/>
        <v>900.83734657048183</v>
      </c>
      <c r="AQ369" s="34">
        <f t="shared" si="217"/>
        <v>86400</v>
      </c>
      <c r="AR369" s="15">
        <f t="shared" si="189"/>
        <v>86400</v>
      </c>
      <c r="AS369" s="15">
        <f t="shared" si="204"/>
        <v>-76304.514745743771</v>
      </c>
      <c r="AT369" s="15">
        <f t="shared" si="208"/>
        <v>0</v>
      </c>
      <c r="AU369" s="15">
        <f t="shared" si="219"/>
        <v>0</v>
      </c>
      <c r="AV369" s="33">
        <f t="shared" si="218"/>
        <v>6604400</v>
      </c>
    </row>
    <row r="370" spans="1:48" x14ac:dyDescent="0.15">
      <c r="A370" s="2"/>
      <c r="C370" s="12">
        <f>SUM(C5:C369)</f>
        <v>21662683.480367992</v>
      </c>
      <c r="D370" s="12"/>
      <c r="E370" s="12"/>
      <c r="F370" s="13"/>
      <c r="G370" s="13"/>
      <c r="H370" s="16"/>
      <c r="I370" s="15"/>
      <c r="J370" s="15"/>
      <c r="K370" s="15"/>
      <c r="L370" s="15"/>
      <c r="N370" s="2"/>
      <c r="P370" s="12">
        <f>SUM(P5:P369)</f>
        <v>7149628.7713144785</v>
      </c>
      <c r="Q370" s="12"/>
      <c r="R370" s="12"/>
      <c r="S370" s="13"/>
      <c r="T370" s="13"/>
      <c r="U370" s="16"/>
      <c r="V370" s="15"/>
      <c r="W370" s="15"/>
      <c r="X370" s="15"/>
      <c r="Y370" s="15"/>
      <c r="Z370" s="15"/>
      <c r="AB370" s="2"/>
      <c r="AC370" s="2"/>
      <c r="AD370" s="12"/>
      <c r="AE370" s="12"/>
      <c r="AF370" s="13"/>
      <c r="AG370" s="15"/>
      <c r="AH370" s="15"/>
      <c r="AI370" s="15"/>
      <c r="AJ370" s="15"/>
      <c r="AK370" s="15"/>
      <c r="AL370" s="15"/>
      <c r="AN370" s="2"/>
      <c r="AO370" s="12"/>
      <c r="AP370" s="12"/>
      <c r="AQ370" s="13"/>
      <c r="AR370" s="15"/>
      <c r="AS370" s="15"/>
      <c r="AT370" s="15"/>
      <c r="AU370" s="15"/>
    </row>
    <row r="371" spans="1:48" x14ac:dyDescent="0.15">
      <c r="A371" s="2"/>
      <c r="C371" s="12"/>
      <c r="D371" s="12"/>
      <c r="E371" s="12"/>
      <c r="F371" s="13"/>
      <c r="G371" s="13"/>
      <c r="H371" s="16"/>
      <c r="I371" s="15"/>
      <c r="J371" s="15"/>
      <c r="K371" s="15"/>
      <c r="L371" s="15"/>
    </row>
    <row r="372" spans="1:48" x14ac:dyDescent="0.15">
      <c r="A372" s="2"/>
      <c r="C372" s="12"/>
      <c r="D372" s="12"/>
      <c r="E372" s="12"/>
      <c r="F372" s="13"/>
      <c r="G372" s="13"/>
      <c r="H372" s="4"/>
    </row>
    <row r="373" spans="1:48" x14ac:dyDescent="0.15">
      <c r="A373" s="2"/>
      <c r="F373" s="4"/>
      <c r="G373" s="4"/>
      <c r="H373" s="4"/>
    </row>
    <row r="374" spans="1:48" x14ac:dyDescent="0.15">
      <c r="A374" s="2"/>
      <c r="F374" s="4"/>
      <c r="G374" s="4"/>
      <c r="H374" s="4"/>
    </row>
    <row r="375" spans="1:48" x14ac:dyDescent="0.15">
      <c r="A375" s="2"/>
      <c r="F375" s="4"/>
      <c r="G375" s="4"/>
      <c r="H375" s="4"/>
    </row>
    <row r="376" spans="1:48" x14ac:dyDescent="0.15">
      <c r="A376" s="2"/>
      <c r="F376" s="4"/>
      <c r="G376" s="4"/>
      <c r="H376" s="4"/>
    </row>
    <row r="377" spans="1:48" x14ac:dyDescent="0.15">
      <c r="A377" s="2"/>
      <c r="F377" s="4"/>
      <c r="G377" s="4"/>
      <c r="H377" s="4"/>
    </row>
    <row r="378" spans="1:48" x14ac:dyDescent="0.15">
      <c r="A378" s="2"/>
      <c r="F378" s="4"/>
      <c r="G378" s="4"/>
      <c r="H378" s="4"/>
    </row>
    <row r="379" spans="1:48" x14ac:dyDescent="0.15">
      <c r="A379" s="2"/>
      <c r="F379" s="4"/>
      <c r="G379" s="4"/>
      <c r="H379" s="4"/>
    </row>
    <row r="380" spans="1:48" x14ac:dyDescent="0.15">
      <c r="A380" s="2"/>
      <c r="F380" s="4"/>
      <c r="G380" s="4"/>
      <c r="H380" s="4"/>
    </row>
    <row r="381" spans="1:48" x14ac:dyDescent="0.15">
      <c r="A381" s="2"/>
      <c r="F381" s="4"/>
      <c r="G381" s="4"/>
      <c r="H381" s="4"/>
    </row>
    <row r="382" spans="1:48" x14ac:dyDescent="0.15">
      <c r="A382" s="2"/>
      <c r="F382" s="4"/>
      <c r="G382" s="4"/>
      <c r="H382" s="4"/>
    </row>
    <row r="383" spans="1:48" x14ac:dyDescent="0.15">
      <c r="A383" s="2"/>
      <c r="F383" s="4"/>
      <c r="G383" s="4"/>
      <c r="H383" s="4"/>
    </row>
    <row r="384" spans="1:48" x14ac:dyDescent="0.15">
      <c r="A384" s="2"/>
      <c r="F384" s="4"/>
      <c r="G384" s="4"/>
      <c r="H384" s="4"/>
    </row>
    <row r="385" spans="1:8" x14ac:dyDescent="0.15">
      <c r="A385" s="2"/>
      <c r="F385" s="4"/>
      <c r="G385" s="4"/>
      <c r="H385" s="4"/>
    </row>
    <row r="386" spans="1:8" x14ac:dyDescent="0.15">
      <c r="A386" s="2"/>
      <c r="F386" s="4"/>
      <c r="G386" s="4"/>
      <c r="H386" s="4"/>
    </row>
    <row r="387" spans="1:8" x14ac:dyDescent="0.15">
      <c r="A387" s="2"/>
      <c r="F387" s="4"/>
      <c r="G387" s="4"/>
      <c r="H387" s="4"/>
    </row>
    <row r="388" spans="1:8" x14ac:dyDescent="0.15">
      <c r="A388" s="2"/>
      <c r="F388" s="4"/>
      <c r="G388" s="4"/>
      <c r="H388" s="4"/>
    </row>
    <row r="389" spans="1:8" x14ac:dyDescent="0.15">
      <c r="A389" s="2"/>
      <c r="F389" s="4"/>
      <c r="G389" s="4"/>
      <c r="H389" s="4"/>
    </row>
    <row r="390" spans="1:8" x14ac:dyDescent="0.15">
      <c r="A390" s="2"/>
      <c r="F390" s="4"/>
      <c r="G390" s="4"/>
      <c r="H390" s="4"/>
    </row>
    <row r="391" spans="1:8" x14ac:dyDescent="0.15">
      <c r="A391" s="2"/>
      <c r="F391" s="4"/>
      <c r="G391" s="4"/>
      <c r="H391" s="4"/>
    </row>
    <row r="392" spans="1:8" x14ac:dyDescent="0.15">
      <c r="A392" s="2"/>
      <c r="F392" s="4"/>
      <c r="G392" s="4"/>
      <c r="H392" s="4"/>
    </row>
    <row r="393" spans="1:8" x14ac:dyDescent="0.15">
      <c r="A393" s="2"/>
      <c r="F393" s="4"/>
      <c r="G393" s="4"/>
      <c r="H393" s="4"/>
    </row>
    <row r="394" spans="1:8" x14ac:dyDescent="0.15">
      <c r="A394" s="2"/>
      <c r="F394" s="4"/>
      <c r="G394" s="4"/>
      <c r="H394" s="4"/>
    </row>
    <row r="395" spans="1:8" x14ac:dyDescent="0.15">
      <c r="A395" s="2"/>
      <c r="F395" s="4"/>
      <c r="G395" s="4"/>
      <c r="H395" s="4"/>
    </row>
    <row r="396" spans="1:8" x14ac:dyDescent="0.15">
      <c r="A396" s="2"/>
      <c r="F396" s="4"/>
      <c r="G396" s="4"/>
      <c r="H396" s="4"/>
    </row>
    <row r="397" spans="1:8" x14ac:dyDescent="0.15">
      <c r="A397" s="2"/>
      <c r="F397" s="4"/>
      <c r="G397" s="4"/>
      <c r="H397" s="4"/>
    </row>
    <row r="398" spans="1:8" x14ac:dyDescent="0.15">
      <c r="A398" s="2"/>
      <c r="F398" s="4"/>
      <c r="G398" s="4"/>
      <c r="H398" s="4"/>
    </row>
    <row r="399" spans="1:8" x14ac:dyDescent="0.15">
      <c r="A399" s="2"/>
      <c r="F399" s="4"/>
      <c r="G399" s="4"/>
      <c r="H399" s="4"/>
    </row>
    <row r="400" spans="1:8" x14ac:dyDescent="0.15">
      <c r="A400" s="2"/>
      <c r="F400" s="4"/>
      <c r="G400" s="4"/>
      <c r="H400" s="4"/>
    </row>
    <row r="401" spans="1:8" x14ac:dyDescent="0.15">
      <c r="A401" s="2"/>
      <c r="F401" s="4"/>
      <c r="G401" s="4"/>
      <c r="H401" s="4"/>
    </row>
    <row r="402" spans="1:8" x14ac:dyDescent="0.15">
      <c r="A402" s="2"/>
      <c r="F402" s="4"/>
      <c r="G402" s="4"/>
      <c r="H402" s="4"/>
    </row>
    <row r="403" spans="1:8" x14ac:dyDescent="0.15">
      <c r="A403" s="2"/>
      <c r="F403" s="4"/>
      <c r="G403" s="4"/>
      <c r="H403" s="4"/>
    </row>
    <row r="404" spans="1:8" x14ac:dyDescent="0.15">
      <c r="A404" s="2"/>
      <c r="F404" s="4"/>
      <c r="G404" s="4"/>
      <c r="H404" s="4"/>
    </row>
    <row r="405" spans="1:8" x14ac:dyDescent="0.15">
      <c r="A405" s="2"/>
      <c r="F405" s="4"/>
      <c r="G405" s="4"/>
      <c r="H405" s="4"/>
    </row>
    <row r="406" spans="1:8" x14ac:dyDescent="0.15">
      <c r="A406" s="2"/>
      <c r="F406" s="4"/>
      <c r="G406" s="4"/>
      <c r="H406" s="4"/>
    </row>
    <row r="407" spans="1:8" x14ac:dyDescent="0.15">
      <c r="A407" s="2"/>
      <c r="F407" s="4"/>
      <c r="G407" s="4"/>
      <c r="H407" s="4"/>
    </row>
    <row r="408" spans="1:8" x14ac:dyDescent="0.15">
      <c r="A408" s="2"/>
      <c r="F408" s="4"/>
      <c r="G408" s="4"/>
      <c r="H408" s="4"/>
    </row>
    <row r="409" spans="1:8" x14ac:dyDescent="0.15">
      <c r="A409" s="2"/>
      <c r="F409" s="4"/>
      <c r="G409" s="4"/>
      <c r="H409" s="4"/>
    </row>
    <row r="410" spans="1:8" x14ac:dyDescent="0.15">
      <c r="A410" s="2"/>
      <c r="F410" s="4"/>
      <c r="G410" s="4"/>
      <c r="H410" s="4"/>
    </row>
    <row r="411" spans="1:8" x14ac:dyDescent="0.15">
      <c r="A411" s="2"/>
      <c r="F411" s="4"/>
      <c r="G411" s="4"/>
      <c r="H411" s="4"/>
    </row>
    <row r="412" spans="1:8" x14ac:dyDescent="0.15">
      <c r="A412" s="2"/>
      <c r="F412" s="4"/>
      <c r="G412" s="4"/>
      <c r="H412" s="4"/>
    </row>
    <row r="413" spans="1:8" x14ac:dyDescent="0.15">
      <c r="A413" s="2"/>
      <c r="F413" s="4"/>
      <c r="G413" s="4"/>
      <c r="H413" s="4"/>
    </row>
    <row r="414" spans="1:8" x14ac:dyDescent="0.15">
      <c r="A414" s="2"/>
      <c r="F414" s="4"/>
      <c r="G414" s="4"/>
      <c r="H414" s="4"/>
    </row>
    <row r="415" spans="1:8" x14ac:dyDescent="0.15">
      <c r="A415" s="2"/>
      <c r="F415" s="4"/>
      <c r="G415" s="4"/>
      <c r="H415" s="4"/>
    </row>
    <row r="416" spans="1:8" x14ac:dyDescent="0.15">
      <c r="A416" s="2"/>
      <c r="F416" s="4"/>
      <c r="G416" s="4"/>
      <c r="H416" s="4"/>
    </row>
    <row r="417" spans="1:8" x14ac:dyDescent="0.15">
      <c r="A417" s="2"/>
      <c r="F417" s="4"/>
      <c r="G417" s="4"/>
      <c r="H417" s="4"/>
    </row>
    <row r="418" spans="1:8" x14ac:dyDescent="0.15">
      <c r="A418" s="2"/>
      <c r="F418" s="4"/>
      <c r="G418" s="4"/>
      <c r="H418" s="4"/>
    </row>
    <row r="419" spans="1:8" x14ac:dyDescent="0.15">
      <c r="A419" s="2"/>
      <c r="F419" s="4"/>
      <c r="G419" s="4"/>
      <c r="H419" s="4"/>
    </row>
    <row r="420" spans="1:8" x14ac:dyDescent="0.15">
      <c r="A420" s="2"/>
      <c r="F420" s="4"/>
      <c r="G420" s="4"/>
      <c r="H420" s="4"/>
    </row>
    <row r="421" spans="1:8" x14ac:dyDescent="0.15">
      <c r="A421" s="2"/>
      <c r="F421" s="4"/>
      <c r="G421" s="4"/>
      <c r="H421" s="4"/>
    </row>
    <row r="422" spans="1:8" x14ac:dyDescent="0.15">
      <c r="A422" s="2"/>
      <c r="F422" s="4"/>
      <c r="G422" s="4"/>
      <c r="H422" s="4"/>
    </row>
    <row r="423" spans="1:8" x14ac:dyDescent="0.15">
      <c r="A423" s="2"/>
      <c r="F423" s="4"/>
      <c r="G423" s="4"/>
      <c r="H423" s="4"/>
    </row>
    <row r="424" spans="1:8" x14ac:dyDescent="0.15">
      <c r="A424" s="2"/>
      <c r="F424" s="4"/>
      <c r="G424" s="4"/>
      <c r="H424" s="4"/>
    </row>
    <row r="425" spans="1:8" x14ac:dyDescent="0.15">
      <c r="A425" s="2"/>
      <c r="F425" s="4"/>
      <c r="G425" s="4"/>
      <c r="H425" s="4"/>
    </row>
    <row r="426" spans="1:8" x14ac:dyDescent="0.15">
      <c r="A426" s="2"/>
      <c r="F426" s="4"/>
      <c r="G426" s="4"/>
      <c r="H426" s="4"/>
    </row>
    <row r="427" spans="1:8" x14ac:dyDescent="0.15">
      <c r="A427" s="2"/>
      <c r="F427" s="4"/>
      <c r="G427" s="4"/>
      <c r="H427" s="4"/>
    </row>
    <row r="428" spans="1:8" x14ac:dyDescent="0.15">
      <c r="A428" s="2"/>
      <c r="F428" s="4"/>
      <c r="G428" s="4"/>
      <c r="H428" s="4"/>
    </row>
    <row r="429" spans="1:8" x14ac:dyDescent="0.15">
      <c r="A429" s="2"/>
      <c r="F429" s="4"/>
      <c r="G429" s="4"/>
      <c r="H429" s="4"/>
    </row>
    <row r="430" spans="1:8" x14ac:dyDescent="0.15">
      <c r="A430" s="2"/>
      <c r="F430" s="4"/>
      <c r="G430" s="4"/>
      <c r="H430" s="4"/>
    </row>
    <row r="431" spans="1:8" x14ac:dyDescent="0.15">
      <c r="A431" s="2"/>
      <c r="F431" s="4"/>
      <c r="G431" s="4"/>
      <c r="H431" s="4"/>
    </row>
    <row r="432" spans="1:8" x14ac:dyDescent="0.15">
      <c r="A432" s="2"/>
      <c r="F432" s="4"/>
      <c r="G432" s="4"/>
      <c r="H432" s="4"/>
    </row>
    <row r="433" spans="1:8" x14ac:dyDescent="0.15">
      <c r="A433" s="2"/>
      <c r="F433" s="4"/>
      <c r="G433" s="4"/>
      <c r="H433" s="4"/>
    </row>
    <row r="434" spans="1:8" x14ac:dyDescent="0.15">
      <c r="A434" s="2"/>
      <c r="F434" s="4"/>
      <c r="G434" s="4"/>
      <c r="H434" s="4"/>
    </row>
    <row r="435" spans="1:8" x14ac:dyDescent="0.15">
      <c r="A435" s="2"/>
      <c r="F435" s="4"/>
      <c r="G435" s="4"/>
      <c r="H435" s="4"/>
    </row>
    <row r="436" spans="1:8" x14ac:dyDescent="0.15">
      <c r="A436" s="2"/>
      <c r="F436" s="4"/>
      <c r="G436" s="4"/>
      <c r="H436" s="4"/>
    </row>
    <row r="437" spans="1:8" x14ac:dyDescent="0.15">
      <c r="A437" s="2"/>
      <c r="F437" s="4"/>
      <c r="G437" s="4"/>
      <c r="H437" s="4"/>
    </row>
    <row r="438" spans="1:8" x14ac:dyDescent="0.15">
      <c r="A438" s="2"/>
      <c r="F438" s="4"/>
      <c r="G438" s="4"/>
      <c r="H438" s="4"/>
    </row>
    <row r="439" spans="1:8" x14ac:dyDescent="0.15">
      <c r="A439" s="2"/>
      <c r="F439" s="4"/>
      <c r="G439" s="4"/>
      <c r="H439" s="4"/>
    </row>
    <row r="440" spans="1:8" x14ac:dyDescent="0.15">
      <c r="A440" s="2"/>
      <c r="F440" s="4"/>
      <c r="G440" s="4"/>
      <c r="H440" s="4"/>
    </row>
    <row r="441" spans="1:8" x14ac:dyDescent="0.15">
      <c r="A441" s="2"/>
      <c r="F441" s="4"/>
      <c r="G441" s="4"/>
      <c r="H441" s="4"/>
    </row>
    <row r="442" spans="1:8" x14ac:dyDescent="0.15">
      <c r="A442" s="2"/>
      <c r="F442" s="4"/>
      <c r="G442" s="4"/>
      <c r="H442" s="4"/>
    </row>
    <row r="443" spans="1:8" x14ac:dyDescent="0.15">
      <c r="A443" s="2"/>
      <c r="F443" s="4"/>
      <c r="G443" s="4"/>
      <c r="H443" s="4"/>
    </row>
    <row r="444" spans="1:8" x14ac:dyDescent="0.15">
      <c r="A444" s="2"/>
      <c r="F444" s="4"/>
      <c r="G444" s="4"/>
      <c r="H444" s="4"/>
    </row>
    <row r="445" spans="1:8" x14ac:dyDescent="0.15">
      <c r="A445" s="2"/>
      <c r="F445" s="4"/>
      <c r="G445" s="4"/>
      <c r="H445" s="4"/>
    </row>
    <row r="446" spans="1:8" x14ac:dyDescent="0.15">
      <c r="A446" s="2"/>
      <c r="F446" s="4"/>
      <c r="G446" s="4"/>
      <c r="H446" s="4"/>
    </row>
    <row r="447" spans="1:8" x14ac:dyDescent="0.15">
      <c r="A447" s="2"/>
      <c r="F447" s="4"/>
      <c r="G447" s="4"/>
      <c r="H447" s="4"/>
    </row>
    <row r="448" spans="1:8" x14ac:dyDescent="0.15">
      <c r="A448" s="2"/>
      <c r="F448" s="4"/>
      <c r="G448" s="4"/>
      <c r="H448" s="4"/>
    </row>
    <row r="449" spans="1:8" x14ac:dyDescent="0.15">
      <c r="A449" s="2"/>
      <c r="F449" s="4"/>
      <c r="G449" s="4"/>
      <c r="H449" s="4"/>
    </row>
    <row r="450" spans="1:8" x14ac:dyDescent="0.15">
      <c r="A450" s="2"/>
      <c r="F450" s="4"/>
      <c r="G450" s="4"/>
      <c r="H450" s="4"/>
    </row>
    <row r="451" spans="1:8" x14ac:dyDescent="0.15">
      <c r="A451" s="2"/>
      <c r="F451" s="4"/>
      <c r="G451" s="4"/>
      <c r="H451" s="4"/>
    </row>
    <row r="452" spans="1:8" x14ac:dyDescent="0.15">
      <c r="A452" s="2"/>
      <c r="F452" s="4"/>
      <c r="G452" s="4"/>
      <c r="H452" s="4"/>
    </row>
    <row r="453" spans="1:8" x14ac:dyDescent="0.15">
      <c r="A453" s="2"/>
      <c r="F453" s="4"/>
      <c r="G453" s="4"/>
      <c r="H453" s="4"/>
    </row>
    <row r="454" spans="1:8" x14ac:dyDescent="0.15">
      <c r="A454" s="2"/>
      <c r="F454" s="4"/>
      <c r="G454" s="4"/>
      <c r="H454" s="4"/>
    </row>
    <row r="455" spans="1:8" x14ac:dyDescent="0.15">
      <c r="A455" s="2"/>
      <c r="F455" s="4"/>
      <c r="G455" s="4"/>
      <c r="H455" s="4"/>
    </row>
    <row r="456" spans="1:8" x14ac:dyDescent="0.15">
      <c r="A456" s="2"/>
      <c r="F456" s="4"/>
      <c r="G456" s="4"/>
      <c r="H456" s="4"/>
    </row>
    <row r="457" spans="1:8" x14ac:dyDescent="0.15">
      <c r="A457" s="2"/>
      <c r="F457" s="4"/>
      <c r="G457" s="4"/>
      <c r="H457" s="4"/>
    </row>
    <row r="458" spans="1:8" x14ac:dyDescent="0.15">
      <c r="A458" s="2"/>
      <c r="F458" s="4"/>
      <c r="G458" s="4"/>
      <c r="H458" s="4"/>
    </row>
    <row r="459" spans="1:8" x14ac:dyDescent="0.15">
      <c r="A459" s="2"/>
      <c r="F459" s="4"/>
      <c r="G459" s="4"/>
      <c r="H459" s="4"/>
    </row>
    <row r="460" spans="1:8" x14ac:dyDescent="0.15">
      <c r="A460" s="2"/>
      <c r="F460" s="4"/>
      <c r="G460" s="4"/>
      <c r="H460" s="4"/>
    </row>
    <row r="461" spans="1:8" x14ac:dyDescent="0.15">
      <c r="A461" s="2"/>
      <c r="F461" s="4"/>
      <c r="G461" s="4"/>
      <c r="H461" s="4"/>
    </row>
    <row r="462" spans="1:8" x14ac:dyDescent="0.15">
      <c r="A462" s="2"/>
      <c r="F462" s="4"/>
      <c r="G462" s="4"/>
      <c r="H462" s="4"/>
    </row>
    <row r="463" spans="1:8" x14ac:dyDescent="0.15">
      <c r="A463" s="2"/>
      <c r="F463" s="4"/>
      <c r="G463" s="4"/>
      <c r="H463" s="4"/>
    </row>
    <row r="464" spans="1:8" x14ac:dyDescent="0.15">
      <c r="A464" s="2"/>
      <c r="F464" s="4"/>
      <c r="G464" s="4"/>
      <c r="H464" s="4"/>
    </row>
    <row r="465" spans="1:8" x14ac:dyDescent="0.15">
      <c r="A465" s="2"/>
      <c r="F465" s="4"/>
      <c r="G465" s="4"/>
      <c r="H465" s="4"/>
    </row>
    <row r="466" spans="1:8" x14ac:dyDescent="0.15">
      <c r="A466" s="2"/>
      <c r="F466" s="4"/>
      <c r="G466" s="4"/>
      <c r="H466" s="4"/>
    </row>
    <row r="467" spans="1:8" x14ac:dyDescent="0.15">
      <c r="A467" s="2"/>
      <c r="F467" s="4"/>
      <c r="G467" s="4"/>
      <c r="H467" s="4"/>
    </row>
    <row r="468" spans="1:8" x14ac:dyDescent="0.15">
      <c r="A468" s="2"/>
      <c r="F468" s="4"/>
      <c r="G468" s="4"/>
      <c r="H468" s="4"/>
    </row>
    <row r="469" spans="1:8" x14ac:dyDescent="0.15">
      <c r="A469" s="2"/>
      <c r="F469" s="4"/>
      <c r="G469" s="4"/>
      <c r="H469" s="4"/>
    </row>
    <row r="470" spans="1:8" x14ac:dyDescent="0.15">
      <c r="A470" s="2"/>
      <c r="F470" s="4"/>
      <c r="G470" s="4"/>
      <c r="H470" s="4"/>
    </row>
    <row r="471" spans="1:8" x14ac:dyDescent="0.15">
      <c r="A471" s="2"/>
      <c r="F471" s="4"/>
      <c r="G471" s="4"/>
      <c r="H471" s="4"/>
    </row>
    <row r="472" spans="1:8" x14ac:dyDescent="0.15">
      <c r="A472" s="2"/>
      <c r="F472" s="4"/>
      <c r="G472" s="4"/>
      <c r="H472" s="4"/>
    </row>
    <row r="473" spans="1:8" x14ac:dyDescent="0.15">
      <c r="A473" s="2"/>
      <c r="F473" s="4"/>
      <c r="G473" s="4"/>
      <c r="H473" s="4"/>
    </row>
    <row r="474" spans="1:8" x14ac:dyDescent="0.15">
      <c r="A474" s="2"/>
      <c r="F474" s="4"/>
      <c r="G474" s="4"/>
      <c r="H474" s="4"/>
    </row>
    <row r="475" spans="1:8" x14ac:dyDescent="0.15">
      <c r="A475" s="2"/>
      <c r="F475" s="4"/>
      <c r="G475" s="4"/>
      <c r="H475" s="4"/>
    </row>
    <row r="476" spans="1:8" x14ac:dyDescent="0.15">
      <c r="A476" s="2"/>
      <c r="F476" s="4"/>
      <c r="G476" s="4"/>
      <c r="H476" s="4"/>
    </row>
    <row r="477" spans="1:8" x14ac:dyDescent="0.15">
      <c r="A477" s="2"/>
      <c r="F477" s="4"/>
      <c r="G477" s="4"/>
      <c r="H477" s="4"/>
    </row>
    <row r="478" spans="1:8" x14ac:dyDescent="0.15">
      <c r="A478" s="2"/>
      <c r="F478" s="4"/>
      <c r="G478" s="4"/>
      <c r="H478" s="4"/>
    </row>
    <row r="479" spans="1:8" x14ac:dyDescent="0.15">
      <c r="A479" s="2"/>
      <c r="F479" s="4"/>
      <c r="G479" s="4"/>
      <c r="H479" s="4"/>
    </row>
    <row r="480" spans="1:8" x14ac:dyDescent="0.15">
      <c r="A480" s="2"/>
      <c r="F480" s="4"/>
      <c r="G480" s="4"/>
      <c r="H480" s="4"/>
    </row>
    <row r="481" spans="1:8" x14ac:dyDescent="0.15">
      <c r="A481" s="2"/>
      <c r="F481" s="4"/>
      <c r="G481" s="4"/>
      <c r="H481" s="4"/>
    </row>
    <row r="482" spans="1:8" x14ac:dyDescent="0.15">
      <c r="A482" s="2"/>
      <c r="F482" s="4"/>
      <c r="G482" s="4"/>
      <c r="H482" s="4"/>
    </row>
    <row r="483" spans="1:8" x14ac:dyDescent="0.15">
      <c r="A483" s="2"/>
      <c r="F483" s="4"/>
      <c r="G483" s="4"/>
      <c r="H483" s="4"/>
    </row>
    <row r="484" spans="1:8" x14ac:dyDescent="0.15">
      <c r="A484" s="2"/>
      <c r="F484" s="4"/>
      <c r="G484" s="4"/>
      <c r="H484" s="4"/>
    </row>
    <row r="485" spans="1:8" x14ac:dyDescent="0.15">
      <c r="A485" s="2"/>
      <c r="F485" s="4"/>
      <c r="G485" s="4"/>
      <c r="H485" s="4"/>
    </row>
    <row r="486" spans="1:8" x14ac:dyDescent="0.15">
      <c r="A486" s="2"/>
      <c r="F486" s="4"/>
      <c r="G486" s="4"/>
      <c r="H486" s="4"/>
    </row>
    <row r="487" spans="1:8" x14ac:dyDescent="0.15">
      <c r="A487" s="2"/>
      <c r="F487" s="4"/>
      <c r="G487" s="4"/>
      <c r="H487" s="4"/>
    </row>
    <row r="488" spans="1:8" x14ac:dyDescent="0.15">
      <c r="A488" s="2"/>
      <c r="F488" s="4"/>
      <c r="G488" s="4"/>
      <c r="H488" s="4"/>
    </row>
    <row r="489" spans="1:8" x14ac:dyDescent="0.15">
      <c r="A489" s="2"/>
      <c r="F489" s="4"/>
      <c r="G489" s="4"/>
      <c r="H489" s="4"/>
    </row>
    <row r="490" spans="1:8" x14ac:dyDescent="0.15">
      <c r="A490" s="2"/>
      <c r="F490" s="4"/>
      <c r="G490" s="4"/>
      <c r="H490" s="4"/>
    </row>
    <row r="491" spans="1:8" x14ac:dyDescent="0.15">
      <c r="A491" s="2"/>
      <c r="F491" s="4"/>
      <c r="G491" s="4"/>
      <c r="H491" s="4"/>
    </row>
    <row r="492" spans="1:8" x14ac:dyDescent="0.15">
      <c r="A492" s="2"/>
      <c r="F492" s="4"/>
      <c r="G492" s="4"/>
      <c r="H492" s="4"/>
    </row>
    <row r="493" spans="1:8" x14ac:dyDescent="0.15">
      <c r="A493" s="2"/>
      <c r="F493" s="4"/>
      <c r="G493" s="4"/>
      <c r="H493" s="4"/>
    </row>
    <row r="494" spans="1:8" x14ac:dyDescent="0.15">
      <c r="A494" s="2"/>
      <c r="F494" s="4"/>
      <c r="G494" s="4"/>
      <c r="H494" s="4"/>
    </row>
    <row r="495" spans="1:8" x14ac:dyDescent="0.15">
      <c r="A495" s="2"/>
      <c r="F495" s="4"/>
      <c r="G495" s="4"/>
      <c r="H495" s="4"/>
    </row>
    <row r="496" spans="1:8" x14ac:dyDescent="0.15">
      <c r="A496" s="2"/>
      <c r="F496" s="4"/>
      <c r="G496" s="4"/>
      <c r="H496" s="4"/>
    </row>
    <row r="497" spans="1:8" x14ac:dyDescent="0.15">
      <c r="A497" s="2"/>
      <c r="F497" s="4"/>
      <c r="G497" s="4"/>
      <c r="H497" s="4"/>
    </row>
    <row r="498" spans="1:8" x14ac:dyDescent="0.15">
      <c r="A498" s="2"/>
      <c r="F498" s="4"/>
      <c r="G498" s="4"/>
      <c r="H498" s="4"/>
    </row>
    <row r="499" spans="1:8" x14ac:dyDescent="0.15">
      <c r="A499" s="2"/>
      <c r="F499" s="4"/>
      <c r="G499" s="4"/>
      <c r="H499" s="4"/>
    </row>
    <row r="500" spans="1:8" x14ac:dyDescent="0.15">
      <c r="A500" s="2"/>
      <c r="F500" s="4"/>
      <c r="G500" s="4"/>
      <c r="H500" s="4"/>
    </row>
    <row r="501" spans="1:8" x14ac:dyDescent="0.15">
      <c r="A501" s="2"/>
      <c r="F501" s="4"/>
      <c r="G501" s="4"/>
      <c r="H501" s="4"/>
    </row>
    <row r="502" spans="1:8" x14ac:dyDescent="0.15">
      <c r="A502" s="2"/>
      <c r="F502" s="4"/>
      <c r="G502" s="4"/>
      <c r="H502" s="4"/>
    </row>
    <row r="503" spans="1:8" x14ac:dyDescent="0.15">
      <c r="A503" s="2"/>
      <c r="F503" s="4"/>
      <c r="G503" s="4"/>
      <c r="H503" s="4"/>
    </row>
    <row r="504" spans="1:8" x14ac:dyDescent="0.15">
      <c r="A504" s="2"/>
      <c r="F504" s="4"/>
      <c r="G504" s="4"/>
      <c r="H504" s="4"/>
    </row>
    <row r="505" spans="1:8" x14ac:dyDescent="0.15">
      <c r="A505" s="2"/>
      <c r="F505" s="4"/>
      <c r="G505" s="4"/>
      <c r="H505" s="4"/>
    </row>
    <row r="506" spans="1:8" x14ac:dyDescent="0.15">
      <c r="A506" s="2"/>
      <c r="F506" s="4"/>
      <c r="G506" s="4"/>
      <c r="H506" s="4"/>
    </row>
    <row r="507" spans="1:8" x14ac:dyDescent="0.15">
      <c r="A507" s="2"/>
      <c r="F507" s="4"/>
      <c r="G507" s="4"/>
      <c r="H507" s="4"/>
    </row>
    <row r="508" spans="1:8" x14ac:dyDescent="0.15">
      <c r="A508" s="2"/>
      <c r="F508" s="4"/>
      <c r="G508" s="4"/>
      <c r="H508" s="4"/>
    </row>
    <row r="509" spans="1:8" x14ac:dyDescent="0.15">
      <c r="A509" s="2"/>
      <c r="F509" s="4"/>
      <c r="G509" s="4"/>
      <c r="H509" s="4"/>
    </row>
    <row r="510" spans="1:8" x14ac:dyDescent="0.15">
      <c r="A510" s="2"/>
      <c r="F510" s="4"/>
      <c r="G510" s="4"/>
      <c r="H510" s="4"/>
    </row>
    <row r="511" spans="1:8" x14ac:dyDescent="0.15">
      <c r="A511" s="2"/>
      <c r="F511" s="4"/>
      <c r="G511" s="4"/>
      <c r="H511" s="4"/>
    </row>
    <row r="512" spans="1:8" x14ac:dyDescent="0.15">
      <c r="A512" s="2"/>
      <c r="F512" s="4"/>
      <c r="G512" s="4"/>
      <c r="H512" s="4"/>
    </row>
    <row r="513" spans="1:8" x14ac:dyDescent="0.15">
      <c r="A513" s="2"/>
      <c r="F513" s="4"/>
      <c r="G513" s="4"/>
      <c r="H513" s="4"/>
    </row>
    <row r="514" spans="1:8" x14ac:dyDescent="0.15">
      <c r="A514" s="2"/>
      <c r="F514" s="4"/>
      <c r="G514" s="4"/>
      <c r="H514" s="4"/>
    </row>
    <row r="515" spans="1:8" x14ac:dyDescent="0.15">
      <c r="A515" s="2"/>
      <c r="F515" s="4"/>
      <c r="G515" s="4"/>
      <c r="H515" s="4"/>
    </row>
    <row r="516" spans="1:8" x14ac:dyDescent="0.15">
      <c r="A516" s="2"/>
      <c r="F516" s="4"/>
      <c r="G516" s="4"/>
      <c r="H516" s="4"/>
    </row>
    <row r="517" spans="1:8" x14ac:dyDescent="0.15">
      <c r="A517" s="2"/>
      <c r="F517" s="4"/>
      <c r="G517" s="4"/>
      <c r="H517" s="4"/>
    </row>
    <row r="518" spans="1:8" x14ac:dyDescent="0.15">
      <c r="A518" s="2"/>
      <c r="F518" s="4"/>
      <c r="G518" s="4"/>
      <c r="H518" s="4"/>
    </row>
    <row r="519" spans="1:8" x14ac:dyDescent="0.15">
      <c r="A519" s="2"/>
      <c r="F519" s="4"/>
      <c r="G519" s="4"/>
      <c r="H519" s="4"/>
    </row>
    <row r="520" spans="1:8" x14ac:dyDescent="0.15">
      <c r="A520" s="2"/>
      <c r="F520" s="4"/>
      <c r="G520" s="4"/>
      <c r="H520" s="4"/>
    </row>
    <row r="521" spans="1:8" x14ac:dyDescent="0.15">
      <c r="A521" s="2"/>
      <c r="F521" s="4"/>
      <c r="G521" s="4"/>
      <c r="H521" s="4"/>
    </row>
    <row r="522" spans="1:8" x14ac:dyDescent="0.15">
      <c r="A522" s="2"/>
      <c r="F522" s="4"/>
      <c r="G522" s="4"/>
      <c r="H522" s="4"/>
    </row>
    <row r="523" spans="1:8" x14ac:dyDescent="0.15">
      <c r="A523" s="2"/>
      <c r="F523" s="4"/>
      <c r="G523" s="4"/>
      <c r="H523" s="4"/>
    </row>
    <row r="524" spans="1:8" x14ac:dyDescent="0.15">
      <c r="A524" s="2"/>
      <c r="F524" s="4"/>
      <c r="G524" s="4"/>
      <c r="H524" s="4"/>
    </row>
    <row r="525" spans="1:8" x14ac:dyDescent="0.15">
      <c r="A525" s="2"/>
      <c r="F525" s="4"/>
      <c r="G525" s="4"/>
      <c r="H525" s="4"/>
    </row>
    <row r="526" spans="1:8" x14ac:dyDescent="0.15">
      <c r="A526" s="2"/>
      <c r="F526" s="4"/>
      <c r="G526" s="4"/>
      <c r="H526" s="4"/>
    </row>
    <row r="527" spans="1:8" x14ac:dyDescent="0.15">
      <c r="A527" s="2"/>
      <c r="F527" s="4"/>
      <c r="G527" s="4"/>
      <c r="H527" s="4"/>
    </row>
    <row r="528" spans="1:8" x14ac:dyDescent="0.15">
      <c r="A528" s="2"/>
      <c r="F528" s="4"/>
      <c r="G528" s="4"/>
      <c r="H528" s="4"/>
    </row>
    <row r="529" spans="1:8" x14ac:dyDescent="0.15">
      <c r="A529" s="2"/>
      <c r="F529" s="4"/>
      <c r="G529" s="4"/>
      <c r="H529" s="4"/>
    </row>
    <row r="530" spans="1:8" x14ac:dyDescent="0.15">
      <c r="A530" s="2"/>
      <c r="F530" s="4"/>
      <c r="G530" s="4"/>
      <c r="H530" s="4"/>
    </row>
    <row r="531" spans="1:8" x14ac:dyDescent="0.15">
      <c r="A531" s="2"/>
      <c r="F531" s="4"/>
      <c r="G531" s="4"/>
      <c r="H531" s="4"/>
    </row>
    <row r="532" spans="1:8" x14ac:dyDescent="0.15">
      <c r="A532" s="2"/>
      <c r="F532" s="4"/>
      <c r="G532" s="4"/>
      <c r="H532" s="4"/>
    </row>
    <row r="533" spans="1:8" x14ac:dyDescent="0.15">
      <c r="A533" s="2"/>
      <c r="F533" s="4"/>
      <c r="G533" s="4"/>
      <c r="H533" s="4"/>
    </row>
    <row r="534" spans="1:8" x14ac:dyDescent="0.15">
      <c r="A534" s="2"/>
      <c r="F534" s="4"/>
      <c r="G534" s="4"/>
      <c r="H534" s="4"/>
    </row>
    <row r="535" spans="1:8" x14ac:dyDescent="0.15">
      <c r="A535" s="2"/>
      <c r="F535" s="4"/>
      <c r="G535" s="4"/>
      <c r="H535" s="4"/>
    </row>
    <row r="536" spans="1:8" x14ac:dyDescent="0.15">
      <c r="A536" s="2"/>
      <c r="F536" s="4"/>
      <c r="G536" s="4"/>
      <c r="H536" s="4"/>
    </row>
    <row r="537" spans="1:8" x14ac:dyDescent="0.15">
      <c r="A537" s="2"/>
      <c r="F537" s="4"/>
      <c r="G537" s="4"/>
      <c r="H537" s="4"/>
    </row>
    <row r="538" spans="1:8" x14ac:dyDescent="0.15">
      <c r="A538" s="2"/>
      <c r="F538" s="4"/>
      <c r="G538" s="4"/>
      <c r="H538" s="4"/>
    </row>
    <row r="539" spans="1:8" x14ac:dyDescent="0.15">
      <c r="A539" s="2"/>
      <c r="F539" s="4"/>
      <c r="G539" s="4"/>
      <c r="H539" s="4"/>
    </row>
    <row r="540" spans="1:8" x14ac:dyDescent="0.15">
      <c r="A540" s="2"/>
      <c r="F540" s="4"/>
      <c r="G540" s="4"/>
      <c r="H540" s="4"/>
    </row>
    <row r="541" spans="1:8" x14ac:dyDescent="0.15">
      <c r="A541" s="2"/>
      <c r="F541" s="4"/>
      <c r="G541" s="4"/>
      <c r="H541" s="4"/>
    </row>
    <row r="542" spans="1:8" x14ac:dyDescent="0.15">
      <c r="A542" s="2"/>
      <c r="F542" s="4"/>
      <c r="G542" s="4"/>
      <c r="H542" s="4"/>
    </row>
    <row r="543" spans="1:8" x14ac:dyDescent="0.15">
      <c r="A543" s="2"/>
      <c r="F543" s="4"/>
      <c r="G543" s="4"/>
      <c r="H543" s="4"/>
    </row>
    <row r="544" spans="1:8" x14ac:dyDescent="0.15">
      <c r="A544" s="2"/>
      <c r="F544" s="4"/>
      <c r="G544" s="4"/>
      <c r="H544" s="4"/>
    </row>
    <row r="545" spans="1:8" x14ac:dyDescent="0.15">
      <c r="A545" s="2"/>
      <c r="F545" s="4"/>
      <c r="G545" s="4"/>
      <c r="H545" s="4"/>
    </row>
    <row r="546" spans="1:8" x14ac:dyDescent="0.15">
      <c r="A546" s="2"/>
      <c r="F546" s="4"/>
      <c r="G546" s="4"/>
      <c r="H546" s="4"/>
    </row>
    <row r="547" spans="1:8" x14ac:dyDescent="0.15">
      <c r="A547" s="2"/>
      <c r="F547" s="4"/>
      <c r="G547" s="4"/>
      <c r="H547" s="4"/>
    </row>
    <row r="548" spans="1:8" x14ac:dyDescent="0.15">
      <c r="A548" s="2"/>
      <c r="F548" s="4"/>
      <c r="G548" s="4"/>
      <c r="H548" s="4"/>
    </row>
    <row r="549" spans="1:8" x14ac:dyDescent="0.15">
      <c r="A549" s="2"/>
      <c r="F549" s="4"/>
      <c r="G549" s="4"/>
      <c r="H549" s="4"/>
    </row>
    <row r="550" spans="1:8" x14ac:dyDescent="0.15">
      <c r="A550" s="2"/>
      <c r="F550" s="4"/>
      <c r="G550" s="4"/>
      <c r="H550" s="4"/>
    </row>
    <row r="551" spans="1:8" x14ac:dyDescent="0.15">
      <c r="A551" s="2"/>
      <c r="F551" s="4"/>
      <c r="G551" s="4"/>
      <c r="H551" s="4"/>
    </row>
    <row r="552" spans="1:8" x14ac:dyDescent="0.15">
      <c r="A552" s="2"/>
      <c r="F552" s="4"/>
      <c r="G552" s="4"/>
      <c r="H552" s="4"/>
    </row>
    <row r="553" spans="1:8" x14ac:dyDescent="0.15">
      <c r="A553" s="2"/>
      <c r="F553" s="4"/>
      <c r="G553" s="4"/>
      <c r="H553" s="4"/>
    </row>
    <row r="554" spans="1:8" x14ac:dyDescent="0.15">
      <c r="A554" s="2"/>
      <c r="F554" s="4"/>
      <c r="G554" s="4"/>
      <c r="H554" s="4"/>
    </row>
    <row r="555" spans="1:8" x14ac:dyDescent="0.15">
      <c r="A555" s="2"/>
      <c r="F555" s="4"/>
      <c r="G555" s="4"/>
      <c r="H555" s="4"/>
    </row>
    <row r="556" spans="1:8" x14ac:dyDescent="0.15">
      <c r="A556" s="2"/>
      <c r="F556" s="4"/>
      <c r="G556" s="4"/>
      <c r="H556" s="4"/>
    </row>
    <row r="557" spans="1:8" x14ac:dyDescent="0.15">
      <c r="A557" s="2"/>
      <c r="F557" s="4"/>
      <c r="G557" s="4"/>
      <c r="H557" s="4"/>
    </row>
    <row r="558" spans="1:8" x14ac:dyDescent="0.15">
      <c r="A558" s="2"/>
      <c r="F558" s="4"/>
      <c r="G558" s="4"/>
      <c r="H558" s="4"/>
    </row>
    <row r="559" spans="1:8" x14ac:dyDescent="0.15">
      <c r="A559" s="2"/>
      <c r="F559" s="4"/>
      <c r="G559" s="4"/>
      <c r="H559" s="4"/>
    </row>
    <row r="560" spans="1:8" x14ac:dyDescent="0.15">
      <c r="A560" s="2"/>
      <c r="F560" s="4"/>
      <c r="G560" s="4"/>
      <c r="H560" s="4"/>
    </row>
    <row r="561" spans="1:8" x14ac:dyDescent="0.15">
      <c r="A561" s="2"/>
      <c r="F561" s="4"/>
      <c r="G561" s="4"/>
      <c r="H561" s="4"/>
    </row>
    <row r="562" spans="1:8" x14ac:dyDescent="0.15">
      <c r="A562" s="2"/>
      <c r="F562" s="4"/>
      <c r="G562" s="4"/>
      <c r="H562" s="4"/>
    </row>
    <row r="563" spans="1:8" x14ac:dyDescent="0.15">
      <c r="A563" s="2"/>
      <c r="F563" s="4"/>
      <c r="G563" s="4"/>
      <c r="H563" s="4"/>
    </row>
    <row r="564" spans="1:8" x14ac:dyDescent="0.15">
      <c r="A564" s="2"/>
      <c r="F564" s="4"/>
      <c r="G564" s="4"/>
      <c r="H564" s="4"/>
    </row>
    <row r="565" spans="1:8" x14ac:dyDescent="0.15">
      <c r="A565" s="2"/>
      <c r="F565" s="4"/>
      <c r="G565" s="4"/>
      <c r="H565" s="4"/>
    </row>
    <row r="566" spans="1:8" x14ac:dyDescent="0.15">
      <c r="A566" s="2"/>
      <c r="F566" s="4"/>
      <c r="G566" s="4"/>
      <c r="H566" s="4"/>
    </row>
    <row r="567" spans="1:8" x14ac:dyDescent="0.15">
      <c r="A567" s="2"/>
      <c r="F567" s="4"/>
      <c r="G567" s="4"/>
      <c r="H567" s="4"/>
    </row>
    <row r="568" spans="1:8" x14ac:dyDescent="0.15">
      <c r="A568" s="2"/>
      <c r="F568" s="4"/>
      <c r="G568" s="4"/>
      <c r="H568" s="4"/>
    </row>
    <row r="569" spans="1:8" x14ac:dyDescent="0.15">
      <c r="A569" s="2"/>
      <c r="F569" s="4"/>
      <c r="G569" s="4"/>
      <c r="H569" s="4"/>
    </row>
    <row r="570" spans="1:8" x14ac:dyDescent="0.15">
      <c r="A570" s="2"/>
      <c r="F570" s="4"/>
      <c r="G570" s="4"/>
      <c r="H570" s="4"/>
    </row>
    <row r="571" spans="1:8" x14ac:dyDescent="0.15">
      <c r="A571" s="2"/>
      <c r="F571" s="4"/>
      <c r="G571" s="4"/>
      <c r="H571" s="4"/>
    </row>
    <row r="572" spans="1:8" x14ac:dyDescent="0.15">
      <c r="A572" s="2"/>
      <c r="F572" s="4"/>
      <c r="G572" s="4"/>
      <c r="H572" s="4"/>
    </row>
    <row r="573" spans="1:8" x14ac:dyDescent="0.15">
      <c r="A573" s="2"/>
      <c r="F573" s="4"/>
      <c r="G573" s="4"/>
      <c r="H573" s="4"/>
    </row>
    <row r="574" spans="1:8" x14ac:dyDescent="0.15">
      <c r="A574" s="2"/>
      <c r="F574" s="4"/>
      <c r="G574" s="4"/>
      <c r="H574" s="4"/>
    </row>
    <row r="575" spans="1:8" x14ac:dyDescent="0.15">
      <c r="A575" s="2"/>
      <c r="F575" s="4"/>
      <c r="G575" s="4"/>
      <c r="H575" s="4"/>
    </row>
    <row r="576" spans="1:8" x14ac:dyDescent="0.15">
      <c r="A576" s="2"/>
      <c r="F576" s="4"/>
      <c r="G576" s="4"/>
      <c r="H576" s="4"/>
    </row>
    <row r="577" spans="1:8" x14ac:dyDescent="0.15">
      <c r="A577" s="2"/>
      <c r="F577" s="4"/>
      <c r="G577" s="4"/>
      <c r="H577" s="4"/>
    </row>
    <row r="578" spans="1:8" x14ac:dyDescent="0.15">
      <c r="A578" s="2"/>
      <c r="F578" s="4"/>
      <c r="G578" s="4"/>
      <c r="H578" s="4"/>
    </row>
    <row r="579" spans="1:8" x14ac:dyDescent="0.15">
      <c r="A579" s="2"/>
      <c r="F579" s="4"/>
      <c r="G579" s="4"/>
      <c r="H579" s="4"/>
    </row>
    <row r="580" spans="1:8" x14ac:dyDescent="0.15">
      <c r="A580" s="2"/>
      <c r="F580" s="4"/>
      <c r="G580" s="4"/>
      <c r="H580" s="4"/>
    </row>
    <row r="581" spans="1:8" x14ac:dyDescent="0.15">
      <c r="A581" s="2"/>
      <c r="F581" s="4"/>
      <c r="G581" s="4"/>
      <c r="H581" s="4"/>
    </row>
    <row r="582" spans="1:8" x14ac:dyDescent="0.15">
      <c r="A582" s="2"/>
      <c r="F582" s="4"/>
      <c r="G582" s="4"/>
      <c r="H582" s="4"/>
    </row>
    <row r="583" spans="1:8" x14ac:dyDescent="0.15">
      <c r="A583" s="2"/>
      <c r="F583" s="4"/>
      <c r="G583" s="4"/>
      <c r="H583" s="4"/>
    </row>
    <row r="584" spans="1:8" x14ac:dyDescent="0.15">
      <c r="A584" s="2"/>
      <c r="F584" s="4"/>
      <c r="G584" s="4"/>
      <c r="H584" s="4"/>
    </row>
    <row r="585" spans="1:8" x14ac:dyDescent="0.15">
      <c r="A585" s="2"/>
      <c r="F585" s="4"/>
      <c r="G585" s="4"/>
      <c r="H585" s="4"/>
    </row>
    <row r="586" spans="1:8" x14ac:dyDescent="0.15">
      <c r="A586" s="2"/>
      <c r="F586" s="4"/>
      <c r="G586" s="4"/>
      <c r="H586" s="4"/>
    </row>
    <row r="587" spans="1:8" x14ac:dyDescent="0.15">
      <c r="A587" s="2"/>
      <c r="F587" s="4"/>
      <c r="G587" s="4"/>
      <c r="H587" s="4"/>
    </row>
    <row r="588" spans="1:8" x14ac:dyDescent="0.15">
      <c r="A588" s="2"/>
      <c r="F588" s="4"/>
      <c r="G588" s="4"/>
      <c r="H588" s="4"/>
    </row>
    <row r="589" spans="1:8" x14ac:dyDescent="0.15">
      <c r="A589" s="2"/>
      <c r="F589" s="4"/>
      <c r="G589" s="4"/>
      <c r="H589" s="4"/>
    </row>
    <row r="590" spans="1:8" x14ac:dyDescent="0.15">
      <c r="A590" s="2"/>
      <c r="F590" s="4"/>
      <c r="G590" s="4"/>
      <c r="H590" s="4"/>
    </row>
    <row r="591" spans="1:8" x14ac:dyDescent="0.15">
      <c r="A591" s="2"/>
      <c r="F591" s="4"/>
      <c r="G591" s="4"/>
      <c r="H591" s="4"/>
    </row>
    <row r="592" spans="1:8" x14ac:dyDescent="0.15">
      <c r="A592" s="2"/>
      <c r="F592" s="4"/>
      <c r="G592" s="4"/>
      <c r="H592" s="4"/>
    </row>
    <row r="593" spans="1:8" x14ac:dyDescent="0.15">
      <c r="A593" s="2"/>
      <c r="F593" s="4"/>
      <c r="G593" s="4"/>
      <c r="H593" s="4"/>
    </row>
    <row r="594" spans="1:8" x14ac:dyDescent="0.15">
      <c r="A594" s="2"/>
      <c r="F594" s="4"/>
      <c r="G594" s="4"/>
      <c r="H594" s="4"/>
    </row>
    <row r="595" spans="1:8" x14ac:dyDescent="0.15">
      <c r="A595" s="2"/>
      <c r="F595" s="4"/>
      <c r="G595" s="4"/>
      <c r="H595" s="4"/>
    </row>
    <row r="596" spans="1:8" x14ac:dyDescent="0.15">
      <c r="A596" s="2"/>
      <c r="F596" s="4"/>
      <c r="G596" s="4"/>
      <c r="H596" s="4"/>
    </row>
    <row r="597" spans="1:8" x14ac:dyDescent="0.15">
      <c r="A597" s="2"/>
      <c r="F597" s="4"/>
      <c r="G597" s="4"/>
      <c r="H597" s="4"/>
    </row>
    <row r="598" spans="1:8" x14ac:dyDescent="0.15">
      <c r="A598" s="2"/>
      <c r="F598" s="4"/>
      <c r="G598" s="4"/>
      <c r="H598" s="4"/>
    </row>
    <row r="599" spans="1:8" x14ac:dyDescent="0.15">
      <c r="A599" s="2"/>
      <c r="F599" s="4"/>
      <c r="G599" s="4"/>
      <c r="H599" s="4"/>
    </row>
    <row r="600" spans="1:8" x14ac:dyDescent="0.15">
      <c r="A600" s="2"/>
      <c r="F600" s="4"/>
      <c r="G600" s="4"/>
      <c r="H600" s="4"/>
    </row>
    <row r="601" spans="1:8" x14ac:dyDescent="0.15">
      <c r="A601" s="2"/>
      <c r="F601" s="4"/>
      <c r="G601" s="4"/>
      <c r="H601" s="4"/>
    </row>
    <row r="602" spans="1:8" x14ac:dyDescent="0.15">
      <c r="A602" s="2"/>
      <c r="F602" s="4"/>
      <c r="G602" s="4"/>
      <c r="H602" s="4"/>
    </row>
    <row r="603" spans="1:8" x14ac:dyDescent="0.15">
      <c r="A603" s="2"/>
      <c r="F603" s="4"/>
      <c r="G603" s="4"/>
      <c r="H603" s="4"/>
    </row>
    <row r="604" spans="1:8" x14ac:dyDescent="0.15">
      <c r="A604" s="2"/>
      <c r="F604" s="4"/>
      <c r="G604" s="4"/>
      <c r="H604" s="4"/>
    </row>
    <row r="605" spans="1:8" x14ac:dyDescent="0.15">
      <c r="A605" s="2"/>
      <c r="F605" s="4"/>
      <c r="G605" s="4"/>
      <c r="H605" s="4"/>
    </row>
    <row r="606" spans="1:8" x14ac:dyDescent="0.15">
      <c r="A606" s="2"/>
      <c r="F606" s="4"/>
      <c r="G606" s="4"/>
      <c r="H606" s="4"/>
    </row>
    <row r="607" spans="1:8" x14ac:dyDescent="0.15">
      <c r="A607" s="2"/>
      <c r="F607" s="4"/>
      <c r="G607" s="4"/>
      <c r="H607" s="4"/>
    </row>
    <row r="608" spans="1:8" x14ac:dyDescent="0.15">
      <c r="A608" s="2"/>
      <c r="F608" s="4"/>
      <c r="G608" s="4"/>
      <c r="H608" s="4"/>
    </row>
    <row r="609" spans="1:8" x14ac:dyDescent="0.15">
      <c r="A609" s="2"/>
      <c r="F609" s="4"/>
      <c r="G609" s="4"/>
      <c r="H609" s="4"/>
    </row>
    <row r="610" spans="1:8" x14ac:dyDescent="0.15">
      <c r="A610" s="2"/>
      <c r="F610" s="4"/>
      <c r="G610" s="4"/>
      <c r="H610" s="4"/>
    </row>
    <row r="611" spans="1:8" x14ac:dyDescent="0.15">
      <c r="A611" s="2"/>
      <c r="F611" s="4"/>
      <c r="G611" s="4"/>
      <c r="H611" s="4"/>
    </row>
    <row r="612" spans="1:8" x14ac:dyDescent="0.15">
      <c r="A612" s="2"/>
      <c r="F612" s="4"/>
      <c r="G612" s="4"/>
      <c r="H612" s="4"/>
    </row>
    <row r="613" spans="1:8" x14ac:dyDescent="0.15">
      <c r="A613" s="2"/>
      <c r="F613" s="4"/>
      <c r="G613" s="4"/>
      <c r="H613" s="4"/>
    </row>
    <row r="614" spans="1:8" x14ac:dyDescent="0.15">
      <c r="A614" s="2"/>
      <c r="F614" s="4"/>
      <c r="G614" s="4"/>
      <c r="H614" s="4"/>
    </row>
    <row r="615" spans="1:8" x14ac:dyDescent="0.15">
      <c r="A615" s="2"/>
      <c r="F615" s="4"/>
      <c r="G615" s="4"/>
      <c r="H615" s="4"/>
    </row>
    <row r="616" spans="1:8" x14ac:dyDescent="0.15">
      <c r="A616" s="2"/>
      <c r="F616" s="4"/>
      <c r="G616" s="4"/>
      <c r="H616" s="4"/>
    </row>
    <row r="617" spans="1:8" x14ac:dyDescent="0.15">
      <c r="A617" s="2"/>
      <c r="F617" s="4"/>
      <c r="G617" s="4"/>
      <c r="H617" s="4"/>
    </row>
    <row r="618" spans="1:8" x14ac:dyDescent="0.15">
      <c r="A618" s="2"/>
      <c r="F618" s="4"/>
      <c r="G618" s="4"/>
      <c r="H618" s="4"/>
    </row>
    <row r="619" spans="1:8" x14ac:dyDescent="0.15">
      <c r="A619" s="2"/>
      <c r="F619" s="4"/>
      <c r="G619" s="4"/>
      <c r="H619" s="4"/>
    </row>
    <row r="620" spans="1:8" x14ac:dyDescent="0.15">
      <c r="A620" s="2"/>
      <c r="F620" s="4"/>
      <c r="G620" s="4"/>
      <c r="H620" s="4"/>
    </row>
    <row r="621" spans="1:8" x14ac:dyDescent="0.15">
      <c r="A621" s="2"/>
      <c r="F621" s="4"/>
      <c r="G621" s="4"/>
      <c r="H621" s="4"/>
    </row>
    <row r="622" spans="1:8" x14ac:dyDescent="0.15">
      <c r="A622" s="2"/>
      <c r="F622" s="4"/>
      <c r="G622" s="4"/>
      <c r="H622" s="4"/>
    </row>
    <row r="623" spans="1:8" x14ac:dyDescent="0.15">
      <c r="A623" s="2"/>
      <c r="F623" s="4"/>
      <c r="G623" s="4"/>
      <c r="H623" s="4"/>
    </row>
    <row r="624" spans="1:8" x14ac:dyDescent="0.15">
      <c r="A624" s="2"/>
      <c r="F624" s="4"/>
      <c r="G624" s="4"/>
      <c r="H624" s="4"/>
    </row>
    <row r="625" spans="1:8" x14ac:dyDescent="0.15">
      <c r="A625" s="2"/>
      <c r="F625" s="4"/>
      <c r="G625" s="4"/>
      <c r="H625" s="4"/>
    </row>
    <row r="626" spans="1:8" x14ac:dyDescent="0.15">
      <c r="A626" s="2"/>
      <c r="F626" s="4"/>
      <c r="G626" s="4"/>
      <c r="H626" s="4"/>
    </row>
    <row r="627" spans="1:8" x14ac:dyDescent="0.15">
      <c r="A627" s="2"/>
      <c r="F627" s="4"/>
      <c r="G627" s="4"/>
      <c r="H627" s="4"/>
    </row>
    <row r="628" spans="1:8" x14ac:dyDescent="0.15">
      <c r="A628" s="2"/>
      <c r="F628" s="4"/>
      <c r="G628" s="4"/>
      <c r="H628" s="4"/>
    </row>
    <row r="629" spans="1:8" x14ac:dyDescent="0.15">
      <c r="A629" s="2"/>
      <c r="F629" s="4"/>
      <c r="G629" s="4"/>
      <c r="H629" s="4"/>
    </row>
    <row r="630" spans="1:8" x14ac:dyDescent="0.15">
      <c r="A630" s="2"/>
      <c r="F630" s="4"/>
      <c r="G630" s="4"/>
      <c r="H630" s="4"/>
    </row>
    <row r="631" spans="1:8" x14ac:dyDescent="0.15">
      <c r="A631" s="2"/>
      <c r="F631" s="4"/>
      <c r="G631" s="4"/>
      <c r="H631" s="4"/>
    </row>
    <row r="632" spans="1:8" x14ac:dyDescent="0.15">
      <c r="A632" s="2"/>
      <c r="F632" s="4"/>
      <c r="G632" s="4"/>
      <c r="H632" s="4"/>
    </row>
    <row r="633" spans="1:8" x14ac:dyDescent="0.15">
      <c r="A633" s="2"/>
      <c r="F633" s="4"/>
      <c r="G633" s="4"/>
      <c r="H633" s="4"/>
    </row>
    <row r="634" spans="1:8" x14ac:dyDescent="0.15">
      <c r="A634" s="2"/>
      <c r="F634" s="4"/>
      <c r="G634" s="4"/>
      <c r="H634" s="4"/>
    </row>
    <row r="635" spans="1:8" x14ac:dyDescent="0.15">
      <c r="A635" s="2"/>
      <c r="F635" s="4"/>
      <c r="G635" s="4"/>
      <c r="H635" s="4"/>
    </row>
    <row r="636" spans="1:8" x14ac:dyDescent="0.15">
      <c r="A636" s="2"/>
      <c r="F636" s="4"/>
      <c r="G636" s="4"/>
      <c r="H636" s="4"/>
    </row>
    <row r="637" spans="1:8" x14ac:dyDescent="0.15">
      <c r="A637" s="2"/>
      <c r="F637" s="4"/>
      <c r="G637" s="4"/>
      <c r="H637" s="4"/>
    </row>
    <row r="638" spans="1:8" x14ac:dyDescent="0.15">
      <c r="A638" s="2"/>
      <c r="F638" s="4"/>
      <c r="G638" s="4"/>
      <c r="H638" s="4"/>
    </row>
    <row r="639" spans="1:8" x14ac:dyDescent="0.15">
      <c r="A639" s="2"/>
      <c r="F639" s="4"/>
      <c r="G639" s="4"/>
      <c r="H639" s="4"/>
    </row>
    <row r="640" spans="1:8" x14ac:dyDescent="0.15">
      <c r="A640" s="2"/>
      <c r="F640" s="4"/>
      <c r="G640" s="4"/>
      <c r="H640" s="4"/>
    </row>
    <row r="641" spans="1:8" x14ac:dyDescent="0.15">
      <c r="A641" s="2"/>
      <c r="F641" s="4"/>
      <c r="G641" s="4"/>
      <c r="H641" s="4"/>
    </row>
    <row r="642" spans="1:8" x14ac:dyDescent="0.15">
      <c r="A642" s="2"/>
      <c r="F642" s="4"/>
      <c r="G642" s="4"/>
      <c r="H642" s="4"/>
    </row>
    <row r="643" spans="1:8" x14ac:dyDescent="0.15">
      <c r="A643" s="2"/>
      <c r="F643" s="4"/>
      <c r="G643" s="4"/>
      <c r="H643" s="4"/>
    </row>
    <row r="644" spans="1:8" x14ac:dyDescent="0.15">
      <c r="A644" s="2"/>
      <c r="F644" s="4"/>
      <c r="G644" s="4"/>
      <c r="H644" s="4"/>
    </row>
    <row r="645" spans="1:8" x14ac:dyDescent="0.15">
      <c r="A645" s="2"/>
      <c r="F645" s="4"/>
      <c r="G645" s="4"/>
      <c r="H645" s="4"/>
    </row>
    <row r="646" spans="1:8" x14ac:dyDescent="0.15">
      <c r="A646" s="2"/>
      <c r="F646" s="4"/>
      <c r="G646" s="4"/>
      <c r="H646" s="4"/>
    </row>
    <row r="647" spans="1:8" x14ac:dyDescent="0.15">
      <c r="A647" s="2"/>
      <c r="F647" s="4"/>
      <c r="G647" s="4"/>
      <c r="H647" s="4"/>
    </row>
    <row r="648" spans="1:8" x14ac:dyDescent="0.15">
      <c r="A648" s="2"/>
      <c r="F648" s="4"/>
      <c r="G648" s="4"/>
      <c r="H648" s="4"/>
    </row>
    <row r="649" spans="1:8" x14ac:dyDescent="0.15">
      <c r="A649" s="2"/>
      <c r="F649" s="4"/>
      <c r="G649" s="4"/>
      <c r="H649" s="4"/>
    </row>
    <row r="650" spans="1:8" x14ac:dyDescent="0.15">
      <c r="A650" s="2"/>
      <c r="F650" s="4"/>
      <c r="G650" s="4"/>
      <c r="H650" s="4"/>
    </row>
    <row r="651" spans="1:8" x14ac:dyDescent="0.15">
      <c r="A651" s="2"/>
      <c r="F651" s="4"/>
      <c r="G651" s="4"/>
      <c r="H651" s="4"/>
    </row>
    <row r="652" spans="1:8" x14ac:dyDescent="0.15">
      <c r="A652" s="2"/>
      <c r="F652" s="4"/>
      <c r="G652" s="4"/>
      <c r="H652" s="4"/>
    </row>
    <row r="653" spans="1:8" x14ac:dyDescent="0.15">
      <c r="A653" s="2"/>
      <c r="F653" s="4"/>
      <c r="G653" s="4"/>
      <c r="H653" s="4"/>
    </row>
    <row r="654" spans="1:8" x14ac:dyDescent="0.15">
      <c r="A654" s="2"/>
      <c r="F654" s="4"/>
      <c r="G654" s="4"/>
      <c r="H654" s="4"/>
    </row>
    <row r="655" spans="1:8" x14ac:dyDescent="0.15">
      <c r="A655" s="2"/>
      <c r="F655" s="4"/>
      <c r="G655" s="4"/>
      <c r="H655" s="4"/>
    </row>
    <row r="656" spans="1:8" x14ac:dyDescent="0.15">
      <c r="A656" s="2"/>
      <c r="F656" s="4"/>
      <c r="G656" s="4"/>
      <c r="H656" s="4"/>
    </row>
    <row r="657" spans="1:8" x14ac:dyDescent="0.15">
      <c r="A657" s="2"/>
      <c r="F657" s="4"/>
      <c r="G657" s="4"/>
      <c r="H657" s="4"/>
    </row>
    <row r="658" spans="1:8" x14ac:dyDescent="0.15">
      <c r="A658" s="2"/>
      <c r="F658" s="4"/>
      <c r="G658" s="4"/>
      <c r="H658" s="4"/>
    </row>
    <row r="659" spans="1:8" x14ac:dyDescent="0.15">
      <c r="A659" s="2"/>
      <c r="F659" s="4"/>
      <c r="G659" s="4"/>
      <c r="H659" s="4"/>
    </row>
    <row r="660" spans="1:8" x14ac:dyDescent="0.15">
      <c r="A660" s="2"/>
      <c r="F660" s="4"/>
      <c r="G660" s="4"/>
      <c r="H660" s="4"/>
    </row>
    <row r="661" spans="1:8" x14ac:dyDescent="0.15">
      <c r="F661" s="4"/>
      <c r="G661" s="4"/>
      <c r="H661" s="4"/>
    </row>
    <row r="662" spans="1:8" x14ac:dyDescent="0.15">
      <c r="F662" s="4"/>
      <c r="G662" s="4"/>
      <c r="H662" s="4"/>
    </row>
    <row r="663" spans="1:8" x14ac:dyDescent="0.15">
      <c r="F663" s="4"/>
      <c r="G663" s="4"/>
      <c r="H663" s="4"/>
    </row>
    <row r="664" spans="1:8" x14ac:dyDescent="0.15">
      <c r="F664" s="4"/>
      <c r="G664" s="4"/>
      <c r="H664" s="4"/>
    </row>
    <row r="665" spans="1:8" x14ac:dyDescent="0.15">
      <c r="F665" s="4"/>
      <c r="G665" s="4"/>
      <c r="H665" s="4"/>
    </row>
    <row r="666" spans="1:8" x14ac:dyDescent="0.15">
      <c r="F666" s="4"/>
      <c r="G666" s="4"/>
      <c r="H666" s="4"/>
    </row>
    <row r="667" spans="1:8" x14ac:dyDescent="0.15">
      <c r="F667" s="4"/>
      <c r="G667" s="4"/>
      <c r="H667" s="4"/>
    </row>
    <row r="668" spans="1:8" x14ac:dyDescent="0.15">
      <c r="F668" s="4"/>
      <c r="G668" s="4"/>
      <c r="H668" s="4"/>
    </row>
    <row r="669" spans="1:8" x14ac:dyDescent="0.15">
      <c r="F669" s="4"/>
      <c r="G669" s="4"/>
      <c r="H669" s="4"/>
    </row>
    <row r="670" spans="1:8" x14ac:dyDescent="0.15">
      <c r="F670" s="4"/>
      <c r="G670" s="4"/>
      <c r="H670" s="4"/>
    </row>
    <row r="671" spans="1:8" x14ac:dyDescent="0.15">
      <c r="F671" s="4"/>
      <c r="G671" s="4"/>
      <c r="H671" s="4"/>
    </row>
    <row r="672" spans="1:8" x14ac:dyDescent="0.15">
      <c r="F672" s="4"/>
      <c r="G672" s="4"/>
      <c r="H672" s="4"/>
    </row>
    <row r="673" spans="6:8" x14ac:dyDescent="0.15">
      <c r="F673" s="4"/>
      <c r="G673" s="4"/>
      <c r="H673" s="4"/>
    </row>
    <row r="674" spans="6:8" x14ac:dyDescent="0.15">
      <c r="F674" s="4"/>
      <c r="G674" s="4"/>
      <c r="H674" s="4"/>
    </row>
    <row r="675" spans="6:8" x14ac:dyDescent="0.15">
      <c r="F675" s="4"/>
      <c r="G675" s="4"/>
      <c r="H675" s="4"/>
    </row>
    <row r="676" spans="6:8" x14ac:dyDescent="0.15">
      <c r="F676" s="4"/>
      <c r="G676" s="4"/>
      <c r="H676" s="4"/>
    </row>
    <row r="677" spans="6:8" x14ac:dyDescent="0.15">
      <c r="F677" s="4"/>
      <c r="G677" s="4"/>
      <c r="H677" s="4"/>
    </row>
    <row r="678" spans="6:8" x14ac:dyDescent="0.15">
      <c r="F678" s="4"/>
      <c r="G678" s="4"/>
      <c r="H678" s="4"/>
    </row>
    <row r="679" spans="6:8" x14ac:dyDescent="0.15">
      <c r="F679" s="4"/>
      <c r="G679" s="4"/>
      <c r="H679" s="4"/>
    </row>
    <row r="680" spans="6:8" x14ac:dyDescent="0.15">
      <c r="F680" s="4"/>
      <c r="G680" s="4"/>
      <c r="H680" s="4"/>
    </row>
    <row r="681" spans="6:8" x14ac:dyDescent="0.15">
      <c r="F681" s="4"/>
      <c r="G681" s="4"/>
      <c r="H681" s="4"/>
    </row>
    <row r="682" spans="6:8" x14ac:dyDescent="0.15">
      <c r="F682" s="4"/>
      <c r="G682" s="4"/>
      <c r="H682" s="4"/>
    </row>
    <row r="683" spans="6:8" x14ac:dyDescent="0.15">
      <c r="F683" s="4"/>
      <c r="G683" s="4"/>
      <c r="H683" s="4"/>
    </row>
    <row r="684" spans="6:8" x14ac:dyDescent="0.15">
      <c r="F684" s="4"/>
      <c r="G684" s="4"/>
      <c r="H684" s="4"/>
    </row>
    <row r="685" spans="6:8" x14ac:dyDescent="0.15">
      <c r="F685" s="4"/>
      <c r="G685" s="4"/>
      <c r="H685" s="4"/>
    </row>
    <row r="686" spans="6:8" x14ac:dyDescent="0.15">
      <c r="F686" s="4"/>
      <c r="G686" s="4"/>
      <c r="H686" s="4"/>
    </row>
    <row r="687" spans="6:8" x14ac:dyDescent="0.15">
      <c r="F687" s="4"/>
      <c r="G687" s="4"/>
      <c r="H687" s="4"/>
    </row>
    <row r="688" spans="6:8" x14ac:dyDescent="0.15">
      <c r="F688" s="4"/>
      <c r="G688" s="4"/>
      <c r="H688" s="4"/>
    </row>
    <row r="689" spans="6:8" x14ac:dyDescent="0.15">
      <c r="F689" s="4"/>
      <c r="G689" s="4"/>
      <c r="H689" s="4"/>
    </row>
    <row r="690" spans="6:8" x14ac:dyDescent="0.15">
      <c r="F690" s="4"/>
      <c r="G690" s="4"/>
      <c r="H690" s="4"/>
    </row>
    <row r="691" spans="6:8" x14ac:dyDescent="0.15">
      <c r="F691" s="4"/>
      <c r="G691" s="4"/>
      <c r="H691" s="4"/>
    </row>
    <row r="692" spans="6:8" x14ac:dyDescent="0.15">
      <c r="F692" s="4"/>
      <c r="G692" s="4"/>
      <c r="H692" s="4"/>
    </row>
    <row r="693" spans="6:8" x14ac:dyDescent="0.15">
      <c r="F693" s="4"/>
      <c r="G693" s="4"/>
      <c r="H693" s="4"/>
    </row>
    <row r="694" spans="6:8" x14ac:dyDescent="0.15">
      <c r="F694" s="4"/>
      <c r="G694" s="4"/>
      <c r="H694" s="4"/>
    </row>
    <row r="695" spans="6:8" x14ac:dyDescent="0.15">
      <c r="F695" s="4"/>
      <c r="G695" s="4"/>
      <c r="H695" s="4"/>
    </row>
    <row r="696" spans="6:8" x14ac:dyDescent="0.15">
      <c r="F696" s="4"/>
      <c r="G696" s="4"/>
      <c r="H696" s="4"/>
    </row>
    <row r="697" spans="6:8" x14ac:dyDescent="0.15">
      <c r="F697" s="4"/>
      <c r="G697" s="4"/>
      <c r="H697" s="4"/>
    </row>
    <row r="698" spans="6:8" x14ac:dyDescent="0.15">
      <c r="F698" s="4"/>
      <c r="G698" s="4"/>
      <c r="H698" s="4"/>
    </row>
    <row r="699" spans="6:8" x14ac:dyDescent="0.15">
      <c r="F699" s="4"/>
      <c r="G699" s="4"/>
      <c r="H699" s="4"/>
    </row>
    <row r="700" spans="6:8" x14ac:dyDescent="0.15">
      <c r="F700" s="4"/>
      <c r="G700" s="4"/>
      <c r="H700" s="4"/>
    </row>
    <row r="701" spans="6:8" x14ac:dyDescent="0.15">
      <c r="F701" s="4"/>
      <c r="G701" s="4"/>
      <c r="H701" s="4"/>
    </row>
    <row r="702" spans="6:8" x14ac:dyDescent="0.15">
      <c r="F702" s="4"/>
      <c r="G702" s="4"/>
      <c r="H702" s="4"/>
    </row>
    <row r="703" spans="6:8" x14ac:dyDescent="0.15">
      <c r="F703" s="4"/>
      <c r="G703" s="4"/>
      <c r="H703" s="4"/>
    </row>
    <row r="704" spans="6:8" x14ac:dyDescent="0.15">
      <c r="F704" s="4"/>
      <c r="G704" s="4"/>
      <c r="H704" s="4"/>
    </row>
    <row r="705" spans="6:8" x14ac:dyDescent="0.15">
      <c r="F705" s="4"/>
      <c r="G705" s="4"/>
      <c r="H705" s="4"/>
    </row>
    <row r="706" spans="6:8" x14ac:dyDescent="0.15">
      <c r="F706" s="4"/>
      <c r="G706" s="4"/>
      <c r="H706" s="4"/>
    </row>
    <row r="707" spans="6:8" x14ac:dyDescent="0.15">
      <c r="F707" s="4"/>
      <c r="G707" s="4"/>
      <c r="H707" s="4"/>
    </row>
    <row r="708" spans="6:8" x14ac:dyDescent="0.15">
      <c r="F708" s="4"/>
      <c r="G708" s="4"/>
      <c r="H708" s="4"/>
    </row>
    <row r="709" spans="6:8" x14ac:dyDescent="0.15">
      <c r="F709" s="4"/>
      <c r="G709" s="4"/>
      <c r="H709" s="4"/>
    </row>
    <row r="710" spans="6:8" x14ac:dyDescent="0.15">
      <c r="F710" s="4"/>
      <c r="G710" s="4"/>
      <c r="H710" s="4"/>
    </row>
    <row r="711" spans="6:8" x14ac:dyDescent="0.15">
      <c r="F711" s="4"/>
      <c r="G711" s="4"/>
      <c r="H711" s="4"/>
    </row>
    <row r="712" spans="6:8" x14ac:dyDescent="0.15">
      <c r="F712" s="4"/>
      <c r="G712" s="4"/>
      <c r="H712" s="4"/>
    </row>
    <row r="713" spans="6:8" x14ac:dyDescent="0.15">
      <c r="F713" s="4"/>
      <c r="G713" s="4"/>
      <c r="H713" s="4"/>
    </row>
    <row r="714" spans="6:8" x14ac:dyDescent="0.15">
      <c r="F714" s="4"/>
      <c r="G714" s="4"/>
      <c r="H714" s="4"/>
    </row>
    <row r="715" spans="6:8" x14ac:dyDescent="0.15">
      <c r="F715" s="4"/>
      <c r="G715" s="4"/>
      <c r="H715" s="4"/>
    </row>
    <row r="716" spans="6:8" x14ac:dyDescent="0.15">
      <c r="F716" s="4"/>
      <c r="G716" s="4"/>
      <c r="H716" s="4"/>
    </row>
    <row r="717" spans="6:8" x14ac:dyDescent="0.15">
      <c r="F717" s="4"/>
      <c r="G717" s="4"/>
      <c r="H717" s="4"/>
    </row>
    <row r="718" spans="6:8" x14ac:dyDescent="0.15">
      <c r="F718" s="4"/>
      <c r="G718" s="4"/>
      <c r="H718" s="4"/>
    </row>
    <row r="719" spans="6:8" x14ac:dyDescent="0.15">
      <c r="F719" s="4"/>
      <c r="G719" s="4"/>
      <c r="H719" s="4"/>
    </row>
    <row r="720" spans="6:8" x14ac:dyDescent="0.15">
      <c r="F720" s="4"/>
      <c r="G720" s="4"/>
      <c r="H720" s="4"/>
    </row>
    <row r="721" spans="6:8" x14ac:dyDescent="0.15">
      <c r="F721" s="4"/>
      <c r="G721" s="4"/>
      <c r="H721" s="4"/>
    </row>
    <row r="722" spans="6:8" x14ac:dyDescent="0.15">
      <c r="F722" s="4"/>
      <c r="G722" s="4"/>
      <c r="H722" s="4"/>
    </row>
    <row r="723" spans="6:8" x14ac:dyDescent="0.15">
      <c r="F723" s="4"/>
      <c r="G723" s="4"/>
      <c r="H723" s="4"/>
    </row>
    <row r="724" spans="6:8" x14ac:dyDescent="0.15">
      <c r="F724" s="4"/>
      <c r="G724" s="4"/>
      <c r="H724" s="4"/>
    </row>
    <row r="725" spans="6:8" x14ac:dyDescent="0.15">
      <c r="F725" s="4"/>
      <c r="G725" s="4"/>
      <c r="H725" s="4"/>
    </row>
    <row r="726" spans="6:8" x14ac:dyDescent="0.15">
      <c r="F726" s="4"/>
      <c r="G726" s="4"/>
      <c r="H726" s="4"/>
    </row>
    <row r="727" spans="6:8" x14ac:dyDescent="0.15">
      <c r="F727" s="4"/>
      <c r="G727" s="4"/>
      <c r="H727" s="4"/>
    </row>
    <row r="728" spans="6:8" x14ac:dyDescent="0.15">
      <c r="F728" s="4"/>
      <c r="G728" s="4"/>
      <c r="H728" s="4"/>
    </row>
    <row r="729" spans="6:8" x14ac:dyDescent="0.15">
      <c r="F729" s="4"/>
      <c r="G729" s="4"/>
      <c r="H729" s="4"/>
    </row>
    <row r="730" spans="6:8" x14ac:dyDescent="0.15">
      <c r="F730" s="4"/>
      <c r="G730" s="4"/>
      <c r="H730" s="4"/>
    </row>
    <row r="731" spans="6:8" x14ac:dyDescent="0.15">
      <c r="F731" s="4"/>
      <c r="G731" s="4"/>
      <c r="H731" s="4"/>
    </row>
    <row r="732" spans="6:8" x14ac:dyDescent="0.15">
      <c r="F732" s="4"/>
      <c r="G732" s="4"/>
      <c r="H732" s="4"/>
    </row>
    <row r="733" spans="6:8" x14ac:dyDescent="0.15">
      <c r="F733" s="4"/>
      <c r="G733" s="4"/>
      <c r="H733" s="4"/>
    </row>
    <row r="734" spans="6:8" x14ac:dyDescent="0.15">
      <c r="F734" s="4"/>
      <c r="G734" s="4"/>
      <c r="H734" s="4"/>
    </row>
    <row r="735" spans="6:8" x14ac:dyDescent="0.15">
      <c r="F735" s="4"/>
      <c r="G735" s="4"/>
      <c r="H735" s="4"/>
    </row>
    <row r="736" spans="6:8" x14ac:dyDescent="0.15">
      <c r="F736" s="4"/>
      <c r="G736" s="4"/>
      <c r="H736" s="4"/>
    </row>
    <row r="737" spans="6:8" x14ac:dyDescent="0.15">
      <c r="F737" s="4"/>
      <c r="G737" s="4"/>
      <c r="H737" s="4"/>
    </row>
    <row r="738" spans="6:8" x14ac:dyDescent="0.15">
      <c r="F738" s="4"/>
      <c r="G738" s="4"/>
      <c r="H738" s="4"/>
    </row>
    <row r="739" spans="6:8" x14ac:dyDescent="0.15">
      <c r="F739" s="4"/>
      <c r="G739" s="4"/>
      <c r="H739" s="4"/>
    </row>
    <row r="740" spans="6:8" x14ac:dyDescent="0.15">
      <c r="F740" s="4"/>
      <c r="G740" s="4"/>
      <c r="H740" s="4"/>
    </row>
    <row r="741" spans="6:8" x14ac:dyDescent="0.15">
      <c r="F741" s="4"/>
      <c r="G741" s="4"/>
      <c r="H741" s="4"/>
    </row>
    <row r="742" spans="6:8" x14ac:dyDescent="0.15">
      <c r="F742" s="4"/>
      <c r="G742" s="4"/>
      <c r="H742" s="4"/>
    </row>
    <row r="743" spans="6:8" x14ac:dyDescent="0.15">
      <c r="F743" s="4"/>
      <c r="G743" s="4"/>
      <c r="H743" s="4"/>
    </row>
    <row r="744" spans="6:8" x14ac:dyDescent="0.15">
      <c r="F744" s="4"/>
      <c r="G744" s="4"/>
      <c r="H744" s="4"/>
    </row>
    <row r="745" spans="6:8" x14ac:dyDescent="0.15">
      <c r="F745" s="4"/>
      <c r="G745" s="4"/>
      <c r="H745" s="4"/>
    </row>
    <row r="746" spans="6:8" x14ac:dyDescent="0.15">
      <c r="F746" s="4"/>
      <c r="G746" s="4"/>
      <c r="H746" s="4"/>
    </row>
    <row r="747" spans="6:8" x14ac:dyDescent="0.15">
      <c r="F747" s="4"/>
      <c r="G747" s="4"/>
      <c r="H747" s="4"/>
    </row>
    <row r="748" spans="6:8" x14ac:dyDescent="0.15">
      <c r="F748" s="4"/>
      <c r="G748" s="4"/>
      <c r="H748" s="4"/>
    </row>
    <row r="749" spans="6:8" x14ac:dyDescent="0.15">
      <c r="F749" s="4"/>
      <c r="G749" s="4"/>
      <c r="H749" s="4"/>
    </row>
    <row r="750" spans="6:8" x14ac:dyDescent="0.15">
      <c r="F750" s="4"/>
      <c r="G750" s="4"/>
      <c r="H750" s="4"/>
    </row>
    <row r="751" spans="6:8" x14ac:dyDescent="0.15">
      <c r="F751" s="4"/>
      <c r="G751" s="4"/>
      <c r="H751" s="4"/>
    </row>
    <row r="752" spans="6:8" x14ac:dyDescent="0.15">
      <c r="F752" s="4"/>
      <c r="G752" s="4"/>
      <c r="H752" s="4"/>
    </row>
    <row r="753" spans="6:8" x14ac:dyDescent="0.15">
      <c r="F753" s="4"/>
      <c r="G753" s="4"/>
      <c r="H753" s="4"/>
    </row>
    <row r="754" spans="6:8" x14ac:dyDescent="0.15">
      <c r="F754" s="4"/>
      <c r="G754" s="4"/>
      <c r="H754" s="4"/>
    </row>
    <row r="755" spans="6:8" x14ac:dyDescent="0.15">
      <c r="F755" s="4"/>
      <c r="G755" s="4"/>
      <c r="H755" s="4"/>
    </row>
    <row r="756" spans="6:8" x14ac:dyDescent="0.15">
      <c r="F756" s="4"/>
      <c r="G756" s="4"/>
      <c r="H756" s="4"/>
    </row>
    <row r="757" spans="6:8" x14ac:dyDescent="0.15">
      <c r="F757" s="4"/>
      <c r="G757" s="4"/>
      <c r="H757" s="4"/>
    </row>
    <row r="758" spans="6:8" x14ac:dyDescent="0.15">
      <c r="F758" s="4"/>
      <c r="G758" s="4"/>
      <c r="H758" s="4"/>
    </row>
    <row r="759" spans="6:8" x14ac:dyDescent="0.15">
      <c r="F759" s="4"/>
      <c r="G759" s="4"/>
      <c r="H759" s="4"/>
    </row>
    <row r="760" spans="6:8" x14ac:dyDescent="0.15">
      <c r="F760" s="4"/>
      <c r="G760" s="4"/>
      <c r="H760" s="4"/>
    </row>
    <row r="761" spans="6:8" x14ac:dyDescent="0.15">
      <c r="F761" s="4"/>
      <c r="G761" s="4"/>
      <c r="H761" s="4"/>
    </row>
    <row r="762" spans="6:8" x14ac:dyDescent="0.15">
      <c r="F762" s="4"/>
      <c r="G762" s="4"/>
      <c r="H762" s="4"/>
    </row>
    <row r="763" spans="6:8" x14ac:dyDescent="0.15">
      <c r="F763" s="4"/>
      <c r="G763" s="4"/>
      <c r="H763" s="4"/>
    </row>
    <row r="764" spans="6:8" x14ac:dyDescent="0.15">
      <c r="F764" s="4"/>
      <c r="G764" s="4"/>
      <c r="H764" s="4"/>
    </row>
    <row r="765" spans="6:8" x14ac:dyDescent="0.15">
      <c r="F765" s="4"/>
      <c r="G765" s="4"/>
      <c r="H765" s="4"/>
    </row>
    <row r="766" spans="6:8" x14ac:dyDescent="0.15">
      <c r="F766" s="4"/>
      <c r="G766" s="4"/>
      <c r="H766" s="4"/>
    </row>
    <row r="767" spans="6:8" x14ac:dyDescent="0.15">
      <c r="F767" s="4"/>
      <c r="G767" s="4"/>
      <c r="H767" s="4"/>
    </row>
    <row r="768" spans="6:8" x14ac:dyDescent="0.15">
      <c r="F768" s="4"/>
      <c r="G768" s="4"/>
      <c r="H768" s="4"/>
    </row>
    <row r="769" spans="6:8" x14ac:dyDescent="0.15">
      <c r="F769" s="4"/>
      <c r="G769" s="4"/>
      <c r="H769" s="4"/>
    </row>
    <row r="770" spans="6:8" x14ac:dyDescent="0.15">
      <c r="F770" s="4"/>
      <c r="G770" s="4"/>
      <c r="H770" s="4"/>
    </row>
    <row r="771" spans="6:8" x14ac:dyDescent="0.15">
      <c r="F771" s="4"/>
      <c r="G771" s="4"/>
      <c r="H771" s="4"/>
    </row>
    <row r="772" spans="6:8" x14ac:dyDescent="0.15">
      <c r="F772" s="4"/>
      <c r="G772" s="4"/>
      <c r="H772" s="4"/>
    </row>
    <row r="773" spans="6:8" x14ac:dyDescent="0.15">
      <c r="F773" s="4"/>
      <c r="G773" s="4"/>
      <c r="H773" s="4"/>
    </row>
    <row r="774" spans="6:8" x14ac:dyDescent="0.15">
      <c r="F774" s="4"/>
      <c r="G774" s="4"/>
      <c r="H774" s="4"/>
    </row>
    <row r="775" spans="6:8" x14ac:dyDescent="0.15">
      <c r="F775" s="4"/>
      <c r="G775" s="4"/>
      <c r="H775" s="4"/>
    </row>
    <row r="776" spans="6:8" x14ac:dyDescent="0.15">
      <c r="F776" s="4"/>
      <c r="G776" s="4"/>
      <c r="H776" s="4"/>
    </row>
    <row r="777" spans="6:8" x14ac:dyDescent="0.15">
      <c r="F777" s="4"/>
      <c r="G777" s="4"/>
      <c r="H777" s="4"/>
    </row>
    <row r="778" spans="6:8" x14ac:dyDescent="0.15">
      <c r="F778" s="4"/>
      <c r="G778" s="4"/>
      <c r="H778" s="4"/>
    </row>
    <row r="779" spans="6:8" x14ac:dyDescent="0.15">
      <c r="F779" s="4"/>
      <c r="G779" s="4"/>
      <c r="H779" s="4"/>
    </row>
    <row r="780" spans="6:8" x14ac:dyDescent="0.15">
      <c r="F780" s="4"/>
      <c r="G780" s="4"/>
      <c r="H780" s="4"/>
    </row>
    <row r="781" spans="6:8" x14ac:dyDescent="0.15">
      <c r="F781" s="4"/>
      <c r="G781" s="4"/>
      <c r="H781" s="4"/>
    </row>
    <row r="782" spans="6:8" x14ac:dyDescent="0.15">
      <c r="F782" s="4"/>
      <c r="G782" s="4"/>
      <c r="H782" s="4"/>
    </row>
    <row r="783" spans="6:8" x14ac:dyDescent="0.15">
      <c r="F783" s="4"/>
      <c r="G783" s="4"/>
      <c r="H783" s="4"/>
    </row>
    <row r="784" spans="6:8" x14ac:dyDescent="0.15">
      <c r="F784" s="4"/>
      <c r="G784" s="4"/>
      <c r="H784" s="4"/>
    </row>
    <row r="785" spans="6:8" x14ac:dyDescent="0.15">
      <c r="F785" s="4"/>
      <c r="G785" s="4"/>
      <c r="H785" s="4"/>
    </row>
    <row r="786" spans="6:8" x14ac:dyDescent="0.15">
      <c r="F786" s="4"/>
      <c r="G786" s="4"/>
      <c r="H786" s="4"/>
    </row>
    <row r="787" spans="6:8" x14ac:dyDescent="0.15">
      <c r="F787" s="4"/>
      <c r="G787" s="4"/>
      <c r="H787" s="4"/>
    </row>
    <row r="788" spans="6:8" x14ac:dyDescent="0.15">
      <c r="F788" s="4"/>
      <c r="G788" s="4"/>
      <c r="H788" s="4"/>
    </row>
    <row r="789" spans="6:8" x14ac:dyDescent="0.15">
      <c r="F789" s="4"/>
      <c r="G789" s="4"/>
      <c r="H789" s="4"/>
    </row>
    <row r="790" spans="6:8" x14ac:dyDescent="0.15">
      <c r="F790" s="4"/>
      <c r="G790" s="4"/>
      <c r="H790" s="4"/>
    </row>
    <row r="791" spans="6:8" x14ac:dyDescent="0.15">
      <c r="F791" s="4"/>
      <c r="G791" s="4"/>
      <c r="H791" s="4"/>
    </row>
    <row r="792" spans="6:8" x14ac:dyDescent="0.15">
      <c r="F792" s="4"/>
      <c r="G792" s="4"/>
      <c r="H792" s="4"/>
    </row>
    <row r="793" spans="6:8" x14ac:dyDescent="0.15">
      <c r="F793" s="4"/>
      <c r="G793" s="4"/>
      <c r="H793" s="4"/>
    </row>
    <row r="794" spans="6:8" x14ac:dyDescent="0.15">
      <c r="F794" s="4"/>
      <c r="G794" s="4"/>
      <c r="H794" s="4"/>
    </row>
    <row r="795" spans="6:8" x14ac:dyDescent="0.15">
      <c r="F795" s="4"/>
      <c r="G795" s="4"/>
      <c r="H795" s="4"/>
    </row>
    <row r="796" spans="6:8" x14ac:dyDescent="0.15">
      <c r="F796" s="4"/>
      <c r="G796" s="4"/>
      <c r="H796" s="4"/>
    </row>
    <row r="797" spans="6:8" x14ac:dyDescent="0.15">
      <c r="F797" s="4"/>
      <c r="G797" s="4"/>
      <c r="H797" s="4"/>
    </row>
    <row r="798" spans="6:8" x14ac:dyDescent="0.15">
      <c r="F798" s="4"/>
      <c r="G798" s="4"/>
      <c r="H798" s="4"/>
    </row>
    <row r="799" spans="6:8" x14ac:dyDescent="0.15">
      <c r="F799" s="4"/>
      <c r="G799" s="4"/>
      <c r="H799" s="4"/>
    </row>
    <row r="800" spans="6:8" x14ac:dyDescent="0.15">
      <c r="F800" s="4"/>
      <c r="G800" s="4"/>
      <c r="H800" s="4"/>
    </row>
    <row r="801" spans="6:8" x14ac:dyDescent="0.15">
      <c r="F801" s="4"/>
      <c r="G801" s="4"/>
      <c r="H801" s="4"/>
    </row>
    <row r="802" spans="6:8" x14ac:dyDescent="0.15">
      <c r="F802" s="4"/>
      <c r="G802" s="4"/>
      <c r="H802" s="4"/>
    </row>
    <row r="803" spans="6:8" x14ac:dyDescent="0.15">
      <c r="F803" s="4"/>
      <c r="G803" s="4"/>
      <c r="H803" s="4"/>
    </row>
    <row r="804" spans="6:8" x14ac:dyDescent="0.15">
      <c r="F804" s="4"/>
      <c r="G804" s="4"/>
      <c r="H804" s="4"/>
    </row>
    <row r="805" spans="6:8" x14ac:dyDescent="0.15">
      <c r="F805" s="4"/>
      <c r="G805" s="4"/>
      <c r="H805" s="4"/>
    </row>
    <row r="806" spans="6:8" x14ac:dyDescent="0.15">
      <c r="F806" s="4"/>
      <c r="G806" s="4"/>
      <c r="H806" s="4"/>
    </row>
    <row r="807" spans="6:8" x14ac:dyDescent="0.15">
      <c r="F807" s="4"/>
      <c r="G807" s="4"/>
      <c r="H807" s="4"/>
    </row>
    <row r="808" spans="6:8" x14ac:dyDescent="0.15">
      <c r="F808" s="4"/>
      <c r="G808" s="4"/>
      <c r="H808" s="4"/>
    </row>
    <row r="809" spans="6:8" x14ac:dyDescent="0.15">
      <c r="F809" s="4"/>
      <c r="G809" s="4"/>
      <c r="H809" s="4"/>
    </row>
    <row r="810" spans="6:8" x14ac:dyDescent="0.15">
      <c r="F810" s="4"/>
      <c r="G810" s="4"/>
      <c r="H810" s="4"/>
    </row>
    <row r="811" spans="6:8" x14ac:dyDescent="0.15">
      <c r="F811" s="4"/>
      <c r="G811" s="4"/>
      <c r="H811" s="4"/>
    </row>
    <row r="812" spans="6:8" x14ac:dyDescent="0.15">
      <c r="F812" s="4"/>
      <c r="G812" s="4"/>
      <c r="H812" s="4"/>
    </row>
    <row r="813" spans="6:8" x14ac:dyDescent="0.15">
      <c r="F813" s="4"/>
      <c r="G813" s="4"/>
      <c r="H813" s="4"/>
    </row>
    <row r="814" spans="6:8" x14ac:dyDescent="0.15">
      <c r="F814" s="4"/>
      <c r="G814" s="4"/>
      <c r="H814" s="4"/>
    </row>
    <row r="815" spans="6:8" x14ac:dyDescent="0.15">
      <c r="F815" s="4"/>
      <c r="G815" s="4"/>
      <c r="H815" s="4"/>
    </row>
    <row r="816" spans="6:8" x14ac:dyDescent="0.15">
      <c r="F816" s="4"/>
      <c r="G816" s="4"/>
      <c r="H816" s="4"/>
    </row>
    <row r="817" spans="6:8" x14ac:dyDescent="0.15">
      <c r="F817" s="4"/>
      <c r="G817" s="4"/>
      <c r="H817" s="4"/>
    </row>
    <row r="818" spans="6:8" x14ac:dyDescent="0.15">
      <c r="F818" s="4"/>
      <c r="G818" s="4"/>
      <c r="H818" s="4"/>
    </row>
    <row r="819" spans="6:8" x14ac:dyDescent="0.15">
      <c r="F819" s="4"/>
      <c r="G819" s="4"/>
      <c r="H819" s="4"/>
    </row>
    <row r="820" spans="6:8" x14ac:dyDescent="0.15">
      <c r="F820" s="4"/>
      <c r="G820" s="4"/>
      <c r="H820" s="4"/>
    </row>
    <row r="821" spans="6:8" x14ac:dyDescent="0.15">
      <c r="F821" s="4"/>
      <c r="G821" s="4"/>
      <c r="H821" s="4"/>
    </row>
    <row r="822" spans="6:8" x14ac:dyDescent="0.15">
      <c r="F822" s="4"/>
      <c r="G822" s="4"/>
      <c r="H822" s="4"/>
    </row>
    <row r="823" spans="6:8" x14ac:dyDescent="0.15">
      <c r="F823" s="4"/>
      <c r="G823" s="4"/>
      <c r="H823" s="4"/>
    </row>
    <row r="824" spans="6:8" x14ac:dyDescent="0.15">
      <c r="F824" s="4"/>
      <c r="G824" s="4"/>
      <c r="H824" s="4"/>
    </row>
    <row r="825" spans="6:8" x14ac:dyDescent="0.15">
      <c r="F825" s="4"/>
      <c r="G825" s="4"/>
      <c r="H825" s="4"/>
    </row>
    <row r="826" spans="6:8" x14ac:dyDescent="0.15">
      <c r="F826" s="4"/>
      <c r="G826" s="4"/>
      <c r="H826" s="4"/>
    </row>
    <row r="827" spans="6:8" x14ac:dyDescent="0.15">
      <c r="F827" s="4"/>
      <c r="G827" s="4"/>
      <c r="H827" s="4"/>
    </row>
    <row r="828" spans="6:8" x14ac:dyDescent="0.15">
      <c r="F828" s="4"/>
      <c r="G828" s="4"/>
      <c r="H828" s="4"/>
    </row>
    <row r="829" spans="6:8" x14ac:dyDescent="0.15">
      <c r="F829" s="4"/>
      <c r="G829" s="4"/>
      <c r="H829" s="4"/>
    </row>
    <row r="830" spans="6:8" x14ac:dyDescent="0.15">
      <c r="F830" s="4"/>
      <c r="G830" s="4"/>
      <c r="H830" s="4"/>
    </row>
    <row r="831" spans="6:8" x14ac:dyDescent="0.15">
      <c r="F831" s="4"/>
      <c r="G831" s="4"/>
      <c r="H831" s="4"/>
    </row>
    <row r="832" spans="6:8" x14ac:dyDescent="0.15">
      <c r="F832" s="4"/>
      <c r="G832" s="4"/>
      <c r="H832" s="4"/>
    </row>
    <row r="833" spans="6:8" x14ac:dyDescent="0.15">
      <c r="F833" s="4"/>
      <c r="G833" s="4"/>
      <c r="H833" s="4"/>
    </row>
    <row r="834" spans="6:8" x14ac:dyDescent="0.15">
      <c r="F834" s="4"/>
      <c r="G834" s="4"/>
      <c r="H834" s="4"/>
    </row>
    <row r="835" spans="6:8" x14ac:dyDescent="0.15">
      <c r="F835" s="4"/>
      <c r="G835" s="4"/>
      <c r="H835" s="4"/>
    </row>
    <row r="836" spans="6:8" x14ac:dyDescent="0.15">
      <c r="F836" s="4"/>
      <c r="G836" s="4"/>
      <c r="H836" s="4"/>
    </row>
    <row r="837" spans="6:8" x14ac:dyDescent="0.15">
      <c r="F837" s="4"/>
      <c r="G837" s="4"/>
      <c r="H837" s="4"/>
    </row>
    <row r="838" spans="6:8" x14ac:dyDescent="0.15">
      <c r="F838" s="4"/>
      <c r="G838" s="4"/>
      <c r="H838" s="4"/>
    </row>
    <row r="839" spans="6:8" x14ac:dyDescent="0.15">
      <c r="F839" s="4"/>
      <c r="G839" s="4"/>
      <c r="H839" s="4"/>
    </row>
    <row r="840" spans="6:8" x14ac:dyDescent="0.15">
      <c r="F840" s="4"/>
      <c r="G840" s="4"/>
      <c r="H840" s="4"/>
    </row>
    <row r="841" spans="6:8" x14ac:dyDescent="0.15">
      <c r="F841" s="4"/>
      <c r="G841" s="4"/>
      <c r="H841" s="4"/>
    </row>
    <row r="842" spans="6:8" x14ac:dyDescent="0.15">
      <c r="F842" s="4"/>
      <c r="G842" s="4"/>
      <c r="H842" s="4"/>
    </row>
    <row r="843" spans="6:8" x14ac:dyDescent="0.15">
      <c r="F843" s="4"/>
      <c r="G843" s="4"/>
      <c r="H843" s="4"/>
    </row>
    <row r="844" spans="6:8" x14ac:dyDescent="0.15">
      <c r="F844" s="4"/>
      <c r="G844" s="4"/>
      <c r="H844" s="4"/>
    </row>
    <row r="845" spans="6:8" x14ac:dyDescent="0.15">
      <c r="F845" s="4"/>
      <c r="G845" s="4"/>
      <c r="H845" s="4"/>
    </row>
    <row r="846" spans="6:8" x14ac:dyDescent="0.15">
      <c r="F846" s="4"/>
      <c r="G846" s="4"/>
      <c r="H846" s="4"/>
    </row>
    <row r="847" spans="6:8" x14ac:dyDescent="0.15">
      <c r="F847" s="4"/>
      <c r="G847" s="4"/>
      <c r="H847" s="4"/>
    </row>
    <row r="848" spans="6:8" x14ac:dyDescent="0.15">
      <c r="F848" s="4"/>
      <c r="G848" s="4"/>
      <c r="H848" s="4"/>
    </row>
    <row r="849" spans="6:8" x14ac:dyDescent="0.15">
      <c r="F849" s="4"/>
      <c r="G849" s="4"/>
      <c r="H849" s="4"/>
    </row>
    <row r="850" spans="6:8" x14ac:dyDescent="0.15">
      <c r="F850" s="4"/>
      <c r="G850" s="4"/>
      <c r="H850" s="4"/>
    </row>
    <row r="851" spans="6:8" x14ac:dyDescent="0.15">
      <c r="F851" s="4"/>
      <c r="G851" s="4"/>
      <c r="H851" s="4"/>
    </row>
    <row r="852" spans="6:8" x14ac:dyDescent="0.15">
      <c r="F852" s="4"/>
      <c r="G852" s="4"/>
      <c r="H852" s="4"/>
    </row>
    <row r="853" spans="6:8" x14ac:dyDescent="0.15">
      <c r="F853" s="4"/>
      <c r="G853" s="4"/>
      <c r="H853" s="4"/>
    </row>
    <row r="854" spans="6:8" x14ac:dyDescent="0.15">
      <c r="F854" s="4"/>
      <c r="G854" s="4"/>
      <c r="H854" s="4"/>
    </row>
    <row r="855" spans="6:8" x14ac:dyDescent="0.15">
      <c r="F855" s="4"/>
      <c r="G855" s="4"/>
      <c r="H855" s="4"/>
    </row>
    <row r="856" spans="6:8" x14ac:dyDescent="0.15">
      <c r="F856" s="4"/>
      <c r="G856" s="4"/>
      <c r="H856" s="4"/>
    </row>
    <row r="857" spans="6:8" x14ac:dyDescent="0.15">
      <c r="F857" s="4"/>
      <c r="G857" s="4"/>
      <c r="H857" s="4"/>
    </row>
    <row r="858" spans="6:8" x14ac:dyDescent="0.15">
      <c r="F858" s="4"/>
      <c r="G858" s="4"/>
      <c r="H858" s="4"/>
    </row>
    <row r="859" spans="6:8" x14ac:dyDescent="0.15">
      <c r="F859" s="4"/>
      <c r="G859" s="4"/>
      <c r="H859" s="4"/>
    </row>
    <row r="860" spans="6:8" x14ac:dyDescent="0.15">
      <c r="F860" s="4"/>
      <c r="G860" s="4"/>
      <c r="H860" s="4"/>
    </row>
    <row r="861" spans="6:8" x14ac:dyDescent="0.15">
      <c r="F861" s="4"/>
      <c r="G861" s="4"/>
      <c r="H861" s="4"/>
    </row>
    <row r="862" spans="6:8" x14ac:dyDescent="0.15">
      <c r="F862" s="4"/>
      <c r="G862" s="4"/>
      <c r="H862" s="4"/>
    </row>
    <row r="863" spans="6:8" x14ac:dyDescent="0.15">
      <c r="F863" s="4"/>
      <c r="G863" s="4"/>
      <c r="H863" s="4"/>
    </row>
    <row r="864" spans="6:8" x14ac:dyDescent="0.15">
      <c r="F864" s="4"/>
      <c r="G864" s="4"/>
      <c r="H864" s="4"/>
    </row>
    <row r="865" spans="6:8" x14ac:dyDescent="0.15">
      <c r="F865" s="4"/>
      <c r="G865" s="4"/>
      <c r="H865" s="4"/>
    </row>
    <row r="866" spans="6:8" x14ac:dyDescent="0.15">
      <c r="F866" s="4"/>
      <c r="G866" s="4"/>
      <c r="H866" s="4"/>
    </row>
    <row r="867" spans="6:8" x14ac:dyDescent="0.15">
      <c r="F867" s="4"/>
      <c r="G867" s="4"/>
      <c r="H867" s="4"/>
    </row>
    <row r="868" spans="6:8" x14ac:dyDescent="0.15">
      <c r="F868" s="4"/>
      <c r="G868" s="4"/>
      <c r="H868" s="4"/>
    </row>
    <row r="869" spans="6:8" x14ac:dyDescent="0.15">
      <c r="F869" s="4"/>
      <c r="G869" s="4"/>
      <c r="H869" s="4"/>
    </row>
    <row r="870" spans="6:8" x14ac:dyDescent="0.15">
      <c r="F870" s="4"/>
      <c r="G870" s="4"/>
      <c r="H870" s="4"/>
    </row>
    <row r="871" spans="6:8" x14ac:dyDescent="0.15">
      <c r="F871" s="4"/>
      <c r="G871" s="4"/>
      <c r="H871" s="4"/>
    </row>
    <row r="872" spans="6:8" x14ac:dyDescent="0.15">
      <c r="F872" s="4"/>
      <c r="G872" s="4"/>
      <c r="H872" s="4"/>
    </row>
    <row r="873" spans="6:8" x14ac:dyDescent="0.15">
      <c r="F873" s="4"/>
      <c r="G873" s="4"/>
      <c r="H873" s="4"/>
    </row>
    <row r="874" spans="6:8" x14ac:dyDescent="0.15">
      <c r="F874" s="4"/>
      <c r="G874" s="4"/>
      <c r="H874" s="4"/>
    </row>
    <row r="875" spans="6:8" x14ac:dyDescent="0.15">
      <c r="F875" s="4"/>
      <c r="G875" s="4"/>
      <c r="H875" s="4"/>
    </row>
    <row r="876" spans="6:8" x14ac:dyDescent="0.15">
      <c r="F876" s="4"/>
      <c r="G876" s="4"/>
      <c r="H876" s="4"/>
    </row>
    <row r="877" spans="6:8" x14ac:dyDescent="0.15">
      <c r="F877" s="4"/>
      <c r="G877" s="4"/>
      <c r="H877" s="4"/>
    </row>
    <row r="878" spans="6:8" x14ac:dyDescent="0.15">
      <c r="F878" s="4"/>
      <c r="G878" s="4"/>
      <c r="H878" s="4"/>
    </row>
    <row r="879" spans="6:8" x14ac:dyDescent="0.15">
      <c r="F879" s="4"/>
      <c r="G879" s="4"/>
      <c r="H879" s="4"/>
    </row>
    <row r="880" spans="6:8" x14ac:dyDescent="0.15">
      <c r="F880" s="4"/>
      <c r="G880" s="4"/>
      <c r="H880" s="4"/>
    </row>
    <row r="881" spans="6:8" x14ac:dyDescent="0.15">
      <c r="F881" s="4"/>
      <c r="G881" s="4"/>
      <c r="H881" s="4"/>
    </row>
    <row r="882" spans="6:8" x14ac:dyDescent="0.15">
      <c r="F882" s="4"/>
      <c r="G882" s="4"/>
      <c r="H882" s="4"/>
    </row>
    <row r="883" spans="6:8" x14ac:dyDescent="0.15">
      <c r="F883" s="4"/>
      <c r="G883" s="4"/>
      <c r="H883" s="4"/>
    </row>
    <row r="884" spans="6:8" x14ac:dyDescent="0.15">
      <c r="F884" s="4"/>
      <c r="G884" s="4"/>
      <c r="H884" s="4"/>
    </row>
    <row r="885" spans="6:8" x14ac:dyDescent="0.15">
      <c r="F885" s="4"/>
      <c r="G885" s="4"/>
      <c r="H885" s="4"/>
    </row>
    <row r="886" spans="6:8" x14ac:dyDescent="0.15">
      <c r="F886" s="4"/>
      <c r="G886" s="4"/>
      <c r="H886" s="4"/>
    </row>
    <row r="887" spans="6:8" x14ac:dyDescent="0.15">
      <c r="F887" s="4"/>
      <c r="G887" s="4"/>
      <c r="H887" s="4"/>
    </row>
    <row r="888" spans="6:8" x14ac:dyDescent="0.15">
      <c r="F888" s="4"/>
      <c r="G888" s="4"/>
      <c r="H888" s="4"/>
    </row>
    <row r="889" spans="6:8" x14ac:dyDescent="0.15">
      <c r="F889" s="4"/>
      <c r="G889" s="4"/>
      <c r="H889" s="4"/>
    </row>
    <row r="890" spans="6:8" x14ac:dyDescent="0.15">
      <c r="F890" s="4"/>
      <c r="G890" s="4"/>
      <c r="H890" s="4"/>
    </row>
    <row r="891" spans="6:8" x14ac:dyDescent="0.15">
      <c r="F891" s="4"/>
      <c r="G891" s="4"/>
      <c r="H891" s="4"/>
    </row>
    <row r="892" spans="6:8" x14ac:dyDescent="0.15">
      <c r="F892" s="4"/>
      <c r="G892" s="4"/>
      <c r="H892" s="4"/>
    </row>
    <row r="893" spans="6:8" x14ac:dyDescent="0.15">
      <c r="F893" s="4"/>
      <c r="G893" s="4"/>
      <c r="H893" s="4"/>
    </row>
    <row r="894" spans="6:8" x14ac:dyDescent="0.15">
      <c r="F894" s="4"/>
      <c r="G894" s="4"/>
      <c r="H894" s="4"/>
    </row>
    <row r="895" spans="6:8" x14ac:dyDescent="0.15">
      <c r="F895" s="4"/>
      <c r="G895" s="4"/>
      <c r="H895" s="4"/>
    </row>
    <row r="896" spans="6:8" x14ac:dyDescent="0.15">
      <c r="F896" s="4"/>
      <c r="G896" s="4"/>
      <c r="H896" s="4"/>
    </row>
    <row r="897" spans="6:8" x14ac:dyDescent="0.15">
      <c r="F897" s="4"/>
      <c r="G897" s="4"/>
      <c r="H897" s="4"/>
    </row>
    <row r="898" spans="6:8" x14ac:dyDescent="0.15">
      <c r="F898" s="4"/>
      <c r="G898" s="4"/>
      <c r="H898" s="4"/>
    </row>
    <row r="899" spans="6:8" x14ac:dyDescent="0.15">
      <c r="F899" s="4"/>
      <c r="G899" s="4"/>
      <c r="H899" s="4"/>
    </row>
    <row r="900" spans="6:8" x14ac:dyDescent="0.15">
      <c r="F900" s="4"/>
      <c r="G900" s="4"/>
      <c r="H900" s="4"/>
    </row>
    <row r="901" spans="6:8" x14ac:dyDescent="0.15">
      <c r="F901" s="4"/>
      <c r="G901" s="4"/>
      <c r="H901" s="4"/>
    </row>
    <row r="902" spans="6:8" x14ac:dyDescent="0.15">
      <c r="F902" s="4"/>
      <c r="G902" s="4"/>
      <c r="H902" s="4"/>
    </row>
    <row r="903" spans="6:8" x14ac:dyDescent="0.15">
      <c r="F903" s="4"/>
      <c r="G903" s="4"/>
      <c r="H903" s="4"/>
    </row>
    <row r="904" spans="6:8" x14ac:dyDescent="0.15">
      <c r="F904" s="4"/>
      <c r="G904" s="4"/>
      <c r="H904" s="4"/>
    </row>
    <row r="905" spans="6:8" x14ac:dyDescent="0.15">
      <c r="F905" s="4"/>
      <c r="G905" s="4"/>
      <c r="H905" s="4"/>
    </row>
    <row r="906" spans="6:8" x14ac:dyDescent="0.15">
      <c r="F906" s="4"/>
      <c r="G906" s="4"/>
      <c r="H906" s="4"/>
    </row>
    <row r="907" spans="6:8" x14ac:dyDescent="0.15">
      <c r="F907" s="4"/>
      <c r="G907" s="4"/>
      <c r="H907" s="4"/>
    </row>
    <row r="908" spans="6:8" x14ac:dyDescent="0.15">
      <c r="F908" s="4"/>
      <c r="G908" s="4"/>
      <c r="H908" s="4"/>
    </row>
    <row r="909" spans="6:8" x14ac:dyDescent="0.15">
      <c r="F909" s="4"/>
      <c r="G909" s="4"/>
      <c r="H909" s="4"/>
    </row>
    <row r="910" spans="6:8" x14ac:dyDescent="0.15">
      <c r="F910" s="4"/>
      <c r="G910" s="4"/>
      <c r="H910" s="4"/>
    </row>
    <row r="911" spans="6:8" x14ac:dyDescent="0.15">
      <c r="F911" s="4"/>
      <c r="G911" s="4"/>
      <c r="H911" s="4"/>
    </row>
    <row r="912" spans="6:8" x14ac:dyDescent="0.15">
      <c r="F912" s="4"/>
      <c r="G912" s="4"/>
      <c r="H912" s="4"/>
    </row>
    <row r="913" spans="6:8" x14ac:dyDescent="0.15">
      <c r="F913" s="4"/>
      <c r="G913" s="4"/>
      <c r="H913" s="4"/>
    </row>
    <row r="914" spans="6:8" x14ac:dyDescent="0.15">
      <c r="F914" s="4"/>
      <c r="G914" s="4"/>
      <c r="H914" s="4"/>
    </row>
    <row r="915" spans="6:8" x14ac:dyDescent="0.15">
      <c r="F915" s="4"/>
      <c r="G915" s="4"/>
      <c r="H915" s="4"/>
    </row>
    <row r="916" spans="6:8" x14ac:dyDescent="0.15">
      <c r="F916" s="4"/>
      <c r="G916" s="4"/>
      <c r="H916" s="4"/>
    </row>
    <row r="917" spans="6:8" x14ac:dyDescent="0.15">
      <c r="F917" s="4"/>
      <c r="G917" s="4"/>
      <c r="H917" s="4"/>
    </row>
    <row r="918" spans="6:8" x14ac:dyDescent="0.15">
      <c r="F918" s="4"/>
      <c r="G918" s="4"/>
      <c r="H918" s="4"/>
    </row>
    <row r="919" spans="6:8" x14ac:dyDescent="0.15">
      <c r="F919" s="4"/>
      <c r="G919" s="4"/>
      <c r="H919" s="4"/>
    </row>
    <row r="920" spans="6:8" x14ac:dyDescent="0.15">
      <c r="F920" s="4"/>
      <c r="G920" s="4"/>
      <c r="H920" s="4"/>
    </row>
    <row r="921" spans="6:8" x14ac:dyDescent="0.15">
      <c r="F921" s="4"/>
      <c r="G921" s="4"/>
      <c r="H921" s="4"/>
    </row>
    <row r="922" spans="6:8" x14ac:dyDescent="0.15">
      <c r="F922" s="4"/>
      <c r="G922" s="4"/>
      <c r="H922" s="4"/>
    </row>
    <row r="923" spans="6:8" x14ac:dyDescent="0.15">
      <c r="F923" s="4"/>
      <c r="G923" s="4"/>
      <c r="H923" s="4"/>
    </row>
    <row r="924" spans="6:8" x14ac:dyDescent="0.15">
      <c r="F924" s="4"/>
      <c r="G924" s="4"/>
      <c r="H924" s="4"/>
    </row>
    <row r="925" spans="6:8" x14ac:dyDescent="0.15">
      <c r="F925" s="4"/>
      <c r="G925" s="4"/>
      <c r="H925" s="4"/>
    </row>
    <row r="926" spans="6:8" x14ac:dyDescent="0.15">
      <c r="F926" s="4"/>
      <c r="G926" s="4"/>
      <c r="H926" s="4"/>
    </row>
    <row r="927" spans="6:8" x14ac:dyDescent="0.15">
      <c r="F927" s="4"/>
      <c r="G927" s="4"/>
      <c r="H927" s="4"/>
    </row>
    <row r="928" spans="6:8" x14ac:dyDescent="0.15">
      <c r="F928" s="4"/>
      <c r="G928" s="4"/>
      <c r="H928" s="4"/>
    </row>
    <row r="929" spans="6:8" x14ac:dyDescent="0.15">
      <c r="F929" s="4"/>
      <c r="G929" s="4"/>
      <c r="H929" s="4"/>
    </row>
    <row r="930" spans="6:8" x14ac:dyDescent="0.15">
      <c r="F930" s="4"/>
      <c r="G930" s="4"/>
      <c r="H930" s="4"/>
    </row>
    <row r="931" spans="6:8" x14ac:dyDescent="0.15">
      <c r="F931" s="4"/>
      <c r="G931" s="4"/>
      <c r="H931" s="4"/>
    </row>
    <row r="932" spans="6:8" x14ac:dyDescent="0.15">
      <c r="F932" s="4"/>
      <c r="G932" s="4"/>
      <c r="H932" s="4"/>
    </row>
    <row r="933" spans="6:8" x14ac:dyDescent="0.15">
      <c r="F933" s="4"/>
      <c r="G933" s="4"/>
      <c r="H933" s="4"/>
    </row>
    <row r="934" spans="6:8" x14ac:dyDescent="0.15">
      <c r="F934" s="4"/>
      <c r="G934" s="4"/>
      <c r="H934" s="4"/>
    </row>
    <row r="935" spans="6:8" x14ac:dyDescent="0.15">
      <c r="F935" s="4"/>
      <c r="G935" s="4"/>
      <c r="H935" s="4"/>
    </row>
    <row r="936" spans="6:8" x14ac:dyDescent="0.15">
      <c r="F936" s="4"/>
      <c r="G936" s="4"/>
      <c r="H936" s="4"/>
    </row>
    <row r="937" spans="6:8" x14ac:dyDescent="0.15">
      <c r="F937" s="4"/>
      <c r="G937" s="4"/>
      <c r="H937" s="4"/>
    </row>
    <row r="938" spans="6:8" x14ac:dyDescent="0.15">
      <c r="F938" s="4"/>
      <c r="G938" s="4"/>
      <c r="H938" s="4"/>
    </row>
    <row r="939" spans="6:8" x14ac:dyDescent="0.15">
      <c r="F939" s="4"/>
      <c r="G939" s="4"/>
      <c r="H939" s="4"/>
    </row>
    <row r="940" spans="6:8" x14ac:dyDescent="0.15">
      <c r="F940" s="4"/>
      <c r="G940" s="4"/>
      <c r="H940" s="4"/>
    </row>
    <row r="941" spans="6:8" x14ac:dyDescent="0.15">
      <c r="F941" s="4"/>
      <c r="G941" s="4"/>
      <c r="H941" s="4"/>
    </row>
    <row r="942" spans="6:8" x14ac:dyDescent="0.15">
      <c r="F942" s="4"/>
      <c r="G942" s="4"/>
      <c r="H942" s="4"/>
    </row>
    <row r="943" spans="6:8" x14ac:dyDescent="0.15">
      <c r="F943" s="4"/>
      <c r="G943" s="4"/>
      <c r="H943" s="4"/>
    </row>
    <row r="944" spans="6:8" x14ac:dyDescent="0.15">
      <c r="F944" s="4"/>
      <c r="G944" s="4"/>
      <c r="H944" s="4"/>
    </row>
    <row r="945" spans="6:8" x14ac:dyDescent="0.15">
      <c r="F945" s="4"/>
      <c r="G945" s="4"/>
      <c r="H945" s="4"/>
    </row>
    <row r="946" spans="6:8" x14ac:dyDescent="0.15">
      <c r="F946" s="4"/>
      <c r="G946" s="4"/>
      <c r="H946" s="4"/>
    </row>
    <row r="947" spans="6:8" x14ac:dyDescent="0.15">
      <c r="F947" s="4"/>
      <c r="G947" s="4"/>
      <c r="H947" s="4"/>
    </row>
    <row r="948" spans="6:8" x14ac:dyDescent="0.15">
      <c r="F948" s="4"/>
      <c r="G948" s="4"/>
      <c r="H948" s="4"/>
    </row>
    <row r="949" spans="6:8" x14ac:dyDescent="0.15">
      <c r="F949" s="4"/>
      <c r="G949" s="4"/>
      <c r="H949" s="4"/>
    </row>
    <row r="950" spans="6:8" x14ac:dyDescent="0.15">
      <c r="F950" s="4"/>
      <c r="G950" s="4"/>
      <c r="H950" s="4"/>
    </row>
    <row r="951" spans="6:8" x14ac:dyDescent="0.15">
      <c r="F951" s="4"/>
      <c r="G951" s="4"/>
      <c r="H951" s="4"/>
    </row>
    <row r="952" spans="6:8" x14ac:dyDescent="0.15">
      <c r="F952" s="4"/>
      <c r="G952" s="4"/>
      <c r="H952" s="4"/>
    </row>
    <row r="953" spans="6:8" x14ac:dyDescent="0.15">
      <c r="F953" s="4"/>
      <c r="G953" s="4"/>
      <c r="H953" s="4"/>
    </row>
    <row r="954" spans="6:8" x14ac:dyDescent="0.15">
      <c r="F954" s="4"/>
      <c r="G954" s="4"/>
      <c r="H954" s="4"/>
    </row>
    <row r="955" spans="6:8" x14ac:dyDescent="0.15">
      <c r="F955" s="4"/>
      <c r="G955" s="4"/>
      <c r="H955" s="4"/>
    </row>
    <row r="956" spans="6:8" x14ac:dyDescent="0.15">
      <c r="F956" s="4"/>
      <c r="G956" s="4"/>
      <c r="H956" s="4"/>
    </row>
    <row r="957" spans="6:8" x14ac:dyDescent="0.15">
      <c r="F957" s="4"/>
      <c r="G957" s="4"/>
      <c r="H957" s="4"/>
    </row>
    <row r="958" spans="6:8" x14ac:dyDescent="0.15">
      <c r="F958" s="4"/>
      <c r="G958" s="4"/>
      <c r="H958" s="4"/>
    </row>
    <row r="959" spans="6:8" x14ac:dyDescent="0.15">
      <c r="F959" s="4"/>
      <c r="G959" s="4"/>
      <c r="H959" s="4"/>
    </row>
    <row r="960" spans="6:8" x14ac:dyDescent="0.15">
      <c r="F960" s="4"/>
      <c r="G960" s="4"/>
      <c r="H960" s="4"/>
    </row>
    <row r="961" spans="6:8" x14ac:dyDescent="0.15">
      <c r="F961" s="4"/>
      <c r="G961" s="4"/>
      <c r="H961" s="4"/>
    </row>
    <row r="962" spans="6:8" x14ac:dyDescent="0.15">
      <c r="F962" s="4"/>
      <c r="G962" s="4"/>
      <c r="H962" s="4"/>
    </row>
    <row r="963" spans="6:8" x14ac:dyDescent="0.15">
      <c r="F963" s="4"/>
      <c r="G963" s="4"/>
      <c r="H963" s="4"/>
    </row>
    <row r="964" spans="6:8" x14ac:dyDescent="0.15">
      <c r="F964" s="4"/>
      <c r="G964" s="4"/>
      <c r="H964" s="4"/>
    </row>
    <row r="965" spans="6:8" x14ac:dyDescent="0.15">
      <c r="F965" s="4"/>
      <c r="G965" s="4"/>
      <c r="H965" s="4"/>
    </row>
    <row r="966" spans="6:8" x14ac:dyDescent="0.15">
      <c r="F966" s="4"/>
      <c r="G966" s="4"/>
      <c r="H966" s="4"/>
    </row>
    <row r="967" spans="6:8" x14ac:dyDescent="0.15">
      <c r="F967" s="4"/>
      <c r="G967" s="4"/>
      <c r="H967" s="4"/>
    </row>
    <row r="968" spans="6:8" x14ac:dyDescent="0.15">
      <c r="F968" s="4"/>
      <c r="G968" s="4"/>
      <c r="H968" s="4"/>
    </row>
    <row r="969" spans="6:8" x14ac:dyDescent="0.15">
      <c r="F969" s="4"/>
      <c r="G969" s="4"/>
      <c r="H969" s="4"/>
    </row>
    <row r="970" spans="6:8" x14ac:dyDescent="0.15">
      <c r="F970" s="4"/>
      <c r="G970" s="4"/>
      <c r="H970" s="4"/>
    </row>
    <row r="971" spans="6:8" x14ac:dyDescent="0.15">
      <c r="F971" s="4"/>
      <c r="G971" s="4"/>
      <c r="H971" s="4"/>
    </row>
    <row r="972" spans="6:8" x14ac:dyDescent="0.15">
      <c r="F972" s="4"/>
      <c r="G972" s="4"/>
      <c r="H972" s="4"/>
    </row>
    <row r="973" spans="6:8" x14ac:dyDescent="0.15">
      <c r="F973" s="4"/>
      <c r="G973" s="4"/>
      <c r="H973" s="4"/>
    </row>
    <row r="974" spans="6:8" x14ac:dyDescent="0.15">
      <c r="F974" s="4"/>
      <c r="G974" s="4"/>
      <c r="H974" s="4"/>
    </row>
    <row r="975" spans="6:8" x14ac:dyDescent="0.15">
      <c r="F975" s="4"/>
      <c r="G975" s="4"/>
      <c r="H975" s="4"/>
    </row>
    <row r="976" spans="6:8" x14ac:dyDescent="0.15">
      <c r="F976" s="4"/>
      <c r="G976" s="4"/>
      <c r="H976" s="4"/>
    </row>
    <row r="977" spans="6:8" x14ac:dyDescent="0.15">
      <c r="F977" s="4"/>
      <c r="G977" s="4"/>
      <c r="H977" s="4"/>
    </row>
    <row r="978" spans="6:8" x14ac:dyDescent="0.15">
      <c r="F978" s="4"/>
      <c r="G978" s="4"/>
      <c r="H978" s="4"/>
    </row>
    <row r="979" spans="6:8" x14ac:dyDescent="0.15">
      <c r="F979" s="4"/>
      <c r="G979" s="4"/>
      <c r="H979" s="4"/>
    </row>
    <row r="980" spans="6:8" x14ac:dyDescent="0.15">
      <c r="F980" s="4"/>
      <c r="G980" s="4"/>
      <c r="H980" s="4"/>
    </row>
    <row r="981" spans="6:8" x14ac:dyDescent="0.15">
      <c r="F981" s="4"/>
      <c r="G981" s="4"/>
      <c r="H981" s="4"/>
    </row>
    <row r="982" spans="6:8" x14ac:dyDescent="0.15">
      <c r="F982" s="4"/>
      <c r="G982" s="4"/>
      <c r="H982" s="4"/>
    </row>
    <row r="983" spans="6:8" x14ac:dyDescent="0.15">
      <c r="F983" s="4"/>
      <c r="G983" s="4"/>
      <c r="H983" s="4"/>
    </row>
    <row r="984" spans="6:8" x14ac:dyDescent="0.15">
      <c r="F984" s="4"/>
      <c r="G984" s="4"/>
      <c r="H984" s="4"/>
    </row>
    <row r="985" spans="6:8" x14ac:dyDescent="0.15">
      <c r="F985" s="4"/>
      <c r="G985" s="4"/>
      <c r="H985" s="4"/>
    </row>
    <row r="986" spans="6:8" x14ac:dyDescent="0.15">
      <c r="F986" s="4"/>
      <c r="G986" s="4"/>
      <c r="H986" s="4"/>
    </row>
    <row r="987" spans="6:8" x14ac:dyDescent="0.15">
      <c r="F987" s="4"/>
      <c r="G987" s="4"/>
      <c r="H987" s="4"/>
    </row>
    <row r="988" spans="6:8" x14ac:dyDescent="0.15">
      <c r="F988" s="4"/>
      <c r="G988" s="4"/>
      <c r="H988" s="4"/>
    </row>
    <row r="989" spans="6:8" x14ac:dyDescent="0.15">
      <c r="F989" s="4"/>
      <c r="G989" s="4"/>
      <c r="H989" s="4"/>
    </row>
    <row r="990" spans="6:8" x14ac:dyDescent="0.15">
      <c r="F990" s="4"/>
      <c r="G990" s="4"/>
      <c r="H990" s="4"/>
    </row>
    <row r="991" spans="6:8" x14ac:dyDescent="0.15">
      <c r="F991" s="4"/>
      <c r="G991" s="4"/>
      <c r="H991" s="4"/>
    </row>
    <row r="992" spans="6:8" x14ac:dyDescent="0.15">
      <c r="F992" s="4"/>
      <c r="G992" s="4"/>
      <c r="H992" s="4"/>
    </row>
    <row r="993" spans="6:8" x14ac:dyDescent="0.15">
      <c r="F993" s="4"/>
      <c r="G993" s="4"/>
      <c r="H993" s="4"/>
    </row>
    <row r="994" spans="6:8" x14ac:dyDescent="0.15">
      <c r="F994" s="4"/>
      <c r="G994" s="4"/>
      <c r="H994" s="4"/>
    </row>
    <row r="995" spans="6:8" x14ac:dyDescent="0.15">
      <c r="F995" s="4"/>
      <c r="G995" s="4"/>
      <c r="H995" s="4"/>
    </row>
    <row r="996" spans="6:8" x14ac:dyDescent="0.15">
      <c r="F996" s="4"/>
      <c r="G996" s="4"/>
      <c r="H996" s="4"/>
    </row>
    <row r="997" spans="6:8" x14ac:dyDescent="0.15">
      <c r="F997" s="4"/>
      <c r="G997" s="4"/>
      <c r="H997" s="4"/>
    </row>
    <row r="998" spans="6:8" x14ac:dyDescent="0.15">
      <c r="F998" s="4"/>
      <c r="G998" s="4"/>
      <c r="H998" s="4"/>
    </row>
    <row r="999" spans="6:8" x14ac:dyDescent="0.15">
      <c r="F999" s="4"/>
      <c r="G999" s="4"/>
      <c r="H999" s="4"/>
    </row>
    <row r="1000" spans="6:8" x14ac:dyDescent="0.15">
      <c r="F1000" s="4"/>
      <c r="G1000" s="4"/>
      <c r="H1000" s="4"/>
    </row>
    <row r="1001" spans="6:8" x14ac:dyDescent="0.15">
      <c r="F1001" s="4"/>
      <c r="G1001" s="4"/>
      <c r="H1001" s="4"/>
    </row>
    <row r="1002" spans="6:8" x14ac:dyDescent="0.15">
      <c r="F1002" s="4"/>
      <c r="G1002" s="4"/>
      <c r="H1002" s="4"/>
    </row>
    <row r="1003" spans="6:8" x14ac:dyDescent="0.15">
      <c r="F1003" s="4"/>
      <c r="G1003" s="4"/>
      <c r="H1003" s="4"/>
    </row>
    <row r="1004" spans="6:8" x14ac:dyDescent="0.15">
      <c r="F1004" s="4"/>
      <c r="G1004" s="4"/>
      <c r="H1004" s="4"/>
    </row>
    <row r="1005" spans="6:8" x14ac:dyDescent="0.15">
      <c r="F1005" s="4"/>
      <c r="G1005" s="4"/>
      <c r="H1005" s="4"/>
    </row>
    <row r="1006" spans="6:8" x14ac:dyDescent="0.15">
      <c r="F1006" s="4"/>
      <c r="G1006" s="4"/>
      <c r="H1006" s="4"/>
    </row>
    <row r="1007" spans="6:8" x14ac:dyDescent="0.15">
      <c r="F1007" s="4"/>
      <c r="G1007" s="4"/>
      <c r="H1007" s="4"/>
    </row>
    <row r="1008" spans="6:8" x14ac:dyDescent="0.15">
      <c r="F1008" s="4"/>
      <c r="G1008" s="4"/>
      <c r="H1008" s="4"/>
    </row>
    <row r="1009" spans="6:8" x14ac:dyDescent="0.15">
      <c r="F1009" s="4"/>
      <c r="G1009" s="4"/>
      <c r="H1009" s="4"/>
    </row>
    <row r="1010" spans="6:8" x14ac:dyDescent="0.15">
      <c r="F1010" s="4"/>
      <c r="G1010" s="4"/>
      <c r="H1010" s="4"/>
    </row>
    <row r="1011" spans="6:8" x14ac:dyDescent="0.15">
      <c r="F1011" s="4"/>
      <c r="G1011" s="4"/>
      <c r="H1011" s="4"/>
    </row>
    <row r="1012" spans="6:8" x14ac:dyDescent="0.15">
      <c r="F1012" s="4"/>
      <c r="G1012" s="4"/>
      <c r="H1012" s="4"/>
    </row>
    <row r="1013" spans="6:8" x14ac:dyDescent="0.15">
      <c r="F1013" s="4"/>
      <c r="G1013" s="4"/>
      <c r="H1013" s="4"/>
    </row>
    <row r="1014" spans="6:8" x14ac:dyDescent="0.15">
      <c r="F1014" s="4"/>
      <c r="G1014" s="4"/>
      <c r="H1014" s="4"/>
    </row>
    <row r="1015" spans="6:8" x14ac:dyDescent="0.15">
      <c r="F1015" s="4"/>
      <c r="G1015" s="4"/>
      <c r="H1015" s="4"/>
    </row>
    <row r="1016" spans="6:8" x14ac:dyDescent="0.15">
      <c r="F1016" s="4"/>
      <c r="G1016" s="4"/>
      <c r="H1016" s="4"/>
    </row>
    <row r="1017" spans="6:8" x14ac:dyDescent="0.15">
      <c r="F1017" s="4"/>
      <c r="G1017" s="4"/>
      <c r="H1017" s="4"/>
    </row>
    <row r="1018" spans="6:8" x14ac:dyDescent="0.15">
      <c r="F1018" s="4"/>
      <c r="G1018" s="4"/>
      <c r="H1018" s="4"/>
    </row>
    <row r="1019" spans="6:8" x14ac:dyDescent="0.15">
      <c r="F1019" s="4"/>
      <c r="G1019" s="4"/>
      <c r="H1019" s="4"/>
    </row>
    <row r="1020" spans="6:8" x14ac:dyDescent="0.15">
      <c r="F1020" s="4"/>
      <c r="G1020" s="4"/>
      <c r="H1020" s="4"/>
    </row>
    <row r="1021" spans="6:8" x14ac:dyDescent="0.15">
      <c r="F1021" s="4"/>
      <c r="G1021" s="4"/>
      <c r="H1021" s="4"/>
    </row>
    <row r="1022" spans="6:8" x14ac:dyDescent="0.15">
      <c r="F1022" s="4"/>
      <c r="G1022" s="4"/>
      <c r="H1022" s="4"/>
    </row>
    <row r="1023" spans="6:8" x14ac:dyDescent="0.15">
      <c r="F1023" s="4"/>
      <c r="G1023" s="4"/>
      <c r="H1023" s="4"/>
    </row>
    <row r="1024" spans="6:8" x14ac:dyDescent="0.15">
      <c r="F1024" s="4"/>
      <c r="G1024" s="4"/>
      <c r="H1024" s="4"/>
    </row>
    <row r="1025" spans="6:8" x14ac:dyDescent="0.15">
      <c r="F1025" s="4"/>
      <c r="G1025" s="4"/>
      <c r="H1025" s="4"/>
    </row>
    <row r="1026" spans="6:8" x14ac:dyDescent="0.15">
      <c r="F1026" s="4"/>
      <c r="G1026" s="4"/>
      <c r="H1026" s="4"/>
    </row>
    <row r="1027" spans="6:8" x14ac:dyDescent="0.15">
      <c r="F1027" s="4"/>
      <c r="G1027" s="4"/>
      <c r="H1027" s="4"/>
    </row>
    <row r="1028" spans="6:8" x14ac:dyDescent="0.15">
      <c r="F1028" s="4"/>
      <c r="G1028" s="4"/>
      <c r="H1028" s="4"/>
    </row>
    <row r="1029" spans="6:8" x14ac:dyDescent="0.15">
      <c r="F1029" s="4"/>
      <c r="G1029" s="4"/>
      <c r="H1029" s="4"/>
    </row>
    <row r="1030" spans="6:8" x14ac:dyDescent="0.15">
      <c r="F1030" s="4"/>
      <c r="G1030" s="4"/>
      <c r="H1030" s="4"/>
    </row>
    <row r="1031" spans="6:8" x14ac:dyDescent="0.15">
      <c r="F1031" s="4"/>
      <c r="G1031" s="4"/>
      <c r="H1031" s="4"/>
    </row>
    <row r="1032" spans="6:8" x14ac:dyDescent="0.15">
      <c r="F1032" s="4"/>
      <c r="G1032" s="4"/>
      <c r="H1032" s="4"/>
    </row>
    <row r="1033" spans="6:8" x14ac:dyDescent="0.15">
      <c r="F1033" s="4"/>
      <c r="G1033" s="4"/>
      <c r="H1033" s="4"/>
    </row>
    <row r="1034" spans="6:8" x14ac:dyDescent="0.15">
      <c r="F1034" s="4"/>
      <c r="G1034" s="4"/>
      <c r="H1034" s="4"/>
    </row>
    <row r="1035" spans="6:8" x14ac:dyDescent="0.15">
      <c r="F1035" s="4"/>
      <c r="G1035" s="4"/>
      <c r="H1035" s="4"/>
    </row>
    <row r="1036" spans="6:8" x14ac:dyDescent="0.15">
      <c r="F1036" s="4"/>
      <c r="G1036" s="4"/>
      <c r="H1036" s="4"/>
    </row>
    <row r="1037" spans="6:8" x14ac:dyDescent="0.15">
      <c r="F1037" s="4"/>
      <c r="G1037" s="4"/>
      <c r="H1037" s="4"/>
    </row>
    <row r="1038" spans="6:8" x14ac:dyDescent="0.15">
      <c r="F1038" s="4"/>
      <c r="G1038" s="4"/>
      <c r="H1038" s="4"/>
    </row>
    <row r="1039" spans="6:8" x14ac:dyDescent="0.15">
      <c r="F1039" s="4"/>
      <c r="G1039" s="4"/>
      <c r="H1039" s="4"/>
    </row>
    <row r="1040" spans="6:8" x14ac:dyDescent="0.15">
      <c r="F1040" s="4"/>
      <c r="G1040" s="4"/>
      <c r="H1040" s="4"/>
    </row>
    <row r="1041" spans="6:8" x14ac:dyDescent="0.15">
      <c r="F1041" s="4"/>
      <c r="G1041" s="4"/>
      <c r="H1041" s="4"/>
    </row>
    <row r="1042" spans="6:8" x14ac:dyDescent="0.15">
      <c r="F1042" s="4"/>
      <c r="G1042" s="4"/>
      <c r="H1042" s="4"/>
    </row>
    <row r="1043" spans="6:8" x14ac:dyDescent="0.15">
      <c r="F1043" s="4"/>
      <c r="G1043" s="4"/>
      <c r="H1043" s="4"/>
    </row>
    <row r="1044" spans="6:8" x14ac:dyDescent="0.15">
      <c r="F1044" s="4"/>
      <c r="G1044" s="4"/>
      <c r="H1044" s="4"/>
    </row>
    <row r="1045" spans="6:8" x14ac:dyDescent="0.15">
      <c r="F1045" s="4"/>
      <c r="G1045" s="4"/>
      <c r="H1045" s="4"/>
    </row>
    <row r="1046" spans="6:8" x14ac:dyDescent="0.15">
      <c r="F1046" s="4"/>
      <c r="G1046" s="4"/>
      <c r="H1046" s="4"/>
    </row>
    <row r="1047" spans="6:8" x14ac:dyDescent="0.15">
      <c r="F1047" s="4"/>
      <c r="G1047" s="4"/>
      <c r="H1047" s="4"/>
    </row>
    <row r="1048" spans="6:8" x14ac:dyDescent="0.15">
      <c r="F1048" s="4"/>
      <c r="G1048" s="4"/>
      <c r="H1048" s="4"/>
    </row>
    <row r="1049" spans="6:8" x14ac:dyDescent="0.15">
      <c r="F1049" s="4"/>
      <c r="G1049" s="4"/>
      <c r="H1049" s="4"/>
    </row>
    <row r="1050" spans="6:8" x14ac:dyDescent="0.15">
      <c r="F1050" s="4"/>
      <c r="G1050" s="4"/>
      <c r="H1050" s="4"/>
    </row>
    <row r="1051" spans="6:8" x14ac:dyDescent="0.15">
      <c r="F1051" s="4"/>
      <c r="G1051" s="4"/>
      <c r="H1051" s="4"/>
    </row>
    <row r="1052" spans="6:8" x14ac:dyDescent="0.15">
      <c r="F1052" s="4"/>
      <c r="G1052" s="4"/>
      <c r="H1052" s="4"/>
    </row>
    <row r="1053" spans="6:8" x14ac:dyDescent="0.15">
      <c r="F1053" s="4"/>
      <c r="G1053" s="4"/>
      <c r="H1053" s="4"/>
    </row>
    <row r="1054" spans="6:8" x14ac:dyDescent="0.15">
      <c r="F1054" s="4"/>
      <c r="G1054" s="4"/>
      <c r="H1054" s="4"/>
    </row>
    <row r="1055" spans="6:8" x14ac:dyDescent="0.15">
      <c r="F1055" s="4"/>
      <c r="G1055" s="4"/>
      <c r="H1055" s="4"/>
    </row>
    <row r="1056" spans="6:8" x14ac:dyDescent="0.15">
      <c r="F1056" s="4"/>
      <c r="G1056" s="4"/>
      <c r="H1056" s="4"/>
    </row>
    <row r="1057" spans="6:8" x14ac:dyDescent="0.15">
      <c r="F1057" s="4"/>
      <c r="G1057" s="4"/>
      <c r="H1057" s="4"/>
    </row>
    <row r="1058" spans="6:8" x14ac:dyDescent="0.15">
      <c r="F1058" s="4"/>
      <c r="G1058" s="4"/>
      <c r="H1058" s="4"/>
    </row>
    <row r="1059" spans="6:8" x14ac:dyDescent="0.15">
      <c r="F1059" s="4"/>
      <c r="G1059" s="4"/>
      <c r="H1059" s="4"/>
    </row>
    <row r="1060" spans="6:8" x14ac:dyDescent="0.15">
      <c r="F1060" s="4"/>
      <c r="G1060" s="4"/>
      <c r="H1060" s="4"/>
    </row>
    <row r="1061" spans="6:8" x14ac:dyDescent="0.15">
      <c r="F1061" s="4"/>
      <c r="G1061" s="4"/>
      <c r="H1061" s="4"/>
    </row>
    <row r="1062" spans="6:8" x14ac:dyDescent="0.15">
      <c r="F1062" s="4"/>
      <c r="G1062" s="4"/>
      <c r="H1062" s="4"/>
    </row>
    <row r="1063" spans="6:8" x14ac:dyDescent="0.15">
      <c r="F1063" s="4"/>
      <c r="G1063" s="4"/>
      <c r="H1063" s="4"/>
    </row>
    <row r="1064" spans="6:8" x14ac:dyDescent="0.15">
      <c r="F1064" s="4"/>
      <c r="G1064" s="4"/>
      <c r="H1064" s="4"/>
    </row>
    <row r="1065" spans="6:8" x14ac:dyDescent="0.15">
      <c r="F1065" s="4"/>
      <c r="G1065" s="4"/>
      <c r="H1065" s="4"/>
    </row>
    <row r="1066" spans="6:8" x14ac:dyDescent="0.15">
      <c r="F1066" s="4"/>
      <c r="G1066" s="4"/>
      <c r="H1066" s="4"/>
    </row>
    <row r="1067" spans="6:8" x14ac:dyDescent="0.15">
      <c r="F1067" s="4"/>
      <c r="G1067" s="4"/>
      <c r="H1067" s="4"/>
    </row>
    <row r="1068" spans="6:8" x14ac:dyDescent="0.15">
      <c r="F1068" s="4"/>
      <c r="G1068" s="4"/>
      <c r="H1068" s="4"/>
    </row>
    <row r="1069" spans="6:8" x14ac:dyDescent="0.15">
      <c r="F1069" s="4"/>
      <c r="G1069" s="4"/>
      <c r="H1069" s="4"/>
    </row>
    <row r="1070" spans="6:8" x14ac:dyDescent="0.15">
      <c r="F1070" s="4"/>
      <c r="G1070" s="4"/>
      <c r="H1070" s="4"/>
    </row>
    <row r="1071" spans="6:8" x14ac:dyDescent="0.15">
      <c r="F1071" s="4"/>
      <c r="G1071" s="4"/>
      <c r="H1071" s="4"/>
    </row>
    <row r="1072" spans="6:8" x14ac:dyDescent="0.15">
      <c r="F1072" s="4"/>
      <c r="G1072" s="4"/>
      <c r="H1072" s="4"/>
    </row>
    <row r="1073" spans="6:8" x14ac:dyDescent="0.15">
      <c r="F1073" s="4"/>
      <c r="G1073" s="4"/>
      <c r="H1073" s="4"/>
    </row>
    <row r="1074" spans="6:8" x14ac:dyDescent="0.15">
      <c r="F1074" s="4"/>
      <c r="G1074" s="4"/>
      <c r="H1074" s="4"/>
    </row>
    <row r="1075" spans="6:8" x14ac:dyDescent="0.15">
      <c r="F1075" s="4"/>
      <c r="G1075" s="4"/>
      <c r="H1075" s="4"/>
    </row>
    <row r="1076" spans="6:8" x14ac:dyDescent="0.15">
      <c r="F1076" s="4"/>
      <c r="G1076" s="4"/>
      <c r="H1076" s="4"/>
    </row>
    <row r="1077" spans="6:8" x14ac:dyDescent="0.15">
      <c r="F1077" s="4"/>
      <c r="G1077" s="4"/>
      <c r="H1077" s="4"/>
    </row>
    <row r="1078" spans="6:8" x14ac:dyDescent="0.15">
      <c r="F1078" s="4"/>
      <c r="G1078" s="4"/>
      <c r="H1078" s="4"/>
    </row>
    <row r="1079" spans="6:8" x14ac:dyDescent="0.15">
      <c r="F1079" s="4"/>
      <c r="G1079" s="4"/>
      <c r="H1079" s="4"/>
    </row>
    <row r="1080" spans="6:8" x14ac:dyDescent="0.15">
      <c r="F1080" s="4"/>
      <c r="G1080" s="4"/>
      <c r="H1080" s="4"/>
    </row>
    <row r="1081" spans="6:8" x14ac:dyDescent="0.15">
      <c r="F1081" s="4"/>
      <c r="G1081" s="4"/>
      <c r="H1081" s="4"/>
    </row>
    <row r="1082" spans="6:8" x14ac:dyDescent="0.15">
      <c r="F1082" s="4"/>
      <c r="G1082" s="4"/>
      <c r="H1082" s="4"/>
    </row>
    <row r="1083" spans="6:8" x14ac:dyDescent="0.15">
      <c r="F1083" s="4"/>
      <c r="G1083" s="4"/>
      <c r="H1083" s="4"/>
    </row>
    <row r="1084" spans="6:8" x14ac:dyDescent="0.15">
      <c r="F1084" s="4"/>
      <c r="G1084" s="4"/>
      <c r="H1084" s="4"/>
    </row>
    <row r="1085" spans="6:8" x14ac:dyDescent="0.15">
      <c r="F1085" s="4"/>
      <c r="G1085" s="4"/>
      <c r="H1085" s="4"/>
    </row>
    <row r="1086" spans="6:8" x14ac:dyDescent="0.15">
      <c r="F1086" s="4"/>
      <c r="G1086" s="4"/>
      <c r="H1086" s="4"/>
    </row>
    <row r="1087" spans="6:8" x14ac:dyDescent="0.15">
      <c r="F1087" s="4"/>
      <c r="G1087" s="4"/>
      <c r="H1087" s="4"/>
    </row>
    <row r="1088" spans="6:8" x14ac:dyDescent="0.15">
      <c r="F1088" s="4"/>
      <c r="G1088" s="4"/>
      <c r="H1088" s="4"/>
    </row>
    <row r="1089" spans="6:8" x14ac:dyDescent="0.15">
      <c r="F1089" s="4"/>
      <c r="G1089" s="4"/>
      <c r="H1089" s="4"/>
    </row>
    <row r="1090" spans="6:8" x14ac:dyDescent="0.15">
      <c r="F1090" s="4"/>
      <c r="G1090" s="4"/>
      <c r="H1090" s="4"/>
    </row>
    <row r="1091" spans="6:8" x14ac:dyDescent="0.15">
      <c r="F1091" s="4"/>
      <c r="G1091" s="4"/>
      <c r="H1091" s="4"/>
    </row>
    <row r="1092" spans="6:8" x14ac:dyDescent="0.15">
      <c r="F1092" s="4"/>
      <c r="G1092" s="4"/>
      <c r="H1092" s="4"/>
    </row>
    <row r="1093" spans="6:8" x14ac:dyDescent="0.15">
      <c r="F1093" s="4"/>
      <c r="G1093" s="4"/>
      <c r="H1093" s="4"/>
    </row>
    <row r="1094" spans="6:8" x14ac:dyDescent="0.15">
      <c r="F1094" s="4"/>
      <c r="G1094" s="4"/>
      <c r="H1094" s="4"/>
    </row>
    <row r="1095" spans="6:8" x14ac:dyDescent="0.15">
      <c r="F1095" s="4"/>
      <c r="G1095" s="4"/>
      <c r="H1095" s="4"/>
    </row>
    <row r="1096" spans="6:8" x14ac:dyDescent="0.15">
      <c r="F1096" s="4"/>
      <c r="G1096" s="4"/>
      <c r="H1096" s="4"/>
    </row>
    <row r="1097" spans="6:8" x14ac:dyDescent="0.15">
      <c r="F1097" s="4"/>
      <c r="G1097" s="4"/>
      <c r="H1097" s="4"/>
    </row>
    <row r="1098" spans="6:8" x14ac:dyDescent="0.15">
      <c r="F1098" s="4"/>
      <c r="G1098" s="4"/>
      <c r="H1098" s="4"/>
    </row>
    <row r="1099" spans="6:8" x14ac:dyDescent="0.15">
      <c r="F1099" s="4"/>
      <c r="G1099" s="4"/>
      <c r="H1099" s="4"/>
    </row>
    <row r="1100" spans="6:8" x14ac:dyDescent="0.15">
      <c r="F1100" s="4"/>
      <c r="G1100" s="4"/>
      <c r="H1100" s="4"/>
    </row>
    <row r="1101" spans="6:8" x14ac:dyDescent="0.15">
      <c r="F1101" s="4"/>
      <c r="G1101" s="4"/>
      <c r="H1101" s="4"/>
    </row>
    <row r="1102" spans="6:8" x14ac:dyDescent="0.15">
      <c r="F1102" s="4"/>
      <c r="G1102" s="4"/>
      <c r="H1102" s="4"/>
    </row>
    <row r="1103" spans="6:8" x14ac:dyDescent="0.15">
      <c r="F1103" s="4"/>
      <c r="G1103" s="4"/>
      <c r="H1103" s="4"/>
    </row>
    <row r="1104" spans="6:8" x14ac:dyDescent="0.15">
      <c r="F1104" s="4"/>
      <c r="G1104" s="4"/>
      <c r="H1104" s="4"/>
    </row>
    <row r="1105" spans="6:8" x14ac:dyDescent="0.15">
      <c r="F1105" s="4"/>
      <c r="G1105" s="4"/>
      <c r="H1105" s="4"/>
    </row>
    <row r="1106" spans="6:8" x14ac:dyDescent="0.15">
      <c r="F1106" s="4"/>
      <c r="G1106" s="4"/>
      <c r="H1106" s="4"/>
    </row>
    <row r="1107" spans="6:8" x14ac:dyDescent="0.15">
      <c r="F1107" s="4"/>
      <c r="G1107" s="4"/>
      <c r="H1107" s="4"/>
    </row>
    <row r="1108" spans="6:8" x14ac:dyDescent="0.15">
      <c r="F1108" s="4"/>
      <c r="G1108" s="4"/>
      <c r="H1108" s="4"/>
    </row>
    <row r="1109" spans="6:8" x14ac:dyDescent="0.15">
      <c r="F1109" s="4"/>
      <c r="G1109" s="4"/>
      <c r="H1109" s="4"/>
    </row>
    <row r="1110" spans="6:8" x14ac:dyDescent="0.15">
      <c r="F1110" s="4"/>
      <c r="G1110" s="4"/>
      <c r="H1110" s="4"/>
    </row>
    <row r="1111" spans="6:8" x14ac:dyDescent="0.15">
      <c r="F1111" s="4"/>
      <c r="G1111" s="4"/>
      <c r="H1111" s="4"/>
    </row>
    <row r="1112" spans="6:8" x14ac:dyDescent="0.15">
      <c r="F1112" s="4"/>
      <c r="G1112" s="4"/>
      <c r="H1112" s="4"/>
    </row>
    <row r="1113" spans="6:8" x14ac:dyDescent="0.15">
      <c r="F1113" s="4"/>
      <c r="G1113" s="4"/>
      <c r="H1113" s="4"/>
    </row>
    <row r="1114" spans="6:8" x14ac:dyDescent="0.15">
      <c r="F1114" s="4"/>
      <c r="G1114" s="4"/>
      <c r="H1114" s="4"/>
    </row>
    <row r="1115" spans="6:8" x14ac:dyDescent="0.15">
      <c r="F1115" s="4"/>
      <c r="G1115" s="4"/>
      <c r="H1115" s="4"/>
    </row>
    <row r="1116" spans="6:8" x14ac:dyDescent="0.15">
      <c r="F1116" s="4"/>
      <c r="G1116" s="4"/>
      <c r="H1116" s="4"/>
    </row>
    <row r="1117" spans="6:8" x14ac:dyDescent="0.15">
      <c r="F1117" s="4"/>
      <c r="G1117" s="4"/>
      <c r="H1117" s="4"/>
    </row>
    <row r="1118" spans="6:8" x14ac:dyDescent="0.15">
      <c r="F1118" s="4"/>
      <c r="G1118" s="4"/>
      <c r="H1118" s="4"/>
    </row>
    <row r="1119" spans="6:8" x14ac:dyDescent="0.15">
      <c r="F1119" s="4"/>
      <c r="G1119" s="4"/>
      <c r="H1119" s="4"/>
    </row>
    <row r="1120" spans="6:8" x14ac:dyDescent="0.15">
      <c r="F1120" s="4"/>
      <c r="G1120" s="4"/>
      <c r="H1120" s="4"/>
    </row>
    <row r="1121" spans="6:8" x14ac:dyDescent="0.15">
      <c r="F1121" s="4"/>
      <c r="G1121" s="4"/>
      <c r="H1121" s="4"/>
    </row>
    <row r="1122" spans="6:8" x14ac:dyDescent="0.15">
      <c r="F1122" s="4"/>
      <c r="G1122" s="4"/>
      <c r="H1122" s="4"/>
    </row>
    <row r="1123" spans="6:8" x14ac:dyDescent="0.15">
      <c r="F1123" s="4"/>
      <c r="G1123" s="4"/>
      <c r="H1123" s="4"/>
    </row>
    <row r="1124" spans="6:8" x14ac:dyDescent="0.15">
      <c r="F1124" s="4"/>
      <c r="G1124" s="4"/>
      <c r="H1124" s="4"/>
    </row>
    <row r="1125" spans="6:8" x14ac:dyDescent="0.15">
      <c r="F1125" s="4"/>
      <c r="G1125" s="4"/>
      <c r="H1125" s="4"/>
    </row>
    <row r="1126" spans="6:8" x14ac:dyDescent="0.15">
      <c r="F1126" s="4"/>
      <c r="G1126" s="4"/>
      <c r="H1126" s="4"/>
    </row>
    <row r="1127" spans="6:8" x14ac:dyDescent="0.15">
      <c r="F1127" s="4"/>
      <c r="G1127" s="4"/>
      <c r="H1127" s="4"/>
    </row>
    <row r="1128" spans="6:8" x14ac:dyDescent="0.15">
      <c r="F1128" s="4"/>
      <c r="G1128" s="4"/>
      <c r="H1128" s="4"/>
    </row>
    <row r="1129" spans="6:8" x14ac:dyDescent="0.15">
      <c r="F1129" s="4"/>
      <c r="G1129" s="4"/>
      <c r="H1129" s="4"/>
    </row>
    <row r="1130" spans="6:8" x14ac:dyDescent="0.15">
      <c r="F1130" s="4"/>
      <c r="G1130" s="4"/>
      <c r="H1130" s="4"/>
    </row>
    <row r="1131" spans="6:8" x14ac:dyDescent="0.15">
      <c r="F1131" s="4"/>
      <c r="G1131" s="4"/>
      <c r="H1131" s="4"/>
    </row>
    <row r="1132" spans="6:8" x14ac:dyDescent="0.15">
      <c r="F1132" s="4"/>
      <c r="G1132" s="4"/>
      <c r="H1132" s="4"/>
    </row>
    <row r="1133" spans="6:8" x14ac:dyDescent="0.15">
      <c r="F1133" s="4"/>
      <c r="G1133" s="4"/>
      <c r="H1133" s="4"/>
    </row>
    <row r="1134" spans="6:8" x14ac:dyDescent="0.15">
      <c r="F1134" s="4"/>
      <c r="G1134" s="4"/>
      <c r="H1134" s="4"/>
    </row>
    <row r="1135" spans="6:8" x14ac:dyDescent="0.15">
      <c r="F1135" s="4"/>
      <c r="G1135" s="4"/>
      <c r="H1135" s="4"/>
    </row>
    <row r="1136" spans="6:8" x14ac:dyDescent="0.15">
      <c r="F1136" s="4"/>
      <c r="G1136" s="4"/>
      <c r="H1136" s="4"/>
    </row>
    <row r="1137" spans="6:8" x14ac:dyDescent="0.15">
      <c r="F1137" s="4"/>
      <c r="G1137" s="4"/>
      <c r="H1137" s="4"/>
    </row>
    <row r="1138" spans="6:8" x14ac:dyDescent="0.15">
      <c r="F1138" s="4"/>
      <c r="G1138" s="4"/>
      <c r="H1138" s="4"/>
    </row>
    <row r="1139" spans="6:8" x14ac:dyDescent="0.15">
      <c r="F1139" s="4"/>
      <c r="G1139" s="4"/>
      <c r="H1139" s="4"/>
    </row>
    <row r="1140" spans="6:8" x14ac:dyDescent="0.15">
      <c r="F1140" s="4"/>
      <c r="G1140" s="4"/>
      <c r="H1140" s="4"/>
    </row>
    <row r="1141" spans="6:8" x14ac:dyDescent="0.15">
      <c r="F1141" s="4"/>
      <c r="G1141" s="4"/>
      <c r="H1141" s="4"/>
    </row>
    <row r="1142" spans="6:8" x14ac:dyDescent="0.15">
      <c r="F1142" s="4"/>
      <c r="G1142" s="4"/>
      <c r="H1142" s="4"/>
    </row>
    <row r="1143" spans="6:8" x14ac:dyDescent="0.15">
      <c r="F1143" s="4"/>
      <c r="G1143" s="4"/>
      <c r="H1143" s="4"/>
    </row>
    <row r="1144" spans="6:8" x14ac:dyDescent="0.15">
      <c r="F1144" s="4"/>
      <c r="G1144" s="4"/>
      <c r="H1144" s="4"/>
    </row>
    <row r="1145" spans="6:8" x14ac:dyDescent="0.15">
      <c r="F1145" s="4"/>
      <c r="G1145" s="4"/>
      <c r="H1145" s="4"/>
    </row>
    <row r="1146" spans="6:8" x14ac:dyDescent="0.15">
      <c r="F1146" s="4"/>
      <c r="G1146" s="4"/>
      <c r="H1146" s="4"/>
    </row>
    <row r="1147" spans="6:8" x14ac:dyDescent="0.15">
      <c r="F1147" s="4"/>
      <c r="G1147" s="4"/>
      <c r="H1147" s="4"/>
    </row>
    <row r="1148" spans="6:8" x14ac:dyDescent="0.15">
      <c r="F1148" s="4"/>
      <c r="G1148" s="4"/>
      <c r="H1148" s="4"/>
    </row>
    <row r="1149" spans="6:8" x14ac:dyDescent="0.15">
      <c r="F1149" s="4"/>
      <c r="G1149" s="4"/>
      <c r="H1149" s="4"/>
    </row>
    <row r="1150" spans="6:8" x14ac:dyDescent="0.15">
      <c r="F1150" s="4"/>
      <c r="G1150" s="4"/>
      <c r="H1150" s="4"/>
    </row>
    <row r="1151" spans="6:8" x14ac:dyDescent="0.15">
      <c r="F1151" s="4"/>
      <c r="G1151" s="4"/>
      <c r="H1151" s="4"/>
    </row>
    <row r="1152" spans="6:8" x14ac:dyDescent="0.15">
      <c r="F1152" s="4"/>
      <c r="G1152" s="4"/>
      <c r="H1152" s="4"/>
    </row>
    <row r="1153" spans="6:8" x14ac:dyDescent="0.15">
      <c r="F1153" s="4"/>
      <c r="G1153" s="4"/>
      <c r="H1153" s="4"/>
    </row>
    <row r="1154" spans="6:8" x14ac:dyDescent="0.15">
      <c r="F1154" s="4"/>
      <c r="G1154" s="4"/>
      <c r="H1154" s="4"/>
    </row>
    <row r="1155" spans="6:8" x14ac:dyDescent="0.15">
      <c r="F1155" s="4"/>
      <c r="G1155" s="4"/>
      <c r="H1155" s="4"/>
    </row>
    <row r="1156" spans="6:8" x14ac:dyDescent="0.15">
      <c r="F1156" s="4"/>
      <c r="G1156" s="4"/>
      <c r="H1156" s="4"/>
    </row>
    <row r="1157" spans="6:8" x14ac:dyDescent="0.15">
      <c r="F1157" s="4"/>
      <c r="G1157" s="4"/>
      <c r="H1157" s="4"/>
    </row>
    <row r="1158" spans="6:8" x14ac:dyDescent="0.15">
      <c r="F1158" s="4"/>
      <c r="G1158" s="4"/>
      <c r="H1158" s="4"/>
    </row>
    <row r="1159" spans="6:8" x14ac:dyDescent="0.15">
      <c r="F1159" s="4"/>
      <c r="G1159" s="4"/>
      <c r="H1159" s="4"/>
    </row>
    <row r="1160" spans="6:8" x14ac:dyDescent="0.15">
      <c r="F1160" s="4"/>
      <c r="G1160" s="4"/>
      <c r="H1160" s="4"/>
    </row>
    <row r="1161" spans="6:8" x14ac:dyDescent="0.15">
      <c r="F1161" s="4"/>
      <c r="G1161" s="4"/>
      <c r="H1161" s="4"/>
    </row>
    <row r="1162" spans="6:8" x14ac:dyDescent="0.15">
      <c r="F1162" s="4"/>
      <c r="G1162" s="4"/>
      <c r="H1162" s="4"/>
    </row>
    <row r="1163" spans="6:8" x14ac:dyDescent="0.15">
      <c r="F1163" s="4"/>
      <c r="G1163" s="4"/>
      <c r="H1163" s="4"/>
    </row>
    <row r="1164" spans="6:8" x14ac:dyDescent="0.15">
      <c r="F1164" s="4"/>
      <c r="G1164" s="4"/>
      <c r="H1164" s="4"/>
    </row>
    <row r="1165" spans="6:8" x14ac:dyDescent="0.15">
      <c r="F1165" s="4"/>
      <c r="G1165" s="4"/>
      <c r="H1165" s="4"/>
    </row>
    <row r="1166" spans="6:8" x14ac:dyDescent="0.15">
      <c r="F1166" s="4"/>
      <c r="G1166" s="4"/>
      <c r="H1166" s="4"/>
    </row>
    <row r="1167" spans="6:8" x14ac:dyDescent="0.15">
      <c r="F1167" s="4"/>
      <c r="G1167" s="4"/>
      <c r="H1167" s="4"/>
    </row>
    <row r="1168" spans="6:8" x14ac:dyDescent="0.15">
      <c r="F1168" s="4"/>
      <c r="G1168" s="4"/>
      <c r="H1168" s="4"/>
    </row>
    <row r="1169" spans="6:8" x14ac:dyDescent="0.15">
      <c r="F1169" s="4"/>
      <c r="G1169" s="4"/>
      <c r="H1169" s="4"/>
    </row>
    <row r="1170" spans="6:8" x14ac:dyDescent="0.15">
      <c r="F1170" s="4"/>
      <c r="G1170" s="4"/>
      <c r="H1170" s="4"/>
    </row>
    <row r="1171" spans="6:8" x14ac:dyDescent="0.15">
      <c r="F1171" s="4"/>
      <c r="G1171" s="4"/>
      <c r="H1171" s="4"/>
    </row>
    <row r="1172" spans="6:8" x14ac:dyDescent="0.15">
      <c r="F1172" s="4"/>
      <c r="G1172" s="4"/>
      <c r="H1172" s="4"/>
    </row>
    <row r="1173" spans="6:8" x14ac:dyDescent="0.15">
      <c r="F1173" s="4"/>
      <c r="G1173" s="4"/>
      <c r="H1173" s="4"/>
    </row>
    <row r="1174" spans="6:8" x14ac:dyDescent="0.15">
      <c r="F1174" s="4"/>
      <c r="G1174" s="4"/>
      <c r="H1174" s="4"/>
    </row>
    <row r="1175" spans="6:8" x14ac:dyDescent="0.15">
      <c r="F1175" s="4"/>
      <c r="G1175" s="4"/>
      <c r="H1175" s="4"/>
    </row>
    <row r="1176" spans="6:8" x14ac:dyDescent="0.15">
      <c r="F1176" s="4"/>
      <c r="G1176" s="4"/>
      <c r="H1176" s="4"/>
    </row>
    <row r="1177" spans="6:8" x14ac:dyDescent="0.15">
      <c r="F1177" s="4"/>
      <c r="G1177" s="4"/>
      <c r="H1177" s="4"/>
    </row>
    <row r="1178" spans="6:8" x14ac:dyDescent="0.15">
      <c r="F1178" s="4"/>
      <c r="G1178" s="4"/>
      <c r="H1178" s="4"/>
    </row>
    <row r="1179" spans="6:8" x14ac:dyDescent="0.15">
      <c r="F1179" s="4"/>
      <c r="G1179" s="4"/>
      <c r="H1179" s="4"/>
    </row>
    <row r="1180" spans="6:8" x14ac:dyDescent="0.15">
      <c r="F1180" s="4"/>
      <c r="G1180" s="4"/>
      <c r="H1180" s="4"/>
    </row>
    <row r="1181" spans="6:8" x14ac:dyDescent="0.15">
      <c r="F1181" s="4"/>
      <c r="G1181" s="4"/>
      <c r="H1181" s="4"/>
    </row>
    <row r="1182" spans="6:8" x14ac:dyDescent="0.15">
      <c r="F1182" s="4"/>
      <c r="G1182" s="4"/>
      <c r="H1182" s="4"/>
    </row>
    <row r="1183" spans="6:8" x14ac:dyDescent="0.15">
      <c r="F1183" s="4"/>
      <c r="G1183" s="4"/>
      <c r="H1183" s="4"/>
    </row>
    <row r="1184" spans="6:8" x14ac:dyDescent="0.15">
      <c r="F1184" s="4"/>
      <c r="G1184" s="4"/>
      <c r="H1184" s="4"/>
    </row>
    <row r="1185" spans="6:8" x14ac:dyDescent="0.15">
      <c r="F1185" s="4"/>
      <c r="G1185" s="4"/>
      <c r="H1185" s="4"/>
    </row>
    <row r="1186" spans="6:8" x14ac:dyDescent="0.15">
      <c r="F1186" s="4"/>
      <c r="G1186" s="4"/>
      <c r="H1186" s="4"/>
    </row>
    <row r="1187" spans="6:8" x14ac:dyDescent="0.15">
      <c r="F1187" s="4"/>
      <c r="G1187" s="4"/>
      <c r="H1187" s="4"/>
    </row>
    <row r="1188" spans="6:8" x14ac:dyDescent="0.15">
      <c r="F1188" s="4"/>
      <c r="G1188" s="4"/>
      <c r="H1188" s="4"/>
    </row>
    <row r="1189" spans="6:8" x14ac:dyDescent="0.15">
      <c r="F1189" s="4"/>
      <c r="G1189" s="4"/>
      <c r="H1189" s="4"/>
    </row>
    <row r="1190" spans="6:8" x14ac:dyDescent="0.15">
      <c r="F1190" s="4"/>
      <c r="G1190" s="4"/>
      <c r="H1190" s="4"/>
    </row>
    <row r="1191" spans="6:8" x14ac:dyDescent="0.15">
      <c r="F1191" s="4"/>
      <c r="G1191" s="4"/>
      <c r="H1191" s="4"/>
    </row>
    <row r="1192" spans="6:8" x14ac:dyDescent="0.15">
      <c r="F1192" s="4"/>
      <c r="G1192" s="4"/>
      <c r="H1192" s="4"/>
    </row>
    <row r="1193" spans="6:8" x14ac:dyDescent="0.15">
      <c r="F1193" s="4"/>
      <c r="G1193" s="4"/>
      <c r="H1193" s="4"/>
    </row>
    <row r="1194" spans="6:8" x14ac:dyDescent="0.15">
      <c r="F1194" s="4"/>
      <c r="G1194" s="4"/>
      <c r="H1194" s="4"/>
    </row>
    <row r="1195" spans="6:8" x14ac:dyDescent="0.15">
      <c r="F1195" s="4"/>
      <c r="G1195" s="4"/>
      <c r="H1195" s="4"/>
    </row>
    <row r="1196" spans="6:8" x14ac:dyDescent="0.15">
      <c r="F1196" s="4"/>
      <c r="G1196" s="4"/>
      <c r="H1196" s="4"/>
    </row>
    <row r="1197" spans="6:8" x14ac:dyDescent="0.15">
      <c r="F1197" s="4"/>
      <c r="G1197" s="4"/>
      <c r="H1197" s="4"/>
    </row>
    <row r="1198" spans="6:8" x14ac:dyDescent="0.15">
      <c r="F1198" s="4"/>
      <c r="G1198" s="4"/>
      <c r="H1198" s="4"/>
    </row>
    <row r="1199" spans="6:8" x14ac:dyDescent="0.15">
      <c r="F1199" s="4"/>
      <c r="G1199" s="4"/>
      <c r="H1199" s="4"/>
    </row>
    <row r="1200" spans="6:8" x14ac:dyDescent="0.15">
      <c r="F1200" s="4"/>
      <c r="G1200" s="4"/>
      <c r="H1200" s="4"/>
    </row>
    <row r="1201" spans="6:8" x14ac:dyDescent="0.15">
      <c r="F1201" s="4"/>
      <c r="G1201" s="4"/>
      <c r="H1201" s="4"/>
    </row>
    <row r="1202" spans="6:8" x14ac:dyDescent="0.15">
      <c r="F1202" s="4"/>
      <c r="G1202" s="4"/>
      <c r="H1202" s="4"/>
    </row>
    <row r="1203" spans="6:8" x14ac:dyDescent="0.15">
      <c r="F1203" s="4"/>
      <c r="G1203" s="4"/>
      <c r="H1203" s="4"/>
    </row>
    <row r="1204" spans="6:8" x14ac:dyDescent="0.15">
      <c r="F1204" s="4"/>
      <c r="G1204" s="4"/>
      <c r="H1204" s="4"/>
    </row>
    <row r="1205" spans="6:8" x14ac:dyDescent="0.15">
      <c r="F1205" s="4"/>
      <c r="G1205" s="4"/>
      <c r="H1205" s="4"/>
    </row>
    <row r="1206" spans="6:8" x14ac:dyDescent="0.15">
      <c r="F1206" s="4"/>
      <c r="G1206" s="4"/>
      <c r="H1206" s="4"/>
    </row>
    <row r="1207" spans="6:8" x14ac:dyDescent="0.15">
      <c r="F1207" s="4"/>
      <c r="G1207" s="4"/>
      <c r="H1207" s="4"/>
    </row>
    <row r="1208" spans="6:8" x14ac:dyDescent="0.15">
      <c r="F1208" s="4"/>
      <c r="G1208" s="4"/>
      <c r="H1208" s="4"/>
    </row>
  </sheetData>
  <mergeCells count="6">
    <mergeCell ref="AN2:AS2"/>
    <mergeCell ref="B3:C3"/>
    <mergeCell ref="O3:P3"/>
    <mergeCell ref="A2:J2"/>
    <mergeCell ref="N2:W2"/>
    <mergeCell ref="AB2:AH2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208"/>
  <sheetViews>
    <sheetView topLeftCell="K1" zoomScale="70" zoomScaleNormal="70" workbookViewId="0">
      <pane ySplit="3" topLeftCell="A209" activePane="bottomLeft" state="frozen"/>
      <selection activeCell="N1" sqref="N1"/>
      <selection pane="bottomLeft" activeCell="AF169" sqref="AF169:AF235"/>
    </sheetView>
  </sheetViews>
  <sheetFormatPr defaultRowHeight="13.5" x14ac:dyDescent="0.15"/>
  <cols>
    <col min="1" max="1" width="17.75" style="38" customWidth="1"/>
    <col min="2" max="2" width="9" style="38"/>
    <col min="3" max="3" width="14" style="38" bestFit="1" customWidth="1"/>
    <col min="4" max="4" width="9.875" style="38" bestFit="1" customWidth="1"/>
    <col min="5" max="5" width="10.375" style="38" customWidth="1"/>
    <col min="6" max="6" width="9.875" style="38" bestFit="1" customWidth="1"/>
    <col min="7" max="8" width="14" style="38" bestFit="1" customWidth="1"/>
    <col min="9" max="9" width="9" style="38" customWidth="1"/>
    <col min="10" max="10" width="9" style="38"/>
    <col min="11" max="11" width="9.875" style="38" bestFit="1" customWidth="1"/>
    <col min="12" max="12" width="10.875" style="38" bestFit="1" customWidth="1"/>
    <col min="13" max="13" width="9" style="38"/>
    <col min="14" max="14" width="10.875" style="38" bestFit="1" customWidth="1"/>
    <col min="15" max="15" width="9" style="38"/>
    <col min="16" max="16" width="10.875" style="38" bestFit="1" customWidth="1"/>
    <col min="17" max="19" width="9.875" style="38" bestFit="1" customWidth="1"/>
    <col min="20" max="23" width="9" style="38"/>
    <col min="24" max="25" width="9.875" style="38" bestFit="1" customWidth="1"/>
    <col min="26" max="26" width="9.875" style="38" customWidth="1"/>
    <col min="27" max="27" width="9" style="38"/>
    <col min="28" max="28" width="10.875" style="38" bestFit="1" customWidth="1"/>
    <col min="29" max="29" width="10.875" style="38" customWidth="1"/>
    <col min="30" max="31" width="9" style="38"/>
    <col min="32" max="32" width="9.875" style="38" bestFit="1" customWidth="1"/>
    <col min="33" max="34" width="9" style="38"/>
    <col min="35" max="36" width="9.875" style="38" bestFit="1" customWidth="1"/>
    <col min="37" max="16384" width="9" style="38"/>
  </cols>
  <sheetData>
    <row r="1" spans="1:36" ht="14.25" thickBot="1" x14ac:dyDescent="0.2"/>
    <row r="2" spans="1:36" ht="18" thickBot="1" x14ac:dyDescent="0.25">
      <c r="A2" s="70" t="s">
        <v>45</v>
      </c>
      <c r="B2" s="70"/>
      <c r="C2" s="70"/>
      <c r="D2" s="70"/>
      <c r="E2" s="70"/>
      <c r="F2" s="70"/>
      <c r="G2" s="70"/>
      <c r="H2" s="70"/>
      <c r="I2" s="70"/>
      <c r="J2" s="71"/>
      <c r="K2" s="17" t="s">
        <v>13</v>
      </c>
      <c r="L2" s="29">
        <v>5627000</v>
      </c>
      <c r="N2" s="70" t="s">
        <v>54</v>
      </c>
      <c r="O2" s="70"/>
      <c r="P2" s="70"/>
      <c r="Q2" s="70"/>
      <c r="R2" s="70"/>
      <c r="S2" s="70"/>
      <c r="T2" s="70"/>
      <c r="U2" s="70"/>
      <c r="V2" s="70"/>
      <c r="W2" s="71"/>
      <c r="X2" s="17" t="s">
        <v>13</v>
      </c>
      <c r="Y2" s="29">
        <v>6518000</v>
      </c>
      <c r="Z2" s="39"/>
      <c r="AB2" s="70" t="s">
        <v>55</v>
      </c>
      <c r="AC2" s="70"/>
      <c r="AD2" s="70"/>
      <c r="AE2" s="70"/>
      <c r="AF2" s="70"/>
      <c r="AG2" s="70"/>
      <c r="AH2" s="71"/>
      <c r="AI2" s="17" t="s">
        <v>13</v>
      </c>
      <c r="AJ2" s="29">
        <v>1661721.43</v>
      </c>
    </row>
    <row r="3" spans="1:36" s="11" customFormat="1" ht="40.5" x14ac:dyDescent="0.15">
      <c r="A3" s="3" t="s">
        <v>0</v>
      </c>
      <c r="B3" s="72" t="s">
        <v>8</v>
      </c>
      <c r="C3" s="73"/>
      <c r="D3" s="3" t="s">
        <v>5</v>
      </c>
      <c r="E3" s="3" t="s">
        <v>10</v>
      </c>
      <c r="F3" s="3" t="s">
        <v>52</v>
      </c>
      <c r="G3" s="3" t="s">
        <v>40</v>
      </c>
      <c r="H3" s="3" t="s">
        <v>41</v>
      </c>
      <c r="I3" s="3" t="s">
        <v>42</v>
      </c>
      <c r="J3" s="3" t="s">
        <v>43</v>
      </c>
      <c r="K3" s="3" t="s">
        <v>13</v>
      </c>
      <c r="L3" s="3" t="s">
        <v>44</v>
      </c>
      <c r="N3" s="3" t="s">
        <v>0</v>
      </c>
      <c r="O3" s="72" t="s">
        <v>8</v>
      </c>
      <c r="P3" s="73"/>
      <c r="Q3" s="3" t="s">
        <v>5</v>
      </c>
      <c r="R3" s="3" t="s">
        <v>10</v>
      </c>
      <c r="S3" s="3" t="s">
        <v>11</v>
      </c>
      <c r="T3" s="3" t="s">
        <v>59</v>
      </c>
      <c r="U3" s="3" t="s">
        <v>41</v>
      </c>
      <c r="V3" s="3" t="s">
        <v>42</v>
      </c>
      <c r="W3" s="3" t="s">
        <v>43</v>
      </c>
      <c r="X3" s="3" t="s">
        <v>13</v>
      </c>
      <c r="Y3" s="3" t="s">
        <v>44</v>
      </c>
      <c r="Z3" s="5" t="s">
        <v>58</v>
      </c>
      <c r="AB3" s="3" t="s">
        <v>0</v>
      </c>
      <c r="AC3" s="3" t="s">
        <v>8</v>
      </c>
      <c r="AD3" s="3" t="s">
        <v>5</v>
      </c>
      <c r="AE3" s="3" t="s">
        <v>10</v>
      </c>
      <c r="AF3" s="3" t="s">
        <v>11</v>
      </c>
      <c r="AG3" s="3" t="s">
        <v>42</v>
      </c>
      <c r="AH3" s="3" t="s">
        <v>43</v>
      </c>
      <c r="AI3" s="3" t="s">
        <v>13</v>
      </c>
      <c r="AJ3" s="3" t="s">
        <v>44</v>
      </c>
    </row>
    <row r="4" spans="1:36" x14ac:dyDescent="0.15">
      <c r="A4" s="5"/>
      <c r="B4" s="38" t="s">
        <v>6</v>
      </c>
      <c r="C4" s="38" t="s">
        <v>7</v>
      </c>
      <c r="D4" s="38" t="s">
        <v>9</v>
      </c>
      <c r="E4" s="38" t="s">
        <v>9</v>
      </c>
      <c r="F4" s="38" t="s">
        <v>9</v>
      </c>
      <c r="G4" s="38" t="s">
        <v>9</v>
      </c>
      <c r="H4" s="38" t="s">
        <v>9</v>
      </c>
      <c r="I4" s="38" t="s">
        <v>9</v>
      </c>
      <c r="J4" s="38" t="s">
        <v>9</v>
      </c>
      <c r="K4" s="38" t="s">
        <v>12</v>
      </c>
      <c r="L4" s="38" t="s">
        <v>12</v>
      </c>
      <c r="N4" s="5"/>
      <c r="O4" s="38" t="s">
        <v>6</v>
      </c>
      <c r="P4" s="38" t="s">
        <v>7</v>
      </c>
      <c r="Q4" s="38" t="s">
        <v>9</v>
      </c>
      <c r="R4" s="38" t="s">
        <v>9</v>
      </c>
      <c r="S4" s="38" t="s">
        <v>9</v>
      </c>
      <c r="T4" s="38" t="s">
        <v>9</v>
      </c>
      <c r="U4" s="38" t="s">
        <v>9</v>
      </c>
      <c r="V4" s="38" t="s">
        <v>9</v>
      </c>
      <c r="W4" s="38" t="s">
        <v>9</v>
      </c>
      <c r="X4" s="38" t="s">
        <v>12</v>
      </c>
      <c r="Y4" s="38" t="s">
        <v>12</v>
      </c>
      <c r="AB4" s="5"/>
      <c r="AC4" s="5"/>
      <c r="AD4" s="38" t="s">
        <v>9</v>
      </c>
      <c r="AE4" s="38" t="s">
        <v>9</v>
      </c>
      <c r="AF4" s="38" t="s">
        <v>9</v>
      </c>
      <c r="AG4" s="38" t="s">
        <v>9</v>
      </c>
      <c r="AH4" s="38" t="s">
        <v>9</v>
      </c>
      <c r="AI4" s="38" t="s">
        <v>12</v>
      </c>
      <c r="AJ4" s="38" t="s">
        <v>12</v>
      </c>
    </row>
    <row r="5" spans="1:36" x14ac:dyDescent="0.15">
      <c r="A5" s="2">
        <v>41943.999999956548</v>
      </c>
      <c r="B5" s="38">
        <v>1.631105341</v>
      </c>
      <c r="C5" s="12">
        <f>B5*86400</f>
        <v>140927.50146240002</v>
      </c>
      <c r="D5" s="12">
        <f>Výpar!$O$18/30</f>
        <v>4892.8618421052633</v>
      </c>
      <c r="E5" s="12">
        <f>D5*1.03</f>
        <v>5039.6476973684212</v>
      </c>
      <c r="F5" s="13">
        <f t="shared" ref="F5:F69" si="0">0.135*86400</f>
        <v>11664</v>
      </c>
      <c r="G5" s="13">
        <f>0.083*86400</f>
        <v>7171.2000000000007</v>
      </c>
      <c r="H5" s="14">
        <f>0.083*86400</f>
        <v>7171.2000000000007</v>
      </c>
      <c r="I5" s="15">
        <f t="shared" ref="I5:I68" si="1">SUM(F5:H5)</f>
        <v>26006.400000000001</v>
      </c>
      <c r="J5" s="15">
        <f t="shared" ref="J5:J68" si="2">C5-(E5+I5)</f>
        <v>109881.45376503159</v>
      </c>
      <c r="K5" s="15">
        <f>L2*2/3</f>
        <v>3751333.3333333335</v>
      </c>
      <c r="L5" s="15">
        <f>IF((IF($L$2&lt;=K5,J5,J5+K5-$L$2))&lt;0,0,IF($L$2&lt;=K5,J5,J5+K5-$L$2))</f>
        <v>0</v>
      </c>
      <c r="N5" s="2">
        <v>41943.999999956548</v>
      </c>
      <c r="O5" s="38">
        <f t="shared" ref="O5:O68" si="3">B5*90.96/275.6</f>
        <v>0.5383357830818577</v>
      </c>
      <c r="P5" s="12">
        <f>O5*86400</f>
        <v>46512.211658272507</v>
      </c>
      <c r="Q5" s="12">
        <f>$D5*1124000/3935000</f>
        <v>1397.6052631578948</v>
      </c>
      <c r="R5" s="12">
        <f>Q5*1.03</f>
        <v>1439.5334210526316</v>
      </c>
      <c r="S5" s="13">
        <f>0.083*86400</f>
        <v>7171.2000000000007</v>
      </c>
      <c r="T5" s="13">
        <v>0</v>
      </c>
      <c r="U5" s="14">
        <v>0</v>
      </c>
      <c r="V5" s="15">
        <f>SUM(S5+U5)</f>
        <v>7171.2000000000007</v>
      </c>
      <c r="W5" s="15">
        <f>P5+T5-(R5+V5)</f>
        <v>37901.478237219875</v>
      </c>
      <c r="X5" s="15">
        <f>Y2</f>
        <v>6518000</v>
      </c>
      <c r="Y5" s="15">
        <f>IF((IF($L$2&lt;=X5,W5,W5+X5-$L$2))&lt;0,0,IF($L$2&lt;=X5,W5,W5+X5-$L$2))</f>
        <v>37901.478237219875</v>
      </c>
      <c r="Z5" s="15">
        <f>$Y$2</f>
        <v>6518000</v>
      </c>
      <c r="AB5" s="2">
        <v>41943.999999956548</v>
      </c>
      <c r="AC5" s="12">
        <f t="shared" ref="AC5:AC68" si="4">P5*30.06/90.96</f>
        <v>15371.120079679768</v>
      </c>
      <c r="AD5" s="12">
        <f>$D5*440751.35/3935000</f>
        <v>548.03950756578945</v>
      </c>
      <c r="AE5" s="12">
        <f>AD5*1.03</f>
        <v>564.48069279276319</v>
      </c>
      <c r="AF5" s="13">
        <f>0.048*86400</f>
        <v>4147.2</v>
      </c>
      <c r="AG5" s="15">
        <f t="shared" ref="AG5:AG36" si="5">SUM(AF5:AF5)</f>
        <v>4147.2</v>
      </c>
      <c r="AH5" s="15">
        <f>AC5-(AE5+AG5)</f>
        <v>10659.439386887005</v>
      </c>
      <c r="AI5" s="15">
        <f>$AJ$2</f>
        <v>1661721.43</v>
      </c>
      <c r="AJ5" s="15">
        <f>IF((IF($L$2&lt;=AI5,AH5,AH5+AI5-$L$2))&lt;0,0,IF($L$2&lt;=AI5,AH5,AH5+AI5-$L$2))</f>
        <v>0</v>
      </c>
    </row>
    <row r="6" spans="1:36" x14ac:dyDescent="0.15">
      <c r="A6" s="2">
        <v>41944.99999995649</v>
      </c>
      <c r="B6" s="38">
        <v>1.3338339420000001</v>
      </c>
      <c r="C6" s="12">
        <f t="shared" ref="C6:C69" si="6">B6*86400</f>
        <v>115243.25258880001</v>
      </c>
      <c r="D6" s="12">
        <f>Výpar!$O$18/30</f>
        <v>4892.8618421052633</v>
      </c>
      <c r="E6" s="12">
        <f t="shared" ref="E6:E69" si="7">D6*1.03</f>
        <v>5039.6476973684212</v>
      </c>
      <c r="F6" s="13">
        <f t="shared" si="0"/>
        <v>11664</v>
      </c>
      <c r="G6" s="13">
        <f t="shared" ref="G6:H69" si="8">0.083*86400</f>
        <v>7171.2000000000007</v>
      </c>
      <c r="H6" s="14">
        <f t="shared" si="8"/>
        <v>7171.2000000000007</v>
      </c>
      <c r="I6" s="15">
        <f t="shared" si="1"/>
        <v>26006.400000000001</v>
      </c>
      <c r="J6" s="15">
        <f>C6-(E6+I6)</f>
        <v>84197.204891431582</v>
      </c>
      <c r="K6" s="15">
        <f t="shared" ref="K6:K69" si="9">IF(IF(J6+K5&gt;$L$2,$L$2,J6+K5)&lt;0,0,IF(J6+K5&gt;$L$2,$L$2,J6+K5))</f>
        <v>3835530.5382247651</v>
      </c>
      <c r="L6" s="15">
        <f t="shared" ref="L6:L69" si="10">IF((IF($L$2&lt;=K6,J6,J6+K6-$L$2)+L5)&lt;0,0,IF($L$2&lt;=K6,J6,J6+K6-$L$2)+L5)</f>
        <v>0</v>
      </c>
      <c r="N6" s="2">
        <v>41944</v>
      </c>
      <c r="O6" s="38">
        <f t="shared" si="3"/>
        <v>0.44022327780957904</v>
      </c>
      <c r="P6" s="12">
        <f t="shared" ref="P6:P69" si="11">O6*86400</f>
        <v>38035.291202747627</v>
      </c>
      <c r="Q6" s="12">
        <f t="shared" ref="Q6:Q69" si="12">D6*1124000/3935000</f>
        <v>1397.6052631578948</v>
      </c>
      <c r="R6" s="12">
        <f t="shared" ref="R6:R69" si="13">Q6*1.03</f>
        <v>1439.5334210526316</v>
      </c>
      <c r="S6" s="13">
        <f t="shared" ref="S6:S69" si="14">0.083*86400</f>
        <v>7171.2000000000007</v>
      </c>
      <c r="T6" s="13">
        <f>AG6-$AG$5</f>
        <v>0</v>
      </c>
      <c r="U6" s="14">
        <v>0</v>
      </c>
      <c r="V6" s="15">
        <f>SUM(S6:U6)</f>
        <v>7171.2000000000007</v>
      </c>
      <c r="W6" s="15">
        <f t="shared" ref="W6:W69" si="15">P6+T6-(R6+V6)</f>
        <v>29424.557781694995</v>
      </c>
      <c r="X6" s="15">
        <f t="shared" ref="X6:X9" si="16">IF(IF(W6+X5&gt;$Y$2,$Y$2,W6+X5)&lt;0,0,IF(W6+X5&gt;$Y$2,$Y$2,W6+X5))</f>
        <v>6518000</v>
      </c>
      <c r="Y6" s="15">
        <f>IF((IF($Y$2&lt;=X6,W6,W6+X6-$Y$2)+Y5)&lt;0,0,IF($Y$2&lt;=X6,W6,W6+X6-$Y$2)+Y5)</f>
        <v>67326.036018914863</v>
      </c>
      <c r="Z6" s="15">
        <f t="shared" ref="Z6:Z69" si="17">$Y$2</f>
        <v>6518000</v>
      </c>
      <c r="AB6" s="2">
        <v>41944</v>
      </c>
      <c r="AC6" s="12">
        <f t="shared" si="4"/>
        <v>12569.7103513038</v>
      </c>
      <c r="AD6" s="12">
        <f t="shared" ref="AD6:AD69" si="18">$D6*440751.35/3935000</f>
        <v>548.03950756578945</v>
      </c>
      <c r="AE6" s="12">
        <f t="shared" ref="AE6:AE7" si="19">AD6*1.03</f>
        <v>564.48069279276319</v>
      </c>
      <c r="AF6" s="13">
        <f t="shared" ref="AF6:AF69" si="20">0.048*86400</f>
        <v>4147.2</v>
      </c>
      <c r="AG6" s="15">
        <f t="shared" si="5"/>
        <v>4147.2</v>
      </c>
      <c r="AH6" s="15">
        <f t="shared" ref="AH6:AH69" si="21">AC6-(AE6+AG6)</f>
        <v>7858.0296585110373</v>
      </c>
      <c r="AI6" s="15">
        <f>IF(IF(AH6+AI5&gt;$AJ$2,$AJ$2,AH6+AI5)&lt;0,0,IF(AH6+AI5&gt;$AJ$2,$AJ$2,AH6+AI5))</f>
        <v>1661721.43</v>
      </c>
      <c r="AJ6" s="15">
        <f>IF((IF($AJ$2&lt;=AI6,AH6,AH6+AI6-$AJ$2)+AJ5)&lt;0,0,IF($AJ$2&lt;=AI6,AH6,AH6+AI6-$AJ$2)+AJ5)</f>
        <v>7858.0296585110373</v>
      </c>
    </row>
    <row r="7" spans="1:36" x14ac:dyDescent="0.15">
      <c r="A7" s="2">
        <v>41945.999999956432</v>
      </c>
      <c r="B7" s="38">
        <v>0.88522401900000003</v>
      </c>
      <c r="C7" s="12">
        <f t="shared" si="6"/>
        <v>76483.355241600002</v>
      </c>
      <c r="D7" s="12">
        <f>Výpar!$O$18/30</f>
        <v>4892.8618421052633</v>
      </c>
      <c r="E7" s="12">
        <f t="shared" si="7"/>
        <v>5039.6476973684212</v>
      </c>
      <c r="F7" s="13">
        <f t="shared" si="0"/>
        <v>11664</v>
      </c>
      <c r="G7" s="13">
        <f t="shared" si="8"/>
        <v>7171.2000000000007</v>
      </c>
      <c r="H7" s="14">
        <f t="shared" si="8"/>
        <v>7171.2000000000007</v>
      </c>
      <c r="I7" s="15">
        <f t="shared" si="1"/>
        <v>26006.400000000001</v>
      </c>
      <c r="J7" s="15">
        <f>C7-(E7+I7)</f>
        <v>45437.307544231575</v>
      </c>
      <c r="K7" s="15">
        <f t="shared" si="9"/>
        <v>3880967.8457689965</v>
      </c>
      <c r="L7" s="15">
        <f t="shared" si="10"/>
        <v>0</v>
      </c>
      <c r="N7" s="2">
        <v>41945.999999956432</v>
      </c>
      <c r="O7" s="38">
        <f t="shared" si="3"/>
        <v>0.29216247013149488</v>
      </c>
      <c r="P7" s="12">
        <f t="shared" si="11"/>
        <v>25242.837419361156</v>
      </c>
      <c r="Q7" s="12">
        <f t="shared" si="12"/>
        <v>1397.6052631578948</v>
      </c>
      <c r="R7" s="12">
        <f t="shared" si="13"/>
        <v>1439.5334210526316</v>
      </c>
      <c r="S7" s="13">
        <f t="shared" si="14"/>
        <v>7171.2000000000007</v>
      </c>
      <c r="T7" s="13">
        <f t="shared" ref="T7:T70" si="22">AG7-$AG$5</f>
        <v>0</v>
      </c>
      <c r="U7" s="14">
        <v>0</v>
      </c>
      <c r="V7" s="15">
        <f t="shared" ref="V7:V70" si="23">SUM(S7:U7)</f>
        <v>7171.2000000000007</v>
      </c>
      <c r="W7" s="15">
        <f t="shared" si="15"/>
        <v>16632.103998308525</v>
      </c>
      <c r="X7" s="15">
        <f t="shared" si="16"/>
        <v>6518000</v>
      </c>
      <c r="Y7" s="15">
        <f t="shared" ref="Y7:Y70" si="24">IF((IF($Y$2&lt;=X7,W7,W7+X7-$Y$2)+Y6)&lt;0,0,IF($Y$2&lt;=X7,W7,W7+X7-$Y$2)+Y6)</f>
        <v>83958.140017223384</v>
      </c>
      <c r="Z7" s="15">
        <f t="shared" si="17"/>
        <v>6518000</v>
      </c>
      <c r="AB7" s="2">
        <v>41945.999999956432</v>
      </c>
      <c r="AC7" s="12">
        <f t="shared" si="4"/>
        <v>8342.1250310685609</v>
      </c>
      <c r="AD7" s="12">
        <f t="shared" si="18"/>
        <v>548.03950756578945</v>
      </c>
      <c r="AE7" s="12">
        <f t="shared" si="19"/>
        <v>564.48069279276319</v>
      </c>
      <c r="AF7" s="13">
        <f t="shared" si="20"/>
        <v>4147.2</v>
      </c>
      <c r="AG7" s="15">
        <f t="shared" si="5"/>
        <v>4147.2</v>
      </c>
      <c r="AH7" s="15">
        <f t="shared" si="21"/>
        <v>3630.4443382757981</v>
      </c>
      <c r="AI7" s="15">
        <f t="shared" ref="AI7:AI70" si="25">IF(IF(AH7+AI6&gt;$AJ$2,$AJ$2,AH7+AI6)&lt;0,0,IF(AH7+AI6&gt;$AJ$2,$AJ$2,AH7+AI6))</f>
        <v>1661721.43</v>
      </c>
      <c r="AJ7" s="15">
        <f>IF((IF($AJ$2&lt;=AI7,AH7,AH7+AI7-$AJ$2)+AJ6)&lt;0,0,IF($AJ$2&lt;=AI7,AH7,AH7+AI7-$AJ$2)+AJ6)</f>
        <v>11488.473996786835</v>
      </c>
    </row>
    <row r="8" spans="1:36" x14ac:dyDescent="0.15">
      <c r="A8" s="2">
        <v>41946.999999956373</v>
      </c>
      <c r="B8" s="38">
        <v>1.3695858279999999</v>
      </c>
      <c r="C8" s="12">
        <f t="shared" si="6"/>
        <v>118332.2155392</v>
      </c>
      <c r="D8" s="12">
        <f>Výpar!$O$18/30</f>
        <v>4892.8618421052633</v>
      </c>
      <c r="E8" s="12">
        <f t="shared" si="7"/>
        <v>5039.6476973684212</v>
      </c>
      <c r="F8" s="13">
        <f t="shared" si="0"/>
        <v>11664</v>
      </c>
      <c r="G8" s="13">
        <f t="shared" si="8"/>
        <v>7171.2000000000007</v>
      </c>
      <c r="H8" s="14">
        <f t="shared" si="8"/>
        <v>7171.2000000000007</v>
      </c>
      <c r="I8" s="15">
        <f t="shared" si="1"/>
        <v>26006.400000000001</v>
      </c>
      <c r="J8" s="15">
        <f t="shared" si="2"/>
        <v>87286.167841831571</v>
      </c>
      <c r="K8" s="15">
        <f t="shared" si="9"/>
        <v>3968254.0136108282</v>
      </c>
      <c r="L8" s="15">
        <f t="shared" si="10"/>
        <v>0</v>
      </c>
      <c r="N8" s="2">
        <v>41946.999999956373</v>
      </c>
      <c r="O8" s="38">
        <f t="shared" si="3"/>
        <v>0.45202295687547162</v>
      </c>
      <c r="P8" s="12">
        <f t="shared" si="11"/>
        <v>39054.783474040749</v>
      </c>
      <c r="Q8" s="12">
        <f t="shared" si="12"/>
        <v>1397.6052631578948</v>
      </c>
      <c r="R8" s="12">
        <f>Q8*1.03</f>
        <v>1439.5334210526316</v>
      </c>
      <c r="S8" s="13">
        <f t="shared" si="14"/>
        <v>7171.2000000000007</v>
      </c>
      <c r="T8" s="13">
        <f t="shared" si="22"/>
        <v>0</v>
      </c>
      <c r="U8" s="14">
        <v>0</v>
      </c>
      <c r="V8" s="15">
        <f t="shared" si="23"/>
        <v>7171.2000000000007</v>
      </c>
      <c r="W8" s="15">
        <f t="shared" si="15"/>
        <v>30444.050052988117</v>
      </c>
      <c r="X8" s="15">
        <f t="shared" si="16"/>
        <v>6518000</v>
      </c>
      <c r="Y8" s="15">
        <f t="shared" si="24"/>
        <v>114402.19007021151</v>
      </c>
      <c r="Z8" s="15">
        <f t="shared" si="17"/>
        <v>6518000</v>
      </c>
      <c r="AB8" s="2">
        <v>41946.999999956373</v>
      </c>
      <c r="AC8" s="12">
        <f t="shared" si="4"/>
        <v>12906.626992410564</v>
      </c>
      <c r="AD8" s="12">
        <f t="shared" si="18"/>
        <v>548.03950756578945</v>
      </c>
      <c r="AE8" s="12">
        <f>AD8*1.03</f>
        <v>564.48069279276319</v>
      </c>
      <c r="AF8" s="13">
        <f t="shared" si="20"/>
        <v>4147.2</v>
      </c>
      <c r="AG8" s="15">
        <f t="shared" si="5"/>
        <v>4147.2</v>
      </c>
      <c r="AH8" s="15">
        <f t="shared" si="21"/>
        <v>8194.9462996178008</v>
      </c>
      <c r="AI8" s="15">
        <f t="shared" si="25"/>
        <v>1661721.43</v>
      </c>
      <c r="AJ8" s="15">
        <f t="shared" ref="AJ8:AJ71" si="26">IF((IF($AJ$2&lt;=AI8,AH8,AH8+AI8-$AJ$2)+AJ7)&lt;0,0,IF($AJ$2&lt;=AI8,AH8,AH8+AI8-$AJ$2)+AJ7)</f>
        <v>19683.420296404634</v>
      </c>
    </row>
    <row r="9" spans="1:36" x14ac:dyDescent="0.15">
      <c r="A9" s="2">
        <v>41947.999999956315</v>
      </c>
      <c r="B9" s="38">
        <v>0.669848848</v>
      </c>
      <c r="C9" s="12">
        <f t="shared" si="6"/>
        <v>57874.940467200002</v>
      </c>
      <c r="D9" s="12">
        <f>Výpar!$O$18/30</f>
        <v>4892.8618421052633</v>
      </c>
      <c r="E9" s="12">
        <f t="shared" si="7"/>
        <v>5039.6476973684212</v>
      </c>
      <c r="F9" s="13">
        <f t="shared" si="0"/>
        <v>11664</v>
      </c>
      <c r="G9" s="13">
        <f t="shared" si="8"/>
        <v>7171.2000000000007</v>
      </c>
      <c r="H9" s="14">
        <f t="shared" si="8"/>
        <v>7171.2000000000007</v>
      </c>
      <c r="I9" s="15">
        <f t="shared" si="1"/>
        <v>26006.400000000001</v>
      </c>
      <c r="J9" s="15">
        <f t="shared" si="2"/>
        <v>26828.892769831578</v>
      </c>
      <c r="K9" s="15">
        <f t="shared" si="9"/>
        <v>3995082.9063806599</v>
      </c>
      <c r="L9" s="15">
        <f t="shared" si="10"/>
        <v>0</v>
      </c>
      <c r="N9" s="2">
        <v>41947.999999956315</v>
      </c>
      <c r="O9" s="38">
        <f t="shared" si="3"/>
        <v>0.22107928597271403</v>
      </c>
      <c r="P9" s="12">
        <f t="shared" si="11"/>
        <v>19101.250308042494</v>
      </c>
      <c r="Q9" s="12">
        <f t="shared" si="12"/>
        <v>1397.6052631578948</v>
      </c>
      <c r="R9" s="12">
        <f t="shared" si="13"/>
        <v>1439.5334210526316</v>
      </c>
      <c r="S9" s="13">
        <f t="shared" si="14"/>
        <v>7171.2000000000007</v>
      </c>
      <c r="T9" s="13">
        <f t="shared" si="22"/>
        <v>0</v>
      </c>
      <c r="U9" s="14">
        <v>0</v>
      </c>
      <c r="V9" s="15">
        <f t="shared" si="23"/>
        <v>7171.2000000000007</v>
      </c>
      <c r="W9" s="15">
        <f t="shared" si="15"/>
        <v>10490.516886989863</v>
      </c>
      <c r="X9" s="15">
        <f t="shared" si="16"/>
        <v>6518000</v>
      </c>
      <c r="Y9" s="15">
        <f t="shared" si="24"/>
        <v>124892.70695720137</v>
      </c>
      <c r="Z9" s="15">
        <f t="shared" si="17"/>
        <v>6518000</v>
      </c>
      <c r="AB9" s="2">
        <v>41947.999999956315</v>
      </c>
      <c r="AC9" s="12">
        <f t="shared" si="4"/>
        <v>6312.4844355734094</v>
      </c>
      <c r="AD9" s="12">
        <f t="shared" si="18"/>
        <v>548.03950756578945</v>
      </c>
      <c r="AE9" s="12">
        <f t="shared" ref="AE9:AE72" si="27">AD9*1.03</f>
        <v>564.48069279276319</v>
      </c>
      <c r="AF9" s="13">
        <f t="shared" si="20"/>
        <v>4147.2</v>
      </c>
      <c r="AG9" s="15">
        <f t="shared" si="5"/>
        <v>4147.2</v>
      </c>
      <c r="AH9" s="15">
        <f t="shared" si="21"/>
        <v>1600.8037427806466</v>
      </c>
      <c r="AI9" s="15">
        <f t="shared" si="25"/>
        <v>1661721.43</v>
      </c>
      <c r="AJ9" s="15">
        <f t="shared" si="26"/>
        <v>21284.224039185283</v>
      </c>
    </row>
    <row r="10" spans="1:36" x14ac:dyDescent="0.15">
      <c r="A10" s="2">
        <v>41948.999999956257</v>
      </c>
      <c r="B10" s="38">
        <v>0.67096270000000002</v>
      </c>
      <c r="C10" s="12">
        <f t="shared" si="6"/>
        <v>57971.177280000004</v>
      </c>
      <c r="D10" s="12">
        <f>Výpar!$O$18/30</f>
        <v>4892.8618421052633</v>
      </c>
      <c r="E10" s="12">
        <f t="shared" si="7"/>
        <v>5039.6476973684212</v>
      </c>
      <c r="F10" s="13">
        <f t="shared" si="0"/>
        <v>11664</v>
      </c>
      <c r="G10" s="13">
        <f t="shared" si="8"/>
        <v>7171.2000000000007</v>
      </c>
      <c r="H10" s="14">
        <f t="shared" si="8"/>
        <v>7171.2000000000007</v>
      </c>
      <c r="I10" s="15">
        <f t="shared" si="1"/>
        <v>26006.400000000001</v>
      </c>
      <c r="J10" s="15">
        <f t="shared" si="2"/>
        <v>26925.12958263158</v>
      </c>
      <c r="K10" s="15">
        <f t="shared" si="9"/>
        <v>4022008.0359632913</v>
      </c>
      <c r="L10" s="15">
        <f t="shared" si="10"/>
        <v>0</v>
      </c>
      <c r="N10" s="2">
        <v>41948.999999956257</v>
      </c>
      <c r="O10" s="38">
        <f t="shared" si="3"/>
        <v>0.22144690563134975</v>
      </c>
      <c r="P10" s="12">
        <f t="shared" si="11"/>
        <v>19133.012646548617</v>
      </c>
      <c r="Q10" s="12">
        <f t="shared" si="12"/>
        <v>1397.6052631578948</v>
      </c>
      <c r="R10" s="12">
        <f t="shared" si="13"/>
        <v>1439.5334210526316</v>
      </c>
      <c r="S10" s="13">
        <f t="shared" si="14"/>
        <v>7171.2000000000007</v>
      </c>
      <c r="T10" s="13">
        <f t="shared" si="22"/>
        <v>0</v>
      </c>
      <c r="U10" s="14">
        <v>0</v>
      </c>
      <c r="V10" s="15">
        <f t="shared" si="23"/>
        <v>7171.2000000000007</v>
      </c>
      <c r="W10" s="15">
        <f>P10+T10-(R10+V10)</f>
        <v>10522.279225495986</v>
      </c>
      <c r="X10" s="15">
        <f t="shared" ref="X10:X73" si="28">IF(IF(W10+X9&gt;$Y$2,$Y$2,W10+X9)&lt;0,0,IF(W10+X9&gt;$Y$2,$Y$2,W10+X9))</f>
        <v>6518000</v>
      </c>
      <c r="Y10" s="15">
        <f t="shared" si="24"/>
        <v>135414.98618269735</v>
      </c>
      <c r="Z10" s="15">
        <f t="shared" si="17"/>
        <v>6518000</v>
      </c>
      <c r="AB10" s="2">
        <v>41948.999999956257</v>
      </c>
      <c r="AC10" s="12">
        <f t="shared" si="4"/>
        <v>6322.9810922960805</v>
      </c>
      <c r="AD10" s="12">
        <f t="shared" si="18"/>
        <v>548.03950756578945</v>
      </c>
      <c r="AE10" s="12">
        <f t="shared" si="27"/>
        <v>564.48069279276319</v>
      </c>
      <c r="AF10" s="13">
        <f t="shared" si="20"/>
        <v>4147.2</v>
      </c>
      <c r="AG10" s="15">
        <f t="shared" si="5"/>
        <v>4147.2</v>
      </c>
      <c r="AH10" s="15">
        <f t="shared" si="21"/>
        <v>1611.3003995033177</v>
      </c>
      <c r="AI10" s="15">
        <f t="shared" si="25"/>
        <v>1661721.43</v>
      </c>
      <c r="AJ10" s="15">
        <f t="shared" si="26"/>
        <v>22895.524438688601</v>
      </c>
    </row>
    <row r="11" spans="1:36" x14ac:dyDescent="0.15">
      <c r="A11" s="2">
        <v>41949.999999956199</v>
      </c>
      <c r="B11" s="38">
        <v>1.011674309</v>
      </c>
      <c r="C11" s="12">
        <f t="shared" si="6"/>
        <v>87408.660297599999</v>
      </c>
      <c r="D11" s="12">
        <f>Výpar!$O$18/30</f>
        <v>4892.8618421052633</v>
      </c>
      <c r="E11" s="12">
        <f t="shared" si="7"/>
        <v>5039.6476973684212</v>
      </c>
      <c r="F11" s="13">
        <f t="shared" si="0"/>
        <v>11664</v>
      </c>
      <c r="G11" s="13">
        <f t="shared" si="8"/>
        <v>7171.2000000000007</v>
      </c>
      <c r="H11" s="14">
        <f t="shared" si="8"/>
        <v>7171.2000000000007</v>
      </c>
      <c r="I11" s="15">
        <f t="shared" si="1"/>
        <v>26006.400000000001</v>
      </c>
      <c r="J11" s="15">
        <f t="shared" si="2"/>
        <v>56362.612600231572</v>
      </c>
      <c r="K11" s="15">
        <f t="shared" si="9"/>
        <v>4078370.6485635228</v>
      </c>
      <c r="L11" s="15">
        <f t="shared" si="10"/>
        <v>0</v>
      </c>
      <c r="N11" s="2">
        <v>41949.999999956199</v>
      </c>
      <c r="O11" s="38">
        <f t="shared" si="3"/>
        <v>0.3338965716496371</v>
      </c>
      <c r="P11" s="12">
        <f t="shared" si="11"/>
        <v>28848.663790528644</v>
      </c>
      <c r="Q11" s="12">
        <f t="shared" si="12"/>
        <v>1397.6052631578948</v>
      </c>
      <c r="R11" s="12">
        <f t="shared" si="13"/>
        <v>1439.5334210526316</v>
      </c>
      <c r="S11" s="13">
        <f t="shared" si="14"/>
        <v>7171.2000000000007</v>
      </c>
      <c r="T11" s="13">
        <f t="shared" si="22"/>
        <v>0</v>
      </c>
      <c r="U11" s="14">
        <v>0</v>
      </c>
      <c r="V11" s="15">
        <f t="shared" si="23"/>
        <v>7171.2000000000007</v>
      </c>
      <c r="W11" s="15">
        <f t="shared" si="15"/>
        <v>20237.930369476013</v>
      </c>
      <c r="X11" s="15">
        <f t="shared" si="28"/>
        <v>6518000</v>
      </c>
      <c r="Y11" s="15">
        <f t="shared" si="24"/>
        <v>155652.91655217335</v>
      </c>
      <c r="Z11" s="15">
        <f t="shared" si="17"/>
        <v>6518000</v>
      </c>
      <c r="AB11" s="2">
        <v>41949.999999956199</v>
      </c>
      <c r="AC11" s="12">
        <f t="shared" si="4"/>
        <v>9533.7602632287926</v>
      </c>
      <c r="AD11" s="12">
        <f t="shared" si="18"/>
        <v>548.03950756578945</v>
      </c>
      <c r="AE11" s="12">
        <f t="shared" si="27"/>
        <v>564.48069279276319</v>
      </c>
      <c r="AF11" s="13">
        <f t="shared" si="20"/>
        <v>4147.2</v>
      </c>
      <c r="AG11" s="15">
        <f t="shared" si="5"/>
        <v>4147.2</v>
      </c>
      <c r="AH11" s="15">
        <f t="shared" si="21"/>
        <v>4822.0795704360298</v>
      </c>
      <c r="AI11" s="15">
        <f t="shared" si="25"/>
        <v>1661721.43</v>
      </c>
      <c r="AJ11" s="15">
        <f t="shared" si="26"/>
        <v>27717.604009124632</v>
      </c>
    </row>
    <row r="12" spans="1:36" x14ac:dyDescent="0.15">
      <c r="A12" s="2">
        <v>41950.999999956141</v>
      </c>
      <c r="B12" s="38">
        <v>0.90325768100000003</v>
      </c>
      <c r="C12" s="12">
        <f t="shared" si="6"/>
        <v>78041.463638400004</v>
      </c>
      <c r="D12" s="12">
        <f>Výpar!$O$18/30</f>
        <v>4892.8618421052633</v>
      </c>
      <c r="E12" s="12">
        <f t="shared" si="7"/>
        <v>5039.6476973684212</v>
      </c>
      <c r="F12" s="13">
        <f t="shared" si="0"/>
        <v>11664</v>
      </c>
      <c r="G12" s="13">
        <f t="shared" si="8"/>
        <v>7171.2000000000007</v>
      </c>
      <c r="H12" s="14">
        <f t="shared" si="8"/>
        <v>7171.2000000000007</v>
      </c>
      <c r="I12" s="15">
        <f t="shared" si="1"/>
        <v>26006.400000000001</v>
      </c>
      <c r="J12" s="15">
        <f t="shared" si="2"/>
        <v>46995.415941031577</v>
      </c>
      <c r="K12" s="15">
        <f t="shared" si="9"/>
        <v>4125366.0645045545</v>
      </c>
      <c r="L12" s="15">
        <f t="shared" si="10"/>
        <v>0</v>
      </c>
      <c r="N12" s="2">
        <v>41950.999999956141</v>
      </c>
      <c r="O12" s="38">
        <f t="shared" si="3"/>
        <v>0.29811436380174161</v>
      </c>
      <c r="P12" s="12">
        <f t="shared" si="11"/>
        <v>25757.081032470476</v>
      </c>
      <c r="Q12" s="12">
        <f t="shared" si="12"/>
        <v>1397.6052631578948</v>
      </c>
      <c r="R12" s="12">
        <f t="shared" si="13"/>
        <v>1439.5334210526316</v>
      </c>
      <c r="S12" s="13">
        <f t="shared" si="14"/>
        <v>7171.2000000000007</v>
      </c>
      <c r="T12" s="13">
        <f t="shared" si="22"/>
        <v>0</v>
      </c>
      <c r="U12" s="14">
        <v>0</v>
      </c>
      <c r="V12" s="15">
        <f t="shared" si="23"/>
        <v>7171.2000000000007</v>
      </c>
      <c r="W12" s="15">
        <f t="shared" si="15"/>
        <v>17146.347611417845</v>
      </c>
      <c r="X12" s="15">
        <f t="shared" si="28"/>
        <v>6518000</v>
      </c>
      <c r="Y12" s="15">
        <f t="shared" si="24"/>
        <v>172799.2641635912</v>
      </c>
      <c r="Z12" s="15">
        <f t="shared" si="17"/>
        <v>6518000</v>
      </c>
      <c r="AB12" s="2">
        <v>41950.999999956141</v>
      </c>
      <c r="AC12" s="12">
        <f t="shared" si="4"/>
        <v>8512.0696551897818</v>
      </c>
      <c r="AD12" s="12">
        <f t="shared" si="18"/>
        <v>548.03950756578945</v>
      </c>
      <c r="AE12" s="12">
        <f t="shared" si="27"/>
        <v>564.48069279276319</v>
      </c>
      <c r="AF12" s="13">
        <f t="shared" si="20"/>
        <v>4147.2</v>
      </c>
      <c r="AG12" s="15">
        <f t="shared" si="5"/>
        <v>4147.2</v>
      </c>
      <c r="AH12" s="15">
        <f t="shared" si="21"/>
        <v>3800.388962397019</v>
      </c>
      <c r="AI12" s="15">
        <f t="shared" si="25"/>
        <v>1661721.43</v>
      </c>
      <c r="AJ12" s="15">
        <f t="shared" si="26"/>
        <v>31517.992971521649</v>
      </c>
    </row>
    <row r="13" spans="1:36" x14ac:dyDescent="0.15">
      <c r="A13" s="2">
        <v>41951.999999956082</v>
      </c>
      <c r="B13" s="38">
        <v>0.213029669</v>
      </c>
      <c r="C13" s="12">
        <f t="shared" si="6"/>
        <v>18405.763401600001</v>
      </c>
      <c r="D13" s="12">
        <f>Výpar!$O$18/30</f>
        <v>4892.8618421052633</v>
      </c>
      <c r="E13" s="12">
        <f t="shared" si="7"/>
        <v>5039.6476973684212</v>
      </c>
      <c r="F13" s="13">
        <f t="shared" si="0"/>
        <v>11664</v>
      </c>
      <c r="G13" s="13">
        <f t="shared" si="8"/>
        <v>7171.2000000000007</v>
      </c>
      <c r="H13" s="14">
        <f t="shared" si="8"/>
        <v>7171.2000000000007</v>
      </c>
      <c r="I13" s="15">
        <f t="shared" si="1"/>
        <v>26006.400000000001</v>
      </c>
      <c r="J13" s="15">
        <f t="shared" si="2"/>
        <v>-12640.284295768422</v>
      </c>
      <c r="K13" s="15">
        <f t="shared" si="9"/>
        <v>4112725.780208786</v>
      </c>
      <c r="L13" s="15">
        <f t="shared" si="10"/>
        <v>0</v>
      </c>
      <c r="N13" s="2">
        <v>41951.999999956082</v>
      </c>
      <c r="O13" s="38">
        <f t="shared" si="3"/>
        <v>7.030906637242379E-2</v>
      </c>
      <c r="P13" s="12">
        <f t="shared" si="11"/>
        <v>6074.7033345774153</v>
      </c>
      <c r="Q13" s="12">
        <f t="shared" si="12"/>
        <v>1397.6052631578948</v>
      </c>
      <c r="R13" s="12">
        <f t="shared" si="13"/>
        <v>1439.5334210526316</v>
      </c>
      <c r="S13" s="13">
        <f t="shared" si="14"/>
        <v>7171.2000000000007</v>
      </c>
      <c r="T13" s="13">
        <f t="shared" si="22"/>
        <v>0</v>
      </c>
      <c r="U13" s="14">
        <v>0</v>
      </c>
      <c r="V13" s="15">
        <f t="shared" si="23"/>
        <v>7171.2000000000007</v>
      </c>
      <c r="W13" s="15">
        <f t="shared" si="15"/>
        <v>-2536.0300864752162</v>
      </c>
      <c r="X13" s="15">
        <f t="shared" si="28"/>
        <v>6515463.9699135246</v>
      </c>
      <c r="Y13" s="15">
        <f t="shared" si="24"/>
        <v>167727.20399064035</v>
      </c>
      <c r="Z13" s="15">
        <f t="shared" si="17"/>
        <v>6518000</v>
      </c>
      <c r="AB13" s="2">
        <v>41951.999999956082</v>
      </c>
      <c r="AC13" s="12">
        <f t="shared" si="4"/>
        <v>2007.5371837884466</v>
      </c>
      <c r="AD13" s="12">
        <f t="shared" si="18"/>
        <v>548.03950756578945</v>
      </c>
      <c r="AE13" s="12">
        <f t="shared" si="27"/>
        <v>564.48069279276319</v>
      </c>
      <c r="AF13" s="13">
        <f t="shared" si="20"/>
        <v>4147.2</v>
      </c>
      <c r="AG13" s="15">
        <f t="shared" si="5"/>
        <v>4147.2</v>
      </c>
      <c r="AH13" s="15">
        <f t="shared" si="21"/>
        <v>-2704.143509004316</v>
      </c>
      <c r="AI13" s="15">
        <f t="shared" si="25"/>
        <v>1659017.2864909957</v>
      </c>
      <c r="AJ13" s="15">
        <f t="shared" si="26"/>
        <v>26109.705953513119</v>
      </c>
    </row>
    <row r="14" spans="1:36" x14ac:dyDescent="0.15">
      <c r="A14" s="2">
        <v>41952.999999956024</v>
      </c>
      <c r="B14" s="38">
        <v>0.444925444</v>
      </c>
      <c r="C14" s="12">
        <f t="shared" si="6"/>
        <v>38441.5583616</v>
      </c>
      <c r="D14" s="12">
        <f>Výpar!$O$18/30</f>
        <v>4892.8618421052633</v>
      </c>
      <c r="E14" s="12">
        <f t="shared" si="7"/>
        <v>5039.6476973684212</v>
      </c>
      <c r="F14" s="13">
        <f t="shared" si="0"/>
        <v>11664</v>
      </c>
      <c r="G14" s="13">
        <f t="shared" si="8"/>
        <v>7171.2000000000007</v>
      </c>
      <c r="H14" s="14">
        <f t="shared" si="8"/>
        <v>7171.2000000000007</v>
      </c>
      <c r="I14" s="15">
        <f t="shared" si="1"/>
        <v>26006.400000000001</v>
      </c>
      <c r="J14" s="15">
        <f t="shared" si="2"/>
        <v>7395.5106642315768</v>
      </c>
      <c r="K14" s="15">
        <f t="shared" si="9"/>
        <v>4120121.2908730176</v>
      </c>
      <c r="L14" s="15">
        <f t="shared" si="10"/>
        <v>0</v>
      </c>
      <c r="N14" s="2">
        <v>41952.999999956024</v>
      </c>
      <c r="O14" s="38">
        <f t="shared" si="3"/>
        <v>0.14684476918084177</v>
      </c>
      <c r="P14" s="12">
        <f t="shared" si="11"/>
        <v>12687.388057224729</v>
      </c>
      <c r="Q14" s="12">
        <f t="shared" si="12"/>
        <v>1397.6052631578948</v>
      </c>
      <c r="R14" s="12">
        <f t="shared" si="13"/>
        <v>1439.5334210526316</v>
      </c>
      <c r="S14" s="13">
        <f t="shared" si="14"/>
        <v>7171.2000000000007</v>
      </c>
      <c r="T14" s="13">
        <f t="shared" si="22"/>
        <v>0</v>
      </c>
      <c r="U14" s="14">
        <v>0</v>
      </c>
      <c r="V14" s="15">
        <f t="shared" si="23"/>
        <v>7171.2000000000007</v>
      </c>
      <c r="W14" s="15">
        <f t="shared" si="15"/>
        <v>4076.6546361720975</v>
      </c>
      <c r="X14" s="15">
        <f t="shared" si="28"/>
        <v>6518000</v>
      </c>
      <c r="Y14" s="15">
        <f t="shared" si="24"/>
        <v>171803.85862681246</v>
      </c>
      <c r="Z14" s="15">
        <f t="shared" si="17"/>
        <v>6518000</v>
      </c>
      <c r="AB14" s="2">
        <v>41952.999999956024</v>
      </c>
      <c r="AC14" s="12">
        <f t="shared" si="4"/>
        <v>4192.8637313123936</v>
      </c>
      <c r="AD14" s="12">
        <f t="shared" si="18"/>
        <v>548.03950756578945</v>
      </c>
      <c r="AE14" s="12">
        <f t="shared" si="27"/>
        <v>564.48069279276319</v>
      </c>
      <c r="AF14" s="13">
        <f t="shared" si="20"/>
        <v>4147.2</v>
      </c>
      <c r="AG14" s="15">
        <f t="shared" si="5"/>
        <v>4147.2</v>
      </c>
      <c r="AH14" s="15">
        <f t="shared" si="21"/>
        <v>-518.81696148036917</v>
      </c>
      <c r="AI14" s="15">
        <f t="shared" si="25"/>
        <v>1658498.4695295154</v>
      </c>
      <c r="AJ14" s="15">
        <f t="shared" si="26"/>
        <v>22367.928521548245</v>
      </c>
    </row>
    <row r="15" spans="1:36" x14ac:dyDescent="0.15">
      <c r="A15" s="2">
        <v>41953.999999955966</v>
      </c>
      <c r="B15" s="38">
        <v>0.80702535799999997</v>
      </c>
      <c r="C15" s="12">
        <f t="shared" si="6"/>
        <v>69726.990931199995</v>
      </c>
      <c r="D15" s="12">
        <f>Výpar!$O$18/30</f>
        <v>4892.8618421052633</v>
      </c>
      <c r="E15" s="12">
        <f t="shared" si="7"/>
        <v>5039.6476973684212</v>
      </c>
      <c r="F15" s="13">
        <f t="shared" si="0"/>
        <v>11664</v>
      </c>
      <c r="G15" s="13">
        <f t="shared" si="8"/>
        <v>7171.2000000000007</v>
      </c>
      <c r="H15" s="14">
        <f t="shared" si="8"/>
        <v>7171.2000000000007</v>
      </c>
      <c r="I15" s="15">
        <f t="shared" si="1"/>
        <v>26006.400000000001</v>
      </c>
      <c r="J15" s="15">
        <f t="shared" si="2"/>
        <v>38680.943233831567</v>
      </c>
      <c r="K15" s="15">
        <f t="shared" si="9"/>
        <v>4158802.2341068494</v>
      </c>
      <c r="L15" s="15">
        <f t="shared" si="10"/>
        <v>0</v>
      </c>
      <c r="N15" s="2">
        <v>41953.999999955966</v>
      </c>
      <c r="O15" s="38">
        <f t="shared" si="3"/>
        <v>0.2663535071251088</v>
      </c>
      <c r="P15" s="12">
        <f t="shared" si="11"/>
        <v>23012.943015609402</v>
      </c>
      <c r="Q15" s="12">
        <f t="shared" si="12"/>
        <v>1397.6052631578948</v>
      </c>
      <c r="R15" s="12">
        <f t="shared" si="13"/>
        <v>1439.5334210526316</v>
      </c>
      <c r="S15" s="13">
        <f t="shared" si="14"/>
        <v>7171.2000000000007</v>
      </c>
      <c r="T15" s="13">
        <f t="shared" si="22"/>
        <v>0</v>
      </c>
      <c r="U15" s="14">
        <v>0</v>
      </c>
      <c r="V15" s="15">
        <f t="shared" si="23"/>
        <v>7171.2000000000007</v>
      </c>
      <c r="W15" s="15">
        <f t="shared" si="15"/>
        <v>14402.209594556771</v>
      </c>
      <c r="X15" s="15">
        <f t="shared" si="28"/>
        <v>6518000</v>
      </c>
      <c r="Y15" s="15">
        <f t="shared" si="24"/>
        <v>186206.06822136923</v>
      </c>
      <c r="Z15" s="15">
        <f t="shared" si="17"/>
        <v>6518000</v>
      </c>
      <c r="AB15" s="2">
        <v>41953.999999955966</v>
      </c>
      <c r="AC15" s="12">
        <f t="shared" si="4"/>
        <v>7605.2008250793606</v>
      </c>
      <c r="AD15" s="12">
        <f t="shared" si="18"/>
        <v>548.03950756578945</v>
      </c>
      <c r="AE15" s="12">
        <f t="shared" si="27"/>
        <v>564.48069279276319</v>
      </c>
      <c r="AF15" s="13">
        <f t="shared" si="20"/>
        <v>4147.2</v>
      </c>
      <c r="AG15" s="15">
        <f t="shared" si="5"/>
        <v>4147.2</v>
      </c>
      <c r="AH15" s="15">
        <f t="shared" si="21"/>
        <v>2893.5201322865978</v>
      </c>
      <c r="AI15" s="15">
        <f t="shared" si="25"/>
        <v>1661391.9896618021</v>
      </c>
      <c r="AJ15" s="15">
        <f t="shared" si="26"/>
        <v>24932.008315637089</v>
      </c>
    </row>
    <row r="16" spans="1:36" x14ac:dyDescent="0.15">
      <c r="A16" s="2">
        <v>41954.999999955908</v>
      </c>
      <c r="B16" s="38">
        <v>0.51406277099999997</v>
      </c>
      <c r="C16" s="12">
        <f t="shared" si="6"/>
        <v>44415.023414399999</v>
      </c>
      <c r="D16" s="12">
        <f>Výpar!$O$18/30</f>
        <v>4892.8618421052633</v>
      </c>
      <c r="E16" s="12">
        <f t="shared" si="7"/>
        <v>5039.6476973684212</v>
      </c>
      <c r="F16" s="13">
        <f t="shared" si="0"/>
        <v>11664</v>
      </c>
      <c r="G16" s="13">
        <f t="shared" si="8"/>
        <v>7171.2000000000007</v>
      </c>
      <c r="H16" s="14">
        <f t="shared" si="8"/>
        <v>7171.2000000000007</v>
      </c>
      <c r="I16" s="15">
        <f t="shared" si="1"/>
        <v>26006.400000000001</v>
      </c>
      <c r="J16" s="15">
        <f t="shared" si="2"/>
        <v>13368.975717031575</v>
      </c>
      <c r="K16" s="15">
        <f t="shared" si="9"/>
        <v>4172171.2098238808</v>
      </c>
      <c r="L16" s="15">
        <f t="shared" si="10"/>
        <v>0</v>
      </c>
      <c r="N16" s="2">
        <v>41954.999999955908</v>
      </c>
      <c r="O16" s="38">
        <f t="shared" si="3"/>
        <v>0.16966309742438315</v>
      </c>
      <c r="P16" s="12">
        <f t="shared" si="11"/>
        <v>14658.891617466705</v>
      </c>
      <c r="Q16" s="12">
        <f t="shared" si="12"/>
        <v>1397.6052631578948</v>
      </c>
      <c r="R16" s="12">
        <f t="shared" si="13"/>
        <v>1439.5334210526316</v>
      </c>
      <c r="S16" s="13">
        <f t="shared" si="14"/>
        <v>7171.2000000000007</v>
      </c>
      <c r="T16" s="13">
        <f t="shared" si="22"/>
        <v>0</v>
      </c>
      <c r="U16" s="14">
        <v>0</v>
      </c>
      <c r="V16" s="15">
        <f t="shared" si="23"/>
        <v>7171.2000000000007</v>
      </c>
      <c r="W16" s="15">
        <f t="shared" si="15"/>
        <v>6048.1581964140732</v>
      </c>
      <c r="X16" s="15">
        <f t="shared" si="28"/>
        <v>6518000</v>
      </c>
      <c r="Y16" s="15">
        <f t="shared" si="24"/>
        <v>192254.2264177833</v>
      </c>
      <c r="Z16" s="15">
        <f t="shared" si="17"/>
        <v>6518000</v>
      </c>
      <c r="AB16" s="2">
        <v>41954.999999955908</v>
      </c>
      <c r="AC16" s="12">
        <f t="shared" si="4"/>
        <v>4844.3962403369524</v>
      </c>
      <c r="AD16" s="12">
        <f t="shared" si="18"/>
        <v>548.03950756578945</v>
      </c>
      <c r="AE16" s="12">
        <f t="shared" si="27"/>
        <v>564.48069279276319</v>
      </c>
      <c r="AF16" s="13">
        <f t="shared" si="20"/>
        <v>4147.2</v>
      </c>
      <c r="AG16" s="15">
        <f t="shared" si="5"/>
        <v>4147.2</v>
      </c>
      <c r="AH16" s="15">
        <f t="shared" si="21"/>
        <v>132.71554754418958</v>
      </c>
      <c r="AI16" s="15">
        <f t="shared" si="25"/>
        <v>1661524.7052093463</v>
      </c>
      <c r="AJ16" s="15">
        <f t="shared" si="26"/>
        <v>24867.999072527593</v>
      </c>
    </row>
    <row r="17" spans="1:36" x14ac:dyDescent="0.15">
      <c r="A17" s="2">
        <v>41955.999999955849</v>
      </c>
      <c r="B17" s="38">
        <v>1.2283845309999999</v>
      </c>
      <c r="C17" s="12">
        <f t="shared" si="6"/>
        <v>106132.42347839999</v>
      </c>
      <c r="D17" s="12">
        <f>Výpar!$O$18/30</f>
        <v>4892.8618421052633</v>
      </c>
      <c r="E17" s="12">
        <f t="shared" si="7"/>
        <v>5039.6476973684212</v>
      </c>
      <c r="F17" s="13">
        <f t="shared" si="0"/>
        <v>11664</v>
      </c>
      <c r="G17" s="13">
        <f t="shared" si="8"/>
        <v>7171.2000000000007</v>
      </c>
      <c r="H17" s="14">
        <f t="shared" si="8"/>
        <v>7171.2000000000007</v>
      </c>
      <c r="I17" s="15">
        <f t="shared" si="1"/>
        <v>26006.400000000001</v>
      </c>
      <c r="J17" s="15">
        <f t="shared" si="2"/>
        <v>75086.375781031558</v>
      </c>
      <c r="K17" s="15">
        <f t="shared" si="9"/>
        <v>4247257.5856049126</v>
      </c>
      <c r="L17" s="15">
        <f t="shared" si="10"/>
        <v>0</v>
      </c>
      <c r="N17" s="2">
        <v>41955.999999955849</v>
      </c>
      <c r="O17" s="38">
        <f t="shared" si="3"/>
        <v>0.40542038076835984</v>
      </c>
      <c r="P17" s="12">
        <f t="shared" si="11"/>
        <v>35028.320898386293</v>
      </c>
      <c r="Q17" s="12">
        <f t="shared" si="12"/>
        <v>1397.6052631578948</v>
      </c>
      <c r="R17" s="12">
        <f t="shared" si="13"/>
        <v>1439.5334210526316</v>
      </c>
      <c r="S17" s="13">
        <f t="shared" si="14"/>
        <v>7171.2000000000007</v>
      </c>
      <c r="T17" s="13">
        <f t="shared" si="22"/>
        <v>0</v>
      </c>
      <c r="U17" s="14">
        <v>0</v>
      </c>
      <c r="V17" s="15">
        <f t="shared" si="23"/>
        <v>7171.2000000000007</v>
      </c>
      <c r="W17" s="15">
        <f t="shared" si="15"/>
        <v>26417.587477333662</v>
      </c>
      <c r="X17" s="15">
        <f t="shared" si="28"/>
        <v>6518000</v>
      </c>
      <c r="Y17" s="15">
        <f t="shared" si="24"/>
        <v>218671.81389511697</v>
      </c>
      <c r="Z17" s="15">
        <f t="shared" si="17"/>
        <v>6518000</v>
      </c>
      <c r="AB17" s="2">
        <v>41955.999999955849</v>
      </c>
      <c r="AC17" s="12">
        <f t="shared" si="4"/>
        <v>11575.982038318954</v>
      </c>
      <c r="AD17" s="12">
        <f t="shared" si="18"/>
        <v>548.03950756578945</v>
      </c>
      <c r="AE17" s="12">
        <f t="shared" si="27"/>
        <v>564.48069279276319</v>
      </c>
      <c r="AF17" s="13">
        <f t="shared" si="20"/>
        <v>4147.2</v>
      </c>
      <c r="AG17" s="15">
        <f t="shared" si="5"/>
        <v>4147.2</v>
      </c>
      <c r="AH17" s="15">
        <f t="shared" si="21"/>
        <v>6864.3013455261917</v>
      </c>
      <c r="AI17" s="15">
        <f t="shared" si="25"/>
        <v>1661721.43</v>
      </c>
      <c r="AJ17" s="15">
        <f t="shared" si="26"/>
        <v>31732.300418053783</v>
      </c>
    </row>
    <row r="18" spans="1:36" x14ac:dyDescent="0.15">
      <c r="A18" s="2">
        <v>41956.999999955791</v>
      </c>
      <c r="B18" s="38">
        <v>1.3852006910000001</v>
      </c>
      <c r="C18" s="12">
        <f t="shared" si="6"/>
        <v>119681.33970240002</v>
      </c>
      <c r="D18" s="12">
        <f>Výpar!$O$18/30</f>
        <v>4892.8618421052633</v>
      </c>
      <c r="E18" s="12">
        <f t="shared" si="7"/>
        <v>5039.6476973684212</v>
      </c>
      <c r="F18" s="13">
        <f t="shared" si="0"/>
        <v>11664</v>
      </c>
      <c r="G18" s="13">
        <f t="shared" si="8"/>
        <v>7171.2000000000007</v>
      </c>
      <c r="H18" s="14">
        <f t="shared" si="8"/>
        <v>7171.2000000000007</v>
      </c>
      <c r="I18" s="15">
        <f t="shared" si="1"/>
        <v>26006.400000000001</v>
      </c>
      <c r="J18" s="15">
        <f t="shared" si="2"/>
        <v>88635.292005031588</v>
      </c>
      <c r="K18" s="15">
        <f t="shared" si="9"/>
        <v>4335892.877609944</v>
      </c>
      <c r="L18" s="15">
        <f t="shared" si="10"/>
        <v>0</v>
      </c>
      <c r="N18" s="2">
        <v>41956.999999955791</v>
      </c>
      <c r="O18" s="38">
        <f t="shared" si="3"/>
        <v>0.45717654155790999</v>
      </c>
      <c r="P18" s="12">
        <f t="shared" si="11"/>
        <v>39500.053190603423</v>
      </c>
      <c r="Q18" s="12">
        <f t="shared" si="12"/>
        <v>1397.6052631578948</v>
      </c>
      <c r="R18" s="12">
        <f t="shared" si="13"/>
        <v>1439.5334210526316</v>
      </c>
      <c r="S18" s="13">
        <f t="shared" si="14"/>
        <v>7171.2000000000007</v>
      </c>
      <c r="T18" s="13">
        <f t="shared" si="22"/>
        <v>0</v>
      </c>
      <c r="U18" s="14">
        <v>0</v>
      </c>
      <c r="V18" s="15">
        <f t="shared" si="23"/>
        <v>7171.2000000000007</v>
      </c>
      <c r="W18" s="15">
        <f t="shared" si="15"/>
        <v>30889.319769550792</v>
      </c>
      <c r="X18" s="15">
        <f t="shared" si="28"/>
        <v>6518000</v>
      </c>
      <c r="Y18" s="15">
        <f t="shared" si="24"/>
        <v>249561.13366466775</v>
      </c>
      <c r="Z18" s="15">
        <f t="shared" si="17"/>
        <v>6518000</v>
      </c>
      <c r="AB18" s="2">
        <v>41956.999999955791</v>
      </c>
      <c r="AC18" s="12">
        <f t="shared" si="4"/>
        <v>13053.777472620262</v>
      </c>
      <c r="AD18" s="12">
        <f t="shared" si="18"/>
        <v>548.03950756578945</v>
      </c>
      <c r="AE18" s="12">
        <f t="shared" si="27"/>
        <v>564.48069279276319</v>
      </c>
      <c r="AF18" s="13">
        <f t="shared" si="20"/>
        <v>4147.2</v>
      </c>
      <c r="AG18" s="15">
        <f t="shared" si="5"/>
        <v>4147.2</v>
      </c>
      <c r="AH18" s="15">
        <f t="shared" si="21"/>
        <v>8342.0967798274996</v>
      </c>
      <c r="AI18" s="15">
        <f t="shared" si="25"/>
        <v>1661721.43</v>
      </c>
      <c r="AJ18" s="15">
        <f t="shared" si="26"/>
        <v>40074.397197881284</v>
      </c>
    </row>
    <row r="19" spans="1:36" x14ac:dyDescent="0.15">
      <c r="A19" s="2">
        <v>41957.999999955733</v>
      </c>
      <c r="B19" s="38">
        <v>1.7868940360000001</v>
      </c>
      <c r="C19" s="12">
        <f t="shared" si="6"/>
        <v>154387.6447104</v>
      </c>
      <c r="D19" s="12">
        <f>Výpar!$O$18/30</f>
        <v>4892.8618421052633</v>
      </c>
      <c r="E19" s="12">
        <f t="shared" si="7"/>
        <v>5039.6476973684212</v>
      </c>
      <c r="F19" s="13">
        <f t="shared" si="0"/>
        <v>11664</v>
      </c>
      <c r="G19" s="13">
        <f t="shared" si="8"/>
        <v>7171.2000000000007</v>
      </c>
      <c r="H19" s="14">
        <f t="shared" si="8"/>
        <v>7171.2000000000007</v>
      </c>
      <c r="I19" s="15">
        <f t="shared" si="1"/>
        <v>26006.400000000001</v>
      </c>
      <c r="J19" s="15">
        <f t="shared" si="2"/>
        <v>123341.59701303157</v>
      </c>
      <c r="K19" s="15">
        <f t="shared" si="9"/>
        <v>4459234.4746229751</v>
      </c>
      <c r="L19" s="15">
        <f t="shared" si="10"/>
        <v>0</v>
      </c>
      <c r="N19" s="2">
        <v>41957.999999955733</v>
      </c>
      <c r="O19" s="38">
        <f t="shared" si="3"/>
        <v>0.58975283568417991</v>
      </c>
      <c r="P19" s="12">
        <f t="shared" si="11"/>
        <v>50954.645003113146</v>
      </c>
      <c r="Q19" s="12">
        <f t="shared" si="12"/>
        <v>1397.6052631578948</v>
      </c>
      <c r="R19" s="12">
        <f t="shared" si="13"/>
        <v>1439.5334210526316</v>
      </c>
      <c r="S19" s="13">
        <f t="shared" si="14"/>
        <v>7171.2000000000007</v>
      </c>
      <c r="T19" s="13">
        <f t="shared" si="22"/>
        <v>0</v>
      </c>
      <c r="U19" s="14">
        <v>0</v>
      </c>
      <c r="V19" s="15">
        <f t="shared" si="23"/>
        <v>7171.2000000000007</v>
      </c>
      <c r="W19" s="15">
        <f t="shared" si="15"/>
        <v>42343.911582060515</v>
      </c>
      <c r="X19" s="15">
        <f t="shared" si="28"/>
        <v>6518000</v>
      </c>
      <c r="Y19" s="15">
        <f t="shared" si="24"/>
        <v>291905.04524672829</v>
      </c>
      <c r="Z19" s="15">
        <f t="shared" si="17"/>
        <v>6518000</v>
      </c>
      <c r="AB19" s="2">
        <v>41957</v>
      </c>
      <c r="AC19" s="12">
        <f t="shared" si="4"/>
        <v>16839.232946279477</v>
      </c>
      <c r="AD19" s="12">
        <f t="shared" si="18"/>
        <v>548.03950756578945</v>
      </c>
      <c r="AE19" s="12">
        <f t="shared" si="27"/>
        <v>564.48069279276319</v>
      </c>
      <c r="AF19" s="13">
        <f t="shared" si="20"/>
        <v>4147.2</v>
      </c>
      <c r="AG19" s="15">
        <f t="shared" si="5"/>
        <v>4147.2</v>
      </c>
      <c r="AH19" s="15">
        <f t="shared" si="21"/>
        <v>12127.552253486714</v>
      </c>
      <c r="AI19" s="15">
        <f t="shared" si="25"/>
        <v>1661721.43</v>
      </c>
      <c r="AJ19" s="15">
        <f t="shared" si="26"/>
        <v>52201.949451367997</v>
      </c>
    </row>
    <row r="20" spans="1:36" x14ac:dyDescent="0.15">
      <c r="A20" s="2">
        <v>41958.999999955675</v>
      </c>
      <c r="B20" s="38">
        <v>1.4722931480000001</v>
      </c>
      <c r="C20" s="12">
        <f t="shared" si="6"/>
        <v>127206.12798720002</v>
      </c>
      <c r="D20" s="12">
        <f>Výpar!$O$18/30</f>
        <v>4892.8618421052633</v>
      </c>
      <c r="E20" s="12">
        <f t="shared" si="7"/>
        <v>5039.6476973684212</v>
      </c>
      <c r="F20" s="13">
        <f t="shared" si="0"/>
        <v>11664</v>
      </c>
      <c r="G20" s="13">
        <f t="shared" si="8"/>
        <v>7171.2000000000007</v>
      </c>
      <c r="H20" s="14">
        <f t="shared" si="8"/>
        <v>7171.2000000000007</v>
      </c>
      <c r="I20" s="15">
        <f t="shared" si="1"/>
        <v>26006.400000000001</v>
      </c>
      <c r="J20" s="15">
        <f t="shared" si="2"/>
        <v>96160.080289831589</v>
      </c>
      <c r="K20" s="15">
        <f t="shared" si="9"/>
        <v>4555394.5549128065</v>
      </c>
      <c r="L20" s="15">
        <f t="shared" si="10"/>
        <v>0</v>
      </c>
      <c r="N20" s="2">
        <v>41958.999999955675</v>
      </c>
      <c r="O20" s="38">
        <f t="shared" si="3"/>
        <v>0.48592084449230766</v>
      </c>
      <c r="P20" s="12">
        <f t="shared" si="11"/>
        <v>41983.56096413538</v>
      </c>
      <c r="Q20" s="12">
        <f t="shared" si="12"/>
        <v>1397.6052631578948</v>
      </c>
      <c r="R20" s="12">
        <f t="shared" si="13"/>
        <v>1439.5334210526316</v>
      </c>
      <c r="S20" s="13">
        <f t="shared" si="14"/>
        <v>7171.2000000000007</v>
      </c>
      <c r="T20" s="13">
        <f t="shared" si="22"/>
        <v>0</v>
      </c>
      <c r="U20" s="14">
        <v>0</v>
      </c>
      <c r="V20" s="15">
        <f t="shared" si="23"/>
        <v>7171.2000000000007</v>
      </c>
      <c r="W20" s="15">
        <f t="shared" si="15"/>
        <v>33372.827543082749</v>
      </c>
      <c r="X20" s="15">
        <f t="shared" si="28"/>
        <v>6518000</v>
      </c>
      <c r="Y20" s="15">
        <f t="shared" si="24"/>
        <v>325277.87278981105</v>
      </c>
      <c r="Z20" s="15">
        <f t="shared" si="17"/>
        <v>6518000</v>
      </c>
      <c r="AB20" s="2">
        <v>41958.999999955675</v>
      </c>
      <c r="AC20" s="12">
        <f t="shared" si="4"/>
        <v>13874.51454025846</v>
      </c>
      <c r="AD20" s="12">
        <f t="shared" si="18"/>
        <v>548.03950756578945</v>
      </c>
      <c r="AE20" s="12">
        <f t="shared" si="27"/>
        <v>564.48069279276319</v>
      </c>
      <c r="AF20" s="13">
        <f t="shared" si="20"/>
        <v>4147.2</v>
      </c>
      <c r="AG20" s="15">
        <f t="shared" si="5"/>
        <v>4147.2</v>
      </c>
      <c r="AH20" s="15">
        <f t="shared" si="21"/>
        <v>9162.8338474656975</v>
      </c>
      <c r="AI20" s="15">
        <f t="shared" si="25"/>
        <v>1661721.43</v>
      </c>
      <c r="AJ20" s="15">
        <f t="shared" si="26"/>
        <v>61364.783298833696</v>
      </c>
    </row>
    <row r="21" spans="1:36" x14ac:dyDescent="0.15">
      <c r="A21" s="2">
        <v>41959.999999955617</v>
      </c>
      <c r="B21" s="38">
        <v>1.0267433720000001</v>
      </c>
      <c r="C21" s="12">
        <f t="shared" si="6"/>
        <v>88710.627340800012</v>
      </c>
      <c r="D21" s="12">
        <f>Výpar!$O$18/30</f>
        <v>4892.8618421052633</v>
      </c>
      <c r="E21" s="12">
        <f t="shared" si="7"/>
        <v>5039.6476973684212</v>
      </c>
      <c r="F21" s="13">
        <f t="shared" si="0"/>
        <v>11664</v>
      </c>
      <c r="G21" s="13">
        <f t="shared" si="8"/>
        <v>7171.2000000000007</v>
      </c>
      <c r="H21" s="14">
        <f t="shared" si="8"/>
        <v>7171.2000000000007</v>
      </c>
      <c r="I21" s="15">
        <f t="shared" si="1"/>
        <v>26006.400000000001</v>
      </c>
      <c r="J21" s="15">
        <f t="shared" si="2"/>
        <v>57664.579643431585</v>
      </c>
      <c r="K21" s="15">
        <f t="shared" si="9"/>
        <v>4613059.1345562376</v>
      </c>
      <c r="L21" s="15">
        <f t="shared" si="10"/>
        <v>0</v>
      </c>
      <c r="N21" s="2">
        <v>41959.999999955617</v>
      </c>
      <c r="O21" s="38">
        <f t="shared" si="3"/>
        <v>0.33887001856719878</v>
      </c>
      <c r="P21" s="12">
        <f t="shared" si="11"/>
        <v>29278.369604205975</v>
      </c>
      <c r="Q21" s="12">
        <f t="shared" si="12"/>
        <v>1397.6052631578948</v>
      </c>
      <c r="R21" s="12">
        <f t="shared" si="13"/>
        <v>1439.5334210526316</v>
      </c>
      <c r="S21" s="13">
        <f t="shared" si="14"/>
        <v>7171.2000000000007</v>
      </c>
      <c r="T21" s="13">
        <f t="shared" si="22"/>
        <v>0</v>
      </c>
      <c r="U21" s="14">
        <v>0</v>
      </c>
      <c r="V21" s="15">
        <f t="shared" si="23"/>
        <v>7171.2000000000007</v>
      </c>
      <c r="W21" s="15">
        <f t="shared" si="15"/>
        <v>20667.636183153343</v>
      </c>
      <c r="X21" s="15">
        <f t="shared" si="28"/>
        <v>6518000</v>
      </c>
      <c r="Y21" s="15">
        <f t="shared" si="24"/>
        <v>345945.50897296437</v>
      </c>
      <c r="Z21" s="15">
        <f t="shared" si="17"/>
        <v>6518000</v>
      </c>
      <c r="AB21" s="2">
        <v>41959.999999955617</v>
      </c>
      <c r="AC21" s="12">
        <f t="shared" si="4"/>
        <v>9675.7672636590996</v>
      </c>
      <c r="AD21" s="12">
        <f t="shared" si="18"/>
        <v>548.03950756578945</v>
      </c>
      <c r="AE21" s="12">
        <f t="shared" si="27"/>
        <v>564.48069279276319</v>
      </c>
      <c r="AF21" s="13">
        <f t="shared" si="20"/>
        <v>4147.2</v>
      </c>
      <c r="AG21" s="15">
        <f t="shared" si="5"/>
        <v>4147.2</v>
      </c>
      <c r="AH21" s="15">
        <f t="shared" si="21"/>
        <v>4964.0865708663368</v>
      </c>
      <c r="AI21" s="15">
        <f t="shared" si="25"/>
        <v>1661721.43</v>
      </c>
      <c r="AJ21" s="15">
        <f t="shared" si="26"/>
        <v>66328.869869700036</v>
      </c>
    </row>
    <row r="22" spans="1:36" x14ac:dyDescent="0.15">
      <c r="A22" s="2">
        <v>41960.999999955558</v>
      </c>
      <c r="B22" s="38">
        <v>2.6997418340000001</v>
      </c>
      <c r="C22" s="12">
        <f t="shared" si="6"/>
        <v>233257.69445760001</v>
      </c>
      <c r="D22" s="12">
        <f>Výpar!$O$18/30</f>
        <v>4892.8618421052633</v>
      </c>
      <c r="E22" s="12">
        <f t="shared" si="7"/>
        <v>5039.6476973684212</v>
      </c>
      <c r="F22" s="13">
        <f t="shared" si="0"/>
        <v>11664</v>
      </c>
      <c r="G22" s="13">
        <f t="shared" si="8"/>
        <v>7171.2000000000007</v>
      </c>
      <c r="H22" s="14">
        <f t="shared" si="8"/>
        <v>7171.2000000000007</v>
      </c>
      <c r="I22" s="15">
        <f t="shared" si="1"/>
        <v>26006.400000000001</v>
      </c>
      <c r="J22" s="15">
        <f t="shared" si="2"/>
        <v>202211.64676023158</v>
      </c>
      <c r="K22" s="15">
        <f t="shared" si="9"/>
        <v>4815270.7813164694</v>
      </c>
      <c r="L22" s="15">
        <f t="shared" si="10"/>
        <v>0</v>
      </c>
      <c r="N22" s="2">
        <v>41960.999999955558</v>
      </c>
      <c r="O22" s="38">
        <f t="shared" si="3"/>
        <v>0.89103235566269945</v>
      </c>
      <c r="P22" s="12">
        <f t="shared" si="11"/>
        <v>76985.195529257238</v>
      </c>
      <c r="Q22" s="12">
        <f t="shared" si="12"/>
        <v>1397.6052631578948</v>
      </c>
      <c r="R22" s="12">
        <f t="shared" si="13"/>
        <v>1439.5334210526316</v>
      </c>
      <c r="S22" s="13">
        <f t="shared" si="14"/>
        <v>7171.2000000000007</v>
      </c>
      <c r="T22" s="13">
        <f t="shared" si="22"/>
        <v>0</v>
      </c>
      <c r="U22" s="14">
        <v>0</v>
      </c>
      <c r="V22" s="15">
        <f t="shared" si="23"/>
        <v>7171.2000000000007</v>
      </c>
      <c r="W22" s="15">
        <f t="shared" si="15"/>
        <v>68374.462108204607</v>
      </c>
      <c r="X22" s="15">
        <f t="shared" si="28"/>
        <v>6518000</v>
      </c>
      <c r="Y22" s="15">
        <f t="shared" si="24"/>
        <v>414319.97108116897</v>
      </c>
      <c r="Z22" s="15">
        <f t="shared" si="17"/>
        <v>6518000</v>
      </c>
      <c r="AB22" s="2">
        <v>41960.999999955558</v>
      </c>
      <c r="AC22" s="12">
        <f t="shared" si="4"/>
        <v>25441.677414352162</v>
      </c>
      <c r="AD22" s="12">
        <f t="shared" si="18"/>
        <v>548.03950756578945</v>
      </c>
      <c r="AE22" s="12">
        <f t="shared" si="27"/>
        <v>564.48069279276319</v>
      </c>
      <c r="AF22" s="13">
        <f t="shared" si="20"/>
        <v>4147.2</v>
      </c>
      <c r="AG22" s="15">
        <f t="shared" si="5"/>
        <v>4147.2</v>
      </c>
      <c r="AH22" s="15">
        <f t="shared" si="21"/>
        <v>20729.996721559401</v>
      </c>
      <c r="AI22" s="15">
        <f t="shared" si="25"/>
        <v>1661721.43</v>
      </c>
      <c r="AJ22" s="15">
        <f t="shared" si="26"/>
        <v>87058.86659125943</v>
      </c>
    </row>
    <row r="23" spans="1:36" x14ac:dyDescent="0.15">
      <c r="A23" s="2">
        <v>41961.9999999555</v>
      </c>
      <c r="B23" s="38">
        <v>2.224993703</v>
      </c>
      <c r="C23" s="12">
        <f t="shared" si="6"/>
        <v>192239.45593920001</v>
      </c>
      <c r="D23" s="12">
        <f>Výpar!$O$18/30</f>
        <v>4892.8618421052633</v>
      </c>
      <c r="E23" s="12">
        <f t="shared" si="7"/>
        <v>5039.6476973684212</v>
      </c>
      <c r="F23" s="13">
        <f t="shared" si="0"/>
        <v>11664</v>
      </c>
      <c r="G23" s="13">
        <f t="shared" si="8"/>
        <v>7171.2000000000007</v>
      </c>
      <c r="H23" s="14">
        <f t="shared" si="8"/>
        <v>7171.2000000000007</v>
      </c>
      <c r="I23" s="15">
        <f t="shared" si="1"/>
        <v>26006.400000000001</v>
      </c>
      <c r="J23" s="15">
        <f t="shared" si="2"/>
        <v>161193.40824183158</v>
      </c>
      <c r="K23" s="15">
        <f t="shared" si="9"/>
        <v>4976464.1895583011</v>
      </c>
      <c r="L23" s="15">
        <f t="shared" si="10"/>
        <v>0</v>
      </c>
      <c r="N23" s="2">
        <v>41961.9999999555</v>
      </c>
      <c r="O23" s="38">
        <f t="shared" si="3"/>
        <v>0.73434480125137869</v>
      </c>
      <c r="P23" s="12">
        <f t="shared" si="11"/>
        <v>63447.390828119118</v>
      </c>
      <c r="Q23" s="12">
        <f t="shared" si="12"/>
        <v>1397.6052631578948</v>
      </c>
      <c r="R23" s="12">
        <f t="shared" si="13"/>
        <v>1439.5334210526316</v>
      </c>
      <c r="S23" s="13">
        <f t="shared" si="14"/>
        <v>7171.2000000000007</v>
      </c>
      <c r="T23" s="13">
        <f t="shared" si="22"/>
        <v>0</v>
      </c>
      <c r="U23" s="14">
        <v>0</v>
      </c>
      <c r="V23" s="15">
        <f t="shared" si="23"/>
        <v>7171.2000000000007</v>
      </c>
      <c r="W23" s="15">
        <f t="shared" si="15"/>
        <v>54836.657407066486</v>
      </c>
      <c r="X23" s="15">
        <f t="shared" si="28"/>
        <v>6518000</v>
      </c>
      <c r="Y23" s="15">
        <f t="shared" si="24"/>
        <v>469156.62848823547</v>
      </c>
      <c r="Z23" s="15">
        <f t="shared" si="17"/>
        <v>6518000</v>
      </c>
      <c r="AB23" s="2">
        <v>41961.9999999555</v>
      </c>
      <c r="AC23" s="12">
        <f t="shared" si="4"/>
        <v>20967.772298738575</v>
      </c>
      <c r="AD23" s="12">
        <f t="shared" si="18"/>
        <v>548.03950756578945</v>
      </c>
      <c r="AE23" s="12">
        <f t="shared" si="27"/>
        <v>564.48069279276319</v>
      </c>
      <c r="AF23" s="13">
        <f t="shared" si="20"/>
        <v>4147.2</v>
      </c>
      <c r="AG23" s="15">
        <f t="shared" si="5"/>
        <v>4147.2</v>
      </c>
      <c r="AH23" s="15">
        <f t="shared" si="21"/>
        <v>16256.091605945812</v>
      </c>
      <c r="AI23" s="15">
        <f t="shared" si="25"/>
        <v>1661721.43</v>
      </c>
      <c r="AJ23" s="15">
        <f t="shared" si="26"/>
        <v>103314.95819720524</v>
      </c>
    </row>
    <row r="24" spans="1:36" x14ac:dyDescent="0.15">
      <c r="A24" s="2">
        <v>41962.999999955442</v>
      </c>
      <c r="B24" s="38">
        <v>1.4448657</v>
      </c>
      <c r="C24" s="12">
        <f t="shared" si="6"/>
        <v>124836.39648</v>
      </c>
      <c r="D24" s="12">
        <f>Výpar!$O$18/30</f>
        <v>4892.8618421052633</v>
      </c>
      <c r="E24" s="12">
        <f t="shared" si="7"/>
        <v>5039.6476973684212</v>
      </c>
      <c r="F24" s="13">
        <f t="shared" si="0"/>
        <v>11664</v>
      </c>
      <c r="G24" s="13">
        <f t="shared" si="8"/>
        <v>7171.2000000000007</v>
      </c>
      <c r="H24" s="14">
        <f t="shared" si="8"/>
        <v>7171.2000000000007</v>
      </c>
      <c r="I24" s="15">
        <f t="shared" si="1"/>
        <v>26006.400000000001</v>
      </c>
      <c r="J24" s="15">
        <f t="shared" si="2"/>
        <v>93790.348782631569</v>
      </c>
      <c r="K24" s="15">
        <f t="shared" si="9"/>
        <v>5070254.5383409327</v>
      </c>
      <c r="L24" s="15">
        <f t="shared" si="10"/>
        <v>0</v>
      </c>
      <c r="N24" s="2">
        <v>41962.999999955442</v>
      </c>
      <c r="O24" s="38">
        <f t="shared" si="3"/>
        <v>0.47686859242380258</v>
      </c>
      <c r="P24" s="12">
        <f t="shared" si="11"/>
        <v>41201.446385416544</v>
      </c>
      <c r="Q24" s="12">
        <f t="shared" si="12"/>
        <v>1397.6052631578948</v>
      </c>
      <c r="R24" s="12">
        <f t="shared" si="13"/>
        <v>1439.5334210526316</v>
      </c>
      <c r="S24" s="13">
        <f t="shared" si="14"/>
        <v>7171.2000000000007</v>
      </c>
      <c r="T24" s="13">
        <f t="shared" si="22"/>
        <v>0</v>
      </c>
      <c r="U24" s="14">
        <v>0</v>
      </c>
      <c r="V24" s="15">
        <f t="shared" si="23"/>
        <v>7171.2000000000007</v>
      </c>
      <c r="W24" s="15">
        <f t="shared" si="15"/>
        <v>32590.712964363913</v>
      </c>
      <c r="X24" s="15">
        <f t="shared" si="28"/>
        <v>6518000</v>
      </c>
      <c r="Y24" s="15">
        <f t="shared" si="24"/>
        <v>501747.34145259939</v>
      </c>
      <c r="Z24" s="15">
        <f t="shared" si="17"/>
        <v>6518000</v>
      </c>
      <c r="AB24" s="2">
        <v>41962.999999955442</v>
      </c>
      <c r="AC24" s="12">
        <f t="shared" si="4"/>
        <v>13616.045276447026</v>
      </c>
      <c r="AD24" s="12">
        <f t="shared" si="18"/>
        <v>548.03950756578945</v>
      </c>
      <c r="AE24" s="12">
        <f t="shared" si="27"/>
        <v>564.48069279276319</v>
      </c>
      <c r="AF24" s="13">
        <f t="shared" si="20"/>
        <v>4147.2</v>
      </c>
      <c r="AG24" s="15">
        <f t="shared" si="5"/>
        <v>4147.2</v>
      </c>
      <c r="AH24" s="15">
        <f t="shared" si="21"/>
        <v>8904.3645836542637</v>
      </c>
      <c r="AI24" s="15">
        <f t="shared" si="25"/>
        <v>1661721.43</v>
      </c>
      <c r="AJ24" s="15">
        <f t="shared" si="26"/>
        <v>112219.32278085951</v>
      </c>
    </row>
    <row r="25" spans="1:36" x14ac:dyDescent="0.15">
      <c r="A25" s="2">
        <v>41963.999999955384</v>
      </c>
      <c r="B25" s="38">
        <v>0.80030298300000002</v>
      </c>
      <c r="C25" s="12">
        <f t="shared" si="6"/>
        <v>69146.177731200005</v>
      </c>
      <c r="D25" s="12">
        <f>Výpar!$O$18/30</f>
        <v>4892.8618421052633</v>
      </c>
      <c r="E25" s="12">
        <f t="shared" si="7"/>
        <v>5039.6476973684212</v>
      </c>
      <c r="F25" s="13">
        <f t="shared" si="0"/>
        <v>11664</v>
      </c>
      <c r="G25" s="13">
        <f t="shared" si="8"/>
        <v>7171.2000000000007</v>
      </c>
      <c r="H25" s="14">
        <f t="shared" si="8"/>
        <v>7171.2000000000007</v>
      </c>
      <c r="I25" s="15">
        <f t="shared" si="1"/>
        <v>26006.400000000001</v>
      </c>
      <c r="J25" s="15">
        <f t="shared" si="2"/>
        <v>38100.130033831578</v>
      </c>
      <c r="K25" s="15">
        <f t="shared" si="9"/>
        <v>5108354.6683747638</v>
      </c>
      <c r="L25" s="15">
        <f t="shared" si="10"/>
        <v>0</v>
      </c>
      <c r="N25" s="2">
        <v>41963.999999955384</v>
      </c>
      <c r="O25" s="38">
        <f t="shared" si="3"/>
        <v>0.26413483067373006</v>
      </c>
      <c r="P25" s="12">
        <f t="shared" si="11"/>
        <v>22821.249370210277</v>
      </c>
      <c r="Q25" s="12">
        <f t="shared" si="12"/>
        <v>1397.6052631578948</v>
      </c>
      <c r="R25" s="12">
        <f t="shared" si="13"/>
        <v>1439.5334210526316</v>
      </c>
      <c r="S25" s="13">
        <f t="shared" si="14"/>
        <v>7171.2000000000007</v>
      </c>
      <c r="T25" s="13">
        <f t="shared" si="22"/>
        <v>0</v>
      </c>
      <c r="U25" s="14">
        <v>0</v>
      </c>
      <c r="V25" s="15">
        <f t="shared" si="23"/>
        <v>7171.2000000000007</v>
      </c>
      <c r="W25" s="15">
        <f t="shared" si="15"/>
        <v>14210.515949157645</v>
      </c>
      <c r="X25" s="15">
        <f t="shared" si="28"/>
        <v>6518000</v>
      </c>
      <c r="Y25" s="15">
        <f t="shared" si="24"/>
        <v>515957.85740175704</v>
      </c>
      <c r="Z25" s="15">
        <f t="shared" si="17"/>
        <v>6518000</v>
      </c>
      <c r="AB25" s="2">
        <v>41963.999999955384</v>
      </c>
      <c r="AC25" s="12">
        <f t="shared" si="4"/>
        <v>7541.8508802607839</v>
      </c>
      <c r="AD25" s="12">
        <f t="shared" si="18"/>
        <v>548.03950756578945</v>
      </c>
      <c r="AE25" s="12">
        <f t="shared" si="27"/>
        <v>564.48069279276319</v>
      </c>
      <c r="AF25" s="13">
        <f t="shared" si="20"/>
        <v>4147.2</v>
      </c>
      <c r="AG25" s="15">
        <f t="shared" si="5"/>
        <v>4147.2</v>
      </c>
      <c r="AH25" s="15">
        <f t="shared" si="21"/>
        <v>2830.1701874680211</v>
      </c>
      <c r="AI25" s="15">
        <f t="shared" si="25"/>
        <v>1661721.43</v>
      </c>
      <c r="AJ25" s="15">
        <f t="shared" si="26"/>
        <v>115049.49296832753</v>
      </c>
    </row>
    <row r="26" spans="1:36" x14ac:dyDescent="0.15">
      <c r="A26" s="2">
        <v>41964.999999955326</v>
      </c>
      <c r="B26" s="38">
        <v>0.77401556299999996</v>
      </c>
      <c r="C26" s="12">
        <f t="shared" si="6"/>
        <v>66874.944643199997</v>
      </c>
      <c r="D26" s="12">
        <f>Výpar!$O$18/30</f>
        <v>4892.8618421052633</v>
      </c>
      <c r="E26" s="12">
        <f t="shared" si="7"/>
        <v>5039.6476973684212</v>
      </c>
      <c r="F26" s="13">
        <f t="shared" si="0"/>
        <v>11664</v>
      </c>
      <c r="G26" s="13">
        <f t="shared" si="8"/>
        <v>7171.2000000000007</v>
      </c>
      <c r="H26" s="14">
        <f t="shared" si="8"/>
        <v>7171.2000000000007</v>
      </c>
      <c r="I26" s="15">
        <f t="shared" si="1"/>
        <v>26006.400000000001</v>
      </c>
      <c r="J26" s="15">
        <f t="shared" si="2"/>
        <v>35828.89694583157</v>
      </c>
      <c r="K26" s="15">
        <f t="shared" si="9"/>
        <v>5144183.5653205952</v>
      </c>
      <c r="L26" s="15">
        <f t="shared" si="10"/>
        <v>0</v>
      </c>
      <c r="N26" s="2">
        <v>41964.999999955326</v>
      </c>
      <c r="O26" s="38">
        <f t="shared" si="3"/>
        <v>0.25545883748359932</v>
      </c>
      <c r="P26" s="12">
        <f t="shared" si="11"/>
        <v>22071.643558582982</v>
      </c>
      <c r="Q26" s="12">
        <f t="shared" si="12"/>
        <v>1397.6052631578948</v>
      </c>
      <c r="R26" s="12">
        <f t="shared" si="13"/>
        <v>1439.5334210526316</v>
      </c>
      <c r="S26" s="13">
        <f t="shared" si="14"/>
        <v>7171.2000000000007</v>
      </c>
      <c r="T26" s="13">
        <f t="shared" si="22"/>
        <v>0</v>
      </c>
      <c r="U26" s="14">
        <v>0</v>
      </c>
      <c r="V26" s="15">
        <f t="shared" si="23"/>
        <v>7171.2000000000007</v>
      </c>
      <c r="W26" s="15">
        <f t="shared" si="15"/>
        <v>13460.910137530351</v>
      </c>
      <c r="X26" s="15">
        <f t="shared" si="28"/>
        <v>6518000</v>
      </c>
      <c r="Y26" s="15">
        <f t="shared" si="24"/>
        <v>529418.76753928734</v>
      </c>
      <c r="Z26" s="15">
        <f t="shared" si="17"/>
        <v>6518000</v>
      </c>
      <c r="AB26" s="2">
        <v>41964.999999955326</v>
      </c>
      <c r="AC26" s="12">
        <f t="shared" si="4"/>
        <v>7294.1249491095477</v>
      </c>
      <c r="AD26" s="12">
        <f t="shared" si="18"/>
        <v>548.03950756578945</v>
      </c>
      <c r="AE26" s="12">
        <f t="shared" si="27"/>
        <v>564.48069279276319</v>
      </c>
      <c r="AF26" s="13">
        <f t="shared" si="20"/>
        <v>4147.2</v>
      </c>
      <c r="AG26" s="15">
        <f t="shared" si="5"/>
        <v>4147.2</v>
      </c>
      <c r="AH26" s="15">
        <f t="shared" si="21"/>
        <v>2582.444256316785</v>
      </c>
      <c r="AI26" s="15">
        <f t="shared" si="25"/>
        <v>1661721.43</v>
      </c>
      <c r="AJ26" s="15">
        <f t="shared" si="26"/>
        <v>117631.93722464431</v>
      </c>
    </row>
    <row r="27" spans="1:36" x14ac:dyDescent="0.15">
      <c r="A27" s="2">
        <v>41965.999999955267</v>
      </c>
      <c r="B27" s="38">
        <v>0.613524085</v>
      </c>
      <c r="C27" s="12">
        <f t="shared" si="6"/>
        <v>53008.480944000003</v>
      </c>
      <c r="D27" s="12">
        <f>Výpar!$O$18/30</f>
        <v>4892.8618421052633</v>
      </c>
      <c r="E27" s="12">
        <f t="shared" si="7"/>
        <v>5039.6476973684212</v>
      </c>
      <c r="F27" s="13">
        <f t="shared" si="0"/>
        <v>11664</v>
      </c>
      <c r="G27" s="13">
        <f t="shared" si="8"/>
        <v>7171.2000000000007</v>
      </c>
      <c r="H27" s="14">
        <f t="shared" si="8"/>
        <v>7171.2000000000007</v>
      </c>
      <c r="I27" s="15">
        <f t="shared" si="1"/>
        <v>26006.400000000001</v>
      </c>
      <c r="J27" s="15">
        <f t="shared" si="2"/>
        <v>21962.433246631579</v>
      </c>
      <c r="K27" s="15">
        <f t="shared" si="9"/>
        <v>5166145.9985672263</v>
      </c>
      <c r="L27" s="15">
        <f t="shared" si="10"/>
        <v>0</v>
      </c>
      <c r="N27" s="2">
        <v>41965.999999955267</v>
      </c>
      <c r="O27" s="38">
        <f t="shared" si="3"/>
        <v>0.20248966172568936</v>
      </c>
      <c r="P27" s="12">
        <f t="shared" si="11"/>
        <v>17495.10677309956</v>
      </c>
      <c r="Q27" s="12">
        <f t="shared" si="12"/>
        <v>1397.6052631578948</v>
      </c>
      <c r="R27" s="12">
        <f t="shared" si="13"/>
        <v>1439.5334210526316</v>
      </c>
      <c r="S27" s="13">
        <f t="shared" si="14"/>
        <v>7171.2000000000007</v>
      </c>
      <c r="T27" s="13">
        <f t="shared" si="22"/>
        <v>0</v>
      </c>
      <c r="U27" s="14">
        <v>0</v>
      </c>
      <c r="V27" s="15">
        <f t="shared" si="23"/>
        <v>7171.2000000000007</v>
      </c>
      <c r="W27" s="15">
        <f t="shared" si="15"/>
        <v>8884.3733520469286</v>
      </c>
      <c r="X27" s="15">
        <f t="shared" si="28"/>
        <v>6518000</v>
      </c>
      <c r="Y27" s="15">
        <f t="shared" si="24"/>
        <v>538303.14089133427</v>
      </c>
      <c r="Z27" s="15">
        <f t="shared" si="17"/>
        <v>6518000</v>
      </c>
      <c r="AB27" s="2">
        <v>41965.999999955267</v>
      </c>
      <c r="AC27" s="12">
        <f t="shared" si="4"/>
        <v>5781.6942568092873</v>
      </c>
      <c r="AD27" s="12">
        <f t="shared" si="18"/>
        <v>548.03950756578945</v>
      </c>
      <c r="AE27" s="12">
        <f t="shared" si="27"/>
        <v>564.48069279276319</v>
      </c>
      <c r="AF27" s="13">
        <f t="shared" si="20"/>
        <v>4147.2</v>
      </c>
      <c r="AG27" s="15">
        <f t="shared" si="5"/>
        <v>4147.2</v>
      </c>
      <c r="AH27" s="15">
        <f t="shared" si="21"/>
        <v>1070.0135640165245</v>
      </c>
      <c r="AI27" s="15">
        <f t="shared" si="25"/>
        <v>1661721.43</v>
      </c>
      <c r="AJ27" s="15">
        <f t="shared" si="26"/>
        <v>118701.95078866083</v>
      </c>
    </row>
    <row r="28" spans="1:36" x14ac:dyDescent="0.15">
      <c r="A28" s="2">
        <v>41966.999999955209</v>
      </c>
      <c r="B28" s="38">
        <v>0.86224674099999998</v>
      </c>
      <c r="C28" s="12">
        <f t="shared" si="6"/>
        <v>74498.118422400003</v>
      </c>
      <c r="D28" s="12">
        <f>Výpar!$O$18/30</f>
        <v>4892.8618421052633</v>
      </c>
      <c r="E28" s="12">
        <f t="shared" si="7"/>
        <v>5039.6476973684212</v>
      </c>
      <c r="F28" s="13">
        <f t="shared" si="0"/>
        <v>11664</v>
      </c>
      <c r="G28" s="13">
        <f t="shared" si="8"/>
        <v>7171.2000000000007</v>
      </c>
      <c r="H28" s="14">
        <f t="shared" si="8"/>
        <v>7171.2000000000007</v>
      </c>
      <c r="I28" s="15">
        <f t="shared" si="1"/>
        <v>26006.400000000001</v>
      </c>
      <c r="J28" s="15">
        <f t="shared" si="2"/>
        <v>43452.070725031575</v>
      </c>
      <c r="K28" s="15">
        <f t="shared" si="9"/>
        <v>5209598.0692922575</v>
      </c>
      <c r="L28" s="15">
        <f t="shared" si="10"/>
        <v>0</v>
      </c>
      <c r="N28" s="2">
        <v>41966.999999955209</v>
      </c>
      <c r="O28" s="38">
        <f t="shared" si="3"/>
        <v>0.28457896792946297</v>
      </c>
      <c r="P28" s="12">
        <f t="shared" si="11"/>
        <v>24587.6228291056</v>
      </c>
      <c r="Q28" s="12">
        <f t="shared" si="12"/>
        <v>1397.6052631578948</v>
      </c>
      <c r="R28" s="12">
        <f t="shared" si="13"/>
        <v>1439.5334210526316</v>
      </c>
      <c r="S28" s="13">
        <f t="shared" si="14"/>
        <v>7171.2000000000007</v>
      </c>
      <c r="T28" s="13">
        <f t="shared" si="22"/>
        <v>0</v>
      </c>
      <c r="U28" s="14">
        <v>0</v>
      </c>
      <c r="V28" s="15">
        <f t="shared" si="23"/>
        <v>7171.2000000000007</v>
      </c>
      <c r="W28" s="15">
        <f t="shared" si="15"/>
        <v>15976.889408052968</v>
      </c>
      <c r="X28" s="15">
        <f t="shared" si="28"/>
        <v>6518000</v>
      </c>
      <c r="Y28" s="15">
        <f t="shared" si="24"/>
        <v>554280.03029938729</v>
      </c>
      <c r="Z28" s="15">
        <f t="shared" si="17"/>
        <v>6518000</v>
      </c>
      <c r="AB28" s="2">
        <v>41966.999999955209</v>
      </c>
      <c r="AC28" s="12">
        <f t="shared" si="4"/>
        <v>8125.5930325738173</v>
      </c>
      <c r="AD28" s="12">
        <f t="shared" si="18"/>
        <v>548.03950756578945</v>
      </c>
      <c r="AE28" s="12">
        <f t="shared" si="27"/>
        <v>564.48069279276319</v>
      </c>
      <c r="AF28" s="13">
        <f t="shared" si="20"/>
        <v>4147.2</v>
      </c>
      <c r="AG28" s="15">
        <f t="shared" si="5"/>
        <v>4147.2</v>
      </c>
      <c r="AH28" s="15">
        <f t="shared" si="21"/>
        <v>3413.9123397810545</v>
      </c>
      <c r="AI28" s="15">
        <f t="shared" si="25"/>
        <v>1661721.43</v>
      </c>
      <c r="AJ28" s="15">
        <f t="shared" si="26"/>
        <v>122115.86312844188</v>
      </c>
    </row>
    <row r="29" spans="1:36" x14ac:dyDescent="0.15">
      <c r="A29" s="2">
        <v>41967.999999955151</v>
      </c>
      <c r="B29" s="38">
        <v>1.177364633</v>
      </c>
      <c r="C29" s="12">
        <f t="shared" si="6"/>
        <v>101724.30429120001</v>
      </c>
      <c r="D29" s="12">
        <f>Výpar!$O$18/30</f>
        <v>4892.8618421052633</v>
      </c>
      <c r="E29" s="12">
        <f t="shared" si="7"/>
        <v>5039.6476973684212</v>
      </c>
      <c r="F29" s="13">
        <f t="shared" si="0"/>
        <v>11664</v>
      </c>
      <c r="G29" s="13">
        <f t="shared" si="8"/>
        <v>7171.2000000000007</v>
      </c>
      <c r="H29" s="14">
        <f t="shared" si="8"/>
        <v>7171.2000000000007</v>
      </c>
      <c r="I29" s="15">
        <f t="shared" si="1"/>
        <v>26006.400000000001</v>
      </c>
      <c r="J29" s="15">
        <f t="shared" si="2"/>
        <v>70678.256593831582</v>
      </c>
      <c r="K29" s="15">
        <f t="shared" si="9"/>
        <v>5280276.3258860894</v>
      </c>
      <c r="L29" s="15">
        <f t="shared" si="10"/>
        <v>0</v>
      </c>
      <c r="N29" s="2">
        <v>41967.999999955151</v>
      </c>
      <c r="O29" s="38">
        <f t="shared" si="3"/>
        <v>0.38858159295239469</v>
      </c>
      <c r="P29" s="12">
        <f t="shared" si="11"/>
        <v>33573.4496310869</v>
      </c>
      <c r="Q29" s="12">
        <f t="shared" si="12"/>
        <v>1397.6052631578948</v>
      </c>
      <c r="R29" s="12">
        <f t="shared" si="13"/>
        <v>1439.5334210526316</v>
      </c>
      <c r="S29" s="13">
        <f t="shared" si="14"/>
        <v>7171.2000000000007</v>
      </c>
      <c r="T29" s="13">
        <f t="shared" si="22"/>
        <v>0</v>
      </c>
      <c r="U29" s="14">
        <v>0</v>
      </c>
      <c r="V29" s="15">
        <f t="shared" si="23"/>
        <v>7171.2000000000007</v>
      </c>
      <c r="W29" s="15">
        <f t="shared" si="15"/>
        <v>24962.716210034268</v>
      </c>
      <c r="X29" s="15">
        <f t="shared" si="28"/>
        <v>6518000</v>
      </c>
      <c r="Y29" s="15">
        <f t="shared" si="24"/>
        <v>579242.74650942162</v>
      </c>
      <c r="Z29" s="15">
        <f t="shared" si="17"/>
        <v>6518000</v>
      </c>
      <c r="AB29" s="2">
        <v>41967.999999955151</v>
      </c>
      <c r="AC29" s="12">
        <f t="shared" si="4"/>
        <v>11095.183552225948</v>
      </c>
      <c r="AD29" s="12">
        <f t="shared" si="18"/>
        <v>548.03950756578945</v>
      </c>
      <c r="AE29" s="12">
        <f t="shared" si="27"/>
        <v>564.48069279276319</v>
      </c>
      <c r="AF29" s="13">
        <f t="shared" si="20"/>
        <v>4147.2</v>
      </c>
      <c r="AG29" s="15">
        <f t="shared" si="5"/>
        <v>4147.2</v>
      </c>
      <c r="AH29" s="15">
        <f t="shared" si="21"/>
        <v>6383.5028594331852</v>
      </c>
      <c r="AI29" s="15">
        <f t="shared" si="25"/>
        <v>1661721.43</v>
      </c>
      <c r="AJ29" s="15">
        <f t="shared" si="26"/>
        <v>128499.36598787506</v>
      </c>
    </row>
    <row r="30" spans="1:36" x14ac:dyDescent="0.15">
      <c r="A30" s="2">
        <v>41968.999999955093</v>
      </c>
      <c r="B30" s="38">
        <v>0.96353393300000001</v>
      </c>
      <c r="C30" s="12">
        <f t="shared" si="6"/>
        <v>83249.331811199998</v>
      </c>
      <c r="D30" s="12">
        <f>Výpar!$O$18/30</f>
        <v>4892.8618421052633</v>
      </c>
      <c r="E30" s="12">
        <f t="shared" si="7"/>
        <v>5039.6476973684212</v>
      </c>
      <c r="F30" s="13">
        <f t="shared" si="0"/>
        <v>11664</v>
      </c>
      <c r="G30" s="13">
        <f t="shared" si="8"/>
        <v>7171.2000000000007</v>
      </c>
      <c r="H30" s="14">
        <f t="shared" si="8"/>
        <v>7171.2000000000007</v>
      </c>
      <c r="I30" s="15">
        <f t="shared" si="1"/>
        <v>26006.400000000001</v>
      </c>
      <c r="J30" s="15">
        <f t="shared" si="2"/>
        <v>52203.284113831571</v>
      </c>
      <c r="K30" s="15">
        <f t="shared" si="9"/>
        <v>5332479.6099999212</v>
      </c>
      <c r="L30" s="15">
        <f t="shared" si="10"/>
        <v>0</v>
      </c>
      <c r="N30" s="2">
        <v>41968.999999955093</v>
      </c>
      <c r="O30" s="38">
        <f t="shared" si="3"/>
        <v>0.31800815147198835</v>
      </c>
      <c r="P30" s="12">
        <f t="shared" si="11"/>
        <v>27475.904287179794</v>
      </c>
      <c r="Q30" s="12">
        <f t="shared" si="12"/>
        <v>1397.6052631578948</v>
      </c>
      <c r="R30" s="12">
        <f t="shared" si="13"/>
        <v>1439.5334210526316</v>
      </c>
      <c r="S30" s="13">
        <f t="shared" si="14"/>
        <v>7171.2000000000007</v>
      </c>
      <c r="T30" s="13">
        <f t="shared" si="22"/>
        <v>0</v>
      </c>
      <c r="U30" s="14">
        <v>0</v>
      </c>
      <c r="V30" s="15">
        <f t="shared" si="23"/>
        <v>7171.2000000000007</v>
      </c>
      <c r="W30" s="15">
        <f t="shared" si="15"/>
        <v>18865.170866127162</v>
      </c>
      <c r="X30" s="15">
        <f t="shared" si="28"/>
        <v>6518000</v>
      </c>
      <c r="Y30" s="15">
        <f t="shared" si="24"/>
        <v>598107.91737554874</v>
      </c>
      <c r="Z30" s="15">
        <f t="shared" si="17"/>
        <v>6518000</v>
      </c>
      <c r="AB30" s="2">
        <v>41968.999999955093</v>
      </c>
      <c r="AC30" s="12">
        <f t="shared" si="4"/>
        <v>9080.0976569110007</v>
      </c>
      <c r="AD30" s="12">
        <f t="shared" si="18"/>
        <v>548.03950756578945</v>
      </c>
      <c r="AE30" s="12">
        <f t="shared" si="27"/>
        <v>564.48069279276319</v>
      </c>
      <c r="AF30" s="13">
        <f t="shared" si="20"/>
        <v>4147.2</v>
      </c>
      <c r="AG30" s="15">
        <f t="shared" si="5"/>
        <v>4147.2</v>
      </c>
      <c r="AH30" s="15">
        <f t="shared" si="21"/>
        <v>4368.416964118238</v>
      </c>
      <c r="AI30" s="15">
        <f t="shared" si="25"/>
        <v>1661721.43</v>
      </c>
      <c r="AJ30" s="15">
        <f t="shared" si="26"/>
        <v>132867.78295199329</v>
      </c>
    </row>
    <row r="31" spans="1:36" x14ac:dyDescent="0.15">
      <c r="A31" s="2">
        <v>41969.999999955035</v>
      </c>
      <c r="B31" s="38">
        <v>0.722207724</v>
      </c>
      <c r="C31" s="12">
        <f t="shared" si="6"/>
        <v>62398.747353599996</v>
      </c>
      <c r="D31" s="12">
        <f>Výpar!$O$18/30</f>
        <v>4892.8618421052633</v>
      </c>
      <c r="E31" s="12">
        <f t="shared" si="7"/>
        <v>5039.6476973684212</v>
      </c>
      <c r="F31" s="13">
        <f t="shared" si="0"/>
        <v>11664</v>
      </c>
      <c r="G31" s="13">
        <f t="shared" si="8"/>
        <v>7171.2000000000007</v>
      </c>
      <c r="H31" s="14">
        <f t="shared" si="8"/>
        <v>7171.2000000000007</v>
      </c>
      <c r="I31" s="15">
        <f t="shared" si="1"/>
        <v>26006.400000000001</v>
      </c>
      <c r="J31" s="15">
        <f t="shared" si="2"/>
        <v>31352.699656231573</v>
      </c>
      <c r="K31" s="15">
        <f t="shared" si="9"/>
        <v>5363832.3096561525</v>
      </c>
      <c r="L31" s="15">
        <f t="shared" si="10"/>
        <v>0</v>
      </c>
      <c r="N31" s="2">
        <v>41969.999999955035</v>
      </c>
      <c r="O31" s="38">
        <f t="shared" si="3"/>
        <v>0.23835999482960807</v>
      </c>
      <c r="P31" s="12">
        <f t="shared" si="11"/>
        <v>20594.303553278136</v>
      </c>
      <c r="Q31" s="12">
        <f t="shared" si="12"/>
        <v>1397.6052631578948</v>
      </c>
      <c r="R31" s="12">
        <f t="shared" si="13"/>
        <v>1439.5334210526316</v>
      </c>
      <c r="S31" s="13">
        <f t="shared" si="14"/>
        <v>7171.2000000000007</v>
      </c>
      <c r="T31" s="13">
        <f t="shared" si="22"/>
        <v>0</v>
      </c>
      <c r="U31" s="14">
        <v>0</v>
      </c>
      <c r="V31" s="15">
        <f t="shared" si="23"/>
        <v>7171.2000000000007</v>
      </c>
      <c r="W31" s="15">
        <f t="shared" si="15"/>
        <v>11983.570132225504</v>
      </c>
      <c r="X31" s="15">
        <f t="shared" si="28"/>
        <v>6518000</v>
      </c>
      <c r="Y31" s="15">
        <f t="shared" si="24"/>
        <v>610091.48750777426</v>
      </c>
      <c r="Z31" s="15">
        <f t="shared" si="17"/>
        <v>6518000</v>
      </c>
      <c r="AB31" s="2">
        <v>41969.999999955035</v>
      </c>
      <c r="AC31" s="12">
        <f t="shared" si="4"/>
        <v>6805.9011083062969</v>
      </c>
      <c r="AD31" s="12">
        <f t="shared" si="18"/>
        <v>548.03950756578945</v>
      </c>
      <c r="AE31" s="12">
        <f t="shared" si="27"/>
        <v>564.48069279276319</v>
      </c>
      <c r="AF31" s="13">
        <f t="shared" si="20"/>
        <v>4147.2</v>
      </c>
      <c r="AG31" s="15">
        <f t="shared" si="5"/>
        <v>4147.2</v>
      </c>
      <c r="AH31" s="15">
        <f t="shared" si="21"/>
        <v>2094.2204155135341</v>
      </c>
      <c r="AI31" s="15">
        <f t="shared" si="25"/>
        <v>1661721.43</v>
      </c>
      <c r="AJ31" s="15">
        <f t="shared" si="26"/>
        <v>134962.00336750681</v>
      </c>
    </row>
    <row r="32" spans="1:36" x14ac:dyDescent="0.15">
      <c r="A32" s="2">
        <v>41970.999999954976</v>
      </c>
      <c r="B32" s="38">
        <v>0.47599548800000002</v>
      </c>
      <c r="C32" s="12">
        <f t="shared" si="6"/>
        <v>41126.010163200001</v>
      </c>
      <c r="D32" s="12">
        <f>Výpar!$O$18/30</f>
        <v>4892.8618421052633</v>
      </c>
      <c r="E32" s="12">
        <f t="shared" si="7"/>
        <v>5039.6476973684212</v>
      </c>
      <c r="F32" s="13">
        <f t="shared" si="0"/>
        <v>11664</v>
      </c>
      <c r="G32" s="13">
        <f t="shared" si="8"/>
        <v>7171.2000000000007</v>
      </c>
      <c r="H32" s="14">
        <f t="shared" si="8"/>
        <v>7171.2000000000007</v>
      </c>
      <c r="I32" s="15">
        <f t="shared" si="1"/>
        <v>26006.400000000001</v>
      </c>
      <c r="J32" s="15">
        <f t="shared" si="2"/>
        <v>10079.962465831577</v>
      </c>
      <c r="K32" s="15">
        <f t="shared" si="9"/>
        <v>5373912.2721219845</v>
      </c>
      <c r="L32" s="15">
        <f t="shared" si="10"/>
        <v>0</v>
      </c>
      <c r="N32" s="2">
        <v>41970.999999954976</v>
      </c>
      <c r="O32" s="38">
        <f t="shared" si="3"/>
        <v>0.15709923653294627</v>
      </c>
      <c r="P32" s="12">
        <f t="shared" si="11"/>
        <v>13573.374036446558</v>
      </c>
      <c r="Q32" s="12">
        <f t="shared" si="12"/>
        <v>1397.6052631578948</v>
      </c>
      <c r="R32" s="12">
        <f t="shared" si="13"/>
        <v>1439.5334210526316</v>
      </c>
      <c r="S32" s="13">
        <f t="shared" si="14"/>
        <v>7171.2000000000007</v>
      </c>
      <c r="T32" s="13">
        <f t="shared" si="22"/>
        <v>0</v>
      </c>
      <c r="U32" s="14">
        <v>0</v>
      </c>
      <c r="V32" s="15">
        <f t="shared" si="23"/>
        <v>7171.2000000000007</v>
      </c>
      <c r="W32" s="15">
        <f t="shared" si="15"/>
        <v>4962.6406153939261</v>
      </c>
      <c r="X32" s="15">
        <f t="shared" si="28"/>
        <v>6518000</v>
      </c>
      <c r="Y32" s="15">
        <f t="shared" si="24"/>
        <v>615054.12812316814</v>
      </c>
      <c r="Z32" s="15">
        <f t="shared" si="17"/>
        <v>6518000</v>
      </c>
      <c r="AB32" s="2">
        <v>41970.999999954976</v>
      </c>
      <c r="AC32" s="12">
        <f t="shared" si="4"/>
        <v>4485.659889353381</v>
      </c>
      <c r="AD32" s="12">
        <f t="shared" si="18"/>
        <v>548.03950756578945</v>
      </c>
      <c r="AE32" s="12">
        <f t="shared" si="27"/>
        <v>564.48069279276319</v>
      </c>
      <c r="AF32" s="13">
        <f t="shared" si="20"/>
        <v>4147.2</v>
      </c>
      <c r="AG32" s="15">
        <f t="shared" si="5"/>
        <v>4147.2</v>
      </c>
      <c r="AH32" s="15">
        <f t="shared" si="21"/>
        <v>-226.02080343938178</v>
      </c>
      <c r="AI32" s="15">
        <f t="shared" si="25"/>
        <v>1661495.4091965605</v>
      </c>
      <c r="AJ32" s="15">
        <f t="shared" si="26"/>
        <v>134509.96176062795</v>
      </c>
    </row>
    <row r="33" spans="1:36" x14ac:dyDescent="0.15">
      <c r="A33" s="2">
        <v>41971.999999954918</v>
      </c>
      <c r="B33" s="38">
        <v>1.1434844369999999</v>
      </c>
      <c r="C33" s="12">
        <f t="shared" si="6"/>
        <v>98797.055356799989</v>
      </c>
      <c r="D33" s="12">
        <f>Výpar!$O$18/30</f>
        <v>4892.8618421052633</v>
      </c>
      <c r="E33" s="12">
        <f t="shared" si="7"/>
        <v>5039.6476973684212</v>
      </c>
      <c r="F33" s="13">
        <f t="shared" si="0"/>
        <v>11664</v>
      </c>
      <c r="G33" s="13">
        <f t="shared" si="8"/>
        <v>7171.2000000000007</v>
      </c>
      <c r="H33" s="14">
        <f t="shared" si="8"/>
        <v>7171.2000000000007</v>
      </c>
      <c r="I33" s="15">
        <f t="shared" si="1"/>
        <v>26006.400000000001</v>
      </c>
      <c r="J33" s="15">
        <f t="shared" si="2"/>
        <v>67751.007659431561</v>
      </c>
      <c r="K33" s="15">
        <f t="shared" si="9"/>
        <v>5441663.2797814161</v>
      </c>
      <c r="L33" s="15">
        <f t="shared" si="10"/>
        <v>0</v>
      </c>
      <c r="N33" s="2">
        <v>41971.999999954918</v>
      </c>
      <c r="O33" s="38">
        <f t="shared" si="3"/>
        <v>0.37739965308243822</v>
      </c>
      <c r="P33" s="12">
        <f t="shared" si="11"/>
        <v>32607.330026322663</v>
      </c>
      <c r="Q33" s="12">
        <f t="shared" si="12"/>
        <v>1397.6052631578948</v>
      </c>
      <c r="R33" s="12">
        <f t="shared" si="13"/>
        <v>1439.5334210526316</v>
      </c>
      <c r="S33" s="13">
        <f t="shared" si="14"/>
        <v>7171.2000000000007</v>
      </c>
      <c r="T33" s="13">
        <f t="shared" si="22"/>
        <v>0</v>
      </c>
      <c r="U33" s="14">
        <v>0</v>
      </c>
      <c r="V33" s="15">
        <f t="shared" si="23"/>
        <v>7171.2000000000007</v>
      </c>
      <c r="W33" s="15">
        <f t="shared" si="15"/>
        <v>23996.596605270031</v>
      </c>
      <c r="X33" s="15">
        <f t="shared" si="28"/>
        <v>6518000</v>
      </c>
      <c r="Y33" s="15">
        <f t="shared" si="24"/>
        <v>639050.72472843819</v>
      </c>
      <c r="Z33" s="15">
        <f t="shared" si="17"/>
        <v>6518000</v>
      </c>
      <c r="AB33" s="2">
        <v>41971.999999954918</v>
      </c>
      <c r="AC33" s="12">
        <f t="shared" si="4"/>
        <v>10775.905239569693</v>
      </c>
      <c r="AD33" s="12">
        <f t="shared" si="18"/>
        <v>548.03950756578945</v>
      </c>
      <c r="AE33" s="12">
        <f t="shared" si="27"/>
        <v>564.48069279276319</v>
      </c>
      <c r="AF33" s="13">
        <f t="shared" si="20"/>
        <v>4147.2</v>
      </c>
      <c r="AG33" s="15">
        <f t="shared" si="5"/>
        <v>4147.2</v>
      </c>
      <c r="AH33" s="15">
        <f t="shared" si="21"/>
        <v>6064.2245467769299</v>
      </c>
      <c r="AI33" s="15">
        <f t="shared" si="25"/>
        <v>1661721.43</v>
      </c>
      <c r="AJ33" s="15">
        <f t="shared" si="26"/>
        <v>140574.18630740489</v>
      </c>
    </row>
    <row r="34" spans="1:36" x14ac:dyDescent="0.15">
      <c r="A34" s="2">
        <v>41972.99999995486</v>
      </c>
      <c r="B34" s="38">
        <v>0.89639525600000003</v>
      </c>
      <c r="C34" s="12">
        <f t="shared" si="6"/>
        <v>77448.550118400002</v>
      </c>
      <c r="D34" s="12">
        <f>Výpar!$O$18/30</f>
        <v>4892.8618421052633</v>
      </c>
      <c r="E34" s="12">
        <f t="shared" si="7"/>
        <v>5039.6476973684212</v>
      </c>
      <c r="F34" s="13">
        <f t="shared" si="0"/>
        <v>11664</v>
      </c>
      <c r="G34" s="13">
        <f t="shared" si="8"/>
        <v>7171.2000000000007</v>
      </c>
      <c r="H34" s="14">
        <f t="shared" si="8"/>
        <v>7171.2000000000007</v>
      </c>
      <c r="I34" s="15">
        <f t="shared" si="1"/>
        <v>26006.400000000001</v>
      </c>
      <c r="J34" s="15">
        <f t="shared" si="2"/>
        <v>46402.502421031575</v>
      </c>
      <c r="K34" s="15">
        <f t="shared" si="9"/>
        <v>5488065.7822024478</v>
      </c>
      <c r="L34" s="15">
        <f t="shared" si="10"/>
        <v>0</v>
      </c>
      <c r="N34" s="2">
        <v>41972</v>
      </c>
      <c r="O34" s="38">
        <f t="shared" si="3"/>
        <v>0.29584946475239476</v>
      </c>
      <c r="P34" s="12">
        <f t="shared" si="11"/>
        <v>25561.393754606906</v>
      </c>
      <c r="Q34" s="12">
        <f t="shared" si="12"/>
        <v>1397.6052631578948</v>
      </c>
      <c r="R34" s="12">
        <f t="shared" si="13"/>
        <v>1439.5334210526316</v>
      </c>
      <c r="S34" s="13">
        <f t="shared" si="14"/>
        <v>7171.2000000000007</v>
      </c>
      <c r="T34" s="13">
        <f t="shared" si="22"/>
        <v>0</v>
      </c>
      <c r="U34" s="14">
        <v>0</v>
      </c>
      <c r="V34" s="15">
        <f t="shared" si="23"/>
        <v>7171.2000000000007</v>
      </c>
      <c r="W34" s="15">
        <f t="shared" si="15"/>
        <v>16950.660333554275</v>
      </c>
      <c r="X34" s="15">
        <f t="shared" si="28"/>
        <v>6518000</v>
      </c>
      <c r="Y34" s="15">
        <f t="shared" si="24"/>
        <v>656001.38506199245</v>
      </c>
      <c r="Z34" s="15">
        <f t="shared" si="17"/>
        <v>6518000</v>
      </c>
      <c r="AB34" s="2">
        <v>41972</v>
      </c>
      <c r="AC34" s="12">
        <f t="shared" si="4"/>
        <v>8447.3999149459505</v>
      </c>
      <c r="AD34" s="12">
        <f t="shared" si="18"/>
        <v>548.03950756578945</v>
      </c>
      <c r="AE34" s="12">
        <f t="shared" si="27"/>
        <v>564.48069279276319</v>
      </c>
      <c r="AF34" s="13">
        <f t="shared" si="20"/>
        <v>4147.2</v>
      </c>
      <c r="AG34" s="15">
        <f t="shared" si="5"/>
        <v>4147.2</v>
      </c>
      <c r="AH34" s="15">
        <f t="shared" si="21"/>
        <v>3735.7192221531877</v>
      </c>
      <c r="AI34" s="15">
        <f t="shared" si="25"/>
        <v>1661721.43</v>
      </c>
      <c r="AJ34" s="15">
        <f t="shared" si="26"/>
        <v>144309.90552955808</v>
      </c>
    </row>
    <row r="35" spans="1:36" x14ac:dyDescent="0.15">
      <c r="A35" s="2">
        <v>41973.999999954802</v>
      </c>
      <c r="B35" s="38">
        <v>0.40332551</v>
      </c>
      <c r="C35" s="12">
        <f t="shared" si="6"/>
        <v>34847.324064</v>
      </c>
      <c r="D35" s="12">
        <f>Výpar!$P$18/31</f>
        <v>0</v>
      </c>
      <c r="E35" s="12">
        <f t="shared" si="7"/>
        <v>0</v>
      </c>
      <c r="F35" s="13">
        <f t="shared" si="0"/>
        <v>11664</v>
      </c>
      <c r="G35" s="13">
        <f t="shared" si="8"/>
        <v>7171.2000000000007</v>
      </c>
      <c r="H35" s="14">
        <f t="shared" si="8"/>
        <v>7171.2000000000007</v>
      </c>
      <c r="I35" s="15">
        <f t="shared" si="1"/>
        <v>26006.400000000001</v>
      </c>
      <c r="J35" s="15">
        <f t="shared" si="2"/>
        <v>8840.9240639999989</v>
      </c>
      <c r="K35" s="15">
        <f t="shared" si="9"/>
        <v>5496906.7062664479</v>
      </c>
      <c r="L35" s="15">
        <f t="shared" si="10"/>
        <v>0</v>
      </c>
      <c r="N35" s="2">
        <v>41973.999999954802</v>
      </c>
      <c r="O35" s="38">
        <f t="shared" si="3"/>
        <v>0.13311497964296079</v>
      </c>
      <c r="P35" s="12">
        <f t="shared" si="11"/>
        <v>11501.134241151813</v>
      </c>
      <c r="Q35" s="12">
        <f t="shared" si="12"/>
        <v>0</v>
      </c>
      <c r="R35" s="12">
        <f t="shared" si="13"/>
        <v>0</v>
      </c>
      <c r="S35" s="13">
        <f t="shared" si="14"/>
        <v>7171.2000000000007</v>
      </c>
      <c r="T35" s="13">
        <f t="shared" si="22"/>
        <v>0</v>
      </c>
      <c r="U35" s="14">
        <v>0</v>
      </c>
      <c r="V35" s="15">
        <f t="shared" si="23"/>
        <v>7171.2000000000007</v>
      </c>
      <c r="W35" s="15">
        <f t="shared" si="15"/>
        <v>4329.9342411518119</v>
      </c>
      <c r="X35" s="15">
        <f t="shared" si="28"/>
        <v>6518000</v>
      </c>
      <c r="Y35" s="15">
        <f t="shared" si="24"/>
        <v>660331.31930314424</v>
      </c>
      <c r="Z35" s="15">
        <f t="shared" si="17"/>
        <v>6518000</v>
      </c>
      <c r="AB35" s="2">
        <v>41973.999999954802</v>
      </c>
      <c r="AC35" s="12">
        <f t="shared" si="4"/>
        <v>3800.8365796946296</v>
      </c>
      <c r="AD35" s="12">
        <f t="shared" si="18"/>
        <v>0</v>
      </c>
      <c r="AE35" s="12">
        <f t="shared" si="27"/>
        <v>0</v>
      </c>
      <c r="AF35" s="13">
        <f t="shared" si="20"/>
        <v>4147.2</v>
      </c>
      <c r="AG35" s="15">
        <f t="shared" si="5"/>
        <v>4147.2</v>
      </c>
      <c r="AH35" s="15">
        <f t="shared" si="21"/>
        <v>-346.36342030537025</v>
      </c>
      <c r="AI35" s="15">
        <f t="shared" si="25"/>
        <v>1661375.0665796946</v>
      </c>
      <c r="AJ35" s="15">
        <f t="shared" si="26"/>
        <v>143617.17868894746</v>
      </c>
    </row>
    <row r="36" spans="1:36" x14ac:dyDescent="0.15">
      <c r="A36" s="2">
        <v>41974.999999954744</v>
      </c>
      <c r="B36" s="38">
        <v>0.57987555999999996</v>
      </c>
      <c r="C36" s="12">
        <f t="shared" si="6"/>
        <v>50101.248383999999</v>
      </c>
      <c r="D36" s="12">
        <f>Výpar!$P$18/31</f>
        <v>0</v>
      </c>
      <c r="E36" s="12">
        <f t="shared" si="7"/>
        <v>0</v>
      </c>
      <c r="F36" s="13">
        <f t="shared" si="0"/>
        <v>11664</v>
      </c>
      <c r="G36" s="13">
        <f t="shared" si="8"/>
        <v>7171.2000000000007</v>
      </c>
      <c r="H36" s="14">
        <f t="shared" si="8"/>
        <v>7171.2000000000007</v>
      </c>
      <c r="I36" s="15">
        <f t="shared" si="1"/>
        <v>26006.400000000001</v>
      </c>
      <c r="J36" s="15">
        <f t="shared" si="2"/>
        <v>24094.848383999997</v>
      </c>
      <c r="K36" s="15">
        <f t="shared" si="9"/>
        <v>5521001.5546504483</v>
      </c>
      <c r="L36" s="15">
        <f t="shared" si="10"/>
        <v>0</v>
      </c>
      <c r="N36" s="2">
        <v>41974.999999954744</v>
      </c>
      <c r="O36" s="38">
        <f t="shared" si="3"/>
        <v>0.19138418337300431</v>
      </c>
      <c r="P36" s="12">
        <f t="shared" si="11"/>
        <v>16535.593443427573</v>
      </c>
      <c r="Q36" s="12">
        <f t="shared" si="12"/>
        <v>0</v>
      </c>
      <c r="R36" s="12">
        <f t="shared" si="13"/>
        <v>0</v>
      </c>
      <c r="S36" s="13">
        <f t="shared" si="14"/>
        <v>7171.2000000000007</v>
      </c>
      <c r="T36" s="13">
        <f t="shared" si="22"/>
        <v>0</v>
      </c>
      <c r="U36" s="14">
        <v>0</v>
      </c>
      <c r="V36" s="15">
        <f t="shared" si="23"/>
        <v>7171.2000000000007</v>
      </c>
      <c r="W36" s="15">
        <f t="shared" si="15"/>
        <v>9364.3934434275725</v>
      </c>
      <c r="X36" s="15">
        <f t="shared" si="28"/>
        <v>6518000</v>
      </c>
      <c r="Y36" s="15">
        <f t="shared" si="24"/>
        <v>669695.71274657175</v>
      </c>
      <c r="Z36" s="15">
        <f t="shared" si="17"/>
        <v>6518000</v>
      </c>
      <c r="AB36" s="2">
        <v>41974.999999954744</v>
      </c>
      <c r="AC36" s="12">
        <f t="shared" si="4"/>
        <v>5464.599152478374</v>
      </c>
      <c r="AD36" s="12">
        <f t="shared" si="18"/>
        <v>0</v>
      </c>
      <c r="AE36" s="12">
        <f t="shared" si="27"/>
        <v>0</v>
      </c>
      <c r="AF36" s="13">
        <f t="shared" si="20"/>
        <v>4147.2</v>
      </c>
      <c r="AG36" s="15">
        <f t="shared" si="5"/>
        <v>4147.2</v>
      </c>
      <c r="AH36" s="15">
        <f t="shared" si="21"/>
        <v>1317.3991524783742</v>
      </c>
      <c r="AI36" s="15">
        <f t="shared" si="25"/>
        <v>1661721.43</v>
      </c>
      <c r="AJ36" s="15">
        <f t="shared" si="26"/>
        <v>144934.57784142584</v>
      </c>
    </row>
    <row r="37" spans="1:36" x14ac:dyDescent="0.15">
      <c r="A37" s="2">
        <v>41975.999999954685</v>
      </c>
      <c r="B37" s="38">
        <v>0.57393065499999996</v>
      </c>
      <c r="C37" s="12">
        <f t="shared" si="6"/>
        <v>49587.608591999997</v>
      </c>
      <c r="D37" s="12">
        <f>Výpar!$P$18/31</f>
        <v>0</v>
      </c>
      <c r="E37" s="12">
        <f t="shared" si="7"/>
        <v>0</v>
      </c>
      <c r="F37" s="13">
        <f t="shared" si="0"/>
        <v>11664</v>
      </c>
      <c r="G37" s="13">
        <f t="shared" si="8"/>
        <v>7171.2000000000007</v>
      </c>
      <c r="H37" s="14">
        <f t="shared" si="8"/>
        <v>7171.2000000000007</v>
      </c>
      <c r="I37" s="15">
        <f t="shared" si="1"/>
        <v>26006.400000000001</v>
      </c>
      <c r="J37" s="15">
        <f t="shared" si="2"/>
        <v>23581.208591999995</v>
      </c>
      <c r="K37" s="15">
        <f t="shared" si="9"/>
        <v>5544582.7632424487</v>
      </c>
      <c r="L37" s="15">
        <f t="shared" si="10"/>
        <v>0</v>
      </c>
      <c r="N37" s="2">
        <v>41975.999999954685</v>
      </c>
      <c r="O37" s="38">
        <f t="shared" si="3"/>
        <v>0.18942210587373001</v>
      </c>
      <c r="P37" s="12">
        <f t="shared" si="11"/>
        <v>16366.069947490272</v>
      </c>
      <c r="Q37" s="12">
        <f t="shared" si="12"/>
        <v>0</v>
      </c>
      <c r="R37" s="12">
        <f t="shared" si="13"/>
        <v>0</v>
      </c>
      <c r="S37" s="13">
        <f t="shared" si="14"/>
        <v>7171.2000000000007</v>
      </c>
      <c r="T37" s="13">
        <f t="shared" si="22"/>
        <v>0</v>
      </c>
      <c r="U37" s="14">
        <v>0</v>
      </c>
      <c r="V37" s="15">
        <f t="shared" si="23"/>
        <v>7171.2000000000007</v>
      </c>
      <c r="W37" s="15">
        <f t="shared" si="15"/>
        <v>9194.8699474902714</v>
      </c>
      <c r="X37" s="15">
        <f t="shared" si="28"/>
        <v>6518000</v>
      </c>
      <c r="Y37" s="15">
        <f t="shared" si="24"/>
        <v>678890.58269406203</v>
      </c>
      <c r="Z37" s="15">
        <f t="shared" si="17"/>
        <v>6518000</v>
      </c>
      <c r="AB37" s="2">
        <v>41975.999999954685</v>
      </c>
      <c r="AC37" s="12">
        <f t="shared" si="4"/>
        <v>5408.5758863407827</v>
      </c>
      <c r="AD37" s="12">
        <f t="shared" si="18"/>
        <v>0</v>
      </c>
      <c r="AE37" s="12">
        <f t="shared" si="27"/>
        <v>0</v>
      </c>
      <c r="AF37" s="13">
        <f t="shared" si="20"/>
        <v>4147.2</v>
      </c>
      <c r="AG37" s="15">
        <f t="shared" ref="AG37:AG68" si="29">SUM(AF37:AF37)</f>
        <v>4147.2</v>
      </c>
      <c r="AH37" s="15">
        <f t="shared" si="21"/>
        <v>1261.3758863407829</v>
      </c>
      <c r="AI37" s="15">
        <f t="shared" si="25"/>
        <v>1661721.43</v>
      </c>
      <c r="AJ37" s="15">
        <f t="shared" si="26"/>
        <v>146195.95372776661</v>
      </c>
    </row>
    <row r="38" spans="1:36" x14ac:dyDescent="0.15">
      <c r="A38" s="2">
        <v>41976.999999954627</v>
      </c>
      <c r="B38" s="38">
        <v>0.696282862</v>
      </c>
      <c r="C38" s="12">
        <f t="shared" si="6"/>
        <v>60158.839276799998</v>
      </c>
      <c r="D38" s="12">
        <f>Výpar!$P$18/31</f>
        <v>0</v>
      </c>
      <c r="E38" s="12">
        <f t="shared" si="7"/>
        <v>0</v>
      </c>
      <c r="F38" s="13">
        <f t="shared" si="0"/>
        <v>11664</v>
      </c>
      <c r="G38" s="13">
        <f t="shared" si="8"/>
        <v>7171.2000000000007</v>
      </c>
      <c r="H38" s="14">
        <f t="shared" si="8"/>
        <v>7171.2000000000007</v>
      </c>
      <c r="I38" s="15">
        <f t="shared" si="1"/>
        <v>26006.400000000001</v>
      </c>
      <c r="J38" s="15">
        <f t="shared" si="2"/>
        <v>34152.439276799996</v>
      </c>
      <c r="K38" s="15">
        <f t="shared" si="9"/>
        <v>5578735.2025192482</v>
      </c>
      <c r="L38" s="15">
        <f t="shared" si="10"/>
        <v>0</v>
      </c>
      <c r="N38" s="2">
        <v>41976.999999954627</v>
      </c>
      <c r="O38" s="38">
        <f t="shared" si="3"/>
        <v>0.22980366156574741</v>
      </c>
      <c r="P38" s="12">
        <f t="shared" si="11"/>
        <v>19855.036359280577</v>
      </c>
      <c r="Q38" s="12">
        <f t="shared" si="12"/>
        <v>0</v>
      </c>
      <c r="R38" s="12">
        <f t="shared" si="13"/>
        <v>0</v>
      </c>
      <c r="S38" s="13">
        <f t="shared" si="14"/>
        <v>7171.2000000000007</v>
      </c>
      <c r="T38" s="13">
        <f t="shared" si="22"/>
        <v>0</v>
      </c>
      <c r="U38" s="14">
        <v>0</v>
      </c>
      <c r="V38" s="15">
        <f t="shared" si="23"/>
        <v>7171.2000000000007</v>
      </c>
      <c r="W38" s="15">
        <f t="shared" si="15"/>
        <v>12683.836359280576</v>
      </c>
      <c r="X38" s="15">
        <f t="shared" si="28"/>
        <v>6518000</v>
      </c>
      <c r="Y38" s="15">
        <f t="shared" si="24"/>
        <v>691574.41905334266</v>
      </c>
      <c r="Z38" s="15">
        <f t="shared" si="17"/>
        <v>6518000</v>
      </c>
      <c r="AB38" s="2">
        <v>41976.999999954627</v>
      </c>
      <c r="AC38" s="12">
        <f t="shared" si="4"/>
        <v>6561.5918311342803</v>
      </c>
      <c r="AD38" s="12">
        <f t="shared" si="18"/>
        <v>0</v>
      </c>
      <c r="AE38" s="12">
        <f t="shared" si="27"/>
        <v>0</v>
      </c>
      <c r="AF38" s="13">
        <f t="shared" si="20"/>
        <v>4147.2</v>
      </c>
      <c r="AG38" s="15">
        <f t="shared" si="29"/>
        <v>4147.2</v>
      </c>
      <c r="AH38" s="15">
        <f t="shared" si="21"/>
        <v>2414.3918311342804</v>
      </c>
      <c r="AI38" s="15">
        <f t="shared" si="25"/>
        <v>1661721.43</v>
      </c>
      <c r="AJ38" s="15">
        <f t="shared" si="26"/>
        <v>148610.34555890088</v>
      </c>
    </row>
    <row r="39" spans="1:36" x14ac:dyDescent="0.15">
      <c r="A39" s="2">
        <v>41977.999999954569</v>
      </c>
      <c r="B39" s="38">
        <v>0.68076747299999996</v>
      </c>
      <c r="C39" s="12">
        <f t="shared" si="6"/>
        <v>58818.309667199996</v>
      </c>
      <c r="D39" s="12">
        <f>Výpar!$P$18/31</f>
        <v>0</v>
      </c>
      <c r="E39" s="12">
        <f t="shared" si="7"/>
        <v>0</v>
      </c>
      <c r="F39" s="13">
        <f t="shared" si="0"/>
        <v>11664</v>
      </c>
      <c r="G39" s="13">
        <f t="shared" si="8"/>
        <v>7171.2000000000007</v>
      </c>
      <c r="H39" s="14">
        <f t="shared" si="8"/>
        <v>7171.2000000000007</v>
      </c>
      <c r="I39" s="15">
        <f t="shared" si="1"/>
        <v>26006.400000000001</v>
      </c>
      <c r="J39" s="15">
        <f t="shared" si="2"/>
        <v>32811.909667199994</v>
      </c>
      <c r="K39" s="15">
        <f t="shared" si="9"/>
        <v>5611547.1121864486</v>
      </c>
      <c r="L39" s="15">
        <f t="shared" si="10"/>
        <v>17359.021853649057</v>
      </c>
      <c r="N39" s="2">
        <v>41977.999999954569</v>
      </c>
      <c r="O39" s="38">
        <f t="shared" si="3"/>
        <v>0.22468290763454277</v>
      </c>
      <c r="P39" s="12">
        <f t="shared" si="11"/>
        <v>19412.603219624496</v>
      </c>
      <c r="Q39" s="12">
        <f t="shared" si="12"/>
        <v>0</v>
      </c>
      <c r="R39" s="12">
        <f t="shared" si="13"/>
        <v>0</v>
      </c>
      <c r="S39" s="13">
        <f t="shared" si="14"/>
        <v>7171.2000000000007</v>
      </c>
      <c r="T39" s="13">
        <f t="shared" si="22"/>
        <v>0</v>
      </c>
      <c r="U39" s="14">
        <v>0</v>
      </c>
      <c r="V39" s="15">
        <f t="shared" si="23"/>
        <v>7171.2000000000007</v>
      </c>
      <c r="W39" s="15">
        <f t="shared" si="15"/>
        <v>12241.403219624495</v>
      </c>
      <c r="X39" s="15">
        <f t="shared" si="28"/>
        <v>6518000</v>
      </c>
      <c r="Y39" s="15">
        <f t="shared" si="24"/>
        <v>703815.8222729672</v>
      </c>
      <c r="Z39" s="15">
        <f t="shared" si="17"/>
        <v>6518000</v>
      </c>
      <c r="AB39" s="2">
        <v>41977.999999954569</v>
      </c>
      <c r="AC39" s="12">
        <f t="shared" si="4"/>
        <v>6415.3787684906811</v>
      </c>
      <c r="AD39" s="12">
        <f t="shared" si="18"/>
        <v>0</v>
      </c>
      <c r="AE39" s="12">
        <f t="shared" si="27"/>
        <v>0</v>
      </c>
      <c r="AF39" s="13">
        <f t="shared" si="20"/>
        <v>4147.2</v>
      </c>
      <c r="AG39" s="15">
        <f t="shared" si="29"/>
        <v>4147.2</v>
      </c>
      <c r="AH39" s="15">
        <f t="shared" si="21"/>
        <v>2268.1787684906813</v>
      </c>
      <c r="AI39" s="15">
        <f t="shared" si="25"/>
        <v>1661721.43</v>
      </c>
      <c r="AJ39" s="15">
        <f t="shared" si="26"/>
        <v>150878.52432739155</v>
      </c>
    </row>
    <row r="40" spans="1:36" x14ac:dyDescent="0.15">
      <c r="A40" s="2">
        <v>41978.999999954511</v>
      </c>
      <c r="B40" s="38">
        <v>0.54361321299999998</v>
      </c>
      <c r="C40" s="12">
        <f t="shared" si="6"/>
        <v>46968.181603199999</v>
      </c>
      <c r="D40" s="12">
        <f>Výpar!$P$18/31</f>
        <v>0</v>
      </c>
      <c r="E40" s="12">
        <f t="shared" si="7"/>
        <v>0</v>
      </c>
      <c r="F40" s="13">
        <f t="shared" si="0"/>
        <v>11664</v>
      </c>
      <c r="G40" s="13">
        <f t="shared" si="8"/>
        <v>7171.2000000000007</v>
      </c>
      <c r="H40" s="14">
        <f t="shared" si="8"/>
        <v>7171.2000000000007</v>
      </c>
      <c r="I40" s="15">
        <f t="shared" si="1"/>
        <v>26006.400000000001</v>
      </c>
      <c r="J40" s="15">
        <f t="shared" si="2"/>
        <v>20961.781603199997</v>
      </c>
      <c r="K40" s="15">
        <f t="shared" si="9"/>
        <v>5627000</v>
      </c>
      <c r="L40" s="15">
        <f t="shared" si="10"/>
        <v>38320.803456849055</v>
      </c>
      <c r="N40" s="2">
        <v>41978.999999954511</v>
      </c>
      <c r="O40" s="38">
        <f t="shared" si="3"/>
        <v>0.17941602995094336</v>
      </c>
      <c r="P40" s="12">
        <f t="shared" si="11"/>
        <v>15501.544987761506</v>
      </c>
      <c r="Q40" s="12">
        <f t="shared" si="12"/>
        <v>0</v>
      </c>
      <c r="R40" s="12">
        <f t="shared" si="13"/>
        <v>0</v>
      </c>
      <c r="S40" s="13">
        <f t="shared" si="14"/>
        <v>7171.2000000000007</v>
      </c>
      <c r="T40" s="13">
        <f t="shared" si="22"/>
        <v>0</v>
      </c>
      <c r="U40" s="14">
        <v>0</v>
      </c>
      <c r="V40" s="15">
        <f t="shared" si="23"/>
        <v>7171.2000000000007</v>
      </c>
      <c r="W40" s="15">
        <f t="shared" si="15"/>
        <v>8330.3449877615058</v>
      </c>
      <c r="X40" s="15">
        <f t="shared" si="28"/>
        <v>6518000</v>
      </c>
      <c r="Y40" s="15">
        <f t="shared" si="24"/>
        <v>712146.16726072866</v>
      </c>
      <c r="Z40" s="15">
        <f t="shared" si="17"/>
        <v>6518000</v>
      </c>
      <c r="AB40" s="2">
        <v>41978.999999954511</v>
      </c>
      <c r="AC40" s="12">
        <f t="shared" si="4"/>
        <v>5122.8720573011315</v>
      </c>
      <c r="AD40" s="12">
        <f t="shared" si="18"/>
        <v>0</v>
      </c>
      <c r="AE40" s="12">
        <f t="shared" si="27"/>
        <v>0</v>
      </c>
      <c r="AF40" s="13">
        <f t="shared" si="20"/>
        <v>4147.2</v>
      </c>
      <c r="AG40" s="15">
        <f t="shared" si="29"/>
        <v>4147.2</v>
      </c>
      <c r="AH40" s="15">
        <f t="shared" si="21"/>
        <v>975.67205730113164</v>
      </c>
      <c r="AI40" s="15">
        <f t="shared" si="25"/>
        <v>1661721.43</v>
      </c>
      <c r="AJ40" s="15">
        <f t="shared" si="26"/>
        <v>151854.19638469268</v>
      </c>
    </row>
    <row r="41" spans="1:36" x14ac:dyDescent="0.15">
      <c r="A41" s="2">
        <v>41979.999999954453</v>
      </c>
      <c r="B41" s="38">
        <v>0.87786160400000002</v>
      </c>
      <c r="C41" s="12">
        <f t="shared" si="6"/>
        <v>75847.242585600005</v>
      </c>
      <c r="D41" s="12">
        <f>Výpar!$P$18/31</f>
        <v>0</v>
      </c>
      <c r="E41" s="12">
        <f t="shared" si="7"/>
        <v>0</v>
      </c>
      <c r="F41" s="13">
        <f t="shared" si="0"/>
        <v>11664</v>
      </c>
      <c r="G41" s="13">
        <f t="shared" si="8"/>
        <v>7171.2000000000007</v>
      </c>
      <c r="H41" s="14">
        <f t="shared" si="8"/>
        <v>7171.2000000000007</v>
      </c>
      <c r="I41" s="15">
        <f t="shared" si="1"/>
        <v>26006.400000000001</v>
      </c>
      <c r="J41" s="15">
        <f t="shared" si="2"/>
        <v>49840.842585600003</v>
      </c>
      <c r="K41" s="15">
        <f t="shared" si="9"/>
        <v>5627000</v>
      </c>
      <c r="L41" s="15">
        <f t="shared" si="10"/>
        <v>88161.646042449051</v>
      </c>
      <c r="N41" s="2">
        <v>41979.999999954453</v>
      </c>
      <c r="O41" s="38">
        <f t="shared" si="3"/>
        <v>0.28973255261190128</v>
      </c>
      <c r="P41" s="12">
        <f t="shared" si="11"/>
        <v>25032.89254566827</v>
      </c>
      <c r="Q41" s="12">
        <f t="shared" si="12"/>
        <v>0</v>
      </c>
      <c r="R41" s="12">
        <f t="shared" si="13"/>
        <v>0</v>
      </c>
      <c r="S41" s="13">
        <f t="shared" si="14"/>
        <v>7171.2000000000007</v>
      </c>
      <c r="T41" s="13">
        <f t="shared" si="22"/>
        <v>0</v>
      </c>
      <c r="U41" s="14">
        <v>0</v>
      </c>
      <c r="V41" s="15">
        <f t="shared" si="23"/>
        <v>7171.2000000000007</v>
      </c>
      <c r="W41" s="15">
        <f t="shared" si="15"/>
        <v>17861.692545668269</v>
      </c>
      <c r="X41" s="15">
        <f t="shared" si="28"/>
        <v>6518000</v>
      </c>
      <c r="Y41" s="15">
        <f t="shared" si="24"/>
        <v>730007.85980639688</v>
      </c>
      <c r="Z41" s="15">
        <f t="shared" si="17"/>
        <v>6518000</v>
      </c>
      <c r="AB41" s="2">
        <v>41979.999999954453</v>
      </c>
      <c r="AC41" s="12">
        <f t="shared" si="4"/>
        <v>8272.7435127835106</v>
      </c>
      <c r="AD41" s="12">
        <f t="shared" si="18"/>
        <v>0</v>
      </c>
      <c r="AE41" s="12">
        <f t="shared" si="27"/>
        <v>0</v>
      </c>
      <c r="AF41" s="13">
        <f t="shared" si="20"/>
        <v>4147.2</v>
      </c>
      <c r="AG41" s="15">
        <f t="shared" si="29"/>
        <v>4147.2</v>
      </c>
      <c r="AH41" s="15">
        <f t="shared" si="21"/>
        <v>4125.5435127835108</v>
      </c>
      <c r="AI41" s="15">
        <f t="shared" si="25"/>
        <v>1661721.43</v>
      </c>
      <c r="AJ41" s="15">
        <f t="shared" si="26"/>
        <v>155979.73989747619</v>
      </c>
    </row>
    <row r="42" spans="1:36" x14ac:dyDescent="0.15">
      <c r="A42" s="2">
        <v>41980.999999954394</v>
      </c>
      <c r="B42" s="38">
        <v>0.226181887</v>
      </c>
      <c r="C42" s="12">
        <f t="shared" si="6"/>
        <v>19542.115036799998</v>
      </c>
      <c r="D42" s="12">
        <f>Výpar!$P$18/31</f>
        <v>0</v>
      </c>
      <c r="E42" s="12">
        <f t="shared" si="7"/>
        <v>0</v>
      </c>
      <c r="F42" s="13">
        <f t="shared" si="0"/>
        <v>11664</v>
      </c>
      <c r="G42" s="13">
        <f t="shared" si="8"/>
        <v>7171.2000000000007</v>
      </c>
      <c r="H42" s="14">
        <f t="shared" si="8"/>
        <v>7171.2000000000007</v>
      </c>
      <c r="I42" s="15">
        <f t="shared" si="1"/>
        <v>26006.400000000001</v>
      </c>
      <c r="J42" s="15">
        <f t="shared" si="2"/>
        <v>-6464.2849632000034</v>
      </c>
      <c r="K42" s="15">
        <f t="shared" si="9"/>
        <v>5620535.7150368001</v>
      </c>
      <c r="L42" s="15">
        <f t="shared" si="10"/>
        <v>75233.076116049313</v>
      </c>
      <c r="N42" s="2">
        <v>41980.999999954394</v>
      </c>
      <c r="O42" s="38">
        <f t="shared" si="3"/>
        <v>7.4649870977939028E-2</v>
      </c>
      <c r="P42" s="12">
        <f t="shared" si="11"/>
        <v>6449.7488524939317</v>
      </c>
      <c r="Q42" s="12">
        <f t="shared" si="12"/>
        <v>0</v>
      </c>
      <c r="R42" s="12">
        <f t="shared" si="13"/>
        <v>0</v>
      </c>
      <c r="S42" s="13">
        <f t="shared" si="14"/>
        <v>7171.2000000000007</v>
      </c>
      <c r="T42" s="13">
        <f t="shared" si="22"/>
        <v>0</v>
      </c>
      <c r="U42" s="14">
        <v>0</v>
      </c>
      <c r="V42" s="15">
        <f t="shared" si="23"/>
        <v>7171.2000000000007</v>
      </c>
      <c r="W42" s="15">
        <f t="shared" si="15"/>
        <v>-721.45114750606899</v>
      </c>
      <c r="X42" s="15">
        <f t="shared" si="28"/>
        <v>6517278.548852494</v>
      </c>
      <c r="Y42" s="15">
        <f t="shared" si="24"/>
        <v>728564.95751138486</v>
      </c>
      <c r="Z42" s="15">
        <f t="shared" si="17"/>
        <v>6518000</v>
      </c>
      <c r="AB42" s="2">
        <v>41980.999999954394</v>
      </c>
      <c r="AC42" s="12">
        <f t="shared" si="4"/>
        <v>2131.4803265827572</v>
      </c>
      <c r="AD42" s="12">
        <f t="shared" si="18"/>
        <v>0</v>
      </c>
      <c r="AE42" s="12">
        <f t="shared" si="27"/>
        <v>0</v>
      </c>
      <c r="AF42" s="13">
        <f t="shared" si="20"/>
        <v>4147.2</v>
      </c>
      <c r="AG42" s="15">
        <f t="shared" si="29"/>
        <v>4147.2</v>
      </c>
      <c r="AH42" s="15">
        <f t="shared" si="21"/>
        <v>-2015.7196734172426</v>
      </c>
      <c r="AI42" s="15">
        <f t="shared" si="25"/>
        <v>1659705.7103265827</v>
      </c>
      <c r="AJ42" s="15">
        <f t="shared" si="26"/>
        <v>151948.30055064164</v>
      </c>
    </row>
    <row r="43" spans="1:36" x14ac:dyDescent="0.15">
      <c r="A43" s="2">
        <v>41981.999999954336</v>
      </c>
      <c r="B43" s="38">
        <v>0.78893672400000003</v>
      </c>
      <c r="C43" s="12">
        <f t="shared" si="6"/>
        <v>68164.132953599998</v>
      </c>
      <c r="D43" s="12">
        <f>Výpar!$P$18/31</f>
        <v>0</v>
      </c>
      <c r="E43" s="12">
        <f t="shared" si="7"/>
        <v>0</v>
      </c>
      <c r="F43" s="13">
        <f t="shared" si="0"/>
        <v>11664</v>
      </c>
      <c r="G43" s="13">
        <f t="shared" si="8"/>
        <v>7171.2000000000007</v>
      </c>
      <c r="H43" s="14">
        <f t="shared" si="8"/>
        <v>7171.2000000000007</v>
      </c>
      <c r="I43" s="15">
        <f t="shared" si="1"/>
        <v>26006.400000000001</v>
      </c>
      <c r="J43" s="15">
        <f t="shared" si="2"/>
        <v>42157.732953599996</v>
      </c>
      <c r="K43" s="15">
        <f t="shared" si="9"/>
        <v>5627000</v>
      </c>
      <c r="L43" s="15">
        <f t="shared" si="10"/>
        <v>117390.80906964932</v>
      </c>
      <c r="N43" s="2">
        <v>41981.999999954336</v>
      </c>
      <c r="O43" s="38">
        <f t="shared" si="3"/>
        <v>0.26038347030130621</v>
      </c>
      <c r="P43" s="12">
        <f t="shared" si="11"/>
        <v>22497.131834032858</v>
      </c>
      <c r="Q43" s="12">
        <f t="shared" si="12"/>
        <v>0</v>
      </c>
      <c r="R43" s="12">
        <f t="shared" si="13"/>
        <v>0</v>
      </c>
      <c r="S43" s="13">
        <f t="shared" si="14"/>
        <v>7171.2000000000007</v>
      </c>
      <c r="T43" s="13">
        <f t="shared" si="22"/>
        <v>0</v>
      </c>
      <c r="U43" s="14">
        <v>0</v>
      </c>
      <c r="V43" s="15">
        <f t="shared" si="23"/>
        <v>7171.2000000000007</v>
      </c>
      <c r="W43" s="15">
        <f t="shared" si="15"/>
        <v>15325.931834032857</v>
      </c>
      <c r="X43" s="15">
        <f t="shared" si="28"/>
        <v>6518000</v>
      </c>
      <c r="Y43" s="15">
        <f t="shared" si="24"/>
        <v>743890.88934541773</v>
      </c>
      <c r="Z43" s="15">
        <f t="shared" si="17"/>
        <v>6518000</v>
      </c>
      <c r="AB43" s="2">
        <v>41981.999999954336</v>
      </c>
      <c r="AC43" s="12">
        <f t="shared" si="4"/>
        <v>7434.7381588723365</v>
      </c>
      <c r="AD43" s="12">
        <f t="shared" si="18"/>
        <v>0</v>
      </c>
      <c r="AE43" s="12">
        <f t="shared" si="27"/>
        <v>0</v>
      </c>
      <c r="AF43" s="13">
        <f t="shared" si="20"/>
        <v>4147.2</v>
      </c>
      <c r="AG43" s="15">
        <f t="shared" si="29"/>
        <v>4147.2</v>
      </c>
      <c r="AH43" s="15">
        <f t="shared" si="21"/>
        <v>3287.5381588723367</v>
      </c>
      <c r="AI43" s="15">
        <f t="shared" si="25"/>
        <v>1661721.43</v>
      </c>
      <c r="AJ43" s="15">
        <f t="shared" si="26"/>
        <v>155235.83870951398</v>
      </c>
    </row>
    <row r="44" spans="1:36" x14ac:dyDescent="0.15">
      <c r="A44" s="2">
        <v>41982.999999954278</v>
      </c>
      <c r="B44" s="38">
        <v>0.226181887</v>
      </c>
      <c r="C44" s="12">
        <f t="shared" si="6"/>
        <v>19542.115036799998</v>
      </c>
      <c r="D44" s="12">
        <f>Výpar!$P$18/31</f>
        <v>0</v>
      </c>
      <c r="E44" s="12">
        <f t="shared" si="7"/>
        <v>0</v>
      </c>
      <c r="F44" s="13">
        <f t="shared" si="0"/>
        <v>11664</v>
      </c>
      <c r="G44" s="13">
        <f t="shared" si="8"/>
        <v>7171.2000000000007</v>
      </c>
      <c r="H44" s="14">
        <f t="shared" si="8"/>
        <v>7171.2000000000007</v>
      </c>
      <c r="I44" s="15">
        <f t="shared" si="1"/>
        <v>26006.400000000001</v>
      </c>
      <c r="J44" s="15">
        <f t="shared" si="2"/>
        <v>-6464.2849632000034</v>
      </c>
      <c r="K44" s="15">
        <f t="shared" si="9"/>
        <v>5620535.7150368001</v>
      </c>
      <c r="L44" s="15">
        <f t="shared" si="10"/>
        <v>104462.23914324958</v>
      </c>
      <c r="N44" s="2">
        <v>41982.999999954278</v>
      </c>
      <c r="O44" s="38">
        <f t="shared" si="3"/>
        <v>7.4649870977939028E-2</v>
      </c>
      <c r="P44" s="12">
        <f t="shared" si="11"/>
        <v>6449.7488524939317</v>
      </c>
      <c r="Q44" s="12">
        <f t="shared" si="12"/>
        <v>0</v>
      </c>
      <c r="R44" s="12">
        <f t="shared" si="13"/>
        <v>0</v>
      </c>
      <c r="S44" s="13">
        <f t="shared" si="14"/>
        <v>7171.2000000000007</v>
      </c>
      <c r="T44" s="13">
        <f t="shared" si="22"/>
        <v>0</v>
      </c>
      <c r="U44" s="14">
        <v>0</v>
      </c>
      <c r="V44" s="15">
        <f t="shared" si="23"/>
        <v>7171.2000000000007</v>
      </c>
      <c r="W44" s="15">
        <f t="shared" si="15"/>
        <v>-721.45114750606899</v>
      </c>
      <c r="X44" s="15">
        <f t="shared" si="28"/>
        <v>6517278.548852494</v>
      </c>
      <c r="Y44" s="15">
        <f t="shared" si="24"/>
        <v>742447.9870504057</v>
      </c>
      <c r="Z44" s="15">
        <f t="shared" si="17"/>
        <v>6518000</v>
      </c>
      <c r="AB44" s="2">
        <v>41982.999999954278</v>
      </c>
      <c r="AC44" s="12">
        <f t="shared" si="4"/>
        <v>2131.4803265827572</v>
      </c>
      <c r="AD44" s="12">
        <f t="shared" si="18"/>
        <v>0</v>
      </c>
      <c r="AE44" s="12">
        <f t="shared" si="27"/>
        <v>0</v>
      </c>
      <c r="AF44" s="13">
        <f t="shared" si="20"/>
        <v>4147.2</v>
      </c>
      <c r="AG44" s="15">
        <f t="shared" si="29"/>
        <v>4147.2</v>
      </c>
      <c r="AH44" s="15">
        <f t="shared" si="21"/>
        <v>-2015.7196734172426</v>
      </c>
      <c r="AI44" s="15">
        <f t="shared" si="25"/>
        <v>1659705.7103265827</v>
      </c>
      <c r="AJ44" s="15">
        <f t="shared" si="26"/>
        <v>151204.39936267943</v>
      </c>
    </row>
    <row r="45" spans="1:36" x14ac:dyDescent="0.15">
      <c r="A45" s="2">
        <v>41983.99999995422</v>
      </c>
      <c r="B45" s="38">
        <v>0.63944174799999998</v>
      </c>
      <c r="C45" s="12">
        <f t="shared" si="6"/>
        <v>55247.767027199996</v>
      </c>
      <c r="D45" s="12">
        <f>Výpar!$P$18/31</f>
        <v>0</v>
      </c>
      <c r="E45" s="12">
        <f t="shared" si="7"/>
        <v>0</v>
      </c>
      <c r="F45" s="13">
        <f t="shared" si="0"/>
        <v>11664</v>
      </c>
      <c r="G45" s="13">
        <f t="shared" si="8"/>
        <v>7171.2000000000007</v>
      </c>
      <c r="H45" s="14">
        <f t="shared" si="8"/>
        <v>7171.2000000000007</v>
      </c>
      <c r="I45" s="15">
        <f t="shared" si="1"/>
        <v>26006.400000000001</v>
      </c>
      <c r="J45" s="15">
        <f t="shared" si="2"/>
        <v>29241.367027199994</v>
      </c>
      <c r="K45" s="15">
        <f t="shared" si="9"/>
        <v>5627000</v>
      </c>
      <c r="L45" s="15">
        <f t="shared" si="10"/>
        <v>133703.60617044958</v>
      </c>
      <c r="N45" s="2">
        <v>41983.99999995422</v>
      </c>
      <c r="O45" s="38">
        <f t="shared" si="3"/>
        <v>0.21104361900609575</v>
      </c>
      <c r="P45" s="12">
        <f t="shared" si="11"/>
        <v>18234.168682126674</v>
      </c>
      <c r="Q45" s="12">
        <f t="shared" si="12"/>
        <v>0</v>
      </c>
      <c r="R45" s="12">
        <f t="shared" si="13"/>
        <v>0</v>
      </c>
      <c r="S45" s="13">
        <f t="shared" si="14"/>
        <v>7171.2000000000007</v>
      </c>
      <c r="T45" s="13">
        <f t="shared" si="22"/>
        <v>0</v>
      </c>
      <c r="U45" s="14">
        <v>0</v>
      </c>
      <c r="V45" s="15">
        <f t="shared" si="23"/>
        <v>7171.2000000000007</v>
      </c>
      <c r="W45" s="15">
        <f t="shared" si="15"/>
        <v>11062.968682126673</v>
      </c>
      <c r="X45" s="15">
        <f t="shared" si="28"/>
        <v>6518000</v>
      </c>
      <c r="Y45" s="15">
        <f t="shared" si="24"/>
        <v>753510.95573253243</v>
      </c>
      <c r="Z45" s="15">
        <f t="shared" si="17"/>
        <v>6518000</v>
      </c>
      <c r="AB45" s="2">
        <v>41983.99999995422</v>
      </c>
      <c r="AC45" s="12">
        <f t="shared" si="4"/>
        <v>6025.9356924442382</v>
      </c>
      <c r="AD45" s="12">
        <f t="shared" si="18"/>
        <v>0</v>
      </c>
      <c r="AE45" s="12">
        <f t="shared" si="27"/>
        <v>0</v>
      </c>
      <c r="AF45" s="13">
        <f t="shared" si="20"/>
        <v>4147.2</v>
      </c>
      <c r="AG45" s="15">
        <f t="shared" si="29"/>
        <v>4147.2</v>
      </c>
      <c r="AH45" s="15">
        <f t="shared" si="21"/>
        <v>1878.7356924442383</v>
      </c>
      <c r="AI45" s="15">
        <f t="shared" si="25"/>
        <v>1661584.4460190269</v>
      </c>
      <c r="AJ45" s="15">
        <f t="shared" si="26"/>
        <v>152946.15107415066</v>
      </c>
    </row>
    <row r="46" spans="1:36" x14ac:dyDescent="0.15">
      <c r="A46" s="2">
        <v>41984.999999954161</v>
      </c>
      <c r="B46" s="38">
        <v>0.95801768499999995</v>
      </c>
      <c r="C46" s="12">
        <f t="shared" si="6"/>
        <v>82772.727983999997</v>
      </c>
      <c r="D46" s="12">
        <f>Výpar!$P$18/31</f>
        <v>0</v>
      </c>
      <c r="E46" s="12">
        <f t="shared" si="7"/>
        <v>0</v>
      </c>
      <c r="F46" s="13">
        <f t="shared" si="0"/>
        <v>11664</v>
      </c>
      <c r="G46" s="13">
        <f t="shared" si="8"/>
        <v>7171.2000000000007</v>
      </c>
      <c r="H46" s="14">
        <f t="shared" si="8"/>
        <v>7171.2000000000007</v>
      </c>
      <c r="I46" s="15">
        <f t="shared" si="1"/>
        <v>26006.400000000001</v>
      </c>
      <c r="J46" s="15">
        <f t="shared" si="2"/>
        <v>56766.327983999996</v>
      </c>
      <c r="K46" s="15">
        <f t="shared" si="9"/>
        <v>5627000</v>
      </c>
      <c r="L46" s="15">
        <f t="shared" si="10"/>
        <v>190469.93415444958</v>
      </c>
      <c r="N46" s="2">
        <v>41984.999999954161</v>
      </c>
      <c r="O46" s="38">
        <f t="shared" si="3"/>
        <v>0.3161875494470246</v>
      </c>
      <c r="P46" s="12">
        <f t="shared" si="11"/>
        <v>27318.604272222925</v>
      </c>
      <c r="Q46" s="12">
        <f t="shared" si="12"/>
        <v>0</v>
      </c>
      <c r="R46" s="12">
        <f t="shared" si="13"/>
        <v>0</v>
      </c>
      <c r="S46" s="13">
        <f t="shared" si="14"/>
        <v>7171.2000000000007</v>
      </c>
      <c r="T46" s="13">
        <f t="shared" si="22"/>
        <v>0</v>
      </c>
      <c r="U46" s="14">
        <v>0</v>
      </c>
      <c r="V46" s="15">
        <f t="shared" si="23"/>
        <v>7171.2000000000007</v>
      </c>
      <c r="W46" s="15">
        <f t="shared" si="15"/>
        <v>20147.404272222924</v>
      </c>
      <c r="X46" s="15">
        <f t="shared" si="28"/>
        <v>6518000</v>
      </c>
      <c r="Y46" s="15">
        <f t="shared" si="24"/>
        <v>773658.36000475532</v>
      </c>
      <c r="Z46" s="15">
        <f t="shared" si="17"/>
        <v>6518000</v>
      </c>
      <c r="AB46" s="2">
        <v>41984.999999954161</v>
      </c>
      <c r="AC46" s="12">
        <f t="shared" si="4"/>
        <v>9028.1139448441209</v>
      </c>
      <c r="AD46" s="12">
        <f t="shared" si="18"/>
        <v>0</v>
      </c>
      <c r="AE46" s="12">
        <f t="shared" si="27"/>
        <v>0</v>
      </c>
      <c r="AF46" s="13">
        <f t="shared" si="20"/>
        <v>4147.2</v>
      </c>
      <c r="AG46" s="15">
        <f t="shared" si="29"/>
        <v>4147.2</v>
      </c>
      <c r="AH46" s="15">
        <f t="shared" si="21"/>
        <v>4880.913944844121</v>
      </c>
      <c r="AI46" s="15">
        <f t="shared" si="25"/>
        <v>1661721.43</v>
      </c>
      <c r="AJ46" s="15">
        <f t="shared" si="26"/>
        <v>157827.06501899479</v>
      </c>
    </row>
    <row r="47" spans="1:36" x14ac:dyDescent="0.15">
      <c r="A47" s="2">
        <v>41985.999999954103</v>
      </c>
      <c r="B47" s="38">
        <v>0.97848127100000004</v>
      </c>
      <c r="C47" s="12">
        <f t="shared" si="6"/>
        <v>84540.781814400005</v>
      </c>
      <c r="D47" s="12">
        <f>Výpar!$P$18/31</f>
        <v>0</v>
      </c>
      <c r="E47" s="12">
        <f t="shared" si="7"/>
        <v>0</v>
      </c>
      <c r="F47" s="13">
        <f t="shared" si="0"/>
        <v>11664</v>
      </c>
      <c r="G47" s="13">
        <f t="shared" si="8"/>
        <v>7171.2000000000007</v>
      </c>
      <c r="H47" s="14">
        <f t="shared" si="8"/>
        <v>7171.2000000000007</v>
      </c>
      <c r="I47" s="15">
        <f t="shared" si="1"/>
        <v>26006.400000000001</v>
      </c>
      <c r="J47" s="15">
        <f t="shared" si="2"/>
        <v>58534.381814400003</v>
      </c>
      <c r="K47" s="15">
        <f t="shared" si="9"/>
        <v>5627000</v>
      </c>
      <c r="L47" s="15">
        <f t="shared" si="10"/>
        <v>249004.31596884958</v>
      </c>
      <c r="N47" s="2">
        <v>41985.999999954103</v>
      </c>
      <c r="O47" s="38">
        <f t="shared" si="3"/>
        <v>0.32294142383947749</v>
      </c>
      <c r="P47" s="12">
        <f t="shared" si="11"/>
        <v>27902.139019730854</v>
      </c>
      <c r="Q47" s="12">
        <f t="shared" si="12"/>
        <v>0</v>
      </c>
      <c r="R47" s="12">
        <f t="shared" si="13"/>
        <v>0</v>
      </c>
      <c r="S47" s="13">
        <f t="shared" si="14"/>
        <v>7171.2000000000007</v>
      </c>
      <c r="T47" s="13">
        <f t="shared" si="22"/>
        <v>0</v>
      </c>
      <c r="U47" s="14">
        <v>0</v>
      </c>
      <c r="V47" s="15">
        <f t="shared" si="23"/>
        <v>7171.2000000000007</v>
      </c>
      <c r="W47" s="15">
        <f t="shared" si="15"/>
        <v>20730.939019730853</v>
      </c>
      <c r="X47" s="15">
        <f t="shared" si="28"/>
        <v>6518000</v>
      </c>
      <c r="Y47" s="15">
        <f t="shared" si="24"/>
        <v>794389.29902448622</v>
      </c>
      <c r="Z47" s="15">
        <f t="shared" si="17"/>
        <v>6518000</v>
      </c>
      <c r="AB47" s="2">
        <v>41985.999999954103</v>
      </c>
      <c r="AC47" s="12">
        <f t="shared" si="4"/>
        <v>9220.9575520350645</v>
      </c>
      <c r="AD47" s="12">
        <f t="shared" si="18"/>
        <v>0</v>
      </c>
      <c r="AE47" s="12">
        <f t="shared" si="27"/>
        <v>0</v>
      </c>
      <c r="AF47" s="13">
        <f t="shared" si="20"/>
        <v>4147.2</v>
      </c>
      <c r="AG47" s="15">
        <f t="shared" si="29"/>
        <v>4147.2</v>
      </c>
      <c r="AH47" s="15">
        <f t="shared" si="21"/>
        <v>5073.7575520350647</v>
      </c>
      <c r="AI47" s="15">
        <f t="shared" si="25"/>
        <v>1661721.43</v>
      </c>
      <c r="AJ47" s="15">
        <f t="shared" si="26"/>
        <v>162900.82257102986</v>
      </c>
    </row>
    <row r="48" spans="1:36" x14ac:dyDescent="0.15">
      <c r="A48" s="2">
        <v>41986.999999954045</v>
      </c>
      <c r="B48" s="38">
        <v>0.18553874000000001</v>
      </c>
      <c r="C48" s="12">
        <f t="shared" si="6"/>
        <v>16030.547136000001</v>
      </c>
      <c r="D48" s="12">
        <f>Výpar!$P$18/31</f>
        <v>0</v>
      </c>
      <c r="E48" s="12">
        <f t="shared" si="7"/>
        <v>0</v>
      </c>
      <c r="F48" s="13">
        <f t="shared" si="0"/>
        <v>11664</v>
      </c>
      <c r="G48" s="13">
        <f t="shared" si="8"/>
        <v>7171.2000000000007</v>
      </c>
      <c r="H48" s="14">
        <f t="shared" si="8"/>
        <v>7171.2000000000007</v>
      </c>
      <c r="I48" s="15">
        <f t="shared" si="1"/>
        <v>26006.400000000001</v>
      </c>
      <c r="J48" s="15">
        <f t="shared" si="2"/>
        <v>-9975.8528640000004</v>
      </c>
      <c r="K48" s="15">
        <f t="shared" si="9"/>
        <v>5617024.147136</v>
      </c>
      <c r="L48" s="15">
        <f t="shared" si="10"/>
        <v>229052.61024084955</v>
      </c>
      <c r="N48" s="2">
        <v>41986.999999954045</v>
      </c>
      <c r="O48" s="38">
        <f t="shared" si="3"/>
        <v>6.1235862809869375E-2</v>
      </c>
      <c r="P48" s="12">
        <f t="shared" si="11"/>
        <v>5290.7785467727144</v>
      </c>
      <c r="Q48" s="12">
        <f t="shared" si="12"/>
        <v>0</v>
      </c>
      <c r="R48" s="12">
        <f t="shared" si="13"/>
        <v>0</v>
      </c>
      <c r="S48" s="13">
        <f t="shared" si="14"/>
        <v>7171.2000000000007</v>
      </c>
      <c r="T48" s="13">
        <f t="shared" si="22"/>
        <v>0</v>
      </c>
      <c r="U48" s="14">
        <v>0</v>
      </c>
      <c r="V48" s="15">
        <f t="shared" si="23"/>
        <v>7171.2000000000007</v>
      </c>
      <c r="W48" s="15">
        <f t="shared" si="15"/>
        <v>-1880.4214532272863</v>
      </c>
      <c r="X48" s="15">
        <f t="shared" si="28"/>
        <v>6516119.5785467727</v>
      </c>
      <c r="Y48" s="15">
        <f t="shared" si="24"/>
        <v>790628.45611803164</v>
      </c>
      <c r="Z48" s="15">
        <f t="shared" si="17"/>
        <v>6518000</v>
      </c>
      <c r="AB48" s="2">
        <v>41986.999999954045</v>
      </c>
      <c r="AC48" s="12">
        <f t="shared" si="4"/>
        <v>1748.4696912487666</v>
      </c>
      <c r="AD48" s="12">
        <f t="shared" si="18"/>
        <v>0</v>
      </c>
      <c r="AE48" s="12">
        <f t="shared" si="27"/>
        <v>0</v>
      </c>
      <c r="AF48" s="13">
        <f t="shared" si="20"/>
        <v>4147.2</v>
      </c>
      <c r="AG48" s="15">
        <f t="shared" si="29"/>
        <v>4147.2</v>
      </c>
      <c r="AH48" s="15">
        <f t="shared" si="21"/>
        <v>-2398.7303087512332</v>
      </c>
      <c r="AI48" s="15">
        <f t="shared" si="25"/>
        <v>1659322.6996912486</v>
      </c>
      <c r="AJ48" s="15">
        <f t="shared" si="26"/>
        <v>158103.36195352717</v>
      </c>
    </row>
    <row r="49" spans="1:36" x14ac:dyDescent="0.15">
      <c r="A49" s="2">
        <v>41987.999999953987</v>
      </c>
      <c r="B49" s="38">
        <v>0.58869475100000002</v>
      </c>
      <c r="C49" s="12">
        <f t="shared" si="6"/>
        <v>50863.226486400003</v>
      </c>
      <c r="D49" s="12">
        <f>Výpar!$P$18/31</f>
        <v>0</v>
      </c>
      <c r="E49" s="12">
        <f t="shared" si="7"/>
        <v>0</v>
      </c>
      <c r="F49" s="13">
        <f t="shared" si="0"/>
        <v>11664</v>
      </c>
      <c r="G49" s="13">
        <f t="shared" si="8"/>
        <v>7171.2000000000007</v>
      </c>
      <c r="H49" s="14">
        <f t="shared" si="8"/>
        <v>7171.2000000000007</v>
      </c>
      <c r="I49" s="15">
        <f t="shared" si="1"/>
        <v>26006.400000000001</v>
      </c>
      <c r="J49" s="15">
        <f t="shared" si="2"/>
        <v>24856.826486400001</v>
      </c>
      <c r="K49" s="15">
        <f t="shared" si="9"/>
        <v>5627000</v>
      </c>
      <c r="L49" s="15">
        <f t="shared" si="10"/>
        <v>253909.43672724956</v>
      </c>
      <c r="N49" s="2">
        <v>41987.999999953987</v>
      </c>
      <c r="O49" s="38">
        <f t="shared" si="3"/>
        <v>0.19429490040261246</v>
      </c>
      <c r="P49" s="12">
        <f t="shared" si="11"/>
        <v>16787.079394785716</v>
      </c>
      <c r="Q49" s="12">
        <f t="shared" si="12"/>
        <v>0</v>
      </c>
      <c r="R49" s="12">
        <f t="shared" si="13"/>
        <v>0</v>
      </c>
      <c r="S49" s="13">
        <f t="shared" si="14"/>
        <v>7171.2000000000007</v>
      </c>
      <c r="T49" s="13">
        <f t="shared" si="22"/>
        <v>0</v>
      </c>
      <c r="U49" s="14">
        <v>0</v>
      </c>
      <c r="V49" s="15">
        <f t="shared" si="23"/>
        <v>7171.2000000000007</v>
      </c>
      <c r="W49" s="15">
        <f t="shared" si="15"/>
        <v>9615.8793947857157</v>
      </c>
      <c r="X49" s="15">
        <f t="shared" si="28"/>
        <v>6518000</v>
      </c>
      <c r="Y49" s="15">
        <f t="shared" si="24"/>
        <v>800244.33551281737</v>
      </c>
      <c r="Z49" s="15">
        <f t="shared" si="17"/>
        <v>6518000</v>
      </c>
      <c r="AB49" s="2">
        <v>41987.999999953987</v>
      </c>
      <c r="AC49" s="12">
        <f t="shared" si="4"/>
        <v>5547.7089556646724</v>
      </c>
      <c r="AD49" s="12">
        <f t="shared" si="18"/>
        <v>0</v>
      </c>
      <c r="AE49" s="12">
        <f t="shared" si="27"/>
        <v>0</v>
      </c>
      <c r="AF49" s="13">
        <f t="shared" si="20"/>
        <v>4147.2</v>
      </c>
      <c r="AG49" s="15">
        <f t="shared" si="29"/>
        <v>4147.2</v>
      </c>
      <c r="AH49" s="15">
        <f t="shared" si="21"/>
        <v>1400.5089556646726</v>
      </c>
      <c r="AI49" s="15">
        <f t="shared" si="25"/>
        <v>1660723.2086469133</v>
      </c>
      <c r="AJ49" s="15">
        <f t="shared" si="26"/>
        <v>158505.64955610523</v>
      </c>
    </row>
    <row r="50" spans="1:36" x14ac:dyDescent="0.15">
      <c r="A50" s="2">
        <v>41988.999999953929</v>
      </c>
      <c r="B50" s="38">
        <v>0.57796198600000004</v>
      </c>
      <c r="C50" s="12">
        <f t="shared" si="6"/>
        <v>49935.9155904</v>
      </c>
      <c r="D50" s="12">
        <f>Výpar!$P$18/31</f>
        <v>0</v>
      </c>
      <c r="E50" s="12">
        <f t="shared" si="7"/>
        <v>0</v>
      </c>
      <c r="F50" s="13">
        <f t="shared" si="0"/>
        <v>11664</v>
      </c>
      <c r="G50" s="13">
        <f t="shared" si="8"/>
        <v>7171.2000000000007</v>
      </c>
      <c r="H50" s="14">
        <f t="shared" si="8"/>
        <v>7171.2000000000007</v>
      </c>
      <c r="I50" s="15">
        <f t="shared" si="1"/>
        <v>26006.400000000001</v>
      </c>
      <c r="J50" s="15">
        <f t="shared" si="2"/>
        <v>23929.515590399998</v>
      </c>
      <c r="K50" s="15">
        <f t="shared" si="9"/>
        <v>5627000</v>
      </c>
      <c r="L50" s="15">
        <f t="shared" si="10"/>
        <v>277838.95231764956</v>
      </c>
      <c r="N50" s="2">
        <v>41988.999999953929</v>
      </c>
      <c r="O50" s="38">
        <f t="shared" si="3"/>
        <v>0.19075262063338169</v>
      </c>
      <c r="P50" s="12">
        <f t="shared" si="11"/>
        <v>16481.026422724179</v>
      </c>
      <c r="Q50" s="12">
        <f t="shared" si="12"/>
        <v>0</v>
      </c>
      <c r="R50" s="12">
        <f t="shared" si="13"/>
        <v>0</v>
      </c>
      <c r="S50" s="13">
        <f t="shared" si="14"/>
        <v>7171.2000000000007</v>
      </c>
      <c r="T50" s="13">
        <f t="shared" si="22"/>
        <v>0</v>
      </c>
      <c r="U50" s="14">
        <v>0</v>
      </c>
      <c r="V50" s="15">
        <f t="shared" si="23"/>
        <v>7171.2000000000007</v>
      </c>
      <c r="W50" s="15">
        <f t="shared" si="15"/>
        <v>9309.826422724178</v>
      </c>
      <c r="X50" s="15">
        <f t="shared" si="28"/>
        <v>6518000</v>
      </c>
      <c r="Y50" s="15">
        <f t="shared" si="24"/>
        <v>809554.16193554155</v>
      </c>
      <c r="Z50" s="15">
        <f t="shared" si="17"/>
        <v>6518000</v>
      </c>
      <c r="AB50" s="2">
        <v>41988.999999953929</v>
      </c>
      <c r="AC50" s="12">
        <f t="shared" si="4"/>
        <v>5446.5661199108272</v>
      </c>
      <c r="AD50" s="12">
        <f t="shared" si="18"/>
        <v>0</v>
      </c>
      <c r="AE50" s="12">
        <f t="shared" si="27"/>
        <v>0</v>
      </c>
      <c r="AF50" s="13">
        <f t="shared" si="20"/>
        <v>4147.2</v>
      </c>
      <c r="AG50" s="15">
        <f t="shared" si="29"/>
        <v>4147.2</v>
      </c>
      <c r="AH50" s="15">
        <f t="shared" si="21"/>
        <v>1299.3661199108274</v>
      </c>
      <c r="AI50" s="15">
        <f t="shared" si="25"/>
        <v>1661721.43</v>
      </c>
      <c r="AJ50" s="15">
        <f t="shared" si="26"/>
        <v>159805.01567601605</v>
      </c>
    </row>
    <row r="51" spans="1:36" x14ac:dyDescent="0.15">
      <c r="A51" s="2">
        <v>41989.99999995387</v>
      </c>
      <c r="B51" s="38">
        <v>0.58838454799999995</v>
      </c>
      <c r="C51" s="12">
        <f t="shared" si="6"/>
        <v>50836.424947199994</v>
      </c>
      <c r="D51" s="12">
        <f>Výpar!$P$18/31</f>
        <v>0</v>
      </c>
      <c r="E51" s="12">
        <f t="shared" si="7"/>
        <v>0</v>
      </c>
      <c r="F51" s="13">
        <f t="shared" si="0"/>
        <v>11664</v>
      </c>
      <c r="G51" s="13">
        <f t="shared" si="8"/>
        <v>7171.2000000000007</v>
      </c>
      <c r="H51" s="14">
        <f t="shared" si="8"/>
        <v>7171.2000000000007</v>
      </c>
      <c r="I51" s="15">
        <f t="shared" si="1"/>
        <v>26006.400000000001</v>
      </c>
      <c r="J51" s="15">
        <f t="shared" si="2"/>
        <v>24830.024947199992</v>
      </c>
      <c r="K51" s="15">
        <f t="shared" si="9"/>
        <v>5627000</v>
      </c>
      <c r="L51" s="15">
        <f t="shared" si="10"/>
        <v>302668.97726484953</v>
      </c>
      <c r="N51" s="2">
        <v>41989.99999995387</v>
      </c>
      <c r="O51" s="38">
        <f t="shared" si="3"/>
        <v>0.1941925199059506</v>
      </c>
      <c r="P51" s="12">
        <f t="shared" si="11"/>
        <v>16778.233719874133</v>
      </c>
      <c r="Q51" s="12">
        <f t="shared" si="12"/>
        <v>0</v>
      </c>
      <c r="R51" s="12">
        <f t="shared" si="13"/>
        <v>0</v>
      </c>
      <c r="S51" s="13">
        <f t="shared" si="14"/>
        <v>7171.2000000000007</v>
      </c>
      <c r="T51" s="13">
        <f t="shared" si="22"/>
        <v>0</v>
      </c>
      <c r="U51" s="14">
        <v>0</v>
      </c>
      <c r="V51" s="15">
        <f t="shared" si="23"/>
        <v>7171.2000000000007</v>
      </c>
      <c r="W51" s="15">
        <f t="shared" si="15"/>
        <v>9607.0337198741327</v>
      </c>
      <c r="X51" s="15">
        <f t="shared" si="28"/>
        <v>6518000</v>
      </c>
      <c r="Y51" s="15">
        <f t="shared" si="24"/>
        <v>819161.19565541565</v>
      </c>
      <c r="Z51" s="15">
        <f t="shared" si="17"/>
        <v>6518000</v>
      </c>
      <c r="AB51" s="2">
        <v>41989.99999995387</v>
      </c>
      <c r="AC51" s="12">
        <f t="shared" si="4"/>
        <v>5544.785681831755</v>
      </c>
      <c r="AD51" s="12">
        <f t="shared" si="18"/>
        <v>0</v>
      </c>
      <c r="AE51" s="12">
        <f t="shared" si="27"/>
        <v>0</v>
      </c>
      <c r="AF51" s="13">
        <f t="shared" si="20"/>
        <v>4147.2</v>
      </c>
      <c r="AG51" s="15">
        <f t="shared" si="29"/>
        <v>4147.2</v>
      </c>
      <c r="AH51" s="15">
        <f t="shared" si="21"/>
        <v>1397.5856818317552</v>
      </c>
      <c r="AI51" s="15">
        <f t="shared" si="25"/>
        <v>1661721.43</v>
      </c>
      <c r="AJ51" s="15">
        <f t="shared" si="26"/>
        <v>161202.6013578478</v>
      </c>
    </row>
    <row r="52" spans="1:36" x14ac:dyDescent="0.15">
      <c r="A52" s="2">
        <v>41990.999999953812</v>
      </c>
      <c r="B52" s="38">
        <v>0.57858239199999995</v>
      </c>
      <c r="C52" s="12">
        <f t="shared" si="6"/>
        <v>49989.518668799996</v>
      </c>
      <c r="D52" s="12">
        <f>Výpar!$P$18/31</f>
        <v>0</v>
      </c>
      <c r="E52" s="12">
        <f t="shared" si="7"/>
        <v>0</v>
      </c>
      <c r="F52" s="13">
        <f t="shared" si="0"/>
        <v>11664</v>
      </c>
      <c r="G52" s="13">
        <f t="shared" si="8"/>
        <v>7171.2000000000007</v>
      </c>
      <c r="H52" s="14">
        <f t="shared" si="8"/>
        <v>7171.2000000000007</v>
      </c>
      <c r="I52" s="15">
        <f t="shared" si="1"/>
        <v>26006.400000000001</v>
      </c>
      <c r="J52" s="15">
        <f t="shared" si="2"/>
        <v>23983.118668799994</v>
      </c>
      <c r="K52" s="15">
        <f t="shared" si="9"/>
        <v>5627000</v>
      </c>
      <c r="L52" s="15">
        <f t="shared" si="10"/>
        <v>326652.09593364951</v>
      </c>
      <c r="N52" s="2">
        <v>41990.999999953812</v>
      </c>
      <c r="O52" s="38">
        <f t="shared" si="3"/>
        <v>0.19095738162670534</v>
      </c>
      <c r="P52" s="12">
        <f t="shared" si="11"/>
        <v>16498.717772547341</v>
      </c>
      <c r="Q52" s="12">
        <f t="shared" si="12"/>
        <v>0</v>
      </c>
      <c r="R52" s="12">
        <f t="shared" si="13"/>
        <v>0</v>
      </c>
      <c r="S52" s="13">
        <f t="shared" si="14"/>
        <v>7171.2000000000007</v>
      </c>
      <c r="T52" s="13">
        <f t="shared" si="22"/>
        <v>0</v>
      </c>
      <c r="U52" s="14">
        <v>0</v>
      </c>
      <c r="V52" s="15">
        <f t="shared" si="23"/>
        <v>7171.2000000000007</v>
      </c>
      <c r="W52" s="15">
        <f t="shared" si="15"/>
        <v>9327.5177725473404</v>
      </c>
      <c r="X52" s="15">
        <f t="shared" si="28"/>
        <v>6518000</v>
      </c>
      <c r="Y52" s="15">
        <f t="shared" si="24"/>
        <v>828488.71342796297</v>
      </c>
      <c r="Z52" s="15">
        <f t="shared" si="17"/>
        <v>6518000</v>
      </c>
      <c r="AB52" s="2">
        <v>41990.999999953812</v>
      </c>
      <c r="AC52" s="12">
        <f t="shared" si="4"/>
        <v>5452.4126675766611</v>
      </c>
      <c r="AD52" s="12">
        <f t="shared" si="18"/>
        <v>0</v>
      </c>
      <c r="AE52" s="12">
        <f t="shared" si="27"/>
        <v>0</v>
      </c>
      <c r="AF52" s="13">
        <f t="shared" si="20"/>
        <v>4147.2</v>
      </c>
      <c r="AG52" s="15">
        <f t="shared" si="29"/>
        <v>4147.2</v>
      </c>
      <c r="AH52" s="15">
        <f t="shared" si="21"/>
        <v>1305.2126675766613</v>
      </c>
      <c r="AI52" s="15">
        <f t="shared" si="25"/>
        <v>1661721.43</v>
      </c>
      <c r="AJ52" s="15">
        <f t="shared" si="26"/>
        <v>162507.81402542445</v>
      </c>
    </row>
    <row r="53" spans="1:36" x14ac:dyDescent="0.15">
      <c r="A53" s="2">
        <v>41991.999999953754</v>
      </c>
      <c r="B53" s="38">
        <v>0.57920279900000005</v>
      </c>
      <c r="C53" s="12">
        <f t="shared" si="6"/>
        <v>50043.121833600002</v>
      </c>
      <c r="D53" s="12">
        <f>Výpar!$P$18/31</f>
        <v>0</v>
      </c>
      <c r="E53" s="12">
        <f t="shared" si="7"/>
        <v>0</v>
      </c>
      <c r="F53" s="13">
        <f t="shared" si="0"/>
        <v>11664</v>
      </c>
      <c r="G53" s="13">
        <f t="shared" si="8"/>
        <v>7171.2000000000007</v>
      </c>
      <c r="H53" s="14">
        <f t="shared" si="8"/>
        <v>7171.2000000000007</v>
      </c>
      <c r="I53" s="15">
        <f t="shared" si="1"/>
        <v>26006.400000000001</v>
      </c>
      <c r="J53" s="15">
        <f t="shared" si="2"/>
        <v>24036.721833600001</v>
      </c>
      <c r="K53" s="15">
        <f t="shared" si="9"/>
        <v>5627000</v>
      </c>
      <c r="L53" s="15">
        <f t="shared" si="10"/>
        <v>350688.81776724954</v>
      </c>
      <c r="N53" s="2">
        <v>41991.999999953754</v>
      </c>
      <c r="O53" s="38">
        <f t="shared" si="3"/>
        <v>0.19116214295007256</v>
      </c>
      <c r="P53" s="12">
        <f t="shared" si="11"/>
        <v>16516.409150886269</v>
      </c>
      <c r="Q53" s="12">
        <f t="shared" si="12"/>
        <v>0</v>
      </c>
      <c r="R53" s="12">
        <f t="shared" si="13"/>
        <v>0</v>
      </c>
      <c r="S53" s="13">
        <f t="shared" si="14"/>
        <v>7171.2000000000007</v>
      </c>
      <c r="T53" s="13">
        <f t="shared" si="22"/>
        <v>0</v>
      </c>
      <c r="U53" s="14">
        <v>0</v>
      </c>
      <c r="V53" s="15">
        <f t="shared" si="23"/>
        <v>7171.2000000000007</v>
      </c>
      <c r="W53" s="15">
        <f t="shared" si="15"/>
        <v>9345.2091508862686</v>
      </c>
      <c r="X53" s="15">
        <f t="shared" si="28"/>
        <v>6518000</v>
      </c>
      <c r="Y53" s="15">
        <f t="shared" si="24"/>
        <v>837833.92257884925</v>
      </c>
      <c r="Z53" s="15">
        <f t="shared" si="17"/>
        <v>6518000</v>
      </c>
      <c r="AB53" s="2">
        <v>41991.999999953754</v>
      </c>
      <c r="AC53" s="12">
        <f t="shared" si="4"/>
        <v>5458.2592246662407</v>
      </c>
      <c r="AD53" s="12">
        <f t="shared" si="18"/>
        <v>0</v>
      </c>
      <c r="AE53" s="12">
        <f t="shared" si="27"/>
        <v>0</v>
      </c>
      <c r="AF53" s="13">
        <f t="shared" si="20"/>
        <v>4147.2</v>
      </c>
      <c r="AG53" s="15">
        <f t="shared" si="29"/>
        <v>4147.2</v>
      </c>
      <c r="AH53" s="15">
        <f t="shared" si="21"/>
        <v>1311.0592246662409</v>
      </c>
      <c r="AI53" s="15">
        <f t="shared" si="25"/>
        <v>1661721.43</v>
      </c>
      <c r="AJ53" s="15">
        <f t="shared" si="26"/>
        <v>163818.87325009069</v>
      </c>
    </row>
    <row r="54" spans="1:36" x14ac:dyDescent="0.15">
      <c r="A54" s="2">
        <v>41992.999999953696</v>
      </c>
      <c r="B54" s="38">
        <v>0.98112781400000004</v>
      </c>
      <c r="C54" s="12">
        <f t="shared" si="6"/>
        <v>84769.443129599997</v>
      </c>
      <c r="D54" s="12">
        <f>Výpar!$P$18/31</f>
        <v>0</v>
      </c>
      <c r="E54" s="12">
        <f t="shared" si="7"/>
        <v>0</v>
      </c>
      <c r="F54" s="13">
        <f t="shared" si="0"/>
        <v>11664</v>
      </c>
      <c r="G54" s="13">
        <f t="shared" si="8"/>
        <v>7171.2000000000007</v>
      </c>
      <c r="H54" s="14">
        <f t="shared" si="8"/>
        <v>7171.2000000000007</v>
      </c>
      <c r="I54" s="15">
        <f t="shared" si="1"/>
        <v>26006.400000000001</v>
      </c>
      <c r="J54" s="15">
        <f t="shared" si="2"/>
        <v>58763.043129599995</v>
      </c>
      <c r="K54" s="15">
        <f t="shared" si="9"/>
        <v>5627000</v>
      </c>
      <c r="L54" s="15">
        <f t="shared" si="10"/>
        <v>409451.86089684954</v>
      </c>
      <c r="N54" s="2">
        <v>41992.999999953696</v>
      </c>
      <c r="O54" s="38">
        <f t="shared" si="3"/>
        <v>0.32381489826357035</v>
      </c>
      <c r="P54" s="12">
        <f t="shared" si="11"/>
        <v>27977.607209972477</v>
      </c>
      <c r="Q54" s="12">
        <f t="shared" si="12"/>
        <v>0</v>
      </c>
      <c r="R54" s="12">
        <f t="shared" si="13"/>
        <v>0</v>
      </c>
      <c r="S54" s="13">
        <f t="shared" si="14"/>
        <v>7171.2000000000007</v>
      </c>
      <c r="T54" s="13">
        <f t="shared" si="22"/>
        <v>0</v>
      </c>
      <c r="U54" s="14">
        <v>0</v>
      </c>
      <c r="V54" s="15">
        <f t="shared" si="23"/>
        <v>7171.2000000000007</v>
      </c>
      <c r="W54" s="15">
        <f t="shared" si="15"/>
        <v>20806.407209972476</v>
      </c>
      <c r="X54" s="15">
        <f t="shared" si="28"/>
        <v>6518000</v>
      </c>
      <c r="Y54" s="15">
        <f t="shared" si="24"/>
        <v>858640.32978882175</v>
      </c>
      <c r="Z54" s="15">
        <f t="shared" si="17"/>
        <v>6518000</v>
      </c>
      <c r="AB54" s="2">
        <v>41992.999999953696</v>
      </c>
      <c r="AC54" s="12">
        <f t="shared" si="4"/>
        <v>9245.8978972270525</v>
      </c>
      <c r="AD54" s="12">
        <f t="shared" si="18"/>
        <v>0</v>
      </c>
      <c r="AE54" s="12">
        <f t="shared" si="27"/>
        <v>0</v>
      </c>
      <c r="AF54" s="13">
        <f t="shared" si="20"/>
        <v>4147.2</v>
      </c>
      <c r="AG54" s="15">
        <f t="shared" si="29"/>
        <v>4147.2</v>
      </c>
      <c r="AH54" s="15">
        <f t="shared" si="21"/>
        <v>5098.6978972270526</v>
      </c>
      <c r="AI54" s="15">
        <f t="shared" si="25"/>
        <v>1661721.43</v>
      </c>
      <c r="AJ54" s="15">
        <f t="shared" si="26"/>
        <v>168917.57114731774</v>
      </c>
    </row>
    <row r="55" spans="1:36" x14ac:dyDescent="0.15">
      <c r="A55" s="2">
        <v>41993.999999953638</v>
      </c>
      <c r="B55" s="38">
        <v>0.55316995499999999</v>
      </c>
      <c r="C55" s="12">
        <f t="shared" si="6"/>
        <v>47793.884112</v>
      </c>
      <c r="D55" s="12">
        <f>Výpar!$P$18/31</f>
        <v>0</v>
      </c>
      <c r="E55" s="12">
        <f t="shared" si="7"/>
        <v>0</v>
      </c>
      <c r="F55" s="13">
        <f t="shared" si="0"/>
        <v>11664</v>
      </c>
      <c r="G55" s="13">
        <f t="shared" si="8"/>
        <v>7171.2000000000007</v>
      </c>
      <c r="H55" s="14">
        <f t="shared" si="8"/>
        <v>7171.2000000000007</v>
      </c>
      <c r="I55" s="15">
        <f t="shared" si="1"/>
        <v>26006.400000000001</v>
      </c>
      <c r="J55" s="15">
        <f t="shared" si="2"/>
        <v>21787.484111999998</v>
      </c>
      <c r="K55" s="15">
        <f t="shared" si="9"/>
        <v>5627000</v>
      </c>
      <c r="L55" s="15">
        <f t="shared" si="10"/>
        <v>431239.34500884952</v>
      </c>
      <c r="N55" s="2">
        <v>41993.999999953638</v>
      </c>
      <c r="O55" s="38">
        <f t="shared" si="3"/>
        <v>0.18257017092452826</v>
      </c>
      <c r="P55" s="12">
        <f t="shared" si="11"/>
        <v>15774.062767879243</v>
      </c>
      <c r="Q55" s="12">
        <f t="shared" si="12"/>
        <v>0</v>
      </c>
      <c r="R55" s="12">
        <f t="shared" si="13"/>
        <v>0</v>
      </c>
      <c r="S55" s="13">
        <f t="shared" si="14"/>
        <v>7171.2000000000007</v>
      </c>
      <c r="T55" s="13">
        <f t="shared" si="22"/>
        <v>0</v>
      </c>
      <c r="U55" s="14">
        <v>0</v>
      </c>
      <c r="V55" s="15">
        <f t="shared" si="23"/>
        <v>7171.2000000000007</v>
      </c>
      <c r="W55" s="15">
        <f t="shared" si="15"/>
        <v>8602.8627678792418</v>
      </c>
      <c r="X55" s="15">
        <f t="shared" si="28"/>
        <v>6518000</v>
      </c>
      <c r="Y55" s="15">
        <f t="shared" si="24"/>
        <v>867243.19255670102</v>
      </c>
      <c r="Z55" s="15">
        <f t="shared" si="17"/>
        <v>6518000</v>
      </c>
      <c r="AB55" s="2">
        <v>41993.999999953638</v>
      </c>
      <c r="AC55" s="12">
        <f t="shared" si="4"/>
        <v>5212.932352709433</v>
      </c>
      <c r="AD55" s="12">
        <f t="shared" si="18"/>
        <v>0</v>
      </c>
      <c r="AE55" s="12">
        <f t="shared" si="27"/>
        <v>0</v>
      </c>
      <c r="AF55" s="13">
        <f t="shared" si="20"/>
        <v>4147.2</v>
      </c>
      <c r="AG55" s="15">
        <f t="shared" si="29"/>
        <v>4147.2</v>
      </c>
      <c r="AH55" s="15">
        <f t="shared" si="21"/>
        <v>1065.7323527094331</v>
      </c>
      <c r="AI55" s="15">
        <f t="shared" si="25"/>
        <v>1661721.43</v>
      </c>
      <c r="AJ55" s="15">
        <f t="shared" si="26"/>
        <v>169983.30350002716</v>
      </c>
    </row>
    <row r="56" spans="1:36" x14ac:dyDescent="0.15">
      <c r="A56" s="2">
        <v>41994.999999953579</v>
      </c>
      <c r="B56" s="38">
        <v>0.64540039599999999</v>
      </c>
      <c r="C56" s="12">
        <f t="shared" si="6"/>
        <v>55762.5942144</v>
      </c>
      <c r="D56" s="12">
        <f>Výpar!$P$18/31</f>
        <v>0</v>
      </c>
      <c r="E56" s="12">
        <f t="shared" si="7"/>
        <v>0</v>
      </c>
      <c r="F56" s="13">
        <f t="shared" si="0"/>
        <v>11664</v>
      </c>
      <c r="G56" s="13">
        <f t="shared" si="8"/>
        <v>7171.2000000000007</v>
      </c>
      <c r="H56" s="14">
        <f t="shared" si="8"/>
        <v>7171.2000000000007</v>
      </c>
      <c r="I56" s="15">
        <f t="shared" si="1"/>
        <v>26006.400000000001</v>
      </c>
      <c r="J56" s="15">
        <f t="shared" si="2"/>
        <v>29756.194214399999</v>
      </c>
      <c r="K56" s="15">
        <f t="shared" si="9"/>
        <v>5627000</v>
      </c>
      <c r="L56" s="15">
        <f t="shared" si="10"/>
        <v>460995.53922324954</v>
      </c>
      <c r="N56" s="2">
        <v>41994.999999953579</v>
      </c>
      <c r="O56" s="38">
        <f t="shared" si="3"/>
        <v>0.21301023229375904</v>
      </c>
      <c r="P56" s="12">
        <f t="shared" si="11"/>
        <v>18404.084070180779</v>
      </c>
      <c r="Q56" s="12">
        <f t="shared" si="12"/>
        <v>0</v>
      </c>
      <c r="R56" s="12">
        <f t="shared" si="13"/>
        <v>0</v>
      </c>
      <c r="S56" s="13">
        <f t="shared" si="14"/>
        <v>7171.2000000000007</v>
      </c>
      <c r="T56" s="13">
        <f t="shared" si="22"/>
        <v>0</v>
      </c>
      <c r="U56" s="14">
        <v>0</v>
      </c>
      <c r="V56" s="15">
        <f t="shared" si="23"/>
        <v>7171.2000000000007</v>
      </c>
      <c r="W56" s="15">
        <f t="shared" si="15"/>
        <v>11232.884070180779</v>
      </c>
      <c r="X56" s="15">
        <f t="shared" si="28"/>
        <v>6518000</v>
      </c>
      <c r="Y56" s="15">
        <f t="shared" si="24"/>
        <v>878476.07662688184</v>
      </c>
      <c r="Z56" s="15">
        <f t="shared" si="17"/>
        <v>6518000</v>
      </c>
      <c r="AB56" s="2">
        <v>41994.999999953579</v>
      </c>
      <c r="AC56" s="12">
        <f t="shared" si="4"/>
        <v>6082.0884691032788</v>
      </c>
      <c r="AD56" s="12">
        <f t="shared" si="18"/>
        <v>0</v>
      </c>
      <c r="AE56" s="12">
        <f t="shared" si="27"/>
        <v>0</v>
      </c>
      <c r="AF56" s="13">
        <f t="shared" si="20"/>
        <v>4147.2</v>
      </c>
      <c r="AG56" s="15">
        <f t="shared" si="29"/>
        <v>4147.2</v>
      </c>
      <c r="AH56" s="15">
        <f t="shared" si="21"/>
        <v>1934.888469103279</v>
      </c>
      <c r="AI56" s="15">
        <f t="shared" si="25"/>
        <v>1661721.43</v>
      </c>
      <c r="AJ56" s="15">
        <f t="shared" si="26"/>
        <v>171918.19196913045</v>
      </c>
    </row>
    <row r="57" spans="1:36" x14ac:dyDescent="0.15">
      <c r="A57" s="2">
        <v>41995.999999953521</v>
      </c>
      <c r="B57" s="38">
        <v>0.59854271699999995</v>
      </c>
      <c r="C57" s="12">
        <f t="shared" si="6"/>
        <v>51714.090748799994</v>
      </c>
      <c r="D57" s="12">
        <f>Výpar!$P$18/31</f>
        <v>0</v>
      </c>
      <c r="E57" s="12">
        <f t="shared" si="7"/>
        <v>0</v>
      </c>
      <c r="F57" s="13">
        <f t="shared" si="0"/>
        <v>11664</v>
      </c>
      <c r="G57" s="13">
        <f t="shared" si="8"/>
        <v>7171.2000000000007</v>
      </c>
      <c r="H57" s="14">
        <f t="shared" si="8"/>
        <v>7171.2000000000007</v>
      </c>
      <c r="I57" s="15">
        <f t="shared" si="1"/>
        <v>26006.400000000001</v>
      </c>
      <c r="J57" s="15">
        <f t="shared" si="2"/>
        <v>25707.690748799992</v>
      </c>
      <c r="K57" s="15">
        <f t="shared" si="9"/>
        <v>5627000</v>
      </c>
      <c r="L57" s="15">
        <f t="shared" si="10"/>
        <v>486703.22997204954</v>
      </c>
      <c r="N57" s="2">
        <v>41995.999999953521</v>
      </c>
      <c r="O57" s="38">
        <f t="shared" si="3"/>
        <v>0.19754515797648761</v>
      </c>
      <c r="P57" s="12">
        <f t="shared" si="11"/>
        <v>17067.901649168529</v>
      </c>
      <c r="Q57" s="12">
        <f t="shared" si="12"/>
        <v>0</v>
      </c>
      <c r="R57" s="12">
        <f t="shared" si="13"/>
        <v>0</v>
      </c>
      <c r="S57" s="13">
        <f t="shared" si="14"/>
        <v>7171.2000000000007</v>
      </c>
      <c r="T57" s="13">
        <f t="shared" si="22"/>
        <v>0</v>
      </c>
      <c r="U57" s="14">
        <v>0</v>
      </c>
      <c r="V57" s="15">
        <f t="shared" si="23"/>
        <v>7171.2000000000007</v>
      </c>
      <c r="W57" s="15">
        <f t="shared" si="15"/>
        <v>9896.7016491685281</v>
      </c>
      <c r="X57" s="15">
        <f t="shared" si="28"/>
        <v>6518000</v>
      </c>
      <c r="Y57" s="15">
        <f t="shared" si="24"/>
        <v>888372.77827605035</v>
      </c>
      <c r="Z57" s="15">
        <f t="shared" si="17"/>
        <v>6518000</v>
      </c>
      <c r="AB57" s="2">
        <v>41995.999999953521</v>
      </c>
      <c r="AC57" s="12">
        <f t="shared" si="4"/>
        <v>5640.5136716579373</v>
      </c>
      <c r="AD57" s="12">
        <f t="shared" si="18"/>
        <v>0</v>
      </c>
      <c r="AE57" s="12">
        <f t="shared" si="27"/>
        <v>0</v>
      </c>
      <c r="AF57" s="13">
        <f t="shared" si="20"/>
        <v>4147.2</v>
      </c>
      <c r="AG57" s="15">
        <f t="shared" si="29"/>
        <v>4147.2</v>
      </c>
      <c r="AH57" s="15">
        <f t="shared" si="21"/>
        <v>1493.3136716579374</v>
      </c>
      <c r="AI57" s="15">
        <f t="shared" si="25"/>
        <v>1661721.43</v>
      </c>
      <c r="AJ57" s="15">
        <f t="shared" si="26"/>
        <v>173411.50564078838</v>
      </c>
    </row>
    <row r="58" spans="1:36" x14ac:dyDescent="0.15">
      <c r="A58" s="2">
        <v>41996.999999953463</v>
      </c>
      <c r="B58" s="38">
        <v>0.92508314999999997</v>
      </c>
      <c r="C58" s="12">
        <f t="shared" si="6"/>
        <v>79927.18415999999</v>
      </c>
      <c r="D58" s="12">
        <f>Výpar!$P$18/31</f>
        <v>0</v>
      </c>
      <c r="E58" s="12">
        <f t="shared" si="7"/>
        <v>0</v>
      </c>
      <c r="F58" s="13">
        <f t="shared" si="0"/>
        <v>11664</v>
      </c>
      <c r="G58" s="13">
        <f t="shared" si="8"/>
        <v>7171.2000000000007</v>
      </c>
      <c r="H58" s="14">
        <f t="shared" si="8"/>
        <v>7171.2000000000007</v>
      </c>
      <c r="I58" s="15">
        <f t="shared" si="1"/>
        <v>26006.400000000001</v>
      </c>
      <c r="J58" s="15">
        <f t="shared" si="2"/>
        <v>53920.784159999988</v>
      </c>
      <c r="K58" s="15">
        <f t="shared" si="9"/>
        <v>5627000</v>
      </c>
      <c r="L58" s="15">
        <f t="shared" si="10"/>
        <v>540624.01413204952</v>
      </c>
      <c r="N58" s="2">
        <v>41996.999999953463</v>
      </c>
      <c r="O58" s="38">
        <f t="shared" si="3"/>
        <v>0.30531771888243825</v>
      </c>
      <c r="P58" s="12">
        <f t="shared" si="11"/>
        <v>26379.450911442666</v>
      </c>
      <c r="Q58" s="12">
        <f t="shared" si="12"/>
        <v>0</v>
      </c>
      <c r="R58" s="12">
        <f t="shared" si="13"/>
        <v>0</v>
      </c>
      <c r="S58" s="13">
        <f t="shared" si="14"/>
        <v>7171.2000000000007</v>
      </c>
      <c r="T58" s="13">
        <f t="shared" si="22"/>
        <v>0</v>
      </c>
      <c r="U58" s="14">
        <v>0</v>
      </c>
      <c r="V58" s="15">
        <f t="shared" si="23"/>
        <v>7171.2000000000007</v>
      </c>
      <c r="W58" s="15">
        <f t="shared" si="15"/>
        <v>19208.250911442665</v>
      </c>
      <c r="X58" s="15">
        <f t="shared" si="28"/>
        <v>6518000</v>
      </c>
      <c r="Y58" s="15">
        <f t="shared" si="24"/>
        <v>907581.02918749303</v>
      </c>
      <c r="Z58" s="15">
        <f t="shared" si="17"/>
        <v>6518000</v>
      </c>
      <c r="AB58" s="2">
        <v>41996.999999953463</v>
      </c>
      <c r="AC58" s="12">
        <f t="shared" si="4"/>
        <v>8717.7472998896937</v>
      </c>
      <c r="AD58" s="12">
        <f t="shared" si="18"/>
        <v>0</v>
      </c>
      <c r="AE58" s="12">
        <f t="shared" si="27"/>
        <v>0</v>
      </c>
      <c r="AF58" s="13">
        <f t="shared" si="20"/>
        <v>4147.2</v>
      </c>
      <c r="AG58" s="15">
        <f t="shared" si="29"/>
        <v>4147.2</v>
      </c>
      <c r="AH58" s="15">
        <f t="shared" si="21"/>
        <v>4570.5472998896939</v>
      </c>
      <c r="AI58" s="15">
        <f t="shared" si="25"/>
        <v>1661721.43</v>
      </c>
      <c r="AJ58" s="15">
        <f t="shared" si="26"/>
        <v>177982.05294067808</v>
      </c>
    </row>
    <row r="59" spans="1:36" x14ac:dyDescent="0.15">
      <c r="A59" s="2">
        <v>41997.999999953405</v>
      </c>
      <c r="B59" s="38">
        <v>0.60257273899999997</v>
      </c>
      <c r="C59" s="12">
        <f t="shared" si="6"/>
        <v>52062.284649599998</v>
      </c>
      <c r="D59" s="12">
        <f>Výpar!$P$18/31</f>
        <v>0</v>
      </c>
      <c r="E59" s="12">
        <f t="shared" si="7"/>
        <v>0</v>
      </c>
      <c r="F59" s="13">
        <f t="shared" si="0"/>
        <v>11664</v>
      </c>
      <c r="G59" s="13">
        <f t="shared" si="8"/>
        <v>7171.2000000000007</v>
      </c>
      <c r="H59" s="14">
        <f t="shared" si="8"/>
        <v>7171.2000000000007</v>
      </c>
      <c r="I59" s="15">
        <f t="shared" si="1"/>
        <v>26006.400000000001</v>
      </c>
      <c r="J59" s="15">
        <f t="shared" si="2"/>
        <v>26055.884649599997</v>
      </c>
      <c r="K59" s="15">
        <f t="shared" si="9"/>
        <v>5627000</v>
      </c>
      <c r="L59" s="15">
        <f t="shared" si="10"/>
        <v>566679.89878164954</v>
      </c>
      <c r="N59" s="2">
        <v>41997.999999953405</v>
      </c>
      <c r="O59" s="38">
        <f t="shared" si="3"/>
        <v>0.19887524070914364</v>
      </c>
      <c r="P59" s="12">
        <f t="shared" si="11"/>
        <v>17182.820797270011</v>
      </c>
      <c r="Q59" s="12">
        <f t="shared" si="12"/>
        <v>0</v>
      </c>
      <c r="R59" s="12">
        <f t="shared" si="13"/>
        <v>0</v>
      </c>
      <c r="S59" s="13">
        <f t="shared" si="14"/>
        <v>7171.2000000000007</v>
      </c>
      <c r="T59" s="13">
        <f t="shared" si="22"/>
        <v>0</v>
      </c>
      <c r="U59" s="14">
        <v>0</v>
      </c>
      <c r="V59" s="15">
        <f t="shared" si="23"/>
        <v>7171.2000000000007</v>
      </c>
      <c r="W59" s="15">
        <f t="shared" si="15"/>
        <v>10011.62079727001</v>
      </c>
      <c r="X59" s="15">
        <f t="shared" si="28"/>
        <v>6518000</v>
      </c>
      <c r="Y59" s="15">
        <f t="shared" si="24"/>
        <v>917592.649984763</v>
      </c>
      <c r="Z59" s="15">
        <f t="shared" si="17"/>
        <v>6518000</v>
      </c>
      <c r="AB59" s="2">
        <v>41997.999999953405</v>
      </c>
      <c r="AC59" s="12">
        <f t="shared" si="4"/>
        <v>5678.491569546356</v>
      </c>
      <c r="AD59" s="12">
        <f t="shared" si="18"/>
        <v>0</v>
      </c>
      <c r="AE59" s="12">
        <f t="shared" si="27"/>
        <v>0</v>
      </c>
      <c r="AF59" s="13">
        <f t="shared" si="20"/>
        <v>4147.2</v>
      </c>
      <c r="AG59" s="15">
        <f t="shared" si="29"/>
        <v>4147.2</v>
      </c>
      <c r="AH59" s="15">
        <f t="shared" si="21"/>
        <v>1531.2915695463562</v>
      </c>
      <c r="AI59" s="15">
        <f t="shared" si="25"/>
        <v>1661721.43</v>
      </c>
      <c r="AJ59" s="15">
        <f t="shared" si="26"/>
        <v>179513.34451022444</v>
      </c>
    </row>
    <row r="60" spans="1:36" x14ac:dyDescent="0.15">
      <c r="A60" s="2">
        <v>41998.999999953347</v>
      </c>
      <c r="B60" s="38">
        <v>0.98473376099999999</v>
      </c>
      <c r="C60" s="12">
        <f t="shared" si="6"/>
        <v>85080.996950400004</v>
      </c>
      <c r="D60" s="12">
        <f>Výpar!$P$18/31</f>
        <v>0</v>
      </c>
      <c r="E60" s="12">
        <f t="shared" si="7"/>
        <v>0</v>
      </c>
      <c r="F60" s="13">
        <f t="shared" si="0"/>
        <v>11664</v>
      </c>
      <c r="G60" s="13">
        <f t="shared" si="8"/>
        <v>7171.2000000000007</v>
      </c>
      <c r="H60" s="14">
        <f t="shared" si="8"/>
        <v>7171.2000000000007</v>
      </c>
      <c r="I60" s="15">
        <f t="shared" si="1"/>
        <v>26006.400000000001</v>
      </c>
      <c r="J60" s="15">
        <f t="shared" si="2"/>
        <v>59074.596950400002</v>
      </c>
      <c r="K60" s="15">
        <f t="shared" si="9"/>
        <v>5627000</v>
      </c>
      <c r="L60" s="15">
        <f t="shared" si="10"/>
        <v>625754.49573204957</v>
      </c>
      <c r="N60" s="2">
        <v>41998.999999953347</v>
      </c>
      <c r="O60" s="38">
        <f t="shared" si="3"/>
        <v>0.32500501778142232</v>
      </c>
      <c r="P60" s="12">
        <f t="shared" si="11"/>
        <v>28080.433536314889</v>
      </c>
      <c r="Q60" s="12">
        <f t="shared" si="12"/>
        <v>0</v>
      </c>
      <c r="R60" s="12">
        <f t="shared" si="13"/>
        <v>0</v>
      </c>
      <c r="S60" s="13">
        <f t="shared" si="14"/>
        <v>7171.2000000000007</v>
      </c>
      <c r="T60" s="13">
        <f t="shared" si="22"/>
        <v>0</v>
      </c>
      <c r="U60" s="14">
        <v>0</v>
      </c>
      <c r="V60" s="15">
        <f t="shared" si="23"/>
        <v>7171.2000000000007</v>
      </c>
      <c r="W60" s="15">
        <f t="shared" si="15"/>
        <v>20909.233536314889</v>
      </c>
      <c r="X60" s="15">
        <f t="shared" si="28"/>
        <v>6518000</v>
      </c>
      <c r="Y60" s="15">
        <f t="shared" si="24"/>
        <v>938501.88352107792</v>
      </c>
      <c r="Z60" s="15">
        <f t="shared" si="17"/>
        <v>6518000</v>
      </c>
      <c r="AB60" s="2">
        <v>41998.999999953347</v>
      </c>
      <c r="AC60" s="12">
        <f t="shared" si="4"/>
        <v>9279.8794206423208</v>
      </c>
      <c r="AD60" s="12">
        <f t="shared" si="18"/>
        <v>0</v>
      </c>
      <c r="AE60" s="12">
        <f t="shared" si="27"/>
        <v>0</v>
      </c>
      <c r="AF60" s="13">
        <f t="shared" si="20"/>
        <v>4147.2</v>
      </c>
      <c r="AG60" s="15">
        <f t="shared" si="29"/>
        <v>4147.2</v>
      </c>
      <c r="AH60" s="15">
        <f t="shared" si="21"/>
        <v>5132.679420642321</v>
      </c>
      <c r="AI60" s="15">
        <f t="shared" si="25"/>
        <v>1661721.43</v>
      </c>
      <c r="AJ60" s="15">
        <f t="shared" si="26"/>
        <v>184646.02393086677</v>
      </c>
    </row>
    <row r="61" spans="1:36" x14ac:dyDescent="0.15">
      <c r="A61" s="2">
        <v>41999.999999953288</v>
      </c>
      <c r="B61" s="38">
        <v>0.62040614299999997</v>
      </c>
      <c r="C61" s="12">
        <f t="shared" si="6"/>
        <v>53603.090755199999</v>
      </c>
      <c r="D61" s="12">
        <f>Výpar!$P$18/31</f>
        <v>0</v>
      </c>
      <c r="E61" s="12">
        <f t="shared" si="7"/>
        <v>0</v>
      </c>
      <c r="F61" s="13">
        <f t="shared" si="0"/>
        <v>11664</v>
      </c>
      <c r="G61" s="13">
        <f t="shared" si="8"/>
        <v>7171.2000000000007</v>
      </c>
      <c r="H61" s="14">
        <f t="shared" si="8"/>
        <v>7171.2000000000007</v>
      </c>
      <c r="I61" s="15">
        <f t="shared" si="1"/>
        <v>26006.400000000001</v>
      </c>
      <c r="J61" s="15">
        <f t="shared" si="2"/>
        <v>27596.690755199998</v>
      </c>
      <c r="K61" s="15">
        <f t="shared" si="9"/>
        <v>5627000</v>
      </c>
      <c r="L61" s="15">
        <f t="shared" si="10"/>
        <v>653351.18648724956</v>
      </c>
      <c r="N61" s="2">
        <v>41999.999999953288</v>
      </c>
      <c r="O61" s="38">
        <f t="shared" si="3"/>
        <v>0.20476104051988384</v>
      </c>
      <c r="P61" s="12">
        <f t="shared" si="11"/>
        <v>17691.353900917962</v>
      </c>
      <c r="Q61" s="12">
        <f t="shared" si="12"/>
        <v>0</v>
      </c>
      <c r="R61" s="12">
        <f t="shared" si="13"/>
        <v>0</v>
      </c>
      <c r="S61" s="13">
        <f t="shared" si="14"/>
        <v>7171.2000000000007</v>
      </c>
      <c r="T61" s="13">
        <f t="shared" si="22"/>
        <v>0</v>
      </c>
      <c r="U61" s="14">
        <v>0</v>
      </c>
      <c r="V61" s="15">
        <f t="shared" si="23"/>
        <v>7171.2000000000007</v>
      </c>
      <c r="W61" s="15">
        <f t="shared" si="15"/>
        <v>10520.153900917961</v>
      </c>
      <c r="X61" s="15">
        <f t="shared" si="28"/>
        <v>6518000</v>
      </c>
      <c r="Y61" s="15">
        <f t="shared" si="24"/>
        <v>949022.03742199589</v>
      </c>
      <c r="Z61" s="15">
        <f t="shared" si="17"/>
        <v>6518000</v>
      </c>
      <c r="AB61" s="2">
        <v>41999.999999953288</v>
      </c>
      <c r="AC61" s="12">
        <f t="shared" si="4"/>
        <v>5846.5490134300135</v>
      </c>
      <c r="AD61" s="12">
        <f t="shared" si="18"/>
        <v>0</v>
      </c>
      <c r="AE61" s="12">
        <f t="shared" si="27"/>
        <v>0</v>
      </c>
      <c r="AF61" s="13">
        <f t="shared" si="20"/>
        <v>4147.2</v>
      </c>
      <c r="AG61" s="15">
        <f t="shared" si="29"/>
        <v>4147.2</v>
      </c>
      <c r="AH61" s="15">
        <f t="shared" si="21"/>
        <v>1699.3490134300137</v>
      </c>
      <c r="AI61" s="15">
        <f t="shared" si="25"/>
        <v>1661721.43</v>
      </c>
      <c r="AJ61" s="15">
        <f t="shared" si="26"/>
        <v>186345.37294429677</v>
      </c>
    </row>
    <row r="62" spans="1:36" x14ac:dyDescent="0.15">
      <c r="A62" s="2">
        <v>42000.99999995323</v>
      </c>
      <c r="B62" s="38">
        <v>0.60007998900000004</v>
      </c>
      <c r="C62" s="12">
        <f t="shared" si="6"/>
        <v>51846.911049600007</v>
      </c>
      <c r="D62" s="12">
        <f>Výpar!$P$18/31</f>
        <v>0</v>
      </c>
      <c r="E62" s="12">
        <f t="shared" si="7"/>
        <v>0</v>
      </c>
      <c r="F62" s="13">
        <f t="shared" si="0"/>
        <v>11664</v>
      </c>
      <c r="G62" s="13">
        <f t="shared" si="8"/>
        <v>7171.2000000000007</v>
      </c>
      <c r="H62" s="14">
        <f t="shared" si="8"/>
        <v>7171.2000000000007</v>
      </c>
      <c r="I62" s="15">
        <f t="shared" si="1"/>
        <v>26006.400000000001</v>
      </c>
      <c r="J62" s="15">
        <f t="shared" si="2"/>
        <v>25840.511049600005</v>
      </c>
      <c r="K62" s="15">
        <f t="shared" si="9"/>
        <v>5627000</v>
      </c>
      <c r="L62" s="15">
        <f t="shared" si="10"/>
        <v>679191.69753684953</v>
      </c>
      <c r="N62" s="2">
        <v>42000.99999995323</v>
      </c>
      <c r="O62" s="38">
        <f t="shared" si="3"/>
        <v>0.19805252467140783</v>
      </c>
      <c r="P62" s="12">
        <f t="shared" si="11"/>
        <v>17111.738131609636</v>
      </c>
      <c r="Q62" s="12">
        <f t="shared" si="12"/>
        <v>0</v>
      </c>
      <c r="R62" s="12">
        <f t="shared" si="13"/>
        <v>0</v>
      </c>
      <c r="S62" s="13">
        <f t="shared" si="14"/>
        <v>7171.2000000000007</v>
      </c>
      <c r="T62" s="13">
        <f t="shared" si="22"/>
        <v>0</v>
      </c>
      <c r="U62" s="14">
        <v>0</v>
      </c>
      <c r="V62" s="15">
        <f t="shared" si="23"/>
        <v>7171.2000000000007</v>
      </c>
      <c r="W62" s="15">
        <f t="shared" si="15"/>
        <v>9940.5381316096355</v>
      </c>
      <c r="X62" s="15">
        <f t="shared" si="28"/>
        <v>6518000</v>
      </c>
      <c r="Y62" s="15">
        <f t="shared" si="24"/>
        <v>958962.57555360557</v>
      </c>
      <c r="Z62" s="15">
        <f t="shared" si="17"/>
        <v>6518000</v>
      </c>
      <c r="AB62" s="2">
        <v>42000.99999995323</v>
      </c>
      <c r="AC62" s="12">
        <f t="shared" si="4"/>
        <v>5655.0005303010739</v>
      </c>
      <c r="AD62" s="12">
        <f t="shared" si="18"/>
        <v>0</v>
      </c>
      <c r="AE62" s="12">
        <f t="shared" si="27"/>
        <v>0</v>
      </c>
      <c r="AF62" s="13">
        <f t="shared" si="20"/>
        <v>4147.2</v>
      </c>
      <c r="AG62" s="15">
        <f t="shared" si="29"/>
        <v>4147.2</v>
      </c>
      <c r="AH62" s="15">
        <f t="shared" si="21"/>
        <v>1507.8005303010741</v>
      </c>
      <c r="AI62" s="15">
        <f t="shared" si="25"/>
        <v>1661721.43</v>
      </c>
      <c r="AJ62" s="15">
        <f t="shared" si="26"/>
        <v>187853.17347459786</v>
      </c>
    </row>
    <row r="63" spans="1:36" x14ac:dyDescent="0.15">
      <c r="A63" s="2">
        <v>42001.999999953172</v>
      </c>
      <c r="B63" s="38">
        <v>0.95578343799999999</v>
      </c>
      <c r="C63" s="12">
        <f t="shared" si="6"/>
        <v>82579.689043199993</v>
      </c>
      <c r="D63" s="12">
        <f>Výpar!$P$18/31</f>
        <v>0</v>
      </c>
      <c r="E63" s="12">
        <f t="shared" si="7"/>
        <v>0</v>
      </c>
      <c r="F63" s="13">
        <f t="shared" si="0"/>
        <v>11664</v>
      </c>
      <c r="G63" s="13">
        <f t="shared" si="8"/>
        <v>7171.2000000000007</v>
      </c>
      <c r="H63" s="14">
        <f t="shared" si="8"/>
        <v>7171.2000000000007</v>
      </c>
      <c r="I63" s="15">
        <f t="shared" si="1"/>
        <v>26006.400000000001</v>
      </c>
      <c r="J63" s="15">
        <f t="shared" si="2"/>
        <v>56573.289043199991</v>
      </c>
      <c r="K63" s="15">
        <f t="shared" si="9"/>
        <v>5627000</v>
      </c>
      <c r="L63" s="15">
        <f t="shared" si="10"/>
        <v>735764.9865800495</v>
      </c>
      <c r="N63" s="2">
        <v>42001.999999953172</v>
      </c>
      <c r="O63" s="38">
        <f t="shared" si="3"/>
        <v>0.31545015065486204</v>
      </c>
      <c r="P63" s="12">
        <f t="shared" si="11"/>
        <v>27254.893016580081</v>
      </c>
      <c r="Q63" s="12">
        <f t="shared" si="12"/>
        <v>0</v>
      </c>
      <c r="R63" s="12">
        <f t="shared" si="13"/>
        <v>0</v>
      </c>
      <c r="S63" s="13">
        <f t="shared" si="14"/>
        <v>7171.2000000000007</v>
      </c>
      <c r="T63" s="13">
        <f t="shared" si="22"/>
        <v>0</v>
      </c>
      <c r="U63" s="14">
        <v>0</v>
      </c>
      <c r="V63" s="15">
        <f t="shared" si="23"/>
        <v>7171.2000000000007</v>
      </c>
      <c r="W63" s="15">
        <f t="shared" si="15"/>
        <v>20083.69301658008</v>
      </c>
      <c r="X63" s="15">
        <f t="shared" si="28"/>
        <v>6518000</v>
      </c>
      <c r="Y63" s="15">
        <f t="shared" si="24"/>
        <v>979046.26857018564</v>
      </c>
      <c r="Z63" s="15">
        <f t="shared" si="17"/>
        <v>6518000</v>
      </c>
      <c r="AB63" s="2">
        <v>42001.999999953172</v>
      </c>
      <c r="AC63" s="12">
        <f t="shared" si="4"/>
        <v>9007.0589718381416</v>
      </c>
      <c r="AD63" s="12">
        <f t="shared" si="18"/>
        <v>0</v>
      </c>
      <c r="AE63" s="12">
        <f t="shared" si="27"/>
        <v>0</v>
      </c>
      <c r="AF63" s="13">
        <f t="shared" si="20"/>
        <v>4147.2</v>
      </c>
      <c r="AG63" s="15">
        <f t="shared" si="29"/>
        <v>4147.2</v>
      </c>
      <c r="AH63" s="15">
        <f t="shared" si="21"/>
        <v>4859.8589718381418</v>
      </c>
      <c r="AI63" s="15">
        <f t="shared" si="25"/>
        <v>1661721.43</v>
      </c>
      <c r="AJ63" s="15">
        <f t="shared" si="26"/>
        <v>192713.032446436</v>
      </c>
    </row>
    <row r="64" spans="1:36" x14ac:dyDescent="0.15">
      <c r="A64" s="2">
        <v>42002.999999953114</v>
      </c>
      <c r="B64" s="38">
        <v>0.97546955300000004</v>
      </c>
      <c r="C64" s="12">
        <f t="shared" si="6"/>
        <v>84280.569379200009</v>
      </c>
      <c r="D64" s="12">
        <f>Výpar!$P$18/31</f>
        <v>0</v>
      </c>
      <c r="E64" s="12">
        <f t="shared" si="7"/>
        <v>0</v>
      </c>
      <c r="F64" s="13">
        <f t="shared" si="0"/>
        <v>11664</v>
      </c>
      <c r="G64" s="13">
        <f t="shared" si="8"/>
        <v>7171.2000000000007</v>
      </c>
      <c r="H64" s="14">
        <f t="shared" si="8"/>
        <v>7171.2000000000007</v>
      </c>
      <c r="I64" s="15">
        <f t="shared" si="1"/>
        <v>26006.400000000001</v>
      </c>
      <c r="J64" s="15">
        <f t="shared" si="2"/>
        <v>58274.169379200008</v>
      </c>
      <c r="K64" s="15">
        <f t="shared" si="9"/>
        <v>5627000</v>
      </c>
      <c r="L64" s="15">
        <f t="shared" si="10"/>
        <v>794039.15595924947</v>
      </c>
      <c r="N64" s="2">
        <v>42002.999999953114</v>
      </c>
      <c r="O64" s="38">
        <f t="shared" si="3"/>
        <v>0.32194742576516688</v>
      </c>
      <c r="P64" s="12">
        <f t="shared" si="11"/>
        <v>27816.25758611042</v>
      </c>
      <c r="Q64" s="12">
        <f t="shared" si="12"/>
        <v>0</v>
      </c>
      <c r="R64" s="12">
        <f t="shared" si="13"/>
        <v>0</v>
      </c>
      <c r="S64" s="13">
        <f t="shared" si="14"/>
        <v>7171.2000000000007</v>
      </c>
      <c r="T64" s="13">
        <f t="shared" si="22"/>
        <v>0</v>
      </c>
      <c r="U64" s="14">
        <v>0</v>
      </c>
      <c r="V64" s="15">
        <f t="shared" si="23"/>
        <v>7171.2000000000007</v>
      </c>
      <c r="W64" s="15">
        <f t="shared" si="15"/>
        <v>20645.057586110419</v>
      </c>
      <c r="X64" s="15">
        <f t="shared" si="28"/>
        <v>6518000</v>
      </c>
      <c r="Y64" s="15">
        <f t="shared" si="24"/>
        <v>999691.32615629607</v>
      </c>
      <c r="Z64" s="15">
        <f t="shared" si="17"/>
        <v>6518000</v>
      </c>
      <c r="AB64" s="2">
        <v>42002.999999953114</v>
      </c>
      <c r="AC64" s="12">
        <f t="shared" si="4"/>
        <v>9192.5758909243541</v>
      </c>
      <c r="AD64" s="12">
        <f t="shared" si="18"/>
        <v>0</v>
      </c>
      <c r="AE64" s="12">
        <f t="shared" si="27"/>
        <v>0</v>
      </c>
      <c r="AF64" s="13">
        <f t="shared" si="20"/>
        <v>4147.2</v>
      </c>
      <c r="AG64" s="15">
        <f t="shared" si="29"/>
        <v>4147.2</v>
      </c>
      <c r="AH64" s="15">
        <f t="shared" si="21"/>
        <v>5045.3758909243543</v>
      </c>
      <c r="AI64" s="15">
        <f t="shared" si="25"/>
        <v>1661721.43</v>
      </c>
      <c r="AJ64" s="15">
        <f t="shared" si="26"/>
        <v>197758.40833736036</v>
      </c>
    </row>
    <row r="65" spans="1:36" x14ac:dyDescent="0.15">
      <c r="A65" s="2">
        <v>42003.999999953056</v>
      </c>
      <c r="B65" s="38">
        <v>0.59646226199999997</v>
      </c>
      <c r="C65" s="12">
        <f t="shared" si="6"/>
        <v>51534.339436799994</v>
      </c>
      <c r="D65" s="12">
        <f>Výpar!$P$18/31</f>
        <v>0</v>
      </c>
      <c r="E65" s="12">
        <f t="shared" si="7"/>
        <v>0</v>
      </c>
      <c r="F65" s="13">
        <f t="shared" si="0"/>
        <v>11664</v>
      </c>
      <c r="G65" s="13">
        <f t="shared" si="8"/>
        <v>7171.2000000000007</v>
      </c>
      <c r="H65" s="14">
        <f t="shared" si="8"/>
        <v>7171.2000000000007</v>
      </c>
      <c r="I65" s="15">
        <f t="shared" si="1"/>
        <v>26006.400000000001</v>
      </c>
      <c r="J65" s="15">
        <f t="shared" si="2"/>
        <v>25527.939436799992</v>
      </c>
      <c r="K65" s="15">
        <f t="shared" si="9"/>
        <v>5627000</v>
      </c>
      <c r="L65" s="15">
        <f t="shared" si="10"/>
        <v>819567.09539604944</v>
      </c>
      <c r="N65" s="2">
        <v>42003.999999953056</v>
      </c>
      <c r="O65" s="38">
        <f t="shared" si="3"/>
        <v>0.19685851724063858</v>
      </c>
      <c r="P65" s="12">
        <f t="shared" si="11"/>
        <v>17008.575889591171</v>
      </c>
      <c r="Q65" s="12">
        <f t="shared" si="12"/>
        <v>0</v>
      </c>
      <c r="R65" s="12">
        <f t="shared" si="13"/>
        <v>0</v>
      </c>
      <c r="S65" s="13">
        <f t="shared" si="14"/>
        <v>7171.2000000000007</v>
      </c>
      <c r="T65" s="13">
        <f t="shared" si="22"/>
        <v>0</v>
      </c>
      <c r="U65" s="14">
        <v>0</v>
      </c>
      <c r="V65" s="15">
        <f t="shared" si="23"/>
        <v>7171.2000000000007</v>
      </c>
      <c r="W65" s="15">
        <f t="shared" si="15"/>
        <v>9837.3758895911706</v>
      </c>
      <c r="X65" s="15">
        <f t="shared" si="28"/>
        <v>6518000</v>
      </c>
      <c r="Y65" s="15">
        <f t="shared" si="24"/>
        <v>1009528.7020458872</v>
      </c>
      <c r="Z65" s="15">
        <f t="shared" si="17"/>
        <v>6518000</v>
      </c>
      <c r="AB65" s="2">
        <v>42003.999999953056</v>
      </c>
      <c r="AC65" s="12">
        <f t="shared" si="4"/>
        <v>5620.9079951749191</v>
      </c>
      <c r="AD65" s="12">
        <f t="shared" si="18"/>
        <v>0</v>
      </c>
      <c r="AE65" s="12">
        <f t="shared" si="27"/>
        <v>0</v>
      </c>
      <c r="AF65" s="13">
        <f t="shared" si="20"/>
        <v>4147.2</v>
      </c>
      <c r="AG65" s="15">
        <f t="shared" si="29"/>
        <v>4147.2</v>
      </c>
      <c r="AH65" s="15">
        <f t="shared" si="21"/>
        <v>1473.7079951749192</v>
      </c>
      <c r="AI65" s="15">
        <f t="shared" si="25"/>
        <v>1661721.43</v>
      </c>
      <c r="AJ65" s="15">
        <f t="shared" si="26"/>
        <v>199232.11633253528</v>
      </c>
    </row>
    <row r="66" spans="1:36" x14ac:dyDescent="0.15">
      <c r="A66" s="2">
        <v>42004.999999952997</v>
      </c>
      <c r="B66" s="38">
        <v>0.97174973399999998</v>
      </c>
      <c r="C66" s="12">
        <f t="shared" si="6"/>
        <v>83959.177017599999</v>
      </c>
      <c r="D66" s="12">
        <f>Výpar!$E$18/31</f>
        <v>0</v>
      </c>
      <c r="E66" s="12">
        <f t="shared" si="7"/>
        <v>0</v>
      </c>
      <c r="F66" s="13">
        <f t="shared" si="0"/>
        <v>11664</v>
      </c>
      <c r="G66" s="13">
        <f t="shared" si="8"/>
        <v>7171.2000000000007</v>
      </c>
      <c r="H66" s="14">
        <f t="shared" si="8"/>
        <v>7171.2000000000007</v>
      </c>
      <c r="I66" s="15">
        <f t="shared" si="1"/>
        <v>26006.400000000001</v>
      </c>
      <c r="J66" s="15">
        <f t="shared" si="2"/>
        <v>57952.777017599998</v>
      </c>
      <c r="K66" s="15">
        <f t="shared" si="9"/>
        <v>5627000</v>
      </c>
      <c r="L66" s="15">
        <f t="shared" si="10"/>
        <v>877519.87241364946</v>
      </c>
      <c r="N66" s="2">
        <v>42004.999999952997</v>
      </c>
      <c r="O66" s="38">
        <f t="shared" si="3"/>
        <v>0.32071972352917266</v>
      </c>
      <c r="P66" s="12">
        <f t="shared" si="11"/>
        <v>27710.184112920517</v>
      </c>
      <c r="Q66" s="12">
        <f t="shared" si="12"/>
        <v>0</v>
      </c>
      <c r="R66" s="12">
        <f t="shared" si="13"/>
        <v>0</v>
      </c>
      <c r="S66" s="13">
        <f t="shared" si="14"/>
        <v>7171.2000000000007</v>
      </c>
      <c r="T66" s="13">
        <f t="shared" si="22"/>
        <v>0</v>
      </c>
      <c r="U66" s="14">
        <v>0</v>
      </c>
      <c r="V66" s="15">
        <f t="shared" si="23"/>
        <v>7171.2000000000007</v>
      </c>
      <c r="W66" s="15">
        <f t="shared" si="15"/>
        <v>20538.984112920516</v>
      </c>
      <c r="X66" s="15">
        <f t="shared" si="28"/>
        <v>6518000</v>
      </c>
      <c r="Y66" s="15">
        <f t="shared" si="24"/>
        <v>1030067.6861588077</v>
      </c>
      <c r="Z66" s="15">
        <f t="shared" si="17"/>
        <v>6518000</v>
      </c>
      <c r="AB66" s="2">
        <v>42004.999999952997</v>
      </c>
      <c r="AC66" s="12">
        <f t="shared" si="4"/>
        <v>9157.5212668688509</v>
      </c>
      <c r="AD66" s="12">
        <f t="shared" si="18"/>
        <v>0</v>
      </c>
      <c r="AE66" s="12">
        <f t="shared" si="27"/>
        <v>0</v>
      </c>
      <c r="AF66" s="13">
        <f t="shared" si="20"/>
        <v>4147.2</v>
      </c>
      <c r="AG66" s="15">
        <f t="shared" si="29"/>
        <v>4147.2</v>
      </c>
      <c r="AH66" s="15">
        <f t="shared" si="21"/>
        <v>5010.3212668688511</v>
      </c>
      <c r="AI66" s="15">
        <f t="shared" si="25"/>
        <v>1661721.43</v>
      </c>
      <c r="AJ66" s="15">
        <f t="shared" si="26"/>
        <v>204242.43759940413</v>
      </c>
    </row>
    <row r="67" spans="1:36" x14ac:dyDescent="0.15">
      <c r="A67" s="2">
        <v>42005.999999952939</v>
      </c>
      <c r="B67" s="38">
        <v>0.993658971</v>
      </c>
      <c r="C67" s="12">
        <f t="shared" si="6"/>
        <v>85852.135094400001</v>
      </c>
      <c r="D67" s="12">
        <f>Výpar!$E$18/31</f>
        <v>0</v>
      </c>
      <c r="E67" s="12">
        <f t="shared" si="7"/>
        <v>0</v>
      </c>
      <c r="F67" s="13">
        <f t="shared" si="0"/>
        <v>11664</v>
      </c>
      <c r="G67" s="13">
        <f t="shared" si="8"/>
        <v>7171.2000000000007</v>
      </c>
      <c r="H67" s="14">
        <f t="shared" si="8"/>
        <v>7171.2000000000007</v>
      </c>
      <c r="I67" s="15">
        <f t="shared" si="1"/>
        <v>26006.400000000001</v>
      </c>
      <c r="J67" s="15">
        <f t="shared" si="2"/>
        <v>59845.735094399999</v>
      </c>
      <c r="K67" s="15">
        <f t="shared" si="9"/>
        <v>5627000</v>
      </c>
      <c r="L67" s="15">
        <f t="shared" si="10"/>
        <v>937365.60750804946</v>
      </c>
      <c r="N67" s="2">
        <v>42005.999999952939</v>
      </c>
      <c r="O67" s="38">
        <f t="shared" si="3"/>
        <v>0.32795072569724232</v>
      </c>
      <c r="P67" s="12">
        <f t="shared" si="11"/>
        <v>28334.942700241736</v>
      </c>
      <c r="Q67" s="12">
        <f t="shared" si="12"/>
        <v>0</v>
      </c>
      <c r="R67" s="12">
        <f t="shared" si="13"/>
        <v>0</v>
      </c>
      <c r="S67" s="13">
        <f t="shared" si="14"/>
        <v>7171.2000000000007</v>
      </c>
      <c r="T67" s="13">
        <f t="shared" si="22"/>
        <v>0</v>
      </c>
      <c r="U67" s="14">
        <v>0</v>
      </c>
      <c r="V67" s="15">
        <f t="shared" si="23"/>
        <v>7171.2000000000007</v>
      </c>
      <c r="W67" s="15">
        <f t="shared" si="15"/>
        <v>21163.742700241735</v>
      </c>
      <c r="X67" s="15">
        <f t="shared" si="28"/>
        <v>6518000</v>
      </c>
      <c r="Y67" s="15">
        <f t="shared" si="24"/>
        <v>1051231.4288590495</v>
      </c>
      <c r="Z67" s="15">
        <f t="shared" si="17"/>
        <v>6518000</v>
      </c>
      <c r="AB67" s="2">
        <v>42005.999999952939</v>
      </c>
      <c r="AC67" s="12">
        <f t="shared" si="4"/>
        <v>9363.9883198028438</v>
      </c>
      <c r="AD67" s="12">
        <f t="shared" si="18"/>
        <v>0</v>
      </c>
      <c r="AE67" s="12">
        <f t="shared" si="27"/>
        <v>0</v>
      </c>
      <c r="AF67" s="13">
        <f t="shared" si="20"/>
        <v>4147.2</v>
      </c>
      <c r="AG67" s="15">
        <f t="shared" si="29"/>
        <v>4147.2</v>
      </c>
      <c r="AH67" s="15">
        <f t="shared" si="21"/>
        <v>5216.7883198028439</v>
      </c>
      <c r="AI67" s="15">
        <f t="shared" si="25"/>
        <v>1661721.43</v>
      </c>
      <c r="AJ67" s="15">
        <f t="shared" si="26"/>
        <v>209459.22591920698</v>
      </c>
    </row>
    <row r="68" spans="1:36" x14ac:dyDescent="0.15">
      <c r="A68" s="2">
        <v>42006.999999952881</v>
      </c>
      <c r="B68" s="38">
        <v>0.96741081699999998</v>
      </c>
      <c r="C68" s="12">
        <f t="shared" si="6"/>
        <v>83584.294588799996</v>
      </c>
      <c r="D68" s="12">
        <f>Výpar!$E$18/31</f>
        <v>0</v>
      </c>
      <c r="E68" s="12">
        <f t="shared" si="7"/>
        <v>0</v>
      </c>
      <c r="F68" s="13">
        <f t="shared" si="0"/>
        <v>11664</v>
      </c>
      <c r="G68" s="13">
        <f t="shared" si="8"/>
        <v>7171.2000000000007</v>
      </c>
      <c r="H68" s="14">
        <f t="shared" si="8"/>
        <v>7171.2000000000007</v>
      </c>
      <c r="I68" s="15">
        <f t="shared" si="1"/>
        <v>26006.400000000001</v>
      </c>
      <c r="J68" s="15">
        <f t="shared" si="2"/>
        <v>57577.894588799994</v>
      </c>
      <c r="K68" s="15">
        <f t="shared" si="9"/>
        <v>5627000</v>
      </c>
      <c r="L68" s="15">
        <f t="shared" si="10"/>
        <v>994943.50209684949</v>
      </c>
      <c r="N68" s="2">
        <v>42006.999999952881</v>
      </c>
      <c r="O68" s="38">
        <f t="shared" si="3"/>
        <v>0.3192876919968069</v>
      </c>
      <c r="P68" s="12">
        <f t="shared" si="11"/>
        <v>27586.456588524117</v>
      </c>
      <c r="Q68" s="12">
        <f t="shared" si="12"/>
        <v>0</v>
      </c>
      <c r="R68" s="12">
        <f t="shared" si="13"/>
        <v>0</v>
      </c>
      <c r="S68" s="13">
        <f t="shared" si="14"/>
        <v>7171.2000000000007</v>
      </c>
      <c r="T68" s="13">
        <f t="shared" si="22"/>
        <v>0</v>
      </c>
      <c r="U68" s="14">
        <v>0</v>
      </c>
      <c r="V68" s="15">
        <f t="shared" si="23"/>
        <v>7171.2000000000007</v>
      </c>
      <c r="W68" s="15">
        <f t="shared" si="15"/>
        <v>20415.256588524117</v>
      </c>
      <c r="X68" s="15">
        <f t="shared" si="28"/>
        <v>6518000</v>
      </c>
      <c r="Y68" s="15">
        <f t="shared" si="24"/>
        <v>1071646.6854475737</v>
      </c>
      <c r="Z68" s="15">
        <f t="shared" si="17"/>
        <v>6518000</v>
      </c>
      <c r="AB68" s="2">
        <v>42006.999999952881</v>
      </c>
      <c r="AC68" s="12">
        <f t="shared" si="4"/>
        <v>9116.6324214053984</v>
      </c>
      <c r="AD68" s="12">
        <f t="shared" si="18"/>
        <v>0</v>
      </c>
      <c r="AE68" s="12">
        <f t="shared" si="27"/>
        <v>0</v>
      </c>
      <c r="AF68" s="13">
        <f t="shared" si="20"/>
        <v>4147.2</v>
      </c>
      <c r="AG68" s="15">
        <f t="shared" si="29"/>
        <v>4147.2</v>
      </c>
      <c r="AH68" s="15">
        <f t="shared" si="21"/>
        <v>4969.4324214053986</v>
      </c>
      <c r="AI68" s="15">
        <f t="shared" si="25"/>
        <v>1661721.43</v>
      </c>
      <c r="AJ68" s="15">
        <f t="shared" si="26"/>
        <v>214428.65834061237</v>
      </c>
    </row>
    <row r="69" spans="1:36" x14ac:dyDescent="0.15">
      <c r="A69" s="2">
        <v>42007.999999952823</v>
      </c>
      <c r="B69" s="38">
        <v>1.571283268</v>
      </c>
      <c r="C69" s="12">
        <f t="shared" si="6"/>
        <v>135758.87435520001</v>
      </c>
      <c r="D69" s="12">
        <f>Výpar!$E$18/31</f>
        <v>0</v>
      </c>
      <c r="E69" s="12">
        <f t="shared" si="7"/>
        <v>0</v>
      </c>
      <c r="F69" s="13">
        <f t="shared" si="0"/>
        <v>11664</v>
      </c>
      <c r="G69" s="13">
        <f t="shared" si="8"/>
        <v>7171.2000000000007</v>
      </c>
      <c r="H69" s="14">
        <f t="shared" si="8"/>
        <v>7171.2000000000007</v>
      </c>
      <c r="I69" s="15">
        <f t="shared" ref="I69:I132" si="30">SUM(F69:H69)</f>
        <v>26006.400000000001</v>
      </c>
      <c r="J69" s="15">
        <f t="shared" ref="J69:J132" si="31">C69-(E69+I69)</f>
        <v>109752.47435520001</v>
      </c>
      <c r="K69" s="15">
        <f t="shared" si="9"/>
        <v>5627000</v>
      </c>
      <c r="L69" s="15">
        <f t="shared" si="10"/>
        <v>1104695.9764520496</v>
      </c>
      <c r="N69" s="2">
        <v>42007.999999952823</v>
      </c>
      <c r="O69" s="38">
        <f t="shared" ref="O69:O132" si="32">B69*90.96/275.6</f>
        <v>0.51859189425718433</v>
      </c>
      <c r="P69" s="12">
        <f t="shared" si="11"/>
        <v>44806.339663820727</v>
      </c>
      <c r="Q69" s="12">
        <f t="shared" si="12"/>
        <v>0</v>
      </c>
      <c r="R69" s="12">
        <f t="shared" si="13"/>
        <v>0</v>
      </c>
      <c r="S69" s="13">
        <f t="shared" si="14"/>
        <v>7171.2000000000007</v>
      </c>
      <c r="T69" s="13">
        <f t="shared" si="22"/>
        <v>0</v>
      </c>
      <c r="U69" s="14">
        <v>0</v>
      </c>
      <c r="V69" s="15">
        <f t="shared" si="23"/>
        <v>7171.2000000000007</v>
      </c>
      <c r="W69" s="15">
        <f t="shared" si="15"/>
        <v>37635.139663820722</v>
      </c>
      <c r="X69" s="15">
        <f t="shared" si="28"/>
        <v>6518000</v>
      </c>
      <c r="Y69" s="15">
        <f t="shared" si="24"/>
        <v>1109281.8251113943</v>
      </c>
      <c r="Z69" s="15">
        <f t="shared" si="17"/>
        <v>6518000</v>
      </c>
      <c r="AB69" s="2">
        <v>42007.999999952823</v>
      </c>
      <c r="AC69" s="12">
        <f t="shared" ref="AC69:AC132" si="33">P69*30.06/90.96</f>
        <v>14807.372144837853</v>
      </c>
      <c r="AD69" s="12">
        <f t="shared" si="18"/>
        <v>0</v>
      </c>
      <c r="AE69" s="12">
        <f t="shared" si="27"/>
        <v>0</v>
      </c>
      <c r="AF69" s="13">
        <f t="shared" si="20"/>
        <v>4147.2</v>
      </c>
      <c r="AG69" s="15">
        <f t="shared" ref="AG69:AG100" si="34">SUM(AF69:AF69)</f>
        <v>4147.2</v>
      </c>
      <c r="AH69" s="15">
        <f t="shared" si="21"/>
        <v>10660.172144837852</v>
      </c>
      <c r="AI69" s="15">
        <f t="shared" si="25"/>
        <v>1661721.43</v>
      </c>
      <c r="AJ69" s="15">
        <f t="shared" si="26"/>
        <v>225088.83048545022</v>
      </c>
    </row>
    <row r="70" spans="1:36" x14ac:dyDescent="0.15">
      <c r="A70" s="2">
        <v>42008.999999952764</v>
      </c>
      <c r="B70" s="38">
        <v>0.61219950499999998</v>
      </c>
      <c r="C70" s="12">
        <f t="shared" ref="C70:C133" si="35">B70*86400</f>
        <v>52894.037231999995</v>
      </c>
      <c r="D70" s="12">
        <f>Výpar!$E$18/31</f>
        <v>0</v>
      </c>
      <c r="E70" s="12">
        <f t="shared" ref="E70:E133" si="36">D70*1.03</f>
        <v>0</v>
      </c>
      <c r="F70" s="13">
        <f t="shared" ref="F70:F133" si="37">0.135*86400</f>
        <v>11664</v>
      </c>
      <c r="G70" s="13">
        <f t="shared" ref="G70:H133" si="38">0.083*86400</f>
        <v>7171.2000000000007</v>
      </c>
      <c r="H70" s="14">
        <f t="shared" si="38"/>
        <v>7171.2000000000007</v>
      </c>
      <c r="I70" s="15">
        <f t="shared" si="30"/>
        <v>26006.400000000001</v>
      </c>
      <c r="J70" s="15">
        <f t="shared" si="31"/>
        <v>26887.637231999994</v>
      </c>
      <c r="K70" s="15">
        <f t="shared" ref="K70:K133" si="39">IF(IF(J70+K69&gt;$L$2,$L$2,J70+K69)&lt;0,0,IF(J70+K69&gt;$L$2,$L$2,J70+K69))</f>
        <v>5627000</v>
      </c>
      <c r="L70" s="15">
        <f t="shared" ref="L70:L133" si="40">IF((IF($L$2&lt;=K70,J70,J70+K70-$L$2)+L69)&lt;0,0,IF($L$2&lt;=K70,J70,J70+K70-$L$2)+L69)</f>
        <v>1131583.6136840496</v>
      </c>
      <c r="N70" s="2">
        <v>42008.999999952764</v>
      </c>
      <c r="O70" s="38">
        <f t="shared" si="32"/>
        <v>0.20205249265166905</v>
      </c>
      <c r="P70" s="12">
        <f t="shared" ref="P70:P133" si="41">O70*86400</f>
        <v>17457.335365104205</v>
      </c>
      <c r="Q70" s="12">
        <f t="shared" ref="Q70:Q133" si="42">D70*1124000/3935000</f>
        <v>0</v>
      </c>
      <c r="R70" s="12">
        <f t="shared" ref="R70:R133" si="43">Q70*1.03</f>
        <v>0</v>
      </c>
      <c r="S70" s="13">
        <f t="shared" ref="S70:S133" si="44">0.083*86400</f>
        <v>7171.2000000000007</v>
      </c>
      <c r="T70" s="13">
        <f t="shared" si="22"/>
        <v>0</v>
      </c>
      <c r="U70" s="14">
        <v>0</v>
      </c>
      <c r="V70" s="15">
        <f t="shared" si="23"/>
        <v>7171.2000000000007</v>
      </c>
      <c r="W70" s="15">
        <f t="shared" ref="W70:W133" si="45">P70+T70-(R70+V70)</f>
        <v>10286.135365104205</v>
      </c>
      <c r="X70" s="15">
        <f t="shared" si="28"/>
        <v>6518000</v>
      </c>
      <c r="Y70" s="15">
        <f t="shared" si="24"/>
        <v>1119567.9604764986</v>
      </c>
      <c r="Z70" s="15">
        <f t="shared" ref="Z70:Z133" si="46">$Y$2</f>
        <v>6518000</v>
      </c>
      <c r="AB70" s="2">
        <v>42008.999999952764</v>
      </c>
      <c r="AC70" s="12">
        <f t="shared" si="33"/>
        <v>5769.2117532435404</v>
      </c>
      <c r="AD70" s="12">
        <f t="shared" ref="AD70:AD133" si="47">$D70*440751.35/3935000</f>
        <v>0</v>
      </c>
      <c r="AE70" s="12">
        <f t="shared" si="27"/>
        <v>0</v>
      </c>
      <c r="AF70" s="13">
        <f t="shared" ref="AF70:AF133" si="48">0.048*86400</f>
        <v>4147.2</v>
      </c>
      <c r="AG70" s="15">
        <f t="shared" si="34"/>
        <v>4147.2</v>
      </c>
      <c r="AH70" s="15">
        <f t="shared" ref="AH70:AH133" si="49">AC70-(AE70+AG70)</f>
        <v>1622.0117532435406</v>
      </c>
      <c r="AI70" s="15">
        <f t="shared" si="25"/>
        <v>1661721.43</v>
      </c>
      <c r="AJ70" s="15">
        <f t="shared" si="26"/>
        <v>226710.84223869376</v>
      </c>
    </row>
    <row r="71" spans="1:36" x14ac:dyDescent="0.15">
      <c r="A71" s="2">
        <v>42009.999999952706</v>
      </c>
      <c r="B71" s="38">
        <v>0.65125302500000004</v>
      </c>
      <c r="C71" s="12">
        <f t="shared" si="35"/>
        <v>56268.261360000004</v>
      </c>
      <c r="D71" s="12">
        <f>Výpar!$E$18/31</f>
        <v>0</v>
      </c>
      <c r="E71" s="12">
        <f t="shared" si="36"/>
        <v>0</v>
      </c>
      <c r="F71" s="13">
        <f t="shared" si="37"/>
        <v>11664</v>
      </c>
      <c r="G71" s="13">
        <f t="shared" si="38"/>
        <v>7171.2000000000007</v>
      </c>
      <c r="H71" s="14">
        <f t="shared" si="38"/>
        <v>7171.2000000000007</v>
      </c>
      <c r="I71" s="15">
        <f t="shared" si="30"/>
        <v>26006.400000000001</v>
      </c>
      <c r="J71" s="15">
        <f t="shared" si="31"/>
        <v>30261.861360000003</v>
      </c>
      <c r="K71" s="15">
        <f t="shared" si="39"/>
        <v>5627000</v>
      </c>
      <c r="L71" s="15">
        <f t="shared" si="40"/>
        <v>1161845.4750440496</v>
      </c>
      <c r="N71" s="2">
        <v>42009.999999952706</v>
      </c>
      <c r="O71" s="38">
        <f t="shared" si="32"/>
        <v>0.21494185469521043</v>
      </c>
      <c r="P71" s="12">
        <f t="shared" si="41"/>
        <v>18570.976245666181</v>
      </c>
      <c r="Q71" s="12">
        <f t="shared" si="42"/>
        <v>0</v>
      </c>
      <c r="R71" s="12">
        <f t="shared" si="43"/>
        <v>0</v>
      </c>
      <c r="S71" s="13">
        <f t="shared" si="44"/>
        <v>7171.2000000000007</v>
      </c>
      <c r="T71" s="13">
        <f t="shared" ref="T71:T134" si="50">AG71-$AG$5</f>
        <v>0</v>
      </c>
      <c r="U71" s="14">
        <v>0</v>
      </c>
      <c r="V71" s="15">
        <f t="shared" ref="V71:V134" si="51">SUM(S71:U71)</f>
        <v>7171.2000000000007</v>
      </c>
      <c r="W71" s="15">
        <f t="shared" si="45"/>
        <v>11399.77624566618</v>
      </c>
      <c r="X71" s="15">
        <f t="shared" si="28"/>
        <v>6518000</v>
      </c>
      <c r="Y71" s="15">
        <f t="shared" ref="Y71:Y134" si="52">IF((IF($Y$2&lt;=X71,W71,W71+X71-$Y$2)+Y70)&lt;0,0,IF($Y$2&lt;=X71,W71,W71+X71-$Y$2)+Y70)</f>
        <v>1130967.7367221648</v>
      </c>
      <c r="Z71" s="15">
        <f t="shared" si="46"/>
        <v>6518000</v>
      </c>
      <c r="AB71" s="2">
        <v>42009.999999952706</v>
      </c>
      <c r="AC71" s="12">
        <f t="shared" si="33"/>
        <v>6137.2421497880987</v>
      </c>
      <c r="AD71" s="12">
        <f t="shared" si="47"/>
        <v>0</v>
      </c>
      <c r="AE71" s="12">
        <f t="shared" si="27"/>
        <v>0</v>
      </c>
      <c r="AF71" s="13">
        <f t="shared" si="48"/>
        <v>4147.2</v>
      </c>
      <c r="AG71" s="15">
        <f t="shared" si="34"/>
        <v>4147.2</v>
      </c>
      <c r="AH71" s="15">
        <f t="shared" si="49"/>
        <v>1990.0421497880989</v>
      </c>
      <c r="AI71" s="15">
        <f t="shared" ref="AI71:AI134" si="53">IF(IF(AH71+AI70&gt;$AJ$2,$AJ$2,AH71+AI70)&lt;0,0,IF(AH71+AI70&gt;$AJ$2,$AJ$2,AH71+AI70))</f>
        <v>1661721.43</v>
      </c>
      <c r="AJ71" s="15">
        <f t="shared" si="26"/>
        <v>228700.88438848185</v>
      </c>
    </row>
    <row r="72" spans="1:36" x14ac:dyDescent="0.15">
      <c r="A72" s="2">
        <v>42010.999999952648</v>
      </c>
      <c r="B72" s="38">
        <v>1.0339683550000001</v>
      </c>
      <c r="C72" s="12">
        <f t="shared" si="35"/>
        <v>89334.865872000009</v>
      </c>
      <c r="D72" s="12">
        <f>Výpar!$E$18/31</f>
        <v>0</v>
      </c>
      <c r="E72" s="12">
        <f t="shared" si="36"/>
        <v>0</v>
      </c>
      <c r="F72" s="13">
        <f t="shared" si="37"/>
        <v>11664</v>
      </c>
      <c r="G72" s="13">
        <f t="shared" si="38"/>
        <v>7171.2000000000007</v>
      </c>
      <c r="H72" s="14">
        <f t="shared" si="38"/>
        <v>7171.2000000000007</v>
      </c>
      <c r="I72" s="15">
        <f t="shared" si="30"/>
        <v>26006.400000000001</v>
      </c>
      <c r="J72" s="15">
        <f t="shared" si="31"/>
        <v>63328.465872000008</v>
      </c>
      <c r="K72" s="15">
        <f t="shared" si="39"/>
        <v>5627000</v>
      </c>
      <c r="L72" s="15">
        <f t="shared" si="40"/>
        <v>1225173.9409160495</v>
      </c>
      <c r="N72" s="2">
        <v>42010.999999952648</v>
      </c>
      <c r="O72" s="38">
        <f t="shared" si="32"/>
        <v>0.34125457754281563</v>
      </c>
      <c r="P72" s="12">
        <f t="shared" si="41"/>
        <v>29484.395499699269</v>
      </c>
      <c r="Q72" s="12">
        <f t="shared" si="42"/>
        <v>0</v>
      </c>
      <c r="R72" s="12">
        <f t="shared" si="43"/>
        <v>0</v>
      </c>
      <c r="S72" s="13">
        <f t="shared" si="44"/>
        <v>7171.2000000000007</v>
      </c>
      <c r="T72" s="13">
        <f t="shared" si="50"/>
        <v>0</v>
      </c>
      <c r="U72" s="14">
        <v>0</v>
      </c>
      <c r="V72" s="15">
        <f t="shared" si="51"/>
        <v>7171.2000000000007</v>
      </c>
      <c r="W72" s="15">
        <f t="shared" si="45"/>
        <v>22313.195499699268</v>
      </c>
      <c r="X72" s="15">
        <f t="shared" si="28"/>
        <v>6518000</v>
      </c>
      <c r="Y72" s="15">
        <f t="shared" si="52"/>
        <v>1153280.9322218641</v>
      </c>
      <c r="Z72" s="15">
        <f t="shared" si="46"/>
        <v>6518000</v>
      </c>
      <c r="AB72" s="2">
        <v>42010.999999952648</v>
      </c>
      <c r="AC72" s="12">
        <f t="shared" si="33"/>
        <v>9743.8536578821459</v>
      </c>
      <c r="AD72" s="12">
        <f t="shared" si="47"/>
        <v>0</v>
      </c>
      <c r="AE72" s="12">
        <f t="shared" si="27"/>
        <v>0</v>
      </c>
      <c r="AF72" s="13">
        <f t="shared" si="48"/>
        <v>4147.2</v>
      </c>
      <c r="AG72" s="15">
        <f t="shared" si="34"/>
        <v>4147.2</v>
      </c>
      <c r="AH72" s="15">
        <f t="shared" si="49"/>
        <v>5596.653657882146</v>
      </c>
      <c r="AI72" s="15">
        <f t="shared" si="53"/>
        <v>1661721.43</v>
      </c>
      <c r="AJ72" s="15">
        <f t="shared" ref="AJ72:AJ135" si="54">IF((IF($AJ$2&lt;=AI72,AH72,AH72+AI72-$AJ$2)+AJ71)&lt;0,0,IF($AJ$2&lt;=AI72,AH72,AH72+AI72-$AJ$2)+AJ71)</f>
        <v>234297.538046364</v>
      </c>
    </row>
    <row r="73" spans="1:36" x14ac:dyDescent="0.15">
      <c r="A73" s="2">
        <v>42011.99999995259</v>
      </c>
      <c r="B73" s="38">
        <v>0.98263432799999995</v>
      </c>
      <c r="C73" s="12">
        <f t="shared" si="35"/>
        <v>84899.605939200002</v>
      </c>
      <c r="D73" s="12">
        <f>Výpar!$E$18/31</f>
        <v>0</v>
      </c>
      <c r="E73" s="12">
        <f t="shared" si="36"/>
        <v>0</v>
      </c>
      <c r="F73" s="13">
        <f t="shared" si="37"/>
        <v>11664</v>
      </c>
      <c r="G73" s="13">
        <f t="shared" si="38"/>
        <v>7171.2000000000007</v>
      </c>
      <c r="H73" s="14">
        <f t="shared" si="38"/>
        <v>7171.2000000000007</v>
      </c>
      <c r="I73" s="15">
        <f t="shared" si="30"/>
        <v>26006.400000000001</v>
      </c>
      <c r="J73" s="15">
        <f t="shared" si="31"/>
        <v>58893.205939200001</v>
      </c>
      <c r="K73" s="15">
        <f t="shared" si="39"/>
        <v>5627000</v>
      </c>
      <c r="L73" s="15">
        <f t="shared" si="40"/>
        <v>1284067.1468552495</v>
      </c>
      <c r="N73" s="2">
        <v>42011.99999995259</v>
      </c>
      <c r="O73" s="38">
        <f t="shared" si="32"/>
        <v>0.32431211347924521</v>
      </c>
      <c r="P73" s="12">
        <f t="shared" si="41"/>
        <v>28020.566604606785</v>
      </c>
      <c r="Q73" s="12">
        <f t="shared" si="42"/>
        <v>0</v>
      </c>
      <c r="R73" s="12">
        <f t="shared" si="43"/>
        <v>0</v>
      </c>
      <c r="S73" s="13">
        <f t="shared" si="44"/>
        <v>7171.2000000000007</v>
      </c>
      <c r="T73" s="13">
        <f t="shared" si="50"/>
        <v>0</v>
      </c>
      <c r="U73" s="14">
        <v>0</v>
      </c>
      <c r="V73" s="15">
        <f t="shared" si="51"/>
        <v>7171.2000000000007</v>
      </c>
      <c r="W73" s="15">
        <f t="shared" si="45"/>
        <v>20849.366604606785</v>
      </c>
      <c r="X73" s="15">
        <f t="shared" si="28"/>
        <v>6518000</v>
      </c>
      <c r="Y73" s="15">
        <f t="shared" si="52"/>
        <v>1174130.298826471</v>
      </c>
      <c r="Z73" s="15">
        <f t="shared" si="46"/>
        <v>6518000</v>
      </c>
      <c r="AB73" s="2">
        <v>42011.99999995259</v>
      </c>
      <c r="AC73" s="12">
        <f t="shared" si="33"/>
        <v>9260.0949003350925</v>
      </c>
      <c r="AD73" s="12">
        <f t="shared" si="47"/>
        <v>0</v>
      </c>
      <c r="AE73" s="12">
        <f t="shared" ref="AE73:AE136" si="55">AD73*1.03</f>
        <v>0</v>
      </c>
      <c r="AF73" s="13">
        <f t="shared" si="48"/>
        <v>4147.2</v>
      </c>
      <c r="AG73" s="15">
        <f t="shared" si="34"/>
        <v>4147.2</v>
      </c>
      <c r="AH73" s="15">
        <f t="shared" si="49"/>
        <v>5112.8949003350926</v>
      </c>
      <c r="AI73" s="15">
        <f t="shared" si="53"/>
        <v>1661721.43</v>
      </c>
      <c r="AJ73" s="15">
        <f t="shared" si="54"/>
        <v>239410.43294669909</v>
      </c>
    </row>
    <row r="74" spans="1:36" x14ac:dyDescent="0.15">
      <c r="A74" s="2">
        <v>42012.999999952532</v>
      </c>
      <c r="B74" s="38">
        <v>1.7264829690000001</v>
      </c>
      <c r="C74" s="12">
        <f t="shared" si="35"/>
        <v>149168.12852160001</v>
      </c>
      <c r="D74" s="12">
        <f>Výpar!$E$18/31</f>
        <v>0</v>
      </c>
      <c r="E74" s="12">
        <f t="shared" si="36"/>
        <v>0</v>
      </c>
      <c r="F74" s="13">
        <f t="shared" si="37"/>
        <v>11664</v>
      </c>
      <c r="G74" s="13">
        <f t="shared" si="38"/>
        <v>7171.2000000000007</v>
      </c>
      <c r="H74" s="14">
        <f t="shared" si="38"/>
        <v>7171.2000000000007</v>
      </c>
      <c r="I74" s="15">
        <f t="shared" si="30"/>
        <v>26006.400000000001</v>
      </c>
      <c r="J74" s="15">
        <f t="shared" si="31"/>
        <v>123161.72852160002</v>
      </c>
      <c r="K74" s="15">
        <f t="shared" si="39"/>
        <v>5627000</v>
      </c>
      <c r="L74" s="15">
        <f t="shared" si="40"/>
        <v>1407228.8753768494</v>
      </c>
      <c r="N74" s="2">
        <v>42012.999999952532</v>
      </c>
      <c r="O74" s="38">
        <f t="shared" si="32"/>
        <v>0.56981455319390406</v>
      </c>
      <c r="P74" s="12">
        <f t="shared" si="41"/>
        <v>49231.977395953312</v>
      </c>
      <c r="Q74" s="12">
        <f t="shared" si="42"/>
        <v>0</v>
      </c>
      <c r="R74" s="12">
        <f t="shared" si="43"/>
        <v>0</v>
      </c>
      <c r="S74" s="13">
        <f t="shared" si="44"/>
        <v>7171.2000000000007</v>
      </c>
      <c r="T74" s="13">
        <f t="shared" si="50"/>
        <v>0</v>
      </c>
      <c r="U74" s="14">
        <v>0</v>
      </c>
      <c r="V74" s="15">
        <f t="shared" si="51"/>
        <v>7171.2000000000007</v>
      </c>
      <c r="W74" s="15">
        <f t="shared" si="45"/>
        <v>42060.777395953308</v>
      </c>
      <c r="X74" s="15">
        <f t="shared" ref="X74:X137" si="56">IF(IF(W74+X73&gt;$Y$2,$Y$2,W74+X73)&lt;0,0,IF(W74+X73&gt;$Y$2,$Y$2,W74+X73))</f>
        <v>6518000</v>
      </c>
      <c r="Y74" s="15">
        <f t="shared" si="52"/>
        <v>1216191.0762224244</v>
      </c>
      <c r="Z74" s="15">
        <f t="shared" si="46"/>
        <v>6518000</v>
      </c>
      <c r="AB74" s="2">
        <v>42012.999999952532</v>
      </c>
      <c r="AC74" s="12">
        <f t="shared" si="33"/>
        <v>16269.934482435758</v>
      </c>
      <c r="AD74" s="12">
        <f t="shared" si="47"/>
        <v>0</v>
      </c>
      <c r="AE74" s="12">
        <f t="shared" si="55"/>
        <v>0</v>
      </c>
      <c r="AF74" s="13">
        <f t="shared" si="48"/>
        <v>4147.2</v>
      </c>
      <c r="AG74" s="15">
        <f t="shared" si="34"/>
        <v>4147.2</v>
      </c>
      <c r="AH74" s="15">
        <f t="shared" si="49"/>
        <v>12122.734482435757</v>
      </c>
      <c r="AI74" s="15">
        <f t="shared" si="53"/>
        <v>1661721.43</v>
      </c>
      <c r="AJ74" s="15">
        <f t="shared" si="54"/>
        <v>251533.16742913483</v>
      </c>
    </row>
    <row r="75" spans="1:36" x14ac:dyDescent="0.15">
      <c r="A75" s="2">
        <v>42013.999999952473</v>
      </c>
      <c r="B75" s="38">
        <v>1.8017039420000001</v>
      </c>
      <c r="C75" s="12">
        <f t="shared" si="35"/>
        <v>155667.2205888</v>
      </c>
      <c r="D75" s="12">
        <f>Výpar!$E$18/31</f>
        <v>0</v>
      </c>
      <c r="E75" s="12">
        <f t="shared" si="36"/>
        <v>0</v>
      </c>
      <c r="F75" s="13">
        <f t="shared" si="37"/>
        <v>11664</v>
      </c>
      <c r="G75" s="13">
        <f t="shared" si="38"/>
        <v>7171.2000000000007</v>
      </c>
      <c r="H75" s="14">
        <f t="shared" si="38"/>
        <v>7171.2000000000007</v>
      </c>
      <c r="I75" s="15">
        <f t="shared" si="30"/>
        <v>26006.400000000001</v>
      </c>
      <c r="J75" s="15">
        <f t="shared" si="31"/>
        <v>129660.82058880001</v>
      </c>
      <c r="K75" s="15">
        <f t="shared" si="39"/>
        <v>5627000</v>
      </c>
      <c r="L75" s="15">
        <f t="shared" si="40"/>
        <v>1536889.6959656496</v>
      </c>
      <c r="N75" s="2">
        <v>42013.999999952473</v>
      </c>
      <c r="O75" s="38">
        <f t="shared" si="32"/>
        <v>0.59464074950769219</v>
      </c>
      <c r="P75" s="12">
        <f t="shared" si="41"/>
        <v>51376.960757464607</v>
      </c>
      <c r="Q75" s="12">
        <f t="shared" si="42"/>
        <v>0</v>
      </c>
      <c r="R75" s="12">
        <f t="shared" si="43"/>
        <v>0</v>
      </c>
      <c r="S75" s="13">
        <f t="shared" si="44"/>
        <v>7171.2000000000007</v>
      </c>
      <c r="T75" s="13">
        <f t="shared" si="50"/>
        <v>0</v>
      </c>
      <c r="U75" s="14">
        <v>0</v>
      </c>
      <c r="V75" s="15">
        <f t="shared" si="51"/>
        <v>7171.2000000000007</v>
      </c>
      <c r="W75" s="15">
        <f t="shared" si="45"/>
        <v>44205.76075746461</v>
      </c>
      <c r="X75" s="15">
        <f t="shared" si="56"/>
        <v>6518000</v>
      </c>
      <c r="Y75" s="15">
        <f t="shared" si="52"/>
        <v>1260396.8369798891</v>
      </c>
      <c r="Z75" s="15">
        <f t="shared" si="46"/>
        <v>6518000</v>
      </c>
      <c r="AB75" s="2">
        <v>42013.999999952473</v>
      </c>
      <c r="AC75" s="12">
        <f t="shared" si="33"/>
        <v>16978.797717341535</v>
      </c>
      <c r="AD75" s="12">
        <f t="shared" si="47"/>
        <v>0</v>
      </c>
      <c r="AE75" s="12">
        <f t="shared" si="55"/>
        <v>0</v>
      </c>
      <c r="AF75" s="13">
        <f t="shared" si="48"/>
        <v>4147.2</v>
      </c>
      <c r="AG75" s="15">
        <f t="shared" si="34"/>
        <v>4147.2</v>
      </c>
      <c r="AH75" s="15">
        <f t="shared" si="49"/>
        <v>12831.597717341534</v>
      </c>
      <c r="AI75" s="15">
        <f t="shared" si="53"/>
        <v>1661721.43</v>
      </c>
      <c r="AJ75" s="15">
        <f t="shared" si="54"/>
        <v>264364.76514647639</v>
      </c>
    </row>
    <row r="76" spans="1:36" x14ac:dyDescent="0.15">
      <c r="A76" s="2">
        <v>42014.999999952415</v>
      </c>
      <c r="B76" s="38">
        <v>1.861028643</v>
      </c>
      <c r="C76" s="12">
        <f t="shared" si="35"/>
        <v>160792.8747552</v>
      </c>
      <c r="D76" s="12">
        <f>Výpar!$E$18/31</f>
        <v>0</v>
      </c>
      <c r="E76" s="12">
        <f t="shared" si="36"/>
        <v>0</v>
      </c>
      <c r="F76" s="13">
        <f t="shared" si="37"/>
        <v>11664</v>
      </c>
      <c r="G76" s="13">
        <f t="shared" si="38"/>
        <v>7171.2000000000007</v>
      </c>
      <c r="H76" s="14">
        <f t="shared" si="38"/>
        <v>7171.2000000000007</v>
      </c>
      <c r="I76" s="15">
        <f t="shared" si="30"/>
        <v>26006.400000000001</v>
      </c>
      <c r="J76" s="15">
        <f t="shared" si="31"/>
        <v>134786.4747552</v>
      </c>
      <c r="K76" s="15">
        <f t="shared" si="39"/>
        <v>5627000</v>
      </c>
      <c r="L76" s="15">
        <f t="shared" si="40"/>
        <v>1671676.1707208497</v>
      </c>
      <c r="N76" s="2">
        <v>42014.999999952415</v>
      </c>
      <c r="O76" s="38">
        <f t="shared" si="32"/>
        <v>0.61422048391611028</v>
      </c>
      <c r="P76" s="12">
        <f t="shared" si="41"/>
        <v>53068.649810351926</v>
      </c>
      <c r="Q76" s="12">
        <f t="shared" si="42"/>
        <v>0</v>
      </c>
      <c r="R76" s="12">
        <f t="shared" si="43"/>
        <v>0</v>
      </c>
      <c r="S76" s="13">
        <f t="shared" si="44"/>
        <v>7171.2000000000007</v>
      </c>
      <c r="T76" s="13">
        <f t="shared" si="50"/>
        <v>0</v>
      </c>
      <c r="U76" s="14">
        <v>0</v>
      </c>
      <c r="V76" s="15">
        <f t="shared" si="51"/>
        <v>7171.2000000000007</v>
      </c>
      <c r="W76" s="15">
        <f t="shared" si="45"/>
        <v>45897.449810351929</v>
      </c>
      <c r="X76" s="15">
        <f t="shared" si="56"/>
        <v>6518000</v>
      </c>
      <c r="Y76" s="15">
        <f t="shared" si="52"/>
        <v>1306294.286790241</v>
      </c>
      <c r="Z76" s="15">
        <f t="shared" si="46"/>
        <v>6518000</v>
      </c>
      <c r="AB76" s="2">
        <v>42014.999999952415</v>
      </c>
      <c r="AC76" s="12">
        <f t="shared" si="33"/>
        <v>17537.858545505485</v>
      </c>
      <c r="AD76" s="12">
        <f t="shared" si="47"/>
        <v>0</v>
      </c>
      <c r="AE76" s="12">
        <f t="shared" si="55"/>
        <v>0</v>
      </c>
      <c r="AF76" s="13">
        <f t="shared" si="48"/>
        <v>4147.2</v>
      </c>
      <c r="AG76" s="15">
        <f t="shared" si="34"/>
        <v>4147.2</v>
      </c>
      <c r="AH76" s="15">
        <f t="shared" si="49"/>
        <v>13390.658545505485</v>
      </c>
      <c r="AI76" s="15">
        <f t="shared" si="53"/>
        <v>1661721.43</v>
      </c>
      <c r="AJ76" s="15">
        <f t="shared" si="54"/>
        <v>277755.42369198188</v>
      </c>
    </row>
    <row r="77" spans="1:36" x14ac:dyDescent="0.15">
      <c r="A77" s="2">
        <v>42015.999999952357</v>
      </c>
      <c r="B77" s="38">
        <v>1.9947628159999999</v>
      </c>
      <c r="C77" s="12">
        <f t="shared" si="35"/>
        <v>172347.50730239999</v>
      </c>
      <c r="D77" s="12">
        <f>Výpar!$E$18/31</f>
        <v>0</v>
      </c>
      <c r="E77" s="12">
        <f t="shared" si="36"/>
        <v>0</v>
      </c>
      <c r="F77" s="13">
        <f t="shared" si="37"/>
        <v>11664</v>
      </c>
      <c r="G77" s="13">
        <f t="shared" si="38"/>
        <v>7171.2000000000007</v>
      </c>
      <c r="H77" s="14">
        <f t="shared" si="38"/>
        <v>7171.2000000000007</v>
      </c>
      <c r="I77" s="15">
        <f t="shared" si="30"/>
        <v>26006.400000000001</v>
      </c>
      <c r="J77" s="15">
        <f t="shared" si="31"/>
        <v>146341.10730239999</v>
      </c>
      <c r="K77" s="15">
        <f t="shared" si="39"/>
        <v>5627000</v>
      </c>
      <c r="L77" s="15">
        <f t="shared" si="40"/>
        <v>1818017.2780232497</v>
      </c>
      <c r="N77" s="2">
        <v>42015.999999952357</v>
      </c>
      <c r="O77" s="38">
        <f t="shared" si="32"/>
        <v>0.65835858397445557</v>
      </c>
      <c r="P77" s="12">
        <f t="shared" si="41"/>
        <v>56882.18165539296</v>
      </c>
      <c r="Q77" s="12">
        <f t="shared" si="42"/>
        <v>0</v>
      </c>
      <c r="R77" s="12">
        <f t="shared" si="43"/>
        <v>0</v>
      </c>
      <c r="S77" s="13">
        <f t="shared" si="44"/>
        <v>7171.2000000000007</v>
      </c>
      <c r="T77" s="13">
        <f t="shared" si="50"/>
        <v>0</v>
      </c>
      <c r="U77" s="14">
        <v>0</v>
      </c>
      <c r="V77" s="15">
        <f t="shared" si="51"/>
        <v>7171.2000000000007</v>
      </c>
      <c r="W77" s="15">
        <f t="shared" si="45"/>
        <v>49710.981655392956</v>
      </c>
      <c r="X77" s="15">
        <f t="shared" si="56"/>
        <v>6518000</v>
      </c>
      <c r="Y77" s="15">
        <f t="shared" si="52"/>
        <v>1356005.2684456341</v>
      </c>
      <c r="Z77" s="15">
        <f t="shared" si="46"/>
        <v>6518000</v>
      </c>
      <c r="AB77" s="2">
        <v>42015.999999952357</v>
      </c>
      <c r="AC77" s="12">
        <f t="shared" si="33"/>
        <v>18798.135230443189</v>
      </c>
      <c r="AD77" s="12">
        <f t="shared" si="47"/>
        <v>0</v>
      </c>
      <c r="AE77" s="12">
        <f t="shared" si="55"/>
        <v>0</v>
      </c>
      <c r="AF77" s="13">
        <f t="shared" si="48"/>
        <v>4147.2</v>
      </c>
      <c r="AG77" s="15">
        <f t="shared" si="34"/>
        <v>4147.2</v>
      </c>
      <c r="AH77" s="15">
        <f t="shared" si="49"/>
        <v>14650.935230443189</v>
      </c>
      <c r="AI77" s="15">
        <f t="shared" si="53"/>
        <v>1661721.43</v>
      </c>
      <c r="AJ77" s="15">
        <f t="shared" si="54"/>
        <v>292406.35892242508</v>
      </c>
    </row>
    <row r="78" spans="1:36" x14ac:dyDescent="0.15">
      <c r="A78" s="2">
        <v>42016.999999952299</v>
      </c>
      <c r="B78" s="38">
        <v>2.4443020390000001</v>
      </c>
      <c r="C78" s="12">
        <f t="shared" si="35"/>
        <v>211187.69616960001</v>
      </c>
      <c r="D78" s="12">
        <f>Výpar!$E$18/31</f>
        <v>0</v>
      </c>
      <c r="E78" s="12">
        <f t="shared" si="36"/>
        <v>0</v>
      </c>
      <c r="F78" s="13">
        <f t="shared" si="37"/>
        <v>11664</v>
      </c>
      <c r="G78" s="13">
        <f t="shared" si="38"/>
        <v>7171.2000000000007</v>
      </c>
      <c r="H78" s="14">
        <f t="shared" si="38"/>
        <v>7171.2000000000007</v>
      </c>
      <c r="I78" s="15">
        <f t="shared" si="30"/>
        <v>26006.400000000001</v>
      </c>
      <c r="J78" s="15">
        <f t="shared" si="31"/>
        <v>185181.29616960001</v>
      </c>
      <c r="K78" s="15">
        <f t="shared" si="39"/>
        <v>5627000</v>
      </c>
      <c r="L78" s="15">
        <f t="shared" si="40"/>
        <v>2003198.5741928497</v>
      </c>
      <c r="N78" s="2">
        <v>42016.999999952299</v>
      </c>
      <c r="O78" s="38">
        <f t="shared" si="32"/>
        <v>0.80672610111552967</v>
      </c>
      <c r="P78" s="12">
        <f t="shared" si="41"/>
        <v>69701.135136381767</v>
      </c>
      <c r="Q78" s="12">
        <f t="shared" si="42"/>
        <v>0</v>
      </c>
      <c r="R78" s="12">
        <f t="shared" si="43"/>
        <v>0</v>
      </c>
      <c r="S78" s="13">
        <f t="shared" si="44"/>
        <v>7171.2000000000007</v>
      </c>
      <c r="T78" s="13">
        <f t="shared" si="50"/>
        <v>0</v>
      </c>
      <c r="U78" s="14">
        <v>0</v>
      </c>
      <c r="V78" s="15">
        <f t="shared" si="51"/>
        <v>7171.2000000000007</v>
      </c>
      <c r="W78" s="15">
        <f t="shared" si="45"/>
        <v>62529.93513638177</v>
      </c>
      <c r="X78" s="15">
        <f t="shared" si="56"/>
        <v>6518000</v>
      </c>
      <c r="Y78" s="15">
        <f t="shared" si="52"/>
        <v>1418535.2035820158</v>
      </c>
      <c r="Z78" s="15">
        <f t="shared" si="46"/>
        <v>6518000</v>
      </c>
      <c r="AB78" s="2">
        <v>42016.999999952299</v>
      </c>
      <c r="AC78" s="12">
        <f t="shared" si="33"/>
        <v>23034.478036495559</v>
      </c>
      <c r="AD78" s="12">
        <f t="shared" si="47"/>
        <v>0</v>
      </c>
      <c r="AE78" s="12">
        <f t="shared" si="55"/>
        <v>0</v>
      </c>
      <c r="AF78" s="13">
        <f t="shared" si="48"/>
        <v>4147.2</v>
      </c>
      <c r="AG78" s="15">
        <f t="shared" si="34"/>
        <v>4147.2</v>
      </c>
      <c r="AH78" s="15">
        <f t="shared" si="49"/>
        <v>18887.278036495558</v>
      </c>
      <c r="AI78" s="15">
        <f t="shared" si="53"/>
        <v>1661721.43</v>
      </c>
      <c r="AJ78" s="15">
        <f t="shared" si="54"/>
        <v>311293.63695892063</v>
      </c>
    </row>
    <row r="79" spans="1:36" x14ac:dyDescent="0.15">
      <c r="A79" s="2">
        <v>42018</v>
      </c>
      <c r="B79" s="38">
        <v>2.2739717580000001</v>
      </c>
      <c r="C79" s="12">
        <f t="shared" si="35"/>
        <v>196471.15989120002</v>
      </c>
      <c r="D79" s="12">
        <f>Výpar!$E$18/31</f>
        <v>0</v>
      </c>
      <c r="E79" s="12">
        <f t="shared" si="36"/>
        <v>0</v>
      </c>
      <c r="F79" s="13">
        <f t="shared" si="37"/>
        <v>11664</v>
      </c>
      <c r="G79" s="13">
        <f t="shared" si="38"/>
        <v>7171.2000000000007</v>
      </c>
      <c r="H79" s="14">
        <f t="shared" si="38"/>
        <v>7171.2000000000007</v>
      </c>
      <c r="I79" s="15">
        <f t="shared" si="30"/>
        <v>26006.400000000001</v>
      </c>
      <c r="J79" s="15">
        <f t="shared" si="31"/>
        <v>170464.75989120002</v>
      </c>
      <c r="K79" s="15">
        <f t="shared" si="39"/>
        <v>5627000</v>
      </c>
      <c r="L79" s="15">
        <f t="shared" si="40"/>
        <v>2173663.3340840498</v>
      </c>
      <c r="N79" s="2">
        <v>42018</v>
      </c>
      <c r="O79" s="38">
        <f t="shared" si="32"/>
        <v>0.750509691972714</v>
      </c>
      <c r="P79" s="12">
        <f t="shared" si="41"/>
        <v>64844.037386442491</v>
      </c>
      <c r="Q79" s="12">
        <f t="shared" si="42"/>
        <v>0</v>
      </c>
      <c r="R79" s="12">
        <f t="shared" si="43"/>
        <v>0</v>
      </c>
      <c r="S79" s="13">
        <f t="shared" si="44"/>
        <v>7171.2000000000007</v>
      </c>
      <c r="T79" s="13">
        <f t="shared" si="50"/>
        <v>0</v>
      </c>
      <c r="U79" s="14">
        <v>0</v>
      </c>
      <c r="V79" s="15">
        <f t="shared" si="51"/>
        <v>7171.2000000000007</v>
      </c>
      <c r="W79" s="15">
        <f t="shared" si="45"/>
        <v>57672.837386442494</v>
      </c>
      <c r="X79" s="15">
        <f t="shared" si="56"/>
        <v>6518000</v>
      </c>
      <c r="Y79" s="15">
        <f t="shared" si="52"/>
        <v>1476208.0409684584</v>
      </c>
      <c r="Z79" s="15">
        <f t="shared" si="46"/>
        <v>6518000</v>
      </c>
      <c r="AB79" s="2">
        <v>42018</v>
      </c>
      <c r="AC79" s="12">
        <f t="shared" si="33"/>
        <v>21429.328977973408</v>
      </c>
      <c r="AD79" s="12">
        <f t="shared" si="47"/>
        <v>0</v>
      </c>
      <c r="AE79" s="12">
        <f t="shared" si="55"/>
        <v>0</v>
      </c>
      <c r="AF79" s="13">
        <f t="shared" si="48"/>
        <v>4147.2</v>
      </c>
      <c r="AG79" s="15">
        <f t="shared" si="34"/>
        <v>4147.2</v>
      </c>
      <c r="AH79" s="15">
        <f t="shared" si="49"/>
        <v>17282.128977973407</v>
      </c>
      <c r="AI79" s="15">
        <f t="shared" si="53"/>
        <v>1661721.43</v>
      </c>
      <c r="AJ79" s="15">
        <f t="shared" si="54"/>
        <v>328575.76593689405</v>
      </c>
    </row>
    <row r="80" spans="1:36" x14ac:dyDescent="0.15">
      <c r="A80" s="2">
        <v>42019</v>
      </c>
      <c r="B80" s="38">
        <v>2.142168174</v>
      </c>
      <c r="C80" s="12">
        <f t="shared" si="35"/>
        <v>185083.33023359999</v>
      </c>
      <c r="D80" s="12">
        <f>Výpar!$E$18/31</f>
        <v>0</v>
      </c>
      <c r="E80" s="12">
        <f t="shared" si="36"/>
        <v>0</v>
      </c>
      <c r="F80" s="13">
        <f t="shared" si="37"/>
        <v>11664</v>
      </c>
      <c r="G80" s="13">
        <f t="shared" si="38"/>
        <v>7171.2000000000007</v>
      </c>
      <c r="H80" s="14">
        <f t="shared" si="38"/>
        <v>7171.2000000000007</v>
      </c>
      <c r="I80" s="15">
        <f t="shared" si="30"/>
        <v>26006.400000000001</v>
      </c>
      <c r="J80" s="15">
        <f t="shared" si="31"/>
        <v>159076.9302336</v>
      </c>
      <c r="K80" s="15">
        <f t="shared" si="39"/>
        <v>5627000</v>
      </c>
      <c r="L80" s="15">
        <f t="shared" si="40"/>
        <v>2332740.2643176499</v>
      </c>
      <c r="N80" s="2">
        <v>42019</v>
      </c>
      <c r="O80" s="38">
        <f t="shared" si="32"/>
        <v>0.70700877034484755</v>
      </c>
      <c r="P80" s="12">
        <f t="shared" si="41"/>
        <v>61085.557757794828</v>
      </c>
      <c r="Q80" s="12">
        <f t="shared" si="42"/>
        <v>0</v>
      </c>
      <c r="R80" s="12">
        <f t="shared" si="43"/>
        <v>0</v>
      </c>
      <c r="S80" s="13">
        <f t="shared" si="44"/>
        <v>7171.2000000000007</v>
      </c>
      <c r="T80" s="13">
        <f t="shared" si="50"/>
        <v>0</v>
      </c>
      <c r="U80" s="14">
        <v>0</v>
      </c>
      <c r="V80" s="15">
        <f t="shared" si="51"/>
        <v>7171.2000000000007</v>
      </c>
      <c r="W80" s="15">
        <f t="shared" si="45"/>
        <v>53914.357757794831</v>
      </c>
      <c r="X80" s="15">
        <f t="shared" si="56"/>
        <v>6518000</v>
      </c>
      <c r="Y80" s="15">
        <f t="shared" si="52"/>
        <v>1530122.3987262533</v>
      </c>
      <c r="Z80" s="15">
        <f t="shared" si="46"/>
        <v>6518000</v>
      </c>
      <c r="AB80" s="2">
        <v>42019</v>
      </c>
      <c r="AC80" s="12">
        <f t="shared" si="33"/>
        <v>20187.245670616892</v>
      </c>
      <c r="AD80" s="12">
        <f t="shared" si="47"/>
        <v>0</v>
      </c>
      <c r="AE80" s="12">
        <f t="shared" si="55"/>
        <v>0</v>
      </c>
      <c r="AF80" s="13">
        <f t="shared" si="48"/>
        <v>4147.2</v>
      </c>
      <c r="AG80" s="15">
        <f t="shared" si="34"/>
        <v>4147.2</v>
      </c>
      <c r="AH80" s="15">
        <f t="shared" si="49"/>
        <v>16040.045670616892</v>
      </c>
      <c r="AI80" s="15">
        <f t="shared" si="53"/>
        <v>1661721.43</v>
      </c>
      <c r="AJ80" s="15">
        <f t="shared" si="54"/>
        <v>344615.81160751096</v>
      </c>
    </row>
    <row r="81" spans="1:36" x14ac:dyDescent="0.15">
      <c r="A81" s="2">
        <v>42020</v>
      </c>
      <c r="B81" s="38">
        <v>2.1422990610000001</v>
      </c>
      <c r="C81" s="12">
        <f t="shared" si="35"/>
        <v>185094.6388704</v>
      </c>
      <c r="D81" s="12">
        <f>Výpar!$E$18/31</f>
        <v>0</v>
      </c>
      <c r="E81" s="12">
        <f t="shared" si="36"/>
        <v>0</v>
      </c>
      <c r="F81" s="13">
        <f t="shared" si="37"/>
        <v>11664</v>
      </c>
      <c r="G81" s="13">
        <f t="shared" si="38"/>
        <v>7171.2000000000007</v>
      </c>
      <c r="H81" s="14">
        <f t="shared" si="38"/>
        <v>7171.2000000000007</v>
      </c>
      <c r="I81" s="15">
        <f t="shared" si="30"/>
        <v>26006.400000000001</v>
      </c>
      <c r="J81" s="15">
        <f t="shared" si="31"/>
        <v>159088.2388704</v>
      </c>
      <c r="K81" s="15">
        <f t="shared" si="39"/>
        <v>5627000</v>
      </c>
      <c r="L81" s="15">
        <f t="shared" si="40"/>
        <v>2491828.5031880499</v>
      </c>
      <c r="N81" s="2">
        <v>42020</v>
      </c>
      <c r="O81" s="38">
        <f t="shared" si="32"/>
        <v>0.70705196875384602</v>
      </c>
      <c r="P81" s="12">
        <f t="shared" si="41"/>
        <v>61089.290100332299</v>
      </c>
      <c r="Q81" s="12">
        <f t="shared" si="42"/>
        <v>0</v>
      </c>
      <c r="R81" s="12">
        <f t="shared" si="43"/>
        <v>0</v>
      </c>
      <c r="S81" s="13">
        <f t="shared" si="44"/>
        <v>7171.2000000000007</v>
      </c>
      <c r="T81" s="13">
        <f t="shared" si="50"/>
        <v>0</v>
      </c>
      <c r="U81" s="14">
        <v>0</v>
      </c>
      <c r="V81" s="15">
        <f t="shared" si="51"/>
        <v>7171.2000000000007</v>
      </c>
      <c r="W81" s="15">
        <f t="shared" si="45"/>
        <v>53918.090100332294</v>
      </c>
      <c r="X81" s="15">
        <f t="shared" si="56"/>
        <v>6518000</v>
      </c>
      <c r="Y81" s="15">
        <f t="shared" si="52"/>
        <v>1584040.4888265857</v>
      </c>
      <c r="Z81" s="15">
        <f t="shared" si="46"/>
        <v>6518000</v>
      </c>
      <c r="AB81" s="2">
        <v>42020</v>
      </c>
      <c r="AC81" s="12">
        <f t="shared" si="33"/>
        <v>20188.479116270766</v>
      </c>
      <c r="AD81" s="12">
        <f t="shared" si="47"/>
        <v>0</v>
      </c>
      <c r="AE81" s="12">
        <f t="shared" si="55"/>
        <v>0</v>
      </c>
      <c r="AF81" s="13">
        <f t="shared" si="48"/>
        <v>4147.2</v>
      </c>
      <c r="AG81" s="15">
        <f t="shared" si="34"/>
        <v>4147.2</v>
      </c>
      <c r="AH81" s="15">
        <f t="shared" si="49"/>
        <v>16041.279116270765</v>
      </c>
      <c r="AI81" s="15">
        <f t="shared" si="53"/>
        <v>1661721.43</v>
      </c>
      <c r="AJ81" s="15">
        <f t="shared" si="54"/>
        <v>360657.09072378173</v>
      </c>
    </row>
    <row r="82" spans="1:36" x14ac:dyDescent="0.15">
      <c r="A82" s="2">
        <v>42021</v>
      </c>
      <c r="B82" s="38">
        <v>1.907644181</v>
      </c>
      <c r="C82" s="12">
        <f t="shared" si="35"/>
        <v>164820.45723840001</v>
      </c>
      <c r="D82" s="12">
        <f>Výpar!$E$18/31</f>
        <v>0</v>
      </c>
      <c r="E82" s="12">
        <f t="shared" si="36"/>
        <v>0</v>
      </c>
      <c r="F82" s="13">
        <f t="shared" si="37"/>
        <v>11664</v>
      </c>
      <c r="G82" s="13">
        <f t="shared" si="38"/>
        <v>7171.2000000000007</v>
      </c>
      <c r="H82" s="14">
        <f t="shared" si="38"/>
        <v>7171.2000000000007</v>
      </c>
      <c r="I82" s="15">
        <f t="shared" si="30"/>
        <v>26006.400000000001</v>
      </c>
      <c r="J82" s="15">
        <f t="shared" si="31"/>
        <v>138814.05723840001</v>
      </c>
      <c r="K82" s="15">
        <f t="shared" si="39"/>
        <v>5627000</v>
      </c>
      <c r="L82" s="15">
        <f t="shared" si="40"/>
        <v>2630642.5604264499</v>
      </c>
      <c r="N82" s="2">
        <v>42021</v>
      </c>
      <c r="O82" s="38">
        <f t="shared" si="32"/>
        <v>0.6296056411602321</v>
      </c>
      <c r="P82" s="12">
        <f t="shared" si="41"/>
        <v>54397.927396244057</v>
      </c>
      <c r="Q82" s="12">
        <f t="shared" si="42"/>
        <v>0</v>
      </c>
      <c r="R82" s="12">
        <f t="shared" si="43"/>
        <v>0</v>
      </c>
      <c r="S82" s="13">
        <f t="shared" si="44"/>
        <v>7171.2000000000007</v>
      </c>
      <c r="T82" s="13">
        <f t="shared" si="50"/>
        <v>0</v>
      </c>
      <c r="U82" s="14">
        <v>0</v>
      </c>
      <c r="V82" s="15">
        <f t="shared" si="51"/>
        <v>7171.2000000000007</v>
      </c>
      <c r="W82" s="15">
        <f t="shared" si="45"/>
        <v>47226.727396244052</v>
      </c>
      <c r="X82" s="15">
        <f t="shared" si="56"/>
        <v>6518000</v>
      </c>
      <c r="Y82" s="15">
        <f t="shared" si="52"/>
        <v>1631267.2162228297</v>
      </c>
      <c r="Z82" s="15">
        <f t="shared" si="46"/>
        <v>6518000</v>
      </c>
      <c r="AB82" s="2">
        <v>42021</v>
      </c>
      <c r="AC82" s="12">
        <f t="shared" si="33"/>
        <v>17977.151468019969</v>
      </c>
      <c r="AD82" s="12">
        <f t="shared" si="47"/>
        <v>0</v>
      </c>
      <c r="AE82" s="12">
        <f t="shared" si="55"/>
        <v>0</v>
      </c>
      <c r="AF82" s="13">
        <f t="shared" si="48"/>
        <v>4147.2</v>
      </c>
      <c r="AG82" s="15">
        <f t="shared" si="34"/>
        <v>4147.2</v>
      </c>
      <c r="AH82" s="15">
        <f t="shared" si="49"/>
        <v>13829.951468019968</v>
      </c>
      <c r="AI82" s="15">
        <f t="shared" si="53"/>
        <v>1661721.43</v>
      </c>
      <c r="AJ82" s="15">
        <f t="shared" si="54"/>
        <v>374487.04219180171</v>
      </c>
    </row>
    <row r="83" spans="1:36" x14ac:dyDescent="0.15">
      <c r="A83" s="2">
        <v>42022</v>
      </c>
      <c r="B83" s="38">
        <v>1.7898390019999999</v>
      </c>
      <c r="C83" s="12">
        <f t="shared" si="35"/>
        <v>154642.08977279998</v>
      </c>
      <c r="D83" s="12">
        <f>Výpar!$E$18/31</f>
        <v>0</v>
      </c>
      <c r="E83" s="12">
        <f t="shared" si="36"/>
        <v>0</v>
      </c>
      <c r="F83" s="13">
        <f t="shared" si="37"/>
        <v>11664</v>
      </c>
      <c r="G83" s="13">
        <f t="shared" si="38"/>
        <v>7171.2000000000007</v>
      </c>
      <c r="H83" s="14">
        <f t="shared" si="38"/>
        <v>7171.2000000000007</v>
      </c>
      <c r="I83" s="15">
        <f t="shared" si="30"/>
        <v>26006.400000000001</v>
      </c>
      <c r="J83" s="15">
        <f t="shared" si="31"/>
        <v>128635.68977279999</v>
      </c>
      <c r="K83" s="15">
        <f t="shared" si="39"/>
        <v>5627000</v>
      </c>
      <c r="L83" s="15">
        <f t="shared" si="40"/>
        <v>2759278.2501992499</v>
      </c>
      <c r="N83" s="2">
        <v>42022</v>
      </c>
      <c r="O83" s="38">
        <f t="shared" si="32"/>
        <v>0.59072480269201733</v>
      </c>
      <c r="P83" s="12">
        <f t="shared" si="41"/>
        <v>51038.622952590296</v>
      </c>
      <c r="Q83" s="12">
        <f t="shared" si="42"/>
        <v>0</v>
      </c>
      <c r="R83" s="12">
        <f t="shared" si="43"/>
        <v>0</v>
      </c>
      <c r="S83" s="13">
        <f t="shared" si="44"/>
        <v>7171.2000000000007</v>
      </c>
      <c r="T83" s="13">
        <f t="shared" si="50"/>
        <v>0</v>
      </c>
      <c r="U83" s="14">
        <v>0</v>
      </c>
      <c r="V83" s="15">
        <f t="shared" si="51"/>
        <v>7171.2000000000007</v>
      </c>
      <c r="W83" s="15">
        <f t="shared" si="45"/>
        <v>43867.422952590292</v>
      </c>
      <c r="X83" s="15">
        <f t="shared" si="56"/>
        <v>6518000</v>
      </c>
      <c r="Y83" s="15">
        <f t="shared" si="52"/>
        <v>1675134.6391754199</v>
      </c>
      <c r="Z83" s="15">
        <f t="shared" si="46"/>
        <v>6518000</v>
      </c>
      <c r="AB83" s="2">
        <v>42022</v>
      </c>
      <c r="AC83" s="12">
        <f t="shared" si="33"/>
        <v>16866.985553593495</v>
      </c>
      <c r="AD83" s="12">
        <f t="shared" si="47"/>
        <v>0</v>
      </c>
      <c r="AE83" s="12">
        <f t="shared" si="55"/>
        <v>0</v>
      </c>
      <c r="AF83" s="13">
        <f t="shared" si="48"/>
        <v>4147.2</v>
      </c>
      <c r="AG83" s="15">
        <f t="shared" si="34"/>
        <v>4147.2</v>
      </c>
      <c r="AH83" s="15">
        <f t="shared" si="49"/>
        <v>12719.785553593494</v>
      </c>
      <c r="AI83" s="15">
        <f t="shared" si="53"/>
        <v>1661721.43</v>
      </c>
      <c r="AJ83" s="15">
        <f t="shared" si="54"/>
        <v>387206.82774539519</v>
      </c>
    </row>
    <row r="84" spans="1:36" x14ac:dyDescent="0.15">
      <c r="A84" s="2">
        <v>42023</v>
      </c>
      <c r="B84" s="38">
        <v>1.3530874740000001</v>
      </c>
      <c r="C84" s="12">
        <f t="shared" si="35"/>
        <v>116906.7577536</v>
      </c>
      <c r="D84" s="12">
        <f>Výpar!$E$18/31</f>
        <v>0</v>
      </c>
      <c r="E84" s="12">
        <f t="shared" si="36"/>
        <v>0</v>
      </c>
      <c r="F84" s="13">
        <f t="shared" si="37"/>
        <v>11664</v>
      </c>
      <c r="G84" s="13">
        <f t="shared" si="38"/>
        <v>7171.2000000000007</v>
      </c>
      <c r="H84" s="14">
        <f t="shared" si="38"/>
        <v>7171.2000000000007</v>
      </c>
      <c r="I84" s="15">
        <f t="shared" si="30"/>
        <v>26006.400000000001</v>
      </c>
      <c r="J84" s="15">
        <f t="shared" si="31"/>
        <v>90900.357753599994</v>
      </c>
      <c r="K84" s="15">
        <f t="shared" si="39"/>
        <v>5627000</v>
      </c>
      <c r="L84" s="15">
        <f t="shared" si="40"/>
        <v>2850178.6079528499</v>
      </c>
      <c r="N84" s="2">
        <v>42023</v>
      </c>
      <c r="O84" s="38">
        <f t="shared" si="32"/>
        <v>0.44657778169462986</v>
      </c>
      <c r="P84" s="12">
        <f t="shared" si="41"/>
        <v>38584.320338416022</v>
      </c>
      <c r="Q84" s="12">
        <f t="shared" si="42"/>
        <v>0</v>
      </c>
      <c r="R84" s="12">
        <f t="shared" si="43"/>
        <v>0</v>
      </c>
      <c r="S84" s="13">
        <f t="shared" si="44"/>
        <v>7171.2000000000007</v>
      </c>
      <c r="T84" s="13">
        <f t="shared" si="50"/>
        <v>0</v>
      </c>
      <c r="U84" s="14">
        <v>0</v>
      </c>
      <c r="V84" s="15">
        <f t="shared" si="51"/>
        <v>7171.2000000000007</v>
      </c>
      <c r="W84" s="15">
        <f t="shared" si="45"/>
        <v>31413.120338416022</v>
      </c>
      <c r="X84" s="15">
        <f t="shared" si="56"/>
        <v>6518000</v>
      </c>
      <c r="Y84" s="15">
        <f t="shared" si="52"/>
        <v>1706547.7595138359</v>
      </c>
      <c r="Z84" s="15">
        <f t="shared" si="46"/>
        <v>6518000</v>
      </c>
      <c r="AB84" s="2">
        <v>42023</v>
      </c>
      <c r="AC84" s="12">
        <f t="shared" si="33"/>
        <v>12751.150718698171</v>
      </c>
      <c r="AD84" s="12">
        <f t="shared" si="47"/>
        <v>0</v>
      </c>
      <c r="AE84" s="12">
        <f t="shared" si="55"/>
        <v>0</v>
      </c>
      <c r="AF84" s="13">
        <f t="shared" si="48"/>
        <v>4147.2</v>
      </c>
      <c r="AG84" s="15">
        <f t="shared" si="34"/>
        <v>4147.2</v>
      </c>
      <c r="AH84" s="15">
        <f t="shared" si="49"/>
        <v>8603.9507186981718</v>
      </c>
      <c r="AI84" s="15">
        <f t="shared" si="53"/>
        <v>1661721.43</v>
      </c>
      <c r="AJ84" s="15">
        <f t="shared" si="54"/>
        <v>395810.77846409334</v>
      </c>
    </row>
    <row r="85" spans="1:36" x14ac:dyDescent="0.15">
      <c r="A85" s="2">
        <v>42024</v>
      </c>
      <c r="B85" s="38">
        <v>1.519805265</v>
      </c>
      <c r="C85" s="12">
        <f t="shared" si="35"/>
        <v>131311.17489600001</v>
      </c>
      <c r="D85" s="12">
        <f>Výpar!$E$18/31</f>
        <v>0</v>
      </c>
      <c r="E85" s="12">
        <f t="shared" si="36"/>
        <v>0</v>
      </c>
      <c r="F85" s="13">
        <f t="shared" si="37"/>
        <v>11664</v>
      </c>
      <c r="G85" s="13">
        <f t="shared" si="38"/>
        <v>7171.2000000000007</v>
      </c>
      <c r="H85" s="14">
        <f t="shared" si="38"/>
        <v>7171.2000000000007</v>
      </c>
      <c r="I85" s="15">
        <f t="shared" si="30"/>
        <v>26006.400000000001</v>
      </c>
      <c r="J85" s="15">
        <f t="shared" si="31"/>
        <v>105304.77489600002</v>
      </c>
      <c r="K85" s="15">
        <f t="shared" si="39"/>
        <v>5627000</v>
      </c>
      <c r="L85" s="15">
        <f t="shared" si="40"/>
        <v>2955483.38284885</v>
      </c>
      <c r="N85" s="2">
        <v>42024</v>
      </c>
      <c r="O85" s="38">
        <f t="shared" si="32"/>
        <v>0.50160191184470249</v>
      </c>
      <c r="P85" s="12">
        <f t="shared" si="41"/>
        <v>43338.405183382296</v>
      </c>
      <c r="Q85" s="12">
        <f t="shared" si="42"/>
        <v>0</v>
      </c>
      <c r="R85" s="12">
        <f t="shared" si="43"/>
        <v>0</v>
      </c>
      <c r="S85" s="13">
        <f t="shared" si="44"/>
        <v>7171.2000000000007</v>
      </c>
      <c r="T85" s="13">
        <f t="shared" si="50"/>
        <v>0</v>
      </c>
      <c r="U85" s="14">
        <v>0</v>
      </c>
      <c r="V85" s="15">
        <f t="shared" si="51"/>
        <v>7171.2000000000007</v>
      </c>
      <c r="W85" s="15">
        <f t="shared" si="45"/>
        <v>36167.205183382292</v>
      </c>
      <c r="X85" s="15">
        <f t="shared" si="56"/>
        <v>6518000</v>
      </c>
      <c r="Y85" s="15">
        <f t="shared" si="52"/>
        <v>1742714.9646972183</v>
      </c>
      <c r="Z85" s="15">
        <f t="shared" si="46"/>
        <v>6518000</v>
      </c>
      <c r="AB85" s="2">
        <v>42024</v>
      </c>
      <c r="AC85" s="12">
        <f t="shared" si="33"/>
        <v>14322.256594244414</v>
      </c>
      <c r="AD85" s="12">
        <f t="shared" si="47"/>
        <v>0</v>
      </c>
      <c r="AE85" s="12">
        <f t="shared" si="55"/>
        <v>0</v>
      </c>
      <c r="AF85" s="13">
        <f t="shared" si="48"/>
        <v>4147.2</v>
      </c>
      <c r="AG85" s="15">
        <f t="shared" si="34"/>
        <v>4147.2</v>
      </c>
      <c r="AH85" s="15">
        <f t="shared" si="49"/>
        <v>10175.056594244415</v>
      </c>
      <c r="AI85" s="15">
        <f t="shared" si="53"/>
        <v>1661721.43</v>
      </c>
      <c r="AJ85" s="15">
        <f t="shared" si="54"/>
        <v>405985.83505833778</v>
      </c>
    </row>
    <row r="86" spans="1:36" x14ac:dyDescent="0.15">
      <c r="A86" s="2">
        <v>42025</v>
      </c>
      <c r="B86" s="38">
        <v>0.999317232</v>
      </c>
      <c r="C86" s="12">
        <f t="shared" si="35"/>
        <v>86341.008844800002</v>
      </c>
      <c r="D86" s="12">
        <f>Výpar!$E$18/31</f>
        <v>0</v>
      </c>
      <c r="E86" s="12">
        <f t="shared" si="36"/>
        <v>0</v>
      </c>
      <c r="F86" s="13">
        <f t="shared" si="37"/>
        <v>11664</v>
      </c>
      <c r="G86" s="13">
        <f t="shared" si="38"/>
        <v>7171.2000000000007</v>
      </c>
      <c r="H86" s="14">
        <f t="shared" si="38"/>
        <v>7171.2000000000007</v>
      </c>
      <c r="I86" s="15">
        <f t="shared" si="30"/>
        <v>26006.400000000001</v>
      </c>
      <c r="J86" s="15">
        <f t="shared" si="31"/>
        <v>60334.608844800001</v>
      </c>
      <c r="K86" s="15">
        <f t="shared" si="39"/>
        <v>5627000</v>
      </c>
      <c r="L86" s="15">
        <f t="shared" si="40"/>
        <v>3015817.9916936499</v>
      </c>
      <c r="N86" s="2">
        <v>42025</v>
      </c>
      <c r="O86" s="38">
        <f t="shared" si="32"/>
        <v>0.32981819819564584</v>
      </c>
      <c r="P86" s="12">
        <f t="shared" si="41"/>
        <v>28496.292324103801</v>
      </c>
      <c r="Q86" s="12">
        <f t="shared" si="42"/>
        <v>0</v>
      </c>
      <c r="R86" s="12">
        <f t="shared" si="43"/>
        <v>0</v>
      </c>
      <c r="S86" s="13">
        <f t="shared" si="44"/>
        <v>7171.2000000000007</v>
      </c>
      <c r="T86" s="13">
        <f t="shared" si="50"/>
        <v>0</v>
      </c>
      <c r="U86" s="14">
        <v>0</v>
      </c>
      <c r="V86" s="15">
        <f t="shared" si="51"/>
        <v>7171.2000000000007</v>
      </c>
      <c r="W86" s="15">
        <f t="shared" si="45"/>
        <v>21325.0923241038</v>
      </c>
      <c r="X86" s="15">
        <f t="shared" si="56"/>
        <v>6518000</v>
      </c>
      <c r="Y86" s="15">
        <f t="shared" si="52"/>
        <v>1764040.057021322</v>
      </c>
      <c r="Z86" s="15">
        <f t="shared" si="46"/>
        <v>6518000</v>
      </c>
      <c r="AB86" s="2">
        <v>42025</v>
      </c>
      <c r="AC86" s="12">
        <f t="shared" si="33"/>
        <v>9417.3103261055439</v>
      </c>
      <c r="AD86" s="12">
        <f t="shared" si="47"/>
        <v>0</v>
      </c>
      <c r="AE86" s="12">
        <f t="shared" si="55"/>
        <v>0</v>
      </c>
      <c r="AF86" s="13">
        <f t="shared" si="48"/>
        <v>4147.2</v>
      </c>
      <c r="AG86" s="15">
        <f t="shared" si="34"/>
        <v>4147.2</v>
      </c>
      <c r="AH86" s="15">
        <f t="shared" si="49"/>
        <v>5270.1103261055441</v>
      </c>
      <c r="AI86" s="15">
        <f t="shared" si="53"/>
        <v>1661721.43</v>
      </c>
      <c r="AJ86" s="15">
        <f t="shared" si="54"/>
        <v>411255.94538444333</v>
      </c>
    </row>
    <row r="87" spans="1:36" x14ac:dyDescent="0.15">
      <c r="A87" s="2">
        <v>42026</v>
      </c>
      <c r="B87" s="38">
        <v>0.98529853999999994</v>
      </c>
      <c r="C87" s="12">
        <f t="shared" si="35"/>
        <v>85129.793855999989</v>
      </c>
      <c r="D87" s="12">
        <f>Výpar!$E$18/31</f>
        <v>0</v>
      </c>
      <c r="E87" s="12">
        <f t="shared" si="36"/>
        <v>0</v>
      </c>
      <c r="F87" s="13">
        <f t="shared" si="37"/>
        <v>11664</v>
      </c>
      <c r="G87" s="13">
        <f t="shared" si="38"/>
        <v>7171.2000000000007</v>
      </c>
      <c r="H87" s="14">
        <f t="shared" si="38"/>
        <v>7171.2000000000007</v>
      </c>
      <c r="I87" s="15">
        <f t="shared" si="30"/>
        <v>26006.400000000001</v>
      </c>
      <c r="J87" s="15">
        <f t="shared" si="31"/>
        <v>59123.393855999988</v>
      </c>
      <c r="K87" s="15">
        <f t="shared" si="39"/>
        <v>5627000</v>
      </c>
      <c r="L87" s="15">
        <f t="shared" si="40"/>
        <v>3074941.3855496501</v>
      </c>
      <c r="N87" s="2">
        <v>42026</v>
      </c>
      <c r="O87" s="38">
        <f t="shared" si="32"/>
        <v>0.32519141944267044</v>
      </c>
      <c r="P87" s="12">
        <f t="shared" si="41"/>
        <v>28096.538639846727</v>
      </c>
      <c r="Q87" s="12">
        <f t="shared" si="42"/>
        <v>0</v>
      </c>
      <c r="R87" s="12">
        <f t="shared" si="43"/>
        <v>0</v>
      </c>
      <c r="S87" s="13">
        <f t="shared" si="44"/>
        <v>7171.2000000000007</v>
      </c>
      <c r="T87" s="13">
        <f t="shared" si="50"/>
        <v>0</v>
      </c>
      <c r="U87" s="14">
        <v>0</v>
      </c>
      <c r="V87" s="15">
        <f t="shared" si="51"/>
        <v>7171.2000000000007</v>
      </c>
      <c r="W87" s="15">
        <f t="shared" si="45"/>
        <v>20925.338639846726</v>
      </c>
      <c r="X87" s="15">
        <f t="shared" si="56"/>
        <v>6518000</v>
      </c>
      <c r="Y87" s="15">
        <f t="shared" si="52"/>
        <v>1784965.3956611687</v>
      </c>
      <c r="Z87" s="15">
        <f t="shared" si="46"/>
        <v>6518000</v>
      </c>
      <c r="AB87" s="2">
        <v>42026</v>
      </c>
      <c r="AC87" s="12">
        <f t="shared" si="33"/>
        <v>9285.201753669664</v>
      </c>
      <c r="AD87" s="12">
        <f t="shared" si="47"/>
        <v>0</v>
      </c>
      <c r="AE87" s="12">
        <f t="shared" si="55"/>
        <v>0</v>
      </c>
      <c r="AF87" s="13">
        <f t="shared" si="48"/>
        <v>4147.2</v>
      </c>
      <c r="AG87" s="15">
        <f t="shared" si="34"/>
        <v>4147.2</v>
      </c>
      <c r="AH87" s="15">
        <f t="shared" si="49"/>
        <v>5138.0017536696641</v>
      </c>
      <c r="AI87" s="15">
        <f t="shared" si="53"/>
        <v>1661721.43</v>
      </c>
      <c r="AJ87" s="15">
        <f t="shared" si="54"/>
        <v>416393.94713811297</v>
      </c>
    </row>
    <row r="88" spans="1:36" x14ac:dyDescent="0.15">
      <c r="A88" s="2">
        <v>42027</v>
      </c>
      <c r="B88" s="38">
        <v>1.414760295</v>
      </c>
      <c r="C88" s="12">
        <f t="shared" si="35"/>
        <v>122235.28948799999</v>
      </c>
      <c r="D88" s="12">
        <f>Výpar!$E$18/31</f>
        <v>0</v>
      </c>
      <c r="E88" s="12">
        <f t="shared" si="36"/>
        <v>0</v>
      </c>
      <c r="F88" s="13">
        <f t="shared" si="37"/>
        <v>11664</v>
      </c>
      <c r="G88" s="13">
        <f t="shared" si="38"/>
        <v>7171.2000000000007</v>
      </c>
      <c r="H88" s="14">
        <f t="shared" si="38"/>
        <v>7171.2000000000007</v>
      </c>
      <c r="I88" s="15">
        <f t="shared" si="30"/>
        <v>26006.400000000001</v>
      </c>
      <c r="J88" s="15">
        <f t="shared" si="31"/>
        <v>96228.889487999986</v>
      </c>
      <c r="K88" s="15">
        <f t="shared" si="39"/>
        <v>5627000</v>
      </c>
      <c r="L88" s="15">
        <f t="shared" si="40"/>
        <v>3171170.27503765</v>
      </c>
      <c r="N88" s="2">
        <v>42027</v>
      </c>
      <c r="O88" s="38">
        <f t="shared" si="32"/>
        <v>0.46693249794339614</v>
      </c>
      <c r="P88" s="12">
        <f t="shared" si="41"/>
        <v>40342.967822309423</v>
      </c>
      <c r="Q88" s="12">
        <f t="shared" si="42"/>
        <v>0</v>
      </c>
      <c r="R88" s="12">
        <f t="shared" si="43"/>
        <v>0</v>
      </c>
      <c r="S88" s="13">
        <f t="shared" si="44"/>
        <v>7171.2000000000007</v>
      </c>
      <c r="T88" s="13">
        <f t="shared" si="50"/>
        <v>0</v>
      </c>
      <c r="U88" s="14">
        <v>0</v>
      </c>
      <c r="V88" s="15">
        <f t="shared" si="51"/>
        <v>7171.2000000000007</v>
      </c>
      <c r="W88" s="15">
        <f t="shared" si="45"/>
        <v>33171.767822309426</v>
      </c>
      <c r="X88" s="15">
        <f t="shared" si="56"/>
        <v>6518000</v>
      </c>
      <c r="Y88" s="15">
        <f t="shared" si="52"/>
        <v>1818137.1634834781</v>
      </c>
      <c r="Z88" s="15">
        <f t="shared" si="46"/>
        <v>6518000</v>
      </c>
      <c r="AB88" s="2">
        <v>42027</v>
      </c>
      <c r="AC88" s="12">
        <f t="shared" si="33"/>
        <v>13332.339629932072</v>
      </c>
      <c r="AD88" s="12">
        <f t="shared" si="47"/>
        <v>0</v>
      </c>
      <c r="AE88" s="12">
        <f t="shared" si="55"/>
        <v>0</v>
      </c>
      <c r="AF88" s="13">
        <f t="shared" si="48"/>
        <v>4147.2</v>
      </c>
      <c r="AG88" s="15">
        <f t="shared" si="34"/>
        <v>4147.2</v>
      </c>
      <c r="AH88" s="15">
        <f t="shared" si="49"/>
        <v>9185.1396299320731</v>
      </c>
      <c r="AI88" s="15">
        <f t="shared" si="53"/>
        <v>1661721.43</v>
      </c>
      <c r="AJ88" s="15">
        <f t="shared" si="54"/>
        <v>425579.08676804503</v>
      </c>
    </row>
    <row r="89" spans="1:36" x14ac:dyDescent="0.15">
      <c r="A89" s="2">
        <v>42028</v>
      </c>
      <c r="B89" s="38">
        <v>1.9110537970000001</v>
      </c>
      <c r="C89" s="12">
        <f t="shared" si="35"/>
        <v>165115.04806080001</v>
      </c>
      <c r="D89" s="12">
        <f>Výpar!$E$18/31</f>
        <v>0</v>
      </c>
      <c r="E89" s="12">
        <f t="shared" si="36"/>
        <v>0</v>
      </c>
      <c r="F89" s="13">
        <f t="shared" si="37"/>
        <v>11664</v>
      </c>
      <c r="G89" s="13">
        <f t="shared" si="38"/>
        <v>7171.2000000000007</v>
      </c>
      <c r="H89" s="14">
        <f t="shared" si="38"/>
        <v>7171.2000000000007</v>
      </c>
      <c r="I89" s="15">
        <f t="shared" si="30"/>
        <v>26006.400000000001</v>
      </c>
      <c r="J89" s="15">
        <f t="shared" si="31"/>
        <v>139108.64806080001</v>
      </c>
      <c r="K89" s="15">
        <f t="shared" si="39"/>
        <v>5627000</v>
      </c>
      <c r="L89" s="15">
        <f t="shared" si="40"/>
        <v>3310278.9230984501</v>
      </c>
      <c r="N89" s="2">
        <v>42028</v>
      </c>
      <c r="O89" s="38">
        <f t="shared" si="32"/>
        <v>0.63073096289956454</v>
      </c>
      <c r="P89" s="12">
        <f t="shared" si="41"/>
        <v>54495.155194522376</v>
      </c>
      <c r="Q89" s="12">
        <f t="shared" si="42"/>
        <v>0</v>
      </c>
      <c r="R89" s="12">
        <f t="shared" si="43"/>
        <v>0</v>
      </c>
      <c r="S89" s="13">
        <f t="shared" si="44"/>
        <v>7171.2000000000007</v>
      </c>
      <c r="T89" s="13">
        <f t="shared" si="50"/>
        <v>0</v>
      </c>
      <c r="U89" s="14">
        <v>0</v>
      </c>
      <c r="V89" s="15">
        <f t="shared" si="51"/>
        <v>7171.2000000000007</v>
      </c>
      <c r="W89" s="15">
        <f t="shared" si="45"/>
        <v>47323.955194522379</v>
      </c>
      <c r="X89" s="15">
        <f t="shared" si="56"/>
        <v>6518000</v>
      </c>
      <c r="Y89" s="15">
        <f t="shared" si="52"/>
        <v>1865461.1186780005</v>
      </c>
      <c r="Z89" s="15">
        <f t="shared" si="46"/>
        <v>6518000</v>
      </c>
      <c r="AB89" s="2">
        <v>42028</v>
      </c>
      <c r="AC89" s="12">
        <f t="shared" si="33"/>
        <v>18009.282818242555</v>
      </c>
      <c r="AD89" s="12">
        <f t="shared" si="47"/>
        <v>0</v>
      </c>
      <c r="AE89" s="12">
        <f t="shared" si="55"/>
        <v>0</v>
      </c>
      <c r="AF89" s="13">
        <f t="shared" si="48"/>
        <v>4147.2</v>
      </c>
      <c r="AG89" s="15">
        <f t="shared" si="34"/>
        <v>4147.2</v>
      </c>
      <c r="AH89" s="15">
        <f t="shared" si="49"/>
        <v>13862.082818242554</v>
      </c>
      <c r="AI89" s="15">
        <f t="shared" si="53"/>
        <v>1661721.43</v>
      </c>
      <c r="AJ89" s="15">
        <f t="shared" si="54"/>
        <v>439441.16958628758</v>
      </c>
    </row>
    <row r="90" spans="1:36" x14ac:dyDescent="0.15">
      <c r="A90" s="2">
        <v>42029</v>
      </c>
      <c r="B90" s="38">
        <v>1.3944426480000001</v>
      </c>
      <c r="C90" s="12">
        <f t="shared" si="35"/>
        <v>120479.84478720001</v>
      </c>
      <c r="D90" s="12">
        <f>Výpar!$E$18/31</f>
        <v>0</v>
      </c>
      <c r="E90" s="12">
        <f t="shared" si="36"/>
        <v>0</v>
      </c>
      <c r="F90" s="13">
        <f t="shared" si="37"/>
        <v>11664</v>
      </c>
      <c r="G90" s="13">
        <f t="shared" si="38"/>
        <v>7171.2000000000007</v>
      </c>
      <c r="H90" s="14">
        <f t="shared" si="38"/>
        <v>7171.2000000000007</v>
      </c>
      <c r="I90" s="15">
        <f t="shared" si="30"/>
        <v>26006.400000000001</v>
      </c>
      <c r="J90" s="15">
        <f t="shared" si="31"/>
        <v>94473.444787200016</v>
      </c>
      <c r="K90" s="15">
        <f t="shared" si="39"/>
        <v>5627000</v>
      </c>
      <c r="L90" s="15">
        <f t="shared" si="40"/>
        <v>3404752.3678856501</v>
      </c>
      <c r="N90" s="2">
        <v>42029</v>
      </c>
      <c r="O90" s="38">
        <f t="shared" si="32"/>
        <v>0.46022678977532649</v>
      </c>
      <c r="P90" s="12">
        <f t="shared" si="41"/>
        <v>39763.594636588212</v>
      </c>
      <c r="Q90" s="12">
        <f t="shared" si="42"/>
        <v>0</v>
      </c>
      <c r="R90" s="12">
        <f t="shared" si="43"/>
        <v>0</v>
      </c>
      <c r="S90" s="13">
        <f t="shared" si="44"/>
        <v>7171.2000000000007</v>
      </c>
      <c r="T90" s="13">
        <f t="shared" si="50"/>
        <v>0</v>
      </c>
      <c r="U90" s="14">
        <v>0</v>
      </c>
      <c r="V90" s="15">
        <f t="shared" si="51"/>
        <v>7171.2000000000007</v>
      </c>
      <c r="W90" s="15">
        <f t="shared" si="45"/>
        <v>32592.394636588211</v>
      </c>
      <c r="X90" s="15">
        <f t="shared" si="56"/>
        <v>6518000</v>
      </c>
      <c r="Y90" s="15">
        <f t="shared" si="52"/>
        <v>1898053.5133145887</v>
      </c>
      <c r="Z90" s="15">
        <f t="shared" si="46"/>
        <v>6518000</v>
      </c>
      <c r="AB90" s="2">
        <v>42029</v>
      </c>
      <c r="AC90" s="12">
        <f t="shared" si="33"/>
        <v>13140.871314598084</v>
      </c>
      <c r="AD90" s="12">
        <f t="shared" si="47"/>
        <v>0</v>
      </c>
      <c r="AE90" s="12">
        <f t="shared" si="55"/>
        <v>0</v>
      </c>
      <c r="AF90" s="13">
        <f t="shared" si="48"/>
        <v>4147.2</v>
      </c>
      <c r="AG90" s="15">
        <f t="shared" si="34"/>
        <v>4147.2</v>
      </c>
      <c r="AH90" s="15">
        <f t="shared" si="49"/>
        <v>8993.671314598083</v>
      </c>
      <c r="AI90" s="15">
        <f t="shared" si="53"/>
        <v>1661721.43</v>
      </c>
      <c r="AJ90" s="15">
        <f t="shared" si="54"/>
        <v>448434.84090088564</v>
      </c>
    </row>
    <row r="91" spans="1:36" x14ac:dyDescent="0.15">
      <c r="A91" s="2">
        <v>42030</v>
      </c>
      <c r="B91" s="38">
        <v>0.60631939000000001</v>
      </c>
      <c r="C91" s="12">
        <f t="shared" si="35"/>
        <v>52385.995296000001</v>
      </c>
      <c r="D91" s="12">
        <f>Výpar!$E$18/31</f>
        <v>0</v>
      </c>
      <c r="E91" s="12">
        <f t="shared" si="36"/>
        <v>0</v>
      </c>
      <c r="F91" s="13">
        <f t="shared" si="37"/>
        <v>11664</v>
      </c>
      <c r="G91" s="13">
        <f t="shared" si="38"/>
        <v>7171.2000000000007</v>
      </c>
      <c r="H91" s="14">
        <f t="shared" si="38"/>
        <v>7171.2000000000007</v>
      </c>
      <c r="I91" s="15">
        <f t="shared" si="30"/>
        <v>26006.400000000001</v>
      </c>
      <c r="J91" s="15">
        <f t="shared" si="31"/>
        <v>26379.595296</v>
      </c>
      <c r="K91" s="15">
        <f t="shared" si="39"/>
        <v>5627000</v>
      </c>
      <c r="L91" s="15">
        <f t="shared" si="40"/>
        <v>3431131.9631816503</v>
      </c>
      <c r="N91" s="2">
        <v>42030</v>
      </c>
      <c r="O91" s="38">
        <f t="shared" si="32"/>
        <v>0.20011179867343976</v>
      </c>
      <c r="P91" s="12">
        <f t="shared" si="41"/>
        <v>17289.659405385195</v>
      </c>
      <c r="Q91" s="12">
        <f t="shared" si="42"/>
        <v>0</v>
      </c>
      <c r="R91" s="12">
        <f t="shared" si="43"/>
        <v>0</v>
      </c>
      <c r="S91" s="13">
        <f t="shared" si="44"/>
        <v>7171.2000000000007</v>
      </c>
      <c r="T91" s="13">
        <f t="shared" si="50"/>
        <v>0</v>
      </c>
      <c r="U91" s="14">
        <v>0</v>
      </c>
      <c r="V91" s="15">
        <f t="shared" si="51"/>
        <v>7171.2000000000007</v>
      </c>
      <c r="W91" s="15">
        <f t="shared" si="45"/>
        <v>10118.459405385194</v>
      </c>
      <c r="X91" s="15">
        <f t="shared" si="56"/>
        <v>6518000</v>
      </c>
      <c r="Y91" s="15">
        <f t="shared" si="52"/>
        <v>1908171.9727199739</v>
      </c>
      <c r="Z91" s="15">
        <f t="shared" si="46"/>
        <v>6518000</v>
      </c>
      <c r="AB91" s="2">
        <v>42030</v>
      </c>
      <c r="AC91" s="12">
        <f t="shared" si="33"/>
        <v>5713.7990515158199</v>
      </c>
      <c r="AD91" s="12">
        <f t="shared" si="47"/>
        <v>0</v>
      </c>
      <c r="AE91" s="12">
        <f t="shared" si="55"/>
        <v>0</v>
      </c>
      <c r="AF91" s="13">
        <f t="shared" si="48"/>
        <v>4147.2</v>
      </c>
      <c r="AG91" s="15">
        <f t="shared" si="34"/>
        <v>4147.2</v>
      </c>
      <c r="AH91" s="15">
        <f t="shared" si="49"/>
        <v>1566.5990515158201</v>
      </c>
      <c r="AI91" s="15">
        <f t="shared" si="53"/>
        <v>1661721.43</v>
      </c>
      <c r="AJ91" s="15">
        <f t="shared" si="54"/>
        <v>450001.43995240144</v>
      </c>
    </row>
    <row r="92" spans="1:36" x14ac:dyDescent="0.15">
      <c r="A92" s="2">
        <v>42031</v>
      </c>
      <c r="B92" s="38">
        <v>1.0080068449999999</v>
      </c>
      <c r="C92" s="12">
        <f t="shared" si="35"/>
        <v>87091.79140799999</v>
      </c>
      <c r="D92" s="12">
        <f>Výpar!$E$18/31</f>
        <v>0</v>
      </c>
      <c r="E92" s="12">
        <f t="shared" si="36"/>
        <v>0</v>
      </c>
      <c r="F92" s="13">
        <f t="shared" si="37"/>
        <v>11664</v>
      </c>
      <c r="G92" s="13">
        <f t="shared" si="38"/>
        <v>7171.2000000000007</v>
      </c>
      <c r="H92" s="14">
        <f t="shared" si="38"/>
        <v>7171.2000000000007</v>
      </c>
      <c r="I92" s="15">
        <f t="shared" si="30"/>
        <v>26006.400000000001</v>
      </c>
      <c r="J92" s="15">
        <f t="shared" si="31"/>
        <v>61085.391407999989</v>
      </c>
      <c r="K92" s="15">
        <f t="shared" si="39"/>
        <v>5627000</v>
      </c>
      <c r="L92" s="15">
        <f t="shared" si="40"/>
        <v>3492217.3545896504</v>
      </c>
      <c r="N92" s="2">
        <v>42031</v>
      </c>
      <c r="O92" s="38">
        <f t="shared" si="32"/>
        <v>0.33268614884325098</v>
      </c>
      <c r="P92" s="12">
        <f t="shared" si="41"/>
        <v>28744.083260056887</v>
      </c>
      <c r="Q92" s="12">
        <f t="shared" si="42"/>
        <v>0</v>
      </c>
      <c r="R92" s="12">
        <f t="shared" si="43"/>
        <v>0</v>
      </c>
      <c r="S92" s="13">
        <f t="shared" si="44"/>
        <v>7171.2000000000007</v>
      </c>
      <c r="T92" s="13">
        <f t="shared" si="50"/>
        <v>0</v>
      </c>
      <c r="U92" s="14">
        <v>0</v>
      </c>
      <c r="V92" s="15">
        <f t="shared" si="51"/>
        <v>7171.2000000000007</v>
      </c>
      <c r="W92" s="15">
        <f t="shared" si="45"/>
        <v>21572.883260056886</v>
      </c>
      <c r="X92" s="15">
        <f t="shared" si="56"/>
        <v>6518000</v>
      </c>
      <c r="Y92" s="15">
        <f t="shared" si="52"/>
        <v>1929744.8559800307</v>
      </c>
      <c r="Z92" s="15">
        <f t="shared" si="46"/>
        <v>6518000</v>
      </c>
      <c r="AB92" s="2">
        <v>42031</v>
      </c>
      <c r="AC92" s="12">
        <f t="shared" si="33"/>
        <v>9499.1990193195925</v>
      </c>
      <c r="AD92" s="12">
        <f t="shared" si="47"/>
        <v>0</v>
      </c>
      <c r="AE92" s="12">
        <f t="shared" si="55"/>
        <v>0</v>
      </c>
      <c r="AF92" s="13">
        <f t="shared" si="48"/>
        <v>4147.2</v>
      </c>
      <c r="AG92" s="15">
        <f t="shared" si="34"/>
        <v>4147.2</v>
      </c>
      <c r="AH92" s="15">
        <f t="shared" si="49"/>
        <v>5351.9990193195927</v>
      </c>
      <c r="AI92" s="15">
        <f t="shared" si="53"/>
        <v>1661721.43</v>
      </c>
      <c r="AJ92" s="15">
        <f t="shared" si="54"/>
        <v>455353.43897172104</v>
      </c>
    </row>
    <row r="93" spans="1:36" x14ac:dyDescent="0.15">
      <c r="A93" s="2">
        <v>42032</v>
      </c>
      <c r="B93" s="38">
        <v>1.7639036690000001</v>
      </c>
      <c r="C93" s="12">
        <f t="shared" si="35"/>
        <v>152401.27700160001</v>
      </c>
      <c r="D93" s="12">
        <f>Výpar!$E$18/31</f>
        <v>0</v>
      </c>
      <c r="E93" s="12">
        <f t="shared" si="36"/>
        <v>0</v>
      </c>
      <c r="F93" s="13">
        <f t="shared" si="37"/>
        <v>11664</v>
      </c>
      <c r="G93" s="13">
        <f t="shared" si="38"/>
        <v>7171.2000000000007</v>
      </c>
      <c r="H93" s="14">
        <f t="shared" si="38"/>
        <v>7171.2000000000007</v>
      </c>
      <c r="I93" s="15">
        <f t="shared" si="30"/>
        <v>26006.400000000001</v>
      </c>
      <c r="J93" s="15">
        <f t="shared" si="31"/>
        <v>126394.87700160002</v>
      </c>
      <c r="K93" s="15">
        <f t="shared" si="39"/>
        <v>5627000</v>
      </c>
      <c r="L93" s="15">
        <f t="shared" si="40"/>
        <v>3618612.2315912503</v>
      </c>
      <c r="N93" s="2">
        <v>42032</v>
      </c>
      <c r="O93" s="38">
        <f t="shared" si="32"/>
        <v>0.58216501354223504</v>
      </c>
      <c r="P93" s="12">
        <f t="shared" si="41"/>
        <v>50299.057170049105</v>
      </c>
      <c r="Q93" s="12">
        <f t="shared" si="42"/>
        <v>0</v>
      </c>
      <c r="R93" s="12">
        <f t="shared" si="43"/>
        <v>0</v>
      </c>
      <c r="S93" s="13">
        <f t="shared" si="44"/>
        <v>7171.2000000000007</v>
      </c>
      <c r="T93" s="13">
        <f t="shared" si="50"/>
        <v>0</v>
      </c>
      <c r="U93" s="14">
        <v>0</v>
      </c>
      <c r="V93" s="15">
        <f t="shared" si="51"/>
        <v>7171.2000000000007</v>
      </c>
      <c r="W93" s="15">
        <f t="shared" si="45"/>
        <v>43127.857170049101</v>
      </c>
      <c r="X93" s="15">
        <f t="shared" si="56"/>
        <v>6518000</v>
      </c>
      <c r="Y93" s="15">
        <f t="shared" si="52"/>
        <v>1972872.7131500798</v>
      </c>
      <c r="Z93" s="15">
        <f t="shared" si="46"/>
        <v>6518000</v>
      </c>
      <c r="AB93" s="2">
        <v>42032</v>
      </c>
      <c r="AC93" s="12">
        <f t="shared" si="33"/>
        <v>16622.577600392218</v>
      </c>
      <c r="AD93" s="12">
        <f t="shared" si="47"/>
        <v>0</v>
      </c>
      <c r="AE93" s="12">
        <f t="shared" si="55"/>
        <v>0</v>
      </c>
      <c r="AF93" s="13">
        <f t="shared" si="48"/>
        <v>4147.2</v>
      </c>
      <c r="AG93" s="15">
        <f t="shared" si="34"/>
        <v>4147.2</v>
      </c>
      <c r="AH93" s="15">
        <f t="shared" si="49"/>
        <v>12475.377600392218</v>
      </c>
      <c r="AI93" s="15">
        <f t="shared" si="53"/>
        <v>1661721.43</v>
      </c>
      <c r="AJ93" s="15">
        <f t="shared" si="54"/>
        <v>467828.81657211325</v>
      </c>
    </row>
    <row r="94" spans="1:36" x14ac:dyDescent="0.15">
      <c r="A94" s="2">
        <v>42033</v>
      </c>
      <c r="B94" s="38">
        <v>0.213053883</v>
      </c>
      <c r="C94" s="12">
        <f t="shared" si="35"/>
        <v>18407.8554912</v>
      </c>
      <c r="D94" s="12">
        <f>Výpar!$E$18/31</f>
        <v>0</v>
      </c>
      <c r="E94" s="12">
        <f t="shared" si="36"/>
        <v>0</v>
      </c>
      <c r="F94" s="13">
        <f t="shared" si="37"/>
        <v>11664</v>
      </c>
      <c r="G94" s="13">
        <f t="shared" si="38"/>
        <v>7171.2000000000007</v>
      </c>
      <c r="H94" s="14">
        <f t="shared" si="38"/>
        <v>7171.2000000000007</v>
      </c>
      <c r="I94" s="15">
        <f t="shared" si="30"/>
        <v>26006.400000000001</v>
      </c>
      <c r="J94" s="15">
        <f t="shared" si="31"/>
        <v>-7598.5445088000015</v>
      </c>
      <c r="K94" s="15">
        <f t="shared" si="39"/>
        <v>5619401.4554912001</v>
      </c>
      <c r="L94" s="15">
        <f t="shared" si="40"/>
        <v>3603415.1425736505</v>
      </c>
      <c r="N94" s="2">
        <v>42033</v>
      </c>
      <c r="O94" s="38">
        <f t="shared" si="32"/>
        <v>7.0317058046734382E-2</v>
      </c>
      <c r="P94" s="12">
        <f t="shared" si="41"/>
        <v>6075.3938152378505</v>
      </c>
      <c r="Q94" s="12">
        <f t="shared" si="42"/>
        <v>0</v>
      </c>
      <c r="R94" s="12">
        <f t="shared" si="43"/>
        <v>0</v>
      </c>
      <c r="S94" s="13">
        <f t="shared" si="44"/>
        <v>7171.2000000000007</v>
      </c>
      <c r="T94" s="13">
        <f t="shared" si="50"/>
        <v>0</v>
      </c>
      <c r="U94" s="14">
        <v>0</v>
      </c>
      <c r="V94" s="15">
        <f t="shared" si="51"/>
        <v>7171.2000000000007</v>
      </c>
      <c r="W94" s="15">
        <f t="shared" si="45"/>
        <v>-1095.8061847621502</v>
      </c>
      <c r="X94" s="15">
        <f t="shared" si="56"/>
        <v>6516904.1938152378</v>
      </c>
      <c r="Y94" s="15">
        <f t="shared" si="52"/>
        <v>1970681.1007805555</v>
      </c>
      <c r="Z94" s="15">
        <f t="shared" si="46"/>
        <v>6518000</v>
      </c>
      <c r="AB94" s="2">
        <v>42033</v>
      </c>
      <c r="AC94" s="12">
        <f t="shared" si="33"/>
        <v>2007.7653703391577</v>
      </c>
      <c r="AD94" s="12">
        <f t="shared" si="47"/>
        <v>0</v>
      </c>
      <c r="AE94" s="12">
        <f t="shared" si="55"/>
        <v>0</v>
      </c>
      <c r="AF94" s="13">
        <f t="shared" si="48"/>
        <v>4147.2</v>
      </c>
      <c r="AG94" s="15">
        <f t="shared" si="34"/>
        <v>4147.2</v>
      </c>
      <c r="AH94" s="15">
        <f t="shared" si="49"/>
        <v>-2139.4346296608419</v>
      </c>
      <c r="AI94" s="15">
        <f t="shared" si="53"/>
        <v>1659581.9953703391</v>
      </c>
      <c r="AJ94" s="15">
        <f t="shared" si="54"/>
        <v>463549.94731279166</v>
      </c>
    </row>
    <row r="95" spans="1:36" x14ac:dyDescent="0.15">
      <c r="A95" s="2">
        <v>42034</v>
      </c>
      <c r="B95" s="38">
        <v>1.0592845900000001</v>
      </c>
      <c r="C95" s="12">
        <f t="shared" si="35"/>
        <v>91522.188576</v>
      </c>
      <c r="D95" s="12">
        <f>Výpar!$E$18/31</f>
        <v>0</v>
      </c>
      <c r="E95" s="12">
        <f t="shared" si="36"/>
        <v>0</v>
      </c>
      <c r="F95" s="13">
        <f t="shared" si="37"/>
        <v>11664</v>
      </c>
      <c r="G95" s="13">
        <f t="shared" si="38"/>
        <v>7171.2000000000007</v>
      </c>
      <c r="H95" s="14">
        <f t="shared" si="38"/>
        <v>7171.2000000000007</v>
      </c>
      <c r="I95" s="15">
        <f t="shared" si="30"/>
        <v>26006.400000000001</v>
      </c>
      <c r="J95" s="15">
        <f t="shared" si="31"/>
        <v>65515.788575999999</v>
      </c>
      <c r="K95" s="15">
        <f t="shared" si="39"/>
        <v>5627000</v>
      </c>
      <c r="L95" s="15">
        <f t="shared" si="40"/>
        <v>3668930.9311496504</v>
      </c>
      <c r="N95" s="2">
        <v>42034</v>
      </c>
      <c r="O95" s="38">
        <f t="shared" si="32"/>
        <v>0.34961003739622637</v>
      </c>
      <c r="P95" s="12">
        <f t="shared" si="41"/>
        <v>30206.307231033959</v>
      </c>
      <c r="Q95" s="12">
        <f t="shared" si="42"/>
        <v>0</v>
      </c>
      <c r="R95" s="12">
        <f t="shared" si="43"/>
        <v>0</v>
      </c>
      <c r="S95" s="13">
        <f t="shared" si="44"/>
        <v>7171.2000000000007</v>
      </c>
      <c r="T95" s="13">
        <f t="shared" si="50"/>
        <v>0</v>
      </c>
      <c r="U95" s="14">
        <v>0</v>
      </c>
      <c r="V95" s="15">
        <f t="shared" si="51"/>
        <v>7171.2000000000007</v>
      </c>
      <c r="W95" s="15">
        <f t="shared" si="45"/>
        <v>23035.107231033959</v>
      </c>
      <c r="X95" s="15">
        <f t="shared" si="56"/>
        <v>6518000</v>
      </c>
      <c r="Y95" s="15">
        <f t="shared" si="52"/>
        <v>1993716.2080115895</v>
      </c>
      <c r="Z95" s="15">
        <f t="shared" si="46"/>
        <v>6518000</v>
      </c>
      <c r="AB95" s="2">
        <v>42034</v>
      </c>
      <c r="AC95" s="12">
        <f t="shared" si="33"/>
        <v>9982.4273896754712</v>
      </c>
      <c r="AD95" s="12">
        <f t="shared" si="47"/>
        <v>0</v>
      </c>
      <c r="AE95" s="12">
        <f t="shared" si="55"/>
        <v>0</v>
      </c>
      <c r="AF95" s="13">
        <f t="shared" si="48"/>
        <v>4147.2</v>
      </c>
      <c r="AG95" s="15">
        <f t="shared" si="34"/>
        <v>4147.2</v>
      </c>
      <c r="AH95" s="15">
        <f t="shared" si="49"/>
        <v>5835.2273896754714</v>
      </c>
      <c r="AI95" s="15">
        <f t="shared" si="53"/>
        <v>1661721.43</v>
      </c>
      <c r="AJ95" s="15">
        <f t="shared" si="54"/>
        <v>469385.17470246711</v>
      </c>
    </row>
    <row r="96" spans="1:36" x14ac:dyDescent="0.15">
      <c r="A96" s="2">
        <v>42035</v>
      </c>
      <c r="B96" s="38">
        <v>1.027230273</v>
      </c>
      <c r="C96" s="12">
        <f t="shared" si="35"/>
        <v>88752.695587199996</v>
      </c>
      <c r="D96" s="12">
        <f>Výpar!$E$18/31</f>
        <v>0</v>
      </c>
      <c r="E96" s="12">
        <f t="shared" si="36"/>
        <v>0</v>
      </c>
      <c r="F96" s="13">
        <f t="shared" si="37"/>
        <v>11664</v>
      </c>
      <c r="G96" s="13">
        <f t="shared" si="38"/>
        <v>7171.2000000000007</v>
      </c>
      <c r="H96" s="14">
        <f t="shared" si="38"/>
        <v>7171.2000000000007</v>
      </c>
      <c r="I96" s="15">
        <f t="shared" si="30"/>
        <v>26006.400000000001</v>
      </c>
      <c r="J96" s="15">
        <f t="shared" si="31"/>
        <v>62746.295587199995</v>
      </c>
      <c r="K96" s="15">
        <f t="shared" si="39"/>
        <v>5627000</v>
      </c>
      <c r="L96" s="15">
        <f t="shared" si="40"/>
        <v>3731677.2267368506</v>
      </c>
      <c r="N96" s="2">
        <v>42035</v>
      </c>
      <c r="O96" s="38">
        <f t="shared" si="32"/>
        <v>0.33903071709753263</v>
      </c>
      <c r="P96" s="12">
        <f t="shared" si="41"/>
        <v>29292.253957226818</v>
      </c>
      <c r="Q96" s="12">
        <f t="shared" si="42"/>
        <v>0</v>
      </c>
      <c r="R96" s="12">
        <f t="shared" si="43"/>
        <v>0</v>
      </c>
      <c r="S96" s="13">
        <f t="shared" si="44"/>
        <v>7171.2000000000007</v>
      </c>
      <c r="T96" s="13">
        <f t="shared" si="50"/>
        <v>0</v>
      </c>
      <c r="U96" s="14">
        <v>0</v>
      </c>
      <c r="V96" s="15">
        <f t="shared" si="51"/>
        <v>7171.2000000000007</v>
      </c>
      <c r="W96" s="15">
        <f t="shared" si="45"/>
        <v>22121.053957226817</v>
      </c>
      <c r="X96" s="15">
        <f t="shared" si="56"/>
        <v>6518000</v>
      </c>
      <c r="Y96" s="15">
        <f t="shared" si="52"/>
        <v>2015837.2619688164</v>
      </c>
      <c r="Z96" s="15">
        <f t="shared" si="46"/>
        <v>6518000</v>
      </c>
      <c r="AB96" s="2">
        <v>42035</v>
      </c>
      <c r="AC96" s="12">
        <f t="shared" si="33"/>
        <v>9680.3556943078074</v>
      </c>
      <c r="AD96" s="12">
        <f t="shared" si="47"/>
        <v>0</v>
      </c>
      <c r="AE96" s="12">
        <f t="shared" si="55"/>
        <v>0</v>
      </c>
      <c r="AF96" s="13">
        <f t="shared" si="48"/>
        <v>4147.2</v>
      </c>
      <c r="AG96" s="15">
        <f t="shared" si="34"/>
        <v>4147.2</v>
      </c>
      <c r="AH96" s="15">
        <f t="shared" si="49"/>
        <v>5533.1556943078076</v>
      </c>
      <c r="AI96" s="15">
        <f t="shared" si="53"/>
        <v>1661721.43</v>
      </c>
      <c r="AJ96" s="15">
        <f t="shared" si="54"/>
        <v>474918.33039677492</v>
      </c>
    </row>
    <row r="97" spans="1:36" x14ac:dyDescent="0.15">
      <c r="A97" s="2">
        <v>42036</v>
      </c>
      <c r="B97" s="38">
        <v>0.84329163100000004</v>
      </c>
      <c r="C97" s="12">
        <f t="shared" si="35"/>
        <v>72860.396918400002</v>
      </c>
      <c r="D97" s="12">
        <f>Výpar!$F$18/28</f>
        <v>0</v>
      </c>
      <c r="E97" s="12">
        <f t="shared" si="36"/>
        <v>0</v>
      </c>
      <c r="F97" s="13">
        <f t="shared" si="37"/>
        <v>11664</v>
      </c>
      <c r="G97" s="13">
        <f t="shared" si="38"/>
        <v>7171.2000000000007</v>
      </c>
      <c r="H97" s="14">
        <f t="shared" si="38"/>
        <v>7171.2000000000007</v>
      </c>
      <c r="I97" s="15">
        <f t="shared" si="30"/>
        <v>26006.400000000001</v>
      </c>
      <c r="J97" s="15">
        <f t="shared" si="31"/>
        <v>46853.9969184</v>
      </c>
      <c r="K97" s="15">
        <f t="shared" si="39"/>
        <v>5627000</v>
      </c>
      <c r="L97" s="15">
        <f t="shared" si="40"/>
        <v>3778531.2236552504</v>
      </c>
      <c r="N97" s="2">
        <v>42036</v>
      </c>
      <c r="O97" s="38">
        <f t="shared" si="32"/>
        <v>0.27832295629811316</v>
      </c>
      <c r="P97" s="12">
        <f t="shared" si="41"/>
        <v>24047.103424156976</v>
      </c>
      <c r="Q97" s="12">
        <f t="shared" si="42"/>
        <v>0</v>
      </c>
      <c r="R97" s="12">
        <f t="shared" si="43"/>
        <v>0</v>
      </c>
      <c r="S97" s="13">
        <f t="shared" si="44"/>
        <v>7171.2000000000007</v>
      </c>
      <c r="T97" s="13">
        <f t="shared" si="50"/>
        <v>0</v>
      </c>
      <c r="U97" s="14">
        <v>0</v>
      </c>
      <c r="V97" s="15">
        <f t="shared" si="51"/>
        <v>7171.2000000000007</v>
      </c>
      <c r="W97" s="15">
        <f t="shared" si="45"/>
        <v>16875.903424156975</v>
      </c>
      <c r="X97" s="15">
        <f t="shared" si="56"/>
        <v>6518000</v>
      </c>
      <c r="Y97" s="15">
        <f t="shared" si="52"/>
        <v>2032713.1653929735</v>
      </c>
      <c r="Z97" s="15">
        <f t="shared" si="46"/>
        <v>6518000</v>
      </c>
      <c r="AB97" s="2">
        <v>42036</v>
      </c>
      <c r="AC97" s="12">
        <f t="shared" si="33"/>
        <v>7946.9649178777336</v>
      </c>
      <c r="AD97" s="12">
        <f t="shared" si="47"/>
        <v>0</v>
      </c>
      <c r="AE97" s="12">
        <f t="shared" si="55"/>
        <v>0</v>
      </c>
      <c r="AF97" s="13">
        <f t="shared" si="48"/>
        <v>4147.2</v>
      </c>
      <c r="AG97" s="15">
        <f t="shared" si="34"/>
        <v>4147.2</v>
      </c>
      <c r="AH97" s="15">
        <f t="shared" si="49"/>
        <v>3799.7649178777338</v>
      </c>
      <c r="AI97" s="15">
        <f t="shared" si="53"/>
        <v>1661721.43</v>
      </c>
      <c r="AJ97" s="15">
        <f t="shared" si="54"/>
        <v>478718.09531465266</v>
      </c>
    </row>
    <row r="98" spans="1:36" x14ac:dyDescent="0.15">
      <c r="A98" s="2">
        <v>42037</v>
      </c>
      <c r="B98" s="38">
        <v>1.0541511880000001</v>
      </c>
      <c r="C98" s="12">
        <f t="shared" si="35"/>
        <v>91078.662643200005</v>
      </c>
      <c r="D98" s="12">
        <f>Výpar!$F$18/28</f>
        <v>0</v>
      </c>
      <c r="E98" s="12">
        <f t="shared" si="36"/>
        <v>0</v>
      </c>
      <c r="F98" s="13">
        <f t="shared" si="37"/>
        <v>11664</v>
      </c>
      <c r="G98" s="13">
        <f t="shared" si="38"/>
        <v>7171.2000000000007</v>
      </c>
      <c r="H98" s="14">
        <f t="shared" si="38"/>
        <v>7171.2000000000007</v>
      </c>
      <c r="I98" s="15">
        <f t="shared" si="30"/>
        <v>26006.400000000001</v>
      </c>
      <c r="J98" s="15">
        <f t="shared" si="31"/>
        <v>65072.262643200003</v>
      </c>
      <c r="K98" s="15">
        <f t="shared" si="39"/>
        <v>5627000</v>
      </c>
      <c r="L98" s="15">
        <f t="shared" si="40"/>
        <v>3843603.4862984503</v>
      </c>
      <c r="N98" s="2">
        <v>42037</v>
      </c>
      <c r="O98" s="38">
        <f t="shared" si="32"/>
        <v>0.34791579122089983</v>
      </c>
      <c r="P98" s="12">
        <f t="shared" si="41"/>
        <v>30059.924361485744</v>
      </c>
      <c r="Q98" s="12">
        <f t="shared" si="42"/>
        <v>0</v>
      </c>
      <c r="R98" s="12">
        <f t="shared" si="43"/>
        <v>0</v>
      </c>
      <c r="S98" s="13">
        <f t="shared" si="44"/>
        <v>7171.2000000000007</v>
      </c>
      <c r="T98" s="13">
        <f t="shared" si="50"/>
        <v>0</v>
      </c>
      <c r="U98" s="14">
        <v>0</v>
      </c>
      <c r="V98" s="15">
        <f t="shared" si="51"/>
        <v>7171.2000000000007</v>
      </c>
      <c r="W98" s="15">
        <f t="shared" si="45"/>
        <v>22888.724361485743</v>
      </c>
      <c r="X98" s="15">
        <f t="shared" si="56"/>
        <v>6518000</v>
      </c>
      <c r="Y98" s="15">
        <f t="shared" si="52"/>
        <v>2055601.8897544593</v>
      </c>
      <c r="Z98" s="15">
        <f t="shared" si="46"/>
        <v>6518000</v>
      </c>
      <c r="AB98" s="2">
        <v>42037</v>
      </c>
      <c r="AC98" s="12">
        <f t="shared" si="33"/>
        <v>9934.051520517387</v>
      </c>
      <c r="AD98" s="12">
        <f t="shared" si="47"/>
        <v>0</v>
      </c>
      <c r="AE98" s="12">
        <f t="shared" si="55"/>
        <v>0</v>
      </c>
      <c r="AF98" s="13">
        <f t="shared" si="48"/>
        <v>4147.2</v>
      </c>
      <c r="AG98" s="15">
        <f t="shared" si="34"/>
        <v>4147.2</v>
      </c>
      <c r="AH98" s="15">
        <f t="shared" si="49"/>
        <v>5786.8515205173871</v>
      </c>
      <c r="AI98" s="15">
        <f t="shared" si="53"/>
        <v>1661721.43</v>
      </c>
      <c r="AJ98" s="15">
        <f t="shared" si="54"/>
        <v>484504.94683517003</v>
      </c>
    </row>
    <row r="99" spans="1:36" x14ac:dyDescent="0.15">
      <c r="A99" s="2">
        <v>42038</v>
      </c>
      <c r="B99" s="38">
        <v>0.63665123000000001</v>
      </c>
      <c r="C99" s="12">
        <f t="shared" si="35"/>
        <v>55006.666272000002</v>
      </c>
      <c r="D99" s="12">
        <f>Výpar!$F$18/28</f>
        <v>0</v>
      </c>
      <c r="E99" s="12">
        <f t="shared" si="36"/>
        <v>0</v>
      </c>
      <c r="F99" s="13">
        <f t="shared" si="37"/>
        <v>11664</v>
      </c>
      <c r="G99" s="13">
        <f t="shared" si="38"/>
        <v>7171.2000000000007</v>
      </c>
      <c r="H99" s="14">
        <f t="shared" si="38"/>
        <v>7171.2000000000007</v>
      </c>
      <c r="I99" s="15">
        <f t="shared" si="30"/>
        <v>26006.400000000001</v>
      </c>
      <c r="J99" s="15">
        <f t="shared" si="31"/>
        <v>29000.266272000001</v>
      </c>
      <c r="K99" s="15">
        <f t="shared" si="39"/>
        <v>5627000</v>
      </c>
      <c r="L99" s="15">
        <f t="shared" si="40"/>
        <v>3872603.7525704503</v>
      </c>
      <c r="N99" s="2">
        <v>42038</v>
      </c>
      <c r="O99" s="38">
        <f t="shared" si="32"/>
        <v>0.21012262656313496</v>
      </c>
      <c r="P99" s="12">
        <f t="shared" si="41"/>
        <v>18154.594935054862</v>
      </c>
      <c r="Q99" s="12">
        <f t="shared" si="42"/>
        <v>0</v>
      </c>
      <c r="R99" s="12">
        <f t="shared" si="43"/>
        <v>0</v>
      </c>
      <c r="S99" s="13">
        <f t="shared" si="44"/>
        <v>7171.2000000000007</v>
      </c>
      <c r="T99" s="13">
        <f t="shared" si="50"/>
        <v>0</v>
      </c>
      <c r="U99" s="14">
        <v>0</v>
      </c>
      <c r="V99" s="15">
        <f t="shared" si="51"/>
        <v>7171.2000000000007</v>
      </c>
      <c r="W99" s="15">
        <f t="shared" si="45"/>
        <v>10983.394935054861</v>
      </c>
      <c r="X99" s="15">
        <f t="shared" si="56"/>
        <v>6518000</v>
      </c>
      <c r="Y99" s="15">
        <f t="shared" si="52"/>
        <v>2066585.2846895142</v>
      </c>
      <c r="Z99" s="15">
        <f t="shared" si="46"/>
        <v>6518000</v>
      </c>
      <c r="AB99" s="2">
        <v>42038</v>
      </c>
      <c r="AC99" s="12">
        <f t="shared" si="33"/>
        <v>5999.6385636296081</v>
      </c>
      <c r="AD99" s="12">
        <f t="shared" si="47"/>
        <v>0</v>
      </c>
      <c r="AE99" s="12">
        <f t="shared" si="55"/>
        <v>0</v>
      </c>
      <c r="AF99" s="13">
        <f t="shared" si="48"/>
        <v>4147.2</v>
      </c>
      <c r="AG99" s="15">
        <f t="shared" si="34"/>
        <v>4147.2</v>
      </c>
      <c r="AH99" s="15">
        <f t="shared" si="49"/>
        <v>1852.4385636296083</v>
      </c>
      <c r="AI99" s="15">
        <f t="shared" si="53"/>
        <v>1661721.43</v>
      </c>
      <c r="AJ99" s="15">
        <f t="shared" si="54"/>
        <v>486357.38539879967</v>
      </c>
    </row>
    <row r="100" spans="1:36" x14ac:dyDescent="0.15">
      <c r="A100" s="2">
        <v>42039</v>
      </c>
      <c r="B100" s="38">
        <v>0.65551929900000006</v>
      </c>
      <c r="C100" s="12">
        <f t="shared" si="35"/>
        <v>56636.867433600004</v>
      </c>
      <c r="D100" s="12">
        <f>Výpar!$F$18/28</f>
        <v>0</v>
      </c>
      <c r="E100" s="12">
        <f t="shared" si="36"/>
        <v>0</v>
      </c>
      <c r="F100" s="13">
        <f t="shared" si="37"/>
        <v>11664</v>
      </c>
      <c r="G100" s="13">
        <f t="shared" si="38"/>
        <v>7171.2000000000007</v>
      </c>
      <c r="H100" s="14">
        <f t="shared" si="38"/>
        <v>7171.2000000000007</v>
      </c>
      <c r="I100" s="15">
        <f t="shared" si="30"/>
        <v>26006.400000000001</v>
      </c>
      <c r="J100" s="15">
        <f t="shared" si="31"/>
        <v>30630.467433600003</v>
      </c>
      <c r="K100" s="15">
        <f t="shared" si="39"/>
        <v>5627000</v>
      </c>
      <c r="L100" s="15">
        <f t="shared" si="40"/>
        <v>3903234.2200040505</v>
      </c>
      <c r="N100" s="2">
        <v>42039</v>
      </c>
      <c r="O100" s="38">
        <f t="shared" si="32"/>
        <v>0.21634991087460087</v>
      </c>
      <c r="P100" s="12">
        <f t="shared" si="41"/>
        <v>18692.632299565514</v>
      </c>
      <c r="Q100" s="12">
        <f t="shared" si="42"/>
        <v>0</v>
      </c>
      <c r="R100" s="12">
        <f t="shared" si="43"/>
        <v>0</v>
      </c>
      <c r="S100" s="13">
        <f t="shared" si="44"/>
        <v>7171.2000000000007</v>
      </c>
      <c r="T100" s="13">
        <f t="shared" si="50"/>
        <v>0</v>
      </c>
      <c r="U100" s="14">
        <v>0</v>
      </c>
      <c r="V100" s="15">
        <f t="shared" si="51"/>
        <v>7171.2000000000007</v>
      </c>
      <c r="W100" s="15">
        <f t="shared" si="45"/>
        <v>11521.432299565513</v>
      </c>
      <c r="X100" s="15">
        <f t="shared" si="56"/>
        <v>6518000</v>
      </c>
      <c r="Y100" s="15">
        <f t="shared" si="52"/>
        <v>2078106.7169890797</v>
      </c>
      <c r="Z100" s="15">
        <f t="shared" si="46"/>
        <v>6518000</v>
      </c>
      <c r="AB100" s="2">
        <v>42039</v>
      </c>
      <c r="AC100" s="12">
        <f t="shared" si="33"/>
        <v>6177.4464261756748</v>
      </c>
      <c r="AD100" s="12">
        <f t="shared" si="47"/>
        <v>0</v>
      </c>
      <c r="AE100" s="12">
        <f t="shared" si="55"/>
        <v>0</v>
      </c>
      <c r="AF100" s="13">
        <f t="shared" si="48"/>
        <v>4147.2</v>
      </c>
      <c r="AG100" s="15">
        <f t="shared" si="34"/>
        <v>4147.2</v>
      </c>
      <c r="AH100" s="15">
        <f t="shared" si="49"/>
        <v>2030.246426175675</v>
      </c>
      <c r="AI100" s="15">
        <f t="shared" si="53"/>
        <v>1661721.43</v>
      </c>
      <c r="AJ100" s="15">
        <f t="shared" si="54"/>
        <v>488387.63182497537</v>
      </c>
    </row>
    <row r="101" spans="1:36" x14ac:dyDescent="0.15">
      <c r="A101" s="2">
        <v>42040</v>
      </c>
      <c r="B101" s="38">
        <v>1.0620266810000001</v>
      </c>
      <c r="C101" s="12">
        <f t="shared" si="35"/>
        <v>91759.105238400007</v>
      </c>
      <c r="D101" s="12">
        <f>Výpar!$F$18/28</f>
        <v>0</v>
      </c>
      <c r="E101" s="12">
        <f t="shared" si="36"/>
        <v>0</v>
      </c>
      <c r="F101" s="13">
        <f t="shared" si="37"/>
        <v>11664</v>
      </c>
      <c r="G101" s="13">
        <f t="shared" si="38"/>
        <v>7171.2000000000007</v>
      </c>
      <c r="H101" s="14">
        <f t="shared" si="38"/>
        <v>7171.2000000000007</v>
      </c>
      <c r="I101" s="15">
        <f t="shared" si="30"/>
        <v>26006.400000000001</v>
      </c>
      <c r="J101" s="15">
        <f t="shared" si="31"/>
        <v>65752.705238399998</v>
      </c>
      <c r="K101" s="15">
        <f t="shared" si="39"/>
        <v>5627000</v>
      </c>
      <c r="L101" s="15">
        <f t="shared" si="40"/>
        <v>3968986.9252424506</v>
      </c>
      <c r="N101" s="2">
        <v>42040</v>
      </c>
      <c r="O101" s="38">
        <f t="shared" si="32"/>
        <v>0.35051504682060952</v>
      </c>
      <c r="P101" s="12">
        <f t="shared" si="41"/>
        <v>30284.500045300661</v>
      </c>
      <c r="Q101" s="12">
        <f t="shared" si="42"/>
        <v>0</v>
      </c>
      <c r="R101" s="12">
        <f t="shared" si="43"/>
        <v>0</v>
      </c>
      <c r="S101" s="13">
        <f t="shared" si="44"/>
        <v>7171.2000000000007</v>
      </c>
      <c r="T101" s="13">
        <f t="shared" si="50"/>
        <v>0</v>
      </c>
      <c r="U101" s="14">
        <v>0</v>
      </c>
      <c r="V101" s="15">
        <f t="shared" si="51"/>
        <v>7171.2000000000007</v>
      </c>
      <c r="W101" s="15">
        <f t="shared" si="45"/>
        <v>23113.300045300661</v>
      </c>
      <c r="X101" s="15">
        <f t="shared" si="56"/>
        <v>6518000</v>
      </c>
      <c r="Y101" s="15">
        <f t="shared" si="52"/>
        <v>2101220.0170343802</v>
      </c>
      <c r="Z101" s="15">
        <f t="shared" si="46"/>
        <v>6518000</v>
      </c>
      <c r="AB101" s="2">
        <v>42040</v>
      </c>
      <c r="AC101" s="12">
        <f t="shared" si="33"/>
        <v>10008.268154812422</v>
      </c>
      <c r="AD101" s="12">
        <f t="shared" si="47"/>
        <v>0</v>
      </c>
      <c r="AE101" s="12">
        <f t="shared" si="55"/>
        <v>0</v>
      </c>
      <c r="AF101" s="13">
        <f t="shared" si="48"/>
        <v>4147.2</v>
      </c>
      <c r="AG101" s="15">
        <f t="shared" ref="AG101:AG132" si="57">SUM(AF101:AF101)</f>
        <v>4147.2</v>
      </c>
      <c r="AH101" s="15">
        <f t="shared" si="49"/>
        <v>5861.0681548124221</v>
      </c>
      <c r="AI101" s="15">
        <f t="shared" si="53"/>
        <v>1661721.43</v>
      </c>
      <c r="AJ101" s="15">
        <f t="shared" si="54"/>
        <v>494248.69997978781</v>
      </c>
    </row>
    <row r="102" spans="1:36" x14ac:dyDescent="0.15">
      <c r="A102" s="2">
        <v>42041</v>
      </c>
      <c r="B102" s="38">
        <v>0.64974323899999997</v>
      </c>
      <c r="C102" s="12">
        <f t="shared" si="35"/>
        <v>56137.815849599996</v>
      </c>
      <c r="D102" s="12">
        <f>Výpar!$F$18/28</f>
        <v>0</v>
      </c>
      <c r="E102" s="12">
        <f t="shared" si="36"/>
        <v>0</v>
      </c>
      <c r="F102" s="13">
        <f t="shared" si="37"/>
        <v>11664</v>
      </c>
      <c r="G102" s="13">
        <f t="shared" si="38"/>
        <v>7171.2000000000007</v>
      </c>
      <c r="H102" s="14">
        <f t="shared" si="38"/>
        <v>7171.2000000000007</v>
      </c>
      <c r="I102" s="15">
        <f t="shared" si="30"/>
        <v>26006.400000000001</v>
      </c>
      <c r="J102" s="15">
        <f t="shared" si="31"/>
        <v>30131.415849599995</v>
      </c>
      <c r="K102" s="15">
        <f t="shared" si="39"/>
        <v>5627000</v>
      </c>
      <c r="L102" s="15">
        <f t="shared" si="40"/>
        <v>3999118.3410920505</v>
      </c>
      <c r="N102" s="2">
        <v>42041</v>
      </c>
      <c r="O102" s="38">
        <f t="shared" si="32"/>
        <v>0.21444355957706818</v>
      </c>
      <c r="P102" s="12">
        <f t="shared" si="41"/>
        <v>18527.923547458689</v>
      </c>
      <c r="Q102" s="12">
        <f t="shared" si="42"/>
        <v>0</v>
      </c>
      <c r="R102" s="12">
        <f t="shared" si="43"/>
        <v>0</v>
      </c>
      <c r="S102" s="13">
        <f t="shared" si="44"/>
        <v>7171.2000000000007</v>
      </c>
      <c r="T102" s="13">
        <f t="shared" si="50"/>
        <v>0</v>
      </c>
      <c r="U102" s="14">
        <v>0</v>
      </c>
      <c r="V102" s="15">
        <f t="shared" si="51"/>
        <v>7171.2000000000007</v>
      </c>
      <c r="W102" s="15">
        <f t="shared" si="45"/>
        <v>11356.723547458689</v>
      </c>
      <c r="X102" s="15">
        <f t="shared" si="56"/>
        <v>6518000</v>
      </c>
      <c r="Y102" s="15">
        <f t="shared" si="52"/>
        <v>2112576.7405818389</v>
      </c>
      <c r="Z102" s="15">
        <f t="shared" si="46"/>
        <v>6518000</v>
      </c>
      <c r="AB102" s="2">
        <v>42041</v>
      </c>
      <c r="AC102" s="12">
        <f t="shared" si="33"/>
        <v>6123.0143121878655</v>
      </c>
      <c r="AD102" s="12">
        <f t="shared" si="47"/>
        <v>0</v>
      </c>
      <c r="AE102" s="12">
        <f t="shared" si="55"/>
        <v>0</v>
      </c>
      <c r="AF102" s="13">
        <f t="shared" si="48"/>
        <v>4147.2</v>
      </c>
      <c r="AG102" s="15">
        <f t="shared" si="57"/>
        <v>4147.2</v>
      </c>
      <c r="AH102" s="15">
        <f t="shared" si="49"/>
        <v>1975.8143121878657</v>
      </c>
      <c r="AI102" s="15">
        <f t="shared" si="53"/>
        <v>1661721.43</v>
      </c>
      <c r="AJ102" s="15">
        <f t="shared" si="54"/>
        <v>496224.51429197565</v>
      </c>
    </row>
    <row r="103" spans="1:36" x14ac:dyDescent="0.15">
      <c r="A103" s="2">
        <v>42042</v>
      </c>
      <c r="B103" s="38">
        <v>0.64730349799999998</v>
      </c>
      <c r="C103" s="12">
        <f t="shared" si="35"/>
        <v>55927.022227199996</v>
      </c>
      <c r="D103" s="12">
        <f>Výpar!$F$18/28</f>
        <v>0</v>
      </c>
      <c r="E103" s="12">
        <f t="shared" si="36"/>
        <v>0</v>
      </c>
      <c r="F103" s="13">
        <f t="shared" si="37"/>
        <v>11664</v>
      </c>
      <c r="G103" s="13">
        <f t="shared" si="38"/>
        <v>7171.2000000000007</v>
      </c>
      <c r="H103" s="14">
        <f t="shared" si="38"/>
        <v>7171.2000000000007</v>
      </c>
      <c r="I103" s="15">
        <f t="shared" si="30"/>
        <v>26006.400000000001</v>
      </c>
      <c r="J103" s="15">
        <f t="shared" si="31"/>
        <v>29920.622227199994</v>
      </c>
      <c r="K103" s="15">
        <f t="shared" si="39"/>
        <v>5627000</v>
      </c>
      <c r="L103" s="15">
        <f t="shared" si="40"/>
        <v>4029038.9633192504</v>
      </c>
      <c r="N103" s="2">
        <v>42042</v>
      </c>
      <c r="O103" s="38">
        <f t="shared" si="32"/>
        <v>0.21363833881741651</v>
      </c>
      <c r="P103" s="12">
        <f t="shared" si="41"/>
        <v>18458.352473824787</v>
      </c>
      <c r="Q103" s="12">
        <f t="shared" si="42"/>
        <v>0</v>
      </c>
      <c r="R103" s="12">
        <f t="shared" si="43"/>
        <v>0</v>
      </c>
      <c r="S103" s="13">
        <f t="shared" si="44"/>
        <v>7171.2000000000007</v>
      </c>
      <c r="T103" s="13">
        <f t="shared" si="50"/>
        <v>0</v>
      </c>
      <c r="U103" s="14">
        <v>0</v>
      </c>
      <c r="V103" s="15">
        <f t="shared" si="51"/>
        <v>7171.2000000000007</v>
      </c>
      <c r="W103" s="15">
        <f t="shared" si="45"/>
        <v>11287.152473824786</v>
      </c>
      <c r="X103" s="15">
        <f t="shared" si="56"/>
        <v>6518000</v>
      </c>
      <c r="Y103" s="15">
        <f t="shared" si="52"/>
        <v>2123863.8930556634</v>
      </c>
      <c r="Z103" s="15">
        <f t="shared" si="46"/>
        <v>6518000</v>
      </c>
      <c r="AB103" s="2">
        <v>42042</v>
      </c>
      <c r="AC103" s="12">
        <f t="shared" si="33"/>
        <v>6100.0228162178219</v>
      </c>
      <c r="AD103" s="12">
        <f t="shared" si="47"/>
        <v>0</v>
      </c>
      <c r="AE103" s="12">
        <f t="shared" si="55"/>
        <v>0</v>
      </c>
      <c r="AF103" s="13">
        <f t="shared" si="48"/>
        <v>4147.2</v>
      </c>
      <c r="AG103" s="15">
        <f t="shared" si="57"/>
        <v>4147.2</v>
      </c>
      <c r="AH103" s="15">
        <f t="shared" si="49"/>
        <v>1952.822816217822</v>
      </c>
      <c r="AI103" s="15">
        <f t="shared" si="53"/>
        <v>1661721.43</v>
      </c>
      <c r="AJ103" s="15">
        <f t="shared" si="54"/>
        <v>498177.33710819349</v>
      </c>
    </row>
    <row r="104" spans="1:36" x14ac:dyDescent="0.15">
      <c r="A104" s="2">
        <v>42043</v>
      </c>
      <c r="B104" s="38">
        <v>0.24445572700000001</v>
      </c>
      <c r="C104" s="12">
        <f t="shared" si="35"/>
        <v>21120.974812799999</v>
      </c>
      <c r="D104" s="12">
        <f>Výpar!$F$18/28</f>
        <v>0</v>
      </c>
      <c r="E104" s="12">
        <f t="shared" si="36"/>
        <v>0</v>
      </c>
      <c r="F104" s="13">
        <f t="shared" si="37"/>
        <v>11664</v>
      </c>
      <c r="G104" s="13">
        <f t="shared" si="38"/>
        <v>7171.2000000000007</v>
      </c>
      <c r="H104" s="14">
        <f t="shared" si="38"/>
        <v>7171.2000000000007</v>
      </c>
      <c r="I104" s="15">
        <f t="shared" si="30"/>
        <v>26006.400000000001</v>
      </c>
      <c r="J104" s="15">
        <f t="shared" si="31"/>
        <v>-4885.4251872000023</v>
      </c>
      <c r="K104" s="15">
        <f t="shared" si="39"/>
        <v>5622114.5748127997</v>
      </c>
      <c r="L104" s="15">
        <f t="shared" si="40"/>
        <v>4019268.1129448498</v>
      </c>
      <c r="N104" s="2">
        <v>42043</v>
      </c>
      <c r="O104" s="38">
        <f t="shared" si="32"/>
        <v>8.0681033845863559E-2</v>
      </c>
      <c r="P104" s="12">
        <f t="shared" si="41"/>
        <v>6970.8413242826118</v>
      </c>
      <c r="Q104" s="12">
        <f t="shared" si="42"/>
        <v>0</v>
      </c>
      <c r="R104" s="12">
        <f t="shared" si="43"/>
        <v>0</v>
      </c>
      <c r="S104" s="13">
        <f t="shared" si="44"/>
        <v>7171.2000000000007</v>
      </c>
      <c r="T104" s="13">
        <f t="shared" si="50"/>
        <v>0</v>
      </c>
      <c r="U104" s="14">
        <v>0</v>
      </c>
      <c r="V104" s="15">
        <f t="shared" si="51"/>
        <v>7171.2000000000007</v>
      </c>
      <c r="W104" s="15">
        <f t="shared" si="45"/>
        <v>-200.35867571738891</v>
      </c>
      <c r="X104" s="15">
        <f t="shared" si="56"/>
        <v>6517799.6413242826</v>
      </c>
      <c r="Y104" s="15">
        <f t="shared" si="52"/>
        <v>2123463.1757042287</v>
      </c>
      <c r="Z104" s="15">
        <f t="shared" si="46"/>
        <v>6518000</v>
      </c>
      <c r="AB104" s="2">
        <v>42043</v>
      </c>
      <c r="AC104" s="12">
        <f t="shared" si="33"/>
        <v>2303.6883268242668</v>
      </c>
      <c r="AD104" s="12">
        <f t="shared" si="47"/>
        <v>0</v>
      </c>
      <c r="AE104" s="12">
        <f t="shared" si="55"/>
        <v>0</v>
      </c>
      <c r="AF104" s="13">
        <f t="shared" si="48"/>
        <v>4147.2</v>
      </c>
      <c r="AG104" s="15">
        <f t="shared" si="57"/>
        <v>4147.2</v>
      </c>
      <c r="AH104" s="15">
        <f t="shared" si="49"/>
        <v>-1843.511673175733</v>
      </c>
      <c r="AI104" s="15">
        <f t="shared" si="53"/>
        <v>1659877.9183268242</v>
      </c>
      <c r="AJ104" s="15">
        <f t="shared" si="54"/>
        <v>494490.31376184203</v>
      </c>
    </row>
    <row r="105" spans="1:36" x14ac:dyDescent="0.15">
      <c r="A105" s="2">
        <v>42044</v>
      </c>
      <c r="B105" s="38">
        <v>0.62758007999999998</v>
      </c>
      <c r="C105" s="12">
        <f t="shared" si="35"/>
        <v>54222.918912000001</v>
      </c>
      <c r="D105" s="12">
        <f>Výpar!$F$18/28</f>
        <v>0</v>
      </c>
      <c r="E105" s="12">
        <f t="shared" si="36"/>
        <v>0</v>
      </c>
      <c r="F105" s="13">
        <f t="shared" si="37"/>
        <v>11664</v>
      </c>
      <c r="G105" s="13">
        <f t="shared" si="38"/>
        <v>7171.2000000000007</v>
      </c>
      <c r="H105" s="14">
        <f t="shared" si="38"/>
        <v>7171.2000000000007</v>
      </c>
      <c r="I105" s="15">
        <f t="shared" si="30"/>
        <v>26006.400000000001</v>
      </c>
      <c r="J105" s="15">
        <f t="shared" si="31"/>
        <v>28216.518912</v>
      </c>
      <c r="K105" s="15">
        <f t="shared" si="39"/>
        <v>5627000</v>
      </c>
      <c r="L105" s="15">
        <f t="shared" si="40"/>
        <v>4047484.6318568499</v>
      </c>
      <c r="N105" s="2">
        <v>42044</v>
      </c>
      <c r="O105" s="38">
        <f t="shared" si="32"/>
        <v>0.2071287520928882</v>
      </c>
      <c r="P105" s="12">
        <f t="shared" si="41"/>
        <v>17895.924180825539</v>
      </c>
      <c r="Q105" s="12">
        <f t="shared" si="42"/>
        <v>0</v>
      </c>
      <c r="R105" s="12">
        <f t="shared" si="43"/>
        <v>0</v>
      </c>
      <c r="S105" s="13">
        <f t="shared" si="44"/>
        <v>7171.2000000000007</v>
      </c>
      <c r="T105" s="13">
        <f t="shared" si="50"/>
        <v>0</v>
      </c>
      <c r="U105" s="14">
        <v>0</v>
      </c>
      <c r="V105" s="15">
        <f t="shared" si="51"/>
        <v>7171.2000000000007</v>
      </c>
      <c r="W105" s="15">
        <f t="shared" si="45"/>
        <v>10724.724180825538</v>
      </c>
      <c r="X105" s="15">
        <f t="shared" si="56"/>
        <v>6518000</v>
      </c>
      <c r="Y105" s="15">
        <f t="shared" si="52"/>
        <v>2134187.8998850542</v>
      </c>
      <c r="Z105" s="15">
        <f t="shared" si="46"/>
        <v>6518000</v>
      </c>
      <c r="AB105" s="2">
        <v>42044</v>
      </c>
      <c r="AC105" s="12">
        <f t="shared" si="33"/>
        <v>5914.1543631883878</v>
      </c>
      <c r="AD105" s="12">
        <f t="shared" si="47"/>
        <v>0</v>
      </c>
      <c r="AE105" s="12">
        <f t="shared" si="55"/>
        <v>0</v>
      </c>
      <c r="AF105" s="13">
        <f t="shared" si="48"/>
        <v>4147.2</v>
      </c>
      <c r="AG105" s="15">
        <f t="shared" si="57"/>
        <v>4147.2</v>
      </c>
      <c r="AH105" s="15">
        <f t="shared" si="49"/>
        <v>1766.954363188388</v>
      </c>
      <c r="AI105" s="15">
        <f t="shared" si="53"/>
        <v>1661644.8726900127</v>
      </c>
      <c r="AJ105" s="15">
        <f t="shared" si="54"/>
        <v>496180.71081504325</v>
      </c>
    </row>
    <row r="106" spans="1:36" x14ac:dyDescent="0.15">
      <c r="A106" s="2">
        <v>42045</v>
      </c>
      <c r="B106" s="38">
        <v>0.63515322399999996</v>
      </c>
      <c r="C106" s="12">
        <f t="shared" si="35"/>
        <v>54877.2385536</v>
      </c>
      <c r="D106" s="12">
        <f>Výpar!$F$18/28</f>
        <v>0</v>
      </c>
      <c r="E106" s="12">
        <f t="shared" si="36"/>
        <v>0</v>
      </c>
      <c r="F106" s="13">
        <f t="shared" si="37"/>
        <v>11664</v>
      </c>
      <c r="G106" s="13">
        <f t="shared" si="38"/>
        <v>7171.2000000000007</v>
      </c>
      <c r="H106" s="14">
        <f t="shared" si="38"/>
        <v>7171.2000000000007</v>
      </c>
      <c r="I106" s="15">
        <f t="shared" si="30"/>
        <v>26006.400000000001</v>
      </c>
      <c r="J106" s="15">
        <f t="shared" si="31"/>
        <v>28870.838553599999</v>
      </c>
      <c r="K106" s="15">
        <f t="shared" si="39"/>
        <v>5627000</v>
      </c>
      <c r="L106" s="15">
        <f t="shared" si="40"/>
        <v>4076355.4704104499</v>
      </c>
      <c r="N106" s="2">
        <v>42045</v>
      </c>
      <c r="O106" s="38">
        <f t="shared" si="32"/>
        <v>0.20962821935790996</v>
      </c>
      <c r="P106" s="12">
        <f t="shared" si="41"/>
        <v>18111.878152523419</v>
      </c>
      <c r="Q106" s="12">
        <f t="shared" si="42"/>
        <v>0</v>
      </c>
      <c r="R106" s="12">
        <f t="shared" si="43"/>
        <v>0</v>
      </c>
      <c r="S106" s="13">
        <f t="shared" si="44"/>
        <v>7171.2000000000007</v>
      </c>
      <c r="T106" s="13">
        <f t="shared" si="50"/>
        <v>0</v>
      </c>
      <c r="U106" s="14">
        <v>0</v>
      </c>
      <c r="V106" s="15">
        <f t="shared" si="51"/>
        <v>7171.2000000000007</v>
      </c>
      <c r="W106" s="15">
        <f t="shared" si="45"/>
        <v>10940.678152523418</v>
      </c>
      <c r="X106" s="15">
        <f t="shared" si="56"/>
        <v>6518000</v>
      </c>
      <c r="Y106" s="15">
        <f t="shared" si="52"/>
        <v>2145128.5780375777</v>
      </c>
      <c r="Z106" s="15">
        <f t="shared" si="46"/>
        <v>6518000</v>
      </c>
      <c r="AB106" s="2">
        <v>42045</v>
      </c>
      <c r="AC106" s="12">
        <f t="shared" si="33"/>
        <v>5985.5217377402596</v>
      </c>
      <c r="AD106" s="12">
        <f t="shared" si="47"/>
        <v>0</v>
      </c>
      <c r="AE106" s="12">
        <f t="shared" si="55"/>
        <v>0</v>
      </c>
      <c r="AF106" s="13">
        <f t="shared" si="48"/>
        <v>4147.2</v>
      </c>
      <c r="AG106" s="15">
        <f t="shared" si="57"/>
        <v>4147.2</v>
      </c>
      <c r="AH106" s="15">
        <f t="shared" si="49"/>
        <v>1838.3217377402598</v>
      </c>
      <c r="AI106" s="15">
        <f t="shared" si="53"/>
        <v>1661721.43</v>
      </c>
      <c r="AJ106" s="15">
        <f t="shared" si="54"/>
        <v>498019.03255278349</v>
      </c>
    </row>
    <row r="107" spans="1:36" x14ac:dyDescent="0.15">
      <c r="A107" s="2">
        <v>42046</v>
      </c>
      <c r="B107" s="38">
        <v>0.64368184500000003</v>
      </c>
      <c r="C107" s="12">
        <f t="shared" si="35"/>
        <v>55614.111408000004</v>
      </c>
      <c r="D107" s="12">
        <f>Výpar!$F$18/28</f>
        <v>0</v>
      </c>
      <c r="E107" s="12">
        <f t="shared" si="36"/>
        <v>0</v>
      </c>
      <c r="F107" s="13">
        <f t="shared" si="37"/>
        <v>11664</v>
      </c>
      <c r="G107" s="13">
        <f t="shared" si="38"/>
        <v>7171.2000000000007</v>
      </c>
      <c r="H107" s="14">
        <f t="shared" si="38"/>
        <v>7171.2000000000007</v>
      </c>
      <c r="I107" s="15">
        <f t="shared" si="30"/>
        <v>26006.400000000001</v>
      </c>
      <c r="J107" s="15">
        <f t="shared" si="31"/>
        <v>29607.711408000003</v>
      </c>
      <c r="K107" s="15">
        <f t="shared" si="39"/>
        <v>5627000</v>
      </c>
      <c r="L107" s="15">
        <f t="shared" si="40"/>
        <v>4105963.1818184499</v>
      </c>
      <c r="N107" s="2">
        <v>42046</v>
      </c>
      <c r="O107" s="38">
        <f t="shared" si="32"/>
        <v>0.21244303563570388</v>
      </c>
      <c r="P107" s="12">
        <f t="shared" si="41"/>
        <v>18355.078278924815</v>
      </c>
      <c r="Q107" s="12">
        <f t="shared" si="42"/>
        <v>0</v>
      </c>
      <c r="R107" s="12">
        <f t="shared" si="43"/>
        <v>0</v>
      </c>
      <c r="S107" s="13">
        <f t="shared" si="44"/>
        <v>7171.2000000000007</v>
      </c>
      <c r="T107" s="13">
        <f t="shared" si="50"/>
        <v>0</v>
      </c>
      <c r="U107" s="14">
        <v>0</v>
      </c>
      <c r="V107" s="15">
        <f t="shared" si="51"/>
        <v>7171.2000000000007</v>
      </c>
      <c r="W107" s="15">
        <f t="shared" si="45"/>
        <v>11183.878278924814</v>
      </c>
      <c r="X107" s="15">
        <f t="shared" si="56"/>
        <v>6518000</v>
      </c>
      <c r="Y107" s="15">
        <f t="shared" si="52"/>
        <v>2156312.4563165023</v>
      </c>
      <c r="Z107" s="15">
        <f t="shared" si="46"/>
        <v>6518000</v>
      </c>
      <c r="AB107" s="2">
        <v>42046</v>
      </c>
      <c r="AC107" s="12">
        <f t="shared" si="33"/>
        <v>6065.8932834705365</v>
      </c>
      <c r="AD107" s="12">
        <f t="shared" si="47"/>
        <v>0</v>
      </c>
      <c r="AE107" s="12">
        <f t="shared" si="55"/>
        <v>0</v>
      </c>
      <c r="AF107" s="13">
        <f t="shared" si="48"/>
        <v>4147.2</v>
      </c>
      <c r="AG107" s="15">
        <f t="shared" si="57"/>
        <v>4147.2</v>
      </c>
      <c r="AH107" s="15">
        <f t="shared" si="49"/>
        <v>1918.6932834705367</v>
      </c>
      <c r="AI107" s="15">
        <f t="shared" si="53"/>
        <v>1661721.43</v>
      </c>
      <c r="AJ107" s="15">
        <f t="shared" si="54"/>
        <v>499937.72583625402</v>
      </c>
    </row>
    <row r="108" spans="1:36" x14ac:dyDescent="0.15">
      <c r="A108" s="2">
        <v>42047</v>
      </c>
      <c r="B108" s="38">
        <v>0.61798407300000002</v>
      </c>
      <c r="C108" s="12">
        <f t="shared" si="35"/>
        <v>53393.8239072</v>
      </c>
      <c r="D108" s="12">
        <f>Výpar!$F$18/28</f>
        <v>0</v>
      </c>
      <c r="E108" s="12">
        <f t="shared" si="36"/>
        <v>0</v>
      </c>
      <c r="F108" s="13">
        <f t="shared" si="37"/>
        <v>11664</v>
      </c>
      <c r="G108" s="13">
        <f t="shared" si="38"/>
        <v>7171.2000000000007</v>
      </c>
      <c r="H108" s="14">
        <f t="shared" si="38"/>
        <v>7171.2000000000007</v>
      </c>
      <c r="I108" s="15">
        <f t="shared" si="30"/>
        <v>26006.400000000001</v>
      </c>
      <c r="J108" s="15">
        <f t="shared" si="31"/>
        <v>27387.423907199998</v>
      </c>
      <c r="K108" s="15">
        <f t="shared" si="39"/>
        <v>5627000</v>
      </c>
      <c r="L108" s="15">
        <f t="shared" si="40"/>
        <v>4133350.6057256497</v>
      </c>
      <c r="N108" s="2">
        <v>42047</v>
      </c>
      <c r="O108" s="38">
        <f t="shared" si="32"/>
        <v>0.20396165195965166</v>
      </c>
      <c r="P108" s="12">
        <f t="shared" si="41"/>
        <v>17622.286729313902</v>
      </c>
      <c r="Q108" s="12">
        <f t="shared" si="42"/>
        <v>0</v>
      </c>
      <c r="R108" s="12">
        <f t="shared" si="43"/>
        <v>0</v>
      </c>
      <c r="S108" s="13">
        <f t="shared" si="44"/>
        <v>7171.2000000000007</v>
      </c>
      <c r="T108" s="13">
        <f t="shared" si="50"/>
        <v>0</v>
      </c>
      <c r="U108" s="14">
        <v>0</v>
      </c>
      <c r="V108" s="15">
        <f t="shared" si="51"/>
        <v>7171.2000000000007</v>
      </c>
      <c r="W108" s="15">
        <f t="shared" si="45"/>
        <v>10451.086729313902</v>
      </c>
      <c r="X108" s="15">
        <f t="shared" si="56"/>
        <v>6518000</v>
      </c>
      <c r="Y108" s="15">
        <f t="shared" si="52"/>
        <v>2166763.543045816</v>
      </c>
      <c r="Z108" s="15">
        <f t="shared" si="46"/>
        <v>6518000</v>
      </c>
      <c r="AB108" s="2">
        <v>42047</v>
      </c>
      <c r="AC108" s="12">
        <f t="shared" si="33"/>
        <v>5823.724044450043</v>
      </c>
      <c r="AD108" s="12">
        <f t="shared" si="47"/>
        <v>0</v>
      </c>
      <c r="AE108" s="12">
        <f t="shared" si="55"/>
        <v>0</v>
      </c>
      <c r="AF108" s="13">
        <f t="shared" si="48"/>
        <v>4147.2</v>
      </c>
      <c r="AG108" s="15">
        <f t="shared" si="57"/>
        <v>4147.2</v>
      </c>
      <c r="AH108" s="15">
        <f t="shared" si="49"/>
        <v>1676.5240444500432</v>
      </c>
      <c r="AI108" s="15">
        <f t="shared" si="53"/>
        <v>1661721.43</v>
      </c>
      <c r="AJ108" s="15">
        <f t="shared" si="54"/>
        <v>501614.24988070404</v>
      </c>
    </row>
    <row r="109" spans="1:36" x14ac:dyDescent="0.15">
      <c r="A109" s="2">
        <v>42048</v>
      </c>
      <c r="B109" s="38">
        <v>0.61798407300000002</v>
      </c>
      <c r="C109" s="12">
        <f t="shared" si="35"/>
        <v>53393.8239072</v>
      </c>
      <c r="D109" s="12">
        <f>Výpar!$F$18/28</f>
        <v>0</v>
      </c>
      <c r="E109" s="12">
        <f t="shared" si="36"/>
        <v>0</v>
      </c>
      <c r="F109" s="13">
        <f t="shared" si="37"/>
        <v>11664</v>
      </c>
      <c r="G109" s="13">
        <f t="shared" si="38"/>
        <v>7171.2000000000007</v>
      </c>
      <c r="H109" s="14">
        <f t="shared" si="38"/>
        <v>7171.2000000000007</v>
      </c>
      <c r="I109" s="15">
        <f t="shared" si="30"/>
        <v>26006.400000000001</v>
      </c>
      <c r="J109" s="15">
        <f t="shared" si="31"/>
        <v>27387.423907199998</v>
      </c>
      <c r="K109" s="15">
        <f t="shared" si="39"/>
        <v>5627000</v>
      </c>
      <c r="L109" s="15">
        <f t="shared" si="40"/>
        <v>4160738.0296328496</v>
      </c>
      <c r="N109" s="2">
        <v>42048</v>
      </c>
      <c r="O109" s="38">
        <f t="shared" si="32"/>
        <v>0.20396165195965166</v>
      </c>
      <c r="P109" s="12">
        <f t="shared" si="41"/>
        <v>17622.286729313902</v>
      </c>
      <c r="Q109" s="12">
        <f t="shared" si="42"/>
        <v>0</v>
      </c>
      <c r="R109" s="12">
        <f t="shared" si="43"/>
        <v>0</v>
      </c>
      <c r="S109" s="13">
        <f t="shared" si="44"/>
        <v>7171.2000000000007</v>
      </c>
      <c r="T109" s="13">
        <f t="shared" si="50"/>
        <v>0</v>
      </c>
      <c r="U109" s="14">
        <v>0</v>
      </c>
      <c r="V109" s="15">
        <f t="shared" si="51"/>
        <v>7171.2000000000007</v>
      </c>
      <c r="W109" s="15">
        <f t="shared" si="45"/>
        <v>10451.086729313902</v>
      </c>
      <c r="X109" s="15">
        <f t="shared" si="56"/>
        <v>6518000</v>
      </c>
      <c r="Y109" s="15">
        <f t="shared" si="52"/>
        <v>2177214.6297751297</v>
      </c>
      <c r="Z109" s="15">
        <f t="shared" si="46"/>
        <v>6518000</v>
      </c>
      <c r="AB109" s="2">
        <v>42048</v>
      </c>
      <c r="AC109" s="12">
        <f t="shared" si="33"/>
        <v>5823.724044450043</v>
      </c>
      <c r="AD109" s="12">
        <f t="shared" si="47"/>
        <v>0</v>
      </c>
      <c r="AE109" s="12">
        <f t="shared" si="55"/>
        <v>0</v>
      </c>
      <c r="AF109" s="13">
        <f t="shared" si="48"/>
        <v>4147.2</v>
      </c>
      <c r="AG109" s="15">
        <f t="shared" si="57"/>
        <v>4147.2</v>
      </c>
      <c r="AH109" s="15">
        <f t="shared" si="49"/>
        <v>1676.5240444500432</v>
      </c>
      <c r="AI109" s="15">
        <f t="shared" si="53"/>
        <v>1661721.43</v>
      </c>
      <c r="AJ109" s="15">
        <f t="shared" si="54"/>
        <v>503290.77392515406</v>
      </c>
    </row>
    <row r="110" spans="1:36" x14ac:dyDescent="0.15">
      <c r="A110" s="2">
        <v>42049</v>
      </c>
      <c r="B110" s="38">
        <v>1.040440735</v>
      </c>
      <c r="C110" s="12">
        <f t="shared" si="35"/>
        <v>89894.079503999994</v>
      </c>
      <c r="D110" s="12">
        <f>Výpar!$F$18/28</f>
        <v>0</v>
      </c>
      <c r="E110" s="12">
        <f t="shared" si="36"/>
        <v>0</v>
      </c>
      <c r="F110" s="13">
        <f t="shared" si="37"/>
        <v>11664</v>
      </c>
      <c r="G110" s="13">
        <f t="shared" si="38"/>
        <v>7171.2000000000007</v>
      </c>
      <c r="H110" s="14">
        <f t="shared" si="38"/>
        <v>7171.2000000000007</v>
      </c>
      <c r="I110" s="15">
        <f t="shared" si="30"/>
        <v>26006.400000000001</v>
      </c>
      <c r="J110" s="15">
        <f t="shared" si="31"/>
        <v>63887.679503999992</v>
      </c>
      <c r="K110" s="15">
        <f t="shared" si="39"/>
        <v>5627000</v>
      </c>
      <c r="L110" s="15">
        <f t="shared" si="40"/>
        <v>4224625.7091368493</v>
      </c>
      <c r="N110" s="2">
        <v>42049</v>
      </c>
      <c r="O110" s="38">
        <f t="shared" si="32"/>
        <v>0.34339074475907105</v>
      </c>
      <c r="P110" s="12">
        <f t="shared" si="41"/>
        <v>29668.96034718374</v>
      </c>
      <c r="Q110" s="12">
        <f t="shared" si="42"/>
        <v>0</v>
      </c>
      <c r="R110" s="12">
        <f t="shared" si="43"/>
        <v>0</v>
      </c>
      <c r="S110" s="13">
        <f t="shared" si="44"/>
        <v>7171.2000000000007</v>
      </c>
      <c r="T110" s="13">
        <f t="shared" si="50"/>
        <v>0</v>
      </c>
      <c r="U110" s="14">
        <v>0</v>
      </c>
      <c r="V110" s="15">
        <f t="shared" si="51"/>
        <v>7171.2000000000007</v>
      </c>
      <c r="W110" s="15">
        <f t="shared" si="45"/>
        <v>22497.760347183739</v>
      </c>
      <c r="X110" s="15">
        <f t="shared" si="56"/>
        <v>6518000</v>
      </c>
      <c r="Y110" s="15">
        <f t="shared" si="52"/>
        <v>2199712.3901223135</v>
      </c>
      <c r="Z110" s="15">
        <f t="shared" si="46"/>
        <v>6518000</v>
      </c>
      <c r="AB110" s="2">
        <v>42049</v>
      </c>
      <c r="AC110" s="12">
        <f t="shared" si="33"/>
        <v>9804.8477136801157</v>
      </c>
      <c r="AD110" s="12">
        <f t="shared" si="47"/>
        <v>0</v>
      </c>
      <c r="AE110" s="12">
        <f t="shared" si="55"/>
        <v>0</v>
      </c>
      <c r="AF110" s="13">
        <f t="shared" si="48"/>
        <v>4147.2</v>
      </c>
      <c r="AG110" s="15">
        <f t="shared" si="57"/>
        <v>4147.2</v>
      </c>
      <c r="AH110" s="15">
        <f t="shared" si="49"/>
        <v>5657.6477136801159</v>
      </c>
      <c r="AI110" s="15">
        <f t="shared" si="53"/>
        <v>1661721.43</v>
      </c>
      <c r="AJ110" s="15">
        <f t="shared" si="54"/>
        <v>508948.42163883417</v>
      </c>
    </row>
    <row r="111" spans="1:36" x14ac:dyDescent="0.15">
      <c r="A111" s="2">
        <v>42050</v>
      </c>
      <c r="B111" s="38">
        <v>0.63425991699999995</v>
      </c>
      <c r="C111" s="12">
        <f t="shared" si="35"/>
        <v>54800.056828799992</v>
      </c>
      <c r="D111" s="12">
        <f>Výpar!$F$18/28</f>
        <v>0</v>
      </c>
      <c r="E111" s="12">
        <f t="shared" si="36"/>
        <v>0</v>
      </c>
      <c r="F111" s="13">
        <f t="shared" si="37"/>
        <v>11664</v>
      </c>
      <c r="G111" s="13">
        <f t="shared" si="38"/>
        <v>7171.2000000000007</v>
      </c>
      <c r="H111" s="14">
        <f t="shared" si="38"/>
        <v>7171.2000000000007</v>
      </c>
      <c r="I111" s="15">
        <f t="shared" si="30"/>
        <v>26006.400000000001</v>
      </c>
      <c r="J111" s="15">
        <f t="shared" si="31"/>
        <v>28793.656828799991</v>
      </c>
      <c r="K111" s="15">
        <f t="shared" si="39"/>
        <v>5627000</v>
      </c>
      <c r="L111" s="15">
        <f t="shared" si="40"/>
        <v>4253419.3659656495</v>
      </c>
      <c r="N111" s="2">
        <v>42050</v>
      </c>
      <c r="O111" s="38">
        <f t="shared" si="32"/>
        <v>0.20933338915210445</v>
      </c>
      <c r="P111" s="12">
        <f t="shared" si="41"/>
        <v>18086.404822741824</v>
      </c>
      <c r="Q111" s="12">
        <f t="shared" si="42"/>
        <v>0</v>
      </c>
      <c r="R111" s="12">
        <f t="shared" si="43"/>
        <v>0</v>
      </c>
      <c r="S111" s="13">
        <f t="shared" si="44"/>
        <v>7171.2000000000007</v>
      </c>
      <c r="T111" s="13">
        <f t="shared" si="50"/>
        <v>0</v>
      </c>
      <c r="U111" s="14">
        <v>0</v>
      </c>
      <c r="V111" s="15">
        <f t="shared" si="51"/>
        <v>7171.2000000000007</v>
      </c>
      <c r="W111" s="15">
        <f t="shared" si="45"/>
        <v>10915.204822741824</v>
      </c>
      <c r="X111" s="15">
        <f t="shared" si="56"/>
        <v>6518000</v>
      </c>
      <c r="Y111" s="15">
        <f t="shared" si="52"/>
        <v>2210627.5949450554</v>
      </c>
      <c r="Z111" s="15">
        <f t="shared" si="46"/>
        <v>6518000</v>
      </c>
      <c r="AB111" s="2">
        <v>42050</v>
      </c>
      <c r="AC111" s="12">
        <f t="shared" si="33"/>
        <v>5977.1034407609859</v>
      </c>
      <c r="AD111" s="12">
        <f t="shared" si="47"/>
        <v>0</v>
      </c>
      <c r="AE111" s="12">
        <f t="shared" si="55"/>
        <v>0</v>
      </c>
      <c r="AF111" s="13">
        <f t="shared" si="48"/>
        <v>4147.2</v>
      </c>
      <c r="AG111" s="15">
        <f t="shared" si="57"/>
        <v>4147.2</v>
      </c>
      <c r="AH111" s="15">
        <f t="shared" si="49"/>
        <v>1829.9034407609861</v>
      </c>
      <c r="AI111" s="15">
        <f t="shared" si="53"/>
        <v>1661721.43</v>
      </c>
      <c r="AJ111" s="15">
        <f t="shared" si="54"/>
        <v>510778.32507959515</v>
      </c>
    </row>
    <row r="112" spans="1:36" x14ac:dyDescent="0.15">
      <c r="A112" s="2">
        <v>42051</v>
      </c>
      <c r="B112" s="38">
        <v>0.63306426100000002</v>
      </c>
      <c r="C112" s="12">
        <f t="shared" si="35"/>
        <v>54696.752150400003</v>
      </c>
      <c r="D112" s="12">
        <f>Výpar!$F$18/28</f>
        <v>0</v>
      </c>
      <c r="E112" s="12">
        <f t="shared" si="36"/>
        <v>0</v>
      </c>
      <c r="F112" s="13">
        <f t="shared" si="37"/>
        <v>11664</v>
      </c>
      <c r="G112" s="13">
        <f t="shared" si="38"/>
        <v>7171.2000000000007</v>
      </c>
      <c r="H112" s="14">
        <f t="shared" si="38"/>
        <v>7171.2000000000007</v>
      </c>
      <c r="I112" s="15">
        <f t="shared" si="30"/>
        <v>26006.400000000001</v>
      </c>
      <c r="J112" s="15">
        <f t="shared" si="31"/>
        <v>28690.352150400002</v>
      </c>
      <c r="K112" s="15">
        <f t="shared" si="39"/>
        <v>5627000</v>
      </c>
      <c r="L112" s="15">
        <f t="shared" si="40"/>
        <v>4282109.7181160497</v>
      </c>
      <c r="N112" s="2">
        <v>42051</v>
      </c>
      <c r="O112" s="38">
        <f t="shared" si="32"/>
        <v>0.20893877061161101</v>
      </c>
      <c r="P112" s="12">
        <f t="shared" si="41"/>
        <v>18052.309780843192</v>
      </c>
      <c r="Q112" s="12">
        <f t="shared" si="42"/>
        <v>0</v>
      </c>
      <c r="R112" s="12">
        <f t="shared" si="43"/>
        <v>0</v>
      </c>
      <c r="S112" s="13">
        <f t="shared" si="44"/>
        <v>7171.2000000000007</v>
      </c>
      <c r="T112" s="13">
        <f t="shared" si="50"/>
        <v>0</v>
      </c>
      <c r="U112" s="14">
        <v>0</v>
      </c>
      <c r="V112" s="15">
        <f t="shared" si="51"/>
        <v>7171.2000000000007</v>
      </c>
      <c r="W112" s="15">
        <f t="shared" si="45"/>
        <v>10881.109780843191</v>
      </c>
      <c r="X112" s="15">
        <f t="shared" si="56"/>
        <v>6518000</v>
      </c>
      <c r="Y112" s="15">
        <f t="shared" si="52"/>
        <v>2221508.7047258988</v>
      </c>
      <c r="Z112" s="15">
        <f t="shared" si="46"/>
        <v>6518000</v>
      </c>
      <c r="AB112" s="2">
        <v>42051</v>
      </c>
      <c r="AC112" s="12">
        <f t="shared" si="33"/>
        <v>5965.8358840385481</v>
      </c>
      <c r="AD112" s="12">
        <f t="shared" si="47"/>
        <v>0</v>
      </c>
      <c r="AE112" s="12">
        <f t="shared" si="55"/>
        <v>0</v>
      </c>
      <c r="AF112" s="13">
        <f t="shared" si="48"/>
        <v>4147.2</v>
      </c>
      <c r="AG112" s="15">
        <f t="shared" si="57"/>
        <v>4147.2</v>
      </c>
      <c r="AH112" s="15">
        <f t="shared" si="49"/>
        <v>1818.6358840385483</v>
      </c>
      <c r="AI112" s="15">
        <f t="shared" si="53"/>
        <v>1661721.43</v>
      </c>
      <c r="AJ112" s="15">
        <f t="shared" si="54"/>
        <v>512596.96096363367</v>
      </c>
    </row>
    <row r="113" spans="1:36" x14ac:dyDescent="0.15">
      <c r="A113" s="2">
        <v>42052</v>
      </c>
      <c r="B113" s="38">
        <v>1.04472926</v>
      </c>
      <c r="C113" s="12">
        <f t="shared" si="35"/>
        <v>90264.608064</v>
      </c>
      <c r="D113" s="12">
        <f>Výpar!$F$18/28</f>
        <v>0</v>
      </c>
      <c r="E113" s="12">
        <f t="shared" si="36"/>
        <v>0</v>
      </c>
      <c r="F113" s="13">
        <f t="shared" si="37"/>
        <v>11664</v>
      </c>
      <c r="G113" s="13">
        <f t="shared" si="38"/>
        <v>7171.2000000000007</v>
      </c>
      <c r="H113" s="14">
        <f t="shared" si="38"/>
        <v>7171.2000000000007</v>
      </c>
      <c r="I113" s="15">
        <f t="shared" si="30"/>
        <v>26006.400000000001</v>
      </c>
      <c r="J113" s="15">
        <f t="shared" si="31"/>
        <v>64258.208063999999</v>
      </c>
      <c r="K113" s="15">
        <f t="shared" si="39"/>
        <v>5627000</v>
      </c>
      <c r="L113" s="15">
        <f t="shared" si="40"/>
        <v>4346367.9261800498</v>
      </c>
      <c r="N113" s="2">
        <v>42052</v>
      </c>
      <c r="O113" s="38">
        <f t="shared" si="32"/>
        <v>0.34480614473730037</v>
      </c>
      <c r="P113" s="12">
        <f t="shared" si="41"/>
        <v>29791.250905302753</v>
      </c>
      <c r="Q113" s="12">
        <f t="shared" si="42"/>
        <v>0</v>
      </c>
      <c r="R113" s="12">
        <f t="shared" si="43"/>
        <v>0</v>
      </c>
      <c r="S113" s="13">
        <f t="shared" si="44"/>
        <v>7171.2000000000007</v>
      </c>
      <c r="T113" s="13">
        <f t="shared" si="50"/>
        <v>0</v>
      </c>
      <c r="U113" s="14">
        <v>0</v>
      </c>
      <c r="V113" s="15">
        <f t="shared" si="51"/>
        <v>7171.2000000000007</v>
      </c>
      <c r="W113" s="15">
        <f t="shared" si="45"/>
        <v>22620.050905302753</v>
      </c>
      <c r="X113" s="15">
        <f t="shared" si="56"/>
        <v>6518000</v>
      </c>
      <c r="Y113" s="15">
        <f t="shared" si="52"/>
        <v>2244128.7556312014</v>
      </c>
      <c r="Z113" s="15">
        <f t="shared" si="46"/>
        <v>6518000</v>
      </c>
      <c r="AB113" s="2">
        <v>42052</v>
      </c>
      <c r="AC113" s="12">
        <f t="shared" si="33"/>
        <v>9845.2616778078354</v>
      </c>
      <c r="AD113" s="12">
        <f t="shared" si="47"/>
        <v>0</v>
      </c>
      <c r="AE113" s="12">
        <f t="shared" si="55"/>
        <v>0</v>
      </c>
      <c r="AF113" s="13">
        <f t="shared" si="48"/>
        <v>4147.2</v>
      </c>
      <c r="AG113" s="15">
        <f t="shared" si="57"/>
        <v>4147.2</v>
      </c>
      <c r="AH113" s="15">
        <f t="shared" si="49"/>
        <v>5698.0616778078356</v>
      </c>
      <c r="AI113" s="15">
        <f t="shared" si="53"/>
        <v>1661721.43</v>
      </c>
      <c r="AJ113" s="15">
        <f t="shared" si="54"/>
        <v>518295.02264144149</v>
      </c>
    </row>
    <row r="114" spans="1:36" x14ac:dyDescent="0.15">
      <c r="A114" s="2">
        <v>42053</v>
      </c>
      <c r="B114" s="38">
        <v>0.62947729299999999</v>
      </c>
      <c r="C114" s="12">
        <f t="shared" si="35"/>
        <v>54386.8381152</v>
      </c>
      <c r="D114" s="12">
        <f>Výpar!$F$18/28</f>
        <v>0</v>
      </c>
      <c r="E114" s="12">
        <f t="shared" si="36"/>
        <v>0</v>
      </c>
      <c r="F114" s="13">
        <f t="shared" si="37"/>
        <v>11664</v>
      </c>
      <c r="G114" s="13">
        <f t="shared" si="38"/>
        <v>7171.2000000000007</v>
      </c>
      <c r="H114" s="14">
        <f t="shared" si="38"/>
        <v>7171.2000000000007</v>
      </c>
      <c r="I114" s="15">
        <f t="shared" si="30"/>
        <v>26006.400000000001</v>
      </c>
      <c r="J114" s="15">
        <f t="shared" si="31"/>
        <v>28380.438115199999</v>
      </c>
      <c r="K114" s="15">
        <f t="shared" si="39"/>
        <v>5627000</v>
      </c>
      <c r="L114" s="15">
        <f t="shared" si="40"/>
        <v>4374748.3642952498</v>
      </c>
      <c r="N114" s="2">
        <v>42053</v>
      </c>
      <c r="O114" s="38">
        <f t="shared" si="32"/>
        <v>0.20775491499013057</v>
      </c>
      <c r="P114" s="12">
        <f t="shared" si="41"/>
        <v>17950.024655147281</v>
      </c>
      <c r="Q114" s="12">
        <f t="shared" si="42"/>
        <v>0</v>
      </c>
      <c r="R114" s="12">
        <f t="shared" si="43"/>
        <v>0</v>
      </c>
      <c r="S114" s="13">
        <f t="shared" si="44"/>
        <v>7171.2000000000007</v>
      </c>
      <c r="T114" s="13">
        <f t="shared" si="50"/>
        <v>0</v>
      </c>
      <c r="U114" s="14">
        <v>0</v>
      </c>
      <c r="V114" s="15">
        <f t="shared" si="51"/>
        <v>7171.2000000000007</v>
      </c>
      <c r="W114" s="15">
        <f t="shared" si="45"/>
        <v>10778.82465514728</v>
      </c>
      <c r="X114" s="15">
        <f t="shared" si="56"/>
        <v>6518000</v>
      </c>
      <c r="Y114" s="15">
        <f t="shared" si="52"/>
        <v>2254907.5802863487</v>
      </c>
      <c r="Z114" s="15">
        <f t="shared" si="46"/>
        <v>6518000</v>
      </c>
      <c r="AB114" s="2">
        <v>42053</v>
      </c>
      <c r="AC114" s="12">
        <f t="shared" si="33"/>
        <v>5932.033213871232</v>
      </c>
      <c r="AD114" s="12">
        <f t="shared" si="47"/>
        <v>0</v>
      </c>
      <c r="AE114" s="12">
        <f t="shared" si="55"/>
        <v>0</v>
      </c>
      <c r="AF114" s="13">
        <f t="shared" si="48"/>
        <v>4147.2</v>
      </c>
      <c r="AG114" s="15">
        <f t="shared" si="57"/>
        <v>4147.2</v>
      </c>
      <c r="AH114" s="15">
        <f t="shared" si="49"/>
        <v>1784.8332138712321</v>
      </c>
      <c r="AI114" s="15">
        <f t="shared" si="53"/>
        <v>1661721.43</v>
      </c>
      <c r="AJ114" s="15">
        <f t="shared" si="54"/>
        <v>520079.85585531272</v>
      </c>
    </row>
    <row r="115" spans="1:36" x14ac:dyDescent="0.15">
      <c r="A115" s="2">
        <v>42054</v>
      </c>
      <c r="B115" s="38">
        <v>0.213029669</v>
      </c>
      <c r="C115" s="12">
        <f t="shared" si="35"/>
        <v>18405.763401600001</v>
      </c>
      <c r="D115" s="12">
        <f>Výpar!$F$18/28</f>
        <v>0</v>
      </c>
      <c r="E115" s="12">
        <f t="shared" si="36"/>
        <v>0</v>
      </c>
      <c r="F115" s="13">
        <f t="shared" si="37"/>
        <v>11664</v>
      </c>
      <c r="G115" s="13">
        <f t="shared" si="38"/>
        <v>7171.2000000000007</v>
      </c>
      <c r="H115" s="14">
        <f t="shared" si="38"/>
        <v>7171.2000000000007</v>
      </c>
      <c r="I115" s="15">
        <f t="shared" si="30"/>
        <v>26006.400000000001</v>
      </c>
      <c r="J115" s="15">
        <f t="shared" si="31"/>
        <v>-7600.6365984000004</v>
      </c>
      <c r="K115" s="15">
        <f t="shared" si="39"/>
        <v>5619399.3634016002</v>
      </c>
      <c r="L115" s="15">
        <f t="shared" si="40"/>
        <v>4359547.0910984501</v>
      </c>
      <c r="N115" s="2">
        <v>42054</v>
      </c>
      <c r="O115" s="38">
        <f t="shared" si="32"/>
        <v>7.030906637242379E-2</v>
      </c>
      <c r="P115" s="12">
        <f t="shared" si="41"/>
        <v>6074.7033345774153</v>
      </c>
      <c r="Q115" s="12">
        <f t="shared" si="42"/>
        <v>0</v>
      </c>
      <c r="R115" s="12">
        <f t="shared" si="43"/>
        <v>0</v>
      </c>
      <c r="S115" s="13">
        <f t="shared" si="44"/>
        <v>7171.2000000000007</v>
      </c>
      <c r="T115" s="13">
        <f t="shared" si="50"/>
        <v>0</v>
      </c>
      <c r="U115" s="14">
        <v>0</v>
      </c>
      <c r="V115" s="15">
        <f t="shared" si="51"/>
        <v>7171.2000000000007</v>
      </c>
      <c r="W115" s="15">
        <f t="shared" si="45"/>
        <v>-1096.4966654225855</v>
      </c>
      <c r="X115" s="15">
        <f t="shared" si="56"/>
        <v>6516903.5033345772</v>
      </c>
      <c r="Y115" s="15">
        <f t="shared" si="52"/>
        <v>2252714.5869555031</v>
      </c>
      <c r="Z115" s="15">
        <f t="shared" si="46"/>
        <v>6518000</v>
      </c>
      <c r="AB115" s="2">
        <v>42054</v>
      </c>
      <c r="AC115" s="12">
        <f t="shared" si="33"/>
        <v>2007.5371837884466</v>
      </c>
      <c r="AD115" s="12">
        <f t="shared" si="47"/>
        <v>0</v>
      </c>
      <c r="AE115" s="12">
        <f t="shared" si="55"/>
        <v>0</v>
      </c>
      <c r="AF115" s="13">
        <f t="shared" si="48"/>
        <v>4147.2</v>
      </c>
      <c r="AG115" s="15">
        <f t="shared" si="57"/>
        <v>4147.2</v>
      </c>
      <c r="AH115" s="15">
        <f t="shared" si="49"/>
        <v>-2139.662816211553</v>
      </c>
      <c r="AI115" s="15">
        <f t="shared" si="53"/>
        <v>1659581.7671837884</v>
      </c>
      <c r="AJ115" s="15">
        <f t="shared" si="54"/>
        <v>515800.53022288956</v>
      </c>
    </row>
    <row r="116" spans="1:36" x14ac:dyDescent="0.15">
      <c r="A116" s="2">
        <v>42055</v>
      </c>
      <c r="B116" s="38">
        <v>0.69916173000000004</v>
      </c>
      <c r="C116" s="12">
        <f t="shared" si="35"/>
        <v>60407.573472000004</v>
      </c>
      <c r="D116" s="12">
        <f>Výpar!$F$18/28</f>
        <v>0</v>
      </c>
      <c r="E116" s="12">
        <f t="shared" si="36"/>
        <v>0</v>
      </c>
      <c r="F116" s="13">
        <f t="shared" si="37"/>
        <v>11664</v>
      </c>
      <c r="G116" s="13">
        <f t="shared" si="38"/>
        <v>7171.2000000000007</v>
      </c>
      <c r="H116" s="14">
        <f t="shared" si="38"/>
        <v>7171.2000000000007</v>
      </c>
      <c r="I116" s="15">
        <f t="shared" si="30"/>
        <v>26006.400000000001</v>
      </c>
      <c r="J116" s="15">
        <f t="shared" si="31"/>
        <v>34401.173472000002</v>
      </c>
      <c r="K116" s="15">
        <f t="shared" si="39"/>
        <v>5627000</v>
      </c>
      <c r="L116" s="15">
        <f t="shared" si="40"/>
        <v>4393948.2645704504</v>
      </c>
      <c r="N116" s="2">
        <v>42055</v>
      </c>
      <c r="O116" s="38">
        <f t="shared" si="32"/>
        <v>0.23075381335558778</v>
      </c>
      <c r="P116" s="12">
        <f t="shared" si="41"/>
        <v>19937.129473922785</v>
      </c>
      <c r="Q116" s="12">
        <f t="shared" si="42"/>
        <v>0</v>
      </c>
      <c r="R116" s="12">
        <f t="shared" si="43"/>
        <v>0</v>
      </c>
      <c r="S116" s="13">
        <f t="shared" si="44"/>
        <v>7171.2000000000007</v>
      </c>
      <c r="T116" s="13">
        <f t="shared" si="50"/>
        <v>0</v>
      </c>
      <c r="U116" s="14">
        <v>0</v>
      </c>
      <c r="V116" s="15">
        <f t="shared" si="51"/>
        <v>7171.2000000000007</v>
      </c>
      <c r="W116" s="15">
        <f t="shared" si="45"/>
        <v>12765.929473922784</v>
      </c>
      <c r="X116" s="15">
        <f t="shared" si="56"/>
        <v>6518000</v>
      </c>
      <c r="Y116" s="15">
        <f t="shared" si="52"/>
        <v>2265480.5164294257</v>
      </c>
      <c r="Z116" s="15">
        <f t="shared" si="46"/>
        <v>6518000</v>
      </c>
      <c r="AB116" s="2">
        <v>42055</v>
      </c>
      <c r="AC116" s="12">
        <f t="shared" si="33"/>
        <v>6588.7215477805521</v>
      </c>
      <c r="AD116" s="12">
        <f t="shared" si="47"/>
        <v>0</v>
      </c>
      <c r="AE116" s="12">
        <f t="shared" si="55"/>
        <v>0</v>
      </c>
      <c r="AF116" s="13">
        <f t="shared" si="48"/>
        <v>4147.2</v>
      </c>
      <c r="AG116" s="15">
        <f t="shared" si="57"/>
        <v>4147.2</v>
      </c>
      <c r="AH116" s="15">
        <f t="shared" si="49"/>
        <v>2441.5215477805523</v>
      </c>
      <c r="AI116" s="15">
        <f t="shared" si="53"/>
        <v>1661721.43</v>
      </c>
      <c r="AJ116" s="15">
        <f t="shared" si="54"/>
        <v>518242.05177067011</v>
      </c>
    </row>
    <row r="117" spans="1:36" x14ac:dyDescent="0.15">
      <c r="A117" s="2">
        <v>42056</v>
      </c>
      <c r="B117" s="38">
        <v>1.038400201</v>
      </c>
      <c r="C117" s="12">
        <f t="shared" si="35"/>
        <v>89717.777366399998</v>
      </c>
      <c r="D117" s="12">
        <f>Výpar!$F$18/28</f>
        <v>0</v>
      </c>
      <c r="E117" s="12">
        <f t="shared" si="36"/>
        <v>0</v>
      </c>
      <c r="F117" s="13">
        <f t="shared" si="37"/>
        <v>11664</v>
      </c>
      <c r="G117" s="13">
        <f t="shared" si="38"/>
        <v>7171.2000000000007</v>
      </c>
      <c r="H117" s="14">
        <f t="shared" si="38"/>
        <v>7171.2000000000007</v>
      </c>
      <c r="I117" s="15">
        <f t="shared" si="30"/>
        <v>26006.400000000001</v>
      </c>
      <c r="J117" s="15">
        <f t="shared" si="31"/>
        <v>63711.377366399996</v>
      </c>
      <c r="K117" s="15">
        <f t="shared" si="39"/>
        <v>5627000</v>
      </c>
      <c r="L117" s="15">
        <f t="shared" si="40"/>
        <v>4457659.6419368507</v>
      </c>
      <c r="N117" s="2">
        <v>42056</v>
      </c>
      <c r="O117" s="38">
        <f t="shared" si="32"/>
        <v>0.34271727969143678</v>
      </c>
      <c r="P117" s="12">
        <f t="shared" si="41"/>
        <v>29610.772965340137</v>
      </c>
      <c r="Q117" s="12">
        <f t="shared" si="42"/>
        <v>0</v>
      </c>
      <c r="R117" s="12">
        <f t="shared" si="43"/>
        <v>0</v>
      </c>
      <c r="S117" s="13">
        <f t="shared" si="44"/>
        <v>7171.2000000000007</v>
      </c>
      <c r="T117" s="13">
        <f t="shared" si="50"/>
        <v>0</v>
      </c>
      <c r="U117" s="14">
        <v>0</v>
      </c>
      <c r="V117" s="15">
        <f t="shared" si="51"/>
        <v>7171.2000000000007</v>
      </c>
      <c r="W117" s="15">
        <f t="shared" si="45"/>
        <v>22439.572965340136</v>
      </c>
      <c r="X117" s="15">
        <f t="shared" si="56"/>
        <v>6518000</v>
      </c>
      <c r="Y117" s="15">
        <f t="shared" si="52"/>
        <v>2287920.0893947659</v>
      </c>
      <c r="Z117" s="15">
        <f t="shared" si="46"/>
        <v>6518000</v>
      </c>
      <c r="AB117" s="2">
        <v>42056</v>
      </c>
      <c r="AC117" s="12">
        <f t="shared" si="33"/>
        <v>9785.6182425035677</v>
      </c>
      <c r="AD117" s="12">
        <f t="shared" si="47"/>
        <v>0</v>
      </c>
      <c r="AE117" s="12">
        <f t="shared" si="55"/>
        <v>0</v>
      </c>
      <c r="AF117" s="13">
        <f t="shared" si="48"/>
        <v>4147.2</v>
      </c>
      <c r="AG117" s="15">
        <f t="shared" si="57"/>
        <v>4147.2</v>
      </c>
      <c r="AH117" s="15">
        <f t="shared" si="49"/>
        <v>5638.4182425035679</v>
      </c>
      <c r="AI117" s="15">
        <f t="shared" si="53"/>
        <v>1661721.43</v>
      </c>
      <c r="AJ117" s="15">
        <f t="shared" si="54"/>
        <v>523880.47001317365</v>
      </c>
    </row>
    <row r="118" spans="1:36" x14ac:dyDescent="0.15">
      <c r="A118" s="2">
        <v>42057</v>
      </c>
      <c r="B118" s="38">
        <v>0.61716995299999999</v>
      </c>
      <c r="C118" s="12">
        <f t="shared" si="35"/>
        <v>53323.483939199999</v>
      </c>
      <c r="D118" s="12">
        <f>Výpar!$F$18/28</f>
        <v>0</v>
      </c>
      <c r="E118" s="12">
        <f t="shared" si="36"/>
        <v>0</v>
      </c>
      <c r="F118" s="13">
        <f t="shared" si="37"/>
        <v>11664</v>
      </c>
      <c r="G118" s="13">
        <f t="shared" si="38"/>
        <v>7171.2000000000007</v>
      </c>
      <c r="H118" s="14">
        <f t="shared" si="38"/>
        <v>7171.2000000000007</v>
      </c>
      <c r="I118" s="15">
        <f t="shared" si="30"/>
        <v>26006.400000000001</v>
      </c>
      <c r="J118" s="15">
        <f t="shared" si="31"/>
        <v>27317.083939199998</v>
      </c>
      <c r="K118" s="15">
        <f t="shared" si="39"/>
        <v>5627000</v>
      </c>
      <c r="L118" s="15">
        <f t="shared" si="40"/>
        <v>4484976.725876051</v>
      </c>
      <c r="N118" s="2">
        <v>42057</v>
      </c>
      <c r="O118" s="38">
        <f t="shared" si="32"/>
        <v>0.20369295691175612</v>
      </c>
      <c r="P118" s="12">
        <f t="shared" si="41"/>
        <v>17599.07147717573</v>
      </c>
      <c r="Q118" s="12">
        <f t="shared" si="42"/>
        <v>0</v>
      </c>
      <c r="R118" s="12">
        <f t="shared" si="43"/>
        <v>0</v>
      </c>
      <c r="S118" s="13">
        <f t="shared" si="44"/>
        <v>7171.2000000000007</v>
      </c>
      <c r="T118" s="13">
        <f t="shared" si="50"/>
        <v>0</v>
      </c>
      <c r="U118" s="14">
        <v>0</v>
      </c>
      <c r="V118" s="15">
        <f t="shared" si="51"/>
        <v>7171.2000000000007</v>
      </c>
      <c r="W118" s="15">
        <f t="shared" si="45"/>
        <v>10427.87147717573</v>
      </c>
      <c r="X118" s="15">
        <f t="shared" si="56"/>
        <v>6518000</v>
      </c>
      <c r="Y118" s="15">
        <f t="shared" si="52"/>
        <v>2298347.9608719414</v>
      </c>
      <c r="Z118" s="15">
        <f t="shared" si="46"/>
        <v>6518000</v>
      </c>
      <c r="AB118" s="2">
        <v>42057</v>
      </c>
      <c r="AC118" s="12">
        <f t="shared" si="33"/>
        <v>5816.0519855310295</v>
      </c>
      <c r="AD118" s="12">
        <f t="shared" si="47"/>
        <v>0</v>
      </c>
      <c r="AE118" s="12">
        <f t="shared" si="55"/>
        <v>0</v>
      </c>
      <c r="AF118" s="13">
        <f t="shared" si="48"/>
        <v>4147.2</v>
      </c>
      <c r="AG118" s="15">
        <f t="shared" si="57"/>
        <v>4147.2</v>
      </c>
      <c r="AH118" s="15">
        <f t="shared" si="49"/>
        <v>1668.8519855310296</v>
      </c>
      <c r="AI118" s="15">
        <f t="shared" si="53"/>
        <v>1661721.43</v>
      </c>
      <c r="AJ118" s="15">
        <f t="shared" si="54"/>
        <v>525549.32199870469</v>
      </c>
    </row>
    <row r="119" spans="1:36" x14ac:dyDescent="0.15">
      <c r="A119" s="2">
        <v>42058</v>
      </c>
      <c r="B119" s="38">
        <v>0.62230335599999997</v>
      </c>
      <c r="C119" s="12">
        <f t="shared" si="35"/>
        <v>53767.009958399998</v>
      </c>
      <c r="D119" s="12">
        <f>Výpar!$F$18/28</f>
        <v>0</v>
      </c>
      <c r="E119" s="12">
        <f t="shared" si="36"/>
        <v>0</v>
      </c>
      <c r="F119" s="13">
        <f t="shared" si="37"/>
        <v>11664</v>
      </c>
      <c r="G119" s="13">
        <f t="shared" si="38"/>
        <v>7171.2000000000007</v>
      </c>
      <c r="H119" s="14">
        <f t="shared" si="38"/>
        <v>7171.2000000000007</v>
      </c>
      <c r="I119" s="15">
        <f t="shared" si="30"/>
        <v>26006.400000000001</v>
      </c>
      <c r="J119" s="15">
        <f t="shared" si="31"/>
        <v>27760.609958399997</v>
      </c>
      <c r="K119" s="15">
        <f t="shared" si="39"/>
        <v>5627000</v>
      </c>
      <c r="L119" s="15">
        <f t="shared" si="40"/>
        <v>4512737.335834451</v>
      </c>
      <c r="N119" s="2">
        <v>42058</v>
      </c>
      <c r="O119" s="38">
        <f t="shared" si="32"/>
        <v>0.20538720341712624</v>
      </c>
      <c r="P119" s="12">
        <f t="shared" si="41"/>
        <v>17745.454375239708</v>
      </c>
      <c r="Q119" s="12">
        <f t="shared" si="42"/>
        <v>0</v>
      </c>
      <c r="R119" s="12">
        <f t="shared" si="43"/>
        <v>0</v>
      </c>
      <c r="S119" s="13">
        <f t="shared" si="44"/>
        <v>7171.2000000000007</v>
      </c>
      <c r="T119" s="13">
        <f t="shared" si="50"/>
        <v>0</v>
      </c>
      <c r="U119" s="14">
        <v>0</v>
      </c>
      <c r="V119" s="15">
        <f t="shared" si="51"/>
        <v>7171.2000000000007</v>
      </c>
      <c r="W119" s="15">
        <f t="shared" si="45"/>
        <v>10574.254375239707</v>
      </c>
      <c r="X119" s="15">
        <f t="shared" si="56"/>
        <v>6518000</v>
      </c>
      <c r="Y119" s="15">
        <f t="shared" si="52"/>
        <v>2308922.2152471812</v>
      </c>
      <c r="Z119" s="15">
        <f t="shared" si="46"/>
        <v>6518000</v>
      </c>
      <c r="AB119" s="2">
        <v>42058</v>
      </c>
      <c r="AC119" s="12">
        <f t="shared" si="33"/>
        <v>5864.4278641128585</v>
      </c>
      <c r="AD119" s="12">
        <f t="shared" si="47"/>
        <v>0</v>
      </c>
      <c r="AE119" s="12">
        <f t="shared" si="55"/>
        <v>0</v>
      </c>
      <c r="AF119" s="13">
        <f t="shared" si="48"/>
        <v>4147.2</v>
      </c>
      <c r="AG119" s="15">
        <f t="shared" si="57"/>
        <v>4147.2</v>
      </c>
      <c r="AH119" s="15">
        <f t="shared" si="49"/>
        <v>1717.2278641128587</v>
      </c>
      <c r="AI119" s="15">
        <f t="shared" si="53"/>
        <v>1661721.43</v>
      </c>
      <c r="AJ119" s="15">
        <f t="shared" si="54"/>
        <v>527266.54986281751</v>
      </c>
    </row>
    <row r="120" spans="1:36" x14ac:dyDescent="0.15">
      <c r="A120" s="2">
        <v>42059</v>
      </c>
      <c r="B120" s="38">
        <v>0.19868179499999999</v>
      </c>
      <c r="C120" s="12">
        <f t="shared" si="35"/>
        <v>17166.107088000001</v>
      </c>
      <c r="D120" s="12">
        <f>Výpar!$F$18/28</f>
        <v>0</v>
      </c>
      <c r="E120" s="12">
        <f t="shared" si="36"/>
        <v>0</v>
      </c>
      <c r="F120" s="13">
        <f t="shared" si="37"/>
        <v>11664</v>
      </c>
      <c r="G120" s="13">
        <f t="shared" si="38"/>
        <v>7171.2000000000007</v>
      </c>
      <c r="H120" s="14">
        <f t="shared" si="38"/>
        <v>7171.2000000000007</v>
      </c>
      <c r="I120" s="15">
        <f t="shared" si="30"/>
        <v>26006.400000000001</v>
      </c>
      <c r="J120" s="15">
        <f t="shared" si="31"/>
        <v>-8840.2929120000008</v>
      </c>
      <c r="K120" s="15">
        <f t="shared" si="39"/>
        <v>5618159.7070880001</v>
      </c>
      <c r="L120" s="15">
        <f t="shared" si="40"/>
        <v>4495056.7500104513</v>
      </c>
      <c r="N120" s="2">
        <v>42059</v>
      </c>
      <c r="O120" s="38">
        <f t="shared" si="32"/>
        <v>6.5573643226415082E-2</v>
      </c>
      <c r="P120" s="12">
        <f t="shared" si="41"/>
        <v>5665.562774762263</v>
      </c>
      <c r="Q120" s="12">
        <f t="shared" si="42"/>
        <v>0</v>
      </c>
      <c r="R120" s="12">
        <f t="shared" si="43"/>
        <v>0</v>
      </c>
      <c r="S120" s="13">
        <f t="shared" si="44"/>
        <v>7171.2000000000007</v>
      </c>
      <c r="T120" s="13">
        <f t="shared" si="50"/>
        <v>0</v>
      </c>
      <c r="U120" s="14">
        <v>0</v>
      </c>
      <c r="V120" s="15">
        <f t="shared" si="51"/>
        <v>7171.2000000000007</v>
      </c>
      <c r="W120" s="15">
        <f t="shared" si="45"/>
        <v>-1505.6372252377378</v>
      </c>
      <c r="X120" s="15">
        <f t="shared" si="56"/>
        <v>6516494.3627747623</v>
      </c>
      <c r="Y120" s="15">
        <f t="shared" si="52"/>
        <v>2305910.9407967059</v>
      </c>
      <c r="Z120" s="15">
        <f t="shared" si="46"/>
        <v>6518000</v>
      </c>
      <c r="AB120" s="2">
        <v>42059</v>
      </c>
      <c r="AC120" s="12">
        <f t="shared" si="33"/>
        <v>1872.3264842716978</v>
      </c>
      <c r="AD120" s="12">
        <f t="shared" si="47"/>
        <v>0</v>
      </c>
      <c r="AE120" s="12">
        <f t="shared" si="55"/>
        <v>0</v>
      </c>
      <c r="AF120" s="13">
        <f t="shared" si="48"/>
        <v>4147.2</v>
      </c>
      <c r="AG120" s="15">
        <f t="shared" si="57"/>
        <v>4147.2</v>
      </c>
      <c r="AH120" s="15">
        <f t="shared" si="49"/>
        <v>-2274.8735157283018</v>
      </c>
      <c r="AI120" s="15">
        <f t="shared" si="53"/>
        <v>1659446.5564842715</v>
      </c>
      <c r="AJ120" s="15">
        <f t="shared" si="54"/>
        <v>522716.80283136072</v>
      </c>
    </row>
    <row r="121" spans="1:36" x14ac:dyDescent="0.15">
      <c r="A121" s="2">
        <v>42060</v>
      </c>
      <c r="B121" s="38">
        <v>0.62110770000000004</v>
      </c>
      <c r="C121" s="12">
        <f t="shared" si="35"/>
        <v>53663.705280000002</v>
      </c>
      <c r="D121" s="12">
        <f>Výpar!$F$18/28</f>
        <v>0</v>
      </c>
      <c r="E121" s="12">
        <f t="shared" si="36"/>
        <v>0</v>
      </c>
      <c r="F121" s="13">
        <f t="shared" si="37"/>
        <v>11664</v>
      </c>
      <c r="G121" s="13">
        <f t="shared" si="38"/>
        <v>7171.2000000000007</v>
      </c>
      <c r="H121" s="14">
        <f t="shared" si="38"/>
        <v>7171.2000000000007</v>
      </c>
      <c r="I121" s="15">
        <f t="shared" si="30"/>
        <v>26006.400000000001</v>
      </c>
      <c r="J121" s="15">
        <f t="shared" si="31"/>
        <v>27657.30528</v>
      </c>
      <c r="K121" s="15">
        <f t="shared" si="39"/>
        <v>5627000</v>
      </c>
      <c r="L121" s="15">
        <f t="shared" si="40"/>
        <v>4522714.0552904513</v>
      </c>
      <c r="N121" s="2">
        <v>42060</v>
      </c>
      <c r="O121" s="38">
        <f t="shared" si="32"/>
        <v>0.20499258487663277</v>
      </c>
      <c r="P121" s="12">
        <f t="shared" si="41"/>
        <v>17711.359333341072</v>
      </c>
      <c r="Q121" s="12">
        <f t="shared" si="42"/>
        <v>0</v>
      </c>
      <c r="R121" s="12">
        <f t="shared" si="43"/>
        <v>0</v>
      </c>
      <c r="S121" s="13">
        <f t="shared" si="44"/>
        <v>7171.2000000000007</v>
      </c>
      <c r="T121" s="13">
        <f t="shared" si="50"/>
        <v>0</v>
      </c>
      <c r="U121" s="14">
        <v>0</v>
      </c>
      <c r="V121" s="15">
        <f t="shared" si="51"/>
        <v>7171.2000000000007</v>
      </c>
      <c r="W121" s="15">
        <f t="shared" si="45"/>
        <v>10540.159333341071</v>
      </c>
      <c r="X121" s="15">
        <f t="shared" si="56"/>
        <v>6518000</v>
      </c>
      <c r="Y121" s="15">
        <f t="shared" si="52"/>
        <v>2316451.1001300472</v>
      </c>
      <c r="Z121" s="15">
        <f t="shared" si="46"/>
        <v>6518000</v>
      </c>
      <c r="AB121" s="2">
        <v>42060</v>
      </c>
      <c r="AC121" s="12">
        <f t="shared" si="33"/>
        <v>5853.1603073904198</v>
      </c>
      <c r="AD121" s="12">
        <f t="shared" si="47"/>
        <v>0</v>
      </c>
      <c r="AE121" s="12">
        <f t="shared" si="55"/>
        <v>0</v>
      </c>
      <c r="AF121" s="13">
        <f t="shared" si="48"/>
        <v>4147.2</v>
      </c>
      <c r="AG121" s="15">
        <f t="shared" si="57"/>
        <v>4147.2</v>
      </c>
      <c r="AH121" s="15">
        <f t="shared" si="49"/>
        <v>1705.96030739042</v>
      </c>
      <c r="AI121" s="15">
        <f t="shared" si="53"/>
        <v>1661152.516791662</v>
      </c>
      <c r="AJ121" s="15">
        <f t="shared" si="54"/>
        <v>523853.84993041318</v>
      </c>
    </row>
    <row r="122" spans="1:36" x14ac:dyDescent="0.15">
      <c r="A122" s="2">
        <v>42061</v>
      </c>
      <c r="B122" s="38">
        <v>0.62195257800000003</v>
      </c>
      <c r="C122" s="12">
        <f t="shared" si="35"/>
        <v>53736.702739200002</v>
      </c>
      <c r="D122" s="12">
        <f>Výpar!$F$18/28</f>
        <v>0</v>
      </c>
      <c r="E122" s="12">
        <f t="shared" si="36"/>
        <v>0</v>
      </c>
      <c r="F122" s="13">
        <f t="shared" si="37"/>
        <v>11664</v>
      </c>
      <c r="G122" s="13">
        <f t="shared" si="38"/>
        <v>7171.2000000000007</v>
      </c>
      <c r="H122" s="14">
        <f t="shared" si="38"/>
        <v>7171.2000000000007</v>
      </c>
      <c r="I122" s="15">
        <f t="shared" si="30"/>
        <v>26006.400000000001</v>
      </c>
      <c r="J122" s="15">
        <f t="shared" si="31"/>
        <v>27730.3027392</v>
      </c>
      <c r="K122" s="15">
        <f t="shared" si="39"/>
        <v>5627000</v>
      </c>
      <c r="L122" s="15">
        <f t="shared" si="40"/>
        <v>4550444.3580296515</v>
      </c>
      <c r="N122" s="2">
        <v>42061</v>
      </c>
      <c r="O122" s="38">
        <f t="shared" si="32"/>
        <v>0.20527143140377357</v>
      </c>
      <c r="P122" s="12">
        <f t="shared" si="41"/>
        <v>17735.451673286036</v>
      </c>
      <c r="Q122" s="12">
        <f t="shared" si="42"/>
        <v>0</v>
      </c>
      <c r="R122" s="12">
        <f t="shared" si="43"/>
        <v>0</v>
      </c>
      <c r="S122" s="13">
        <f t="shared" si="44"/>
        <v>7171.2000000000007</v>
      </c>
      <c r="T122" s="13">
        <f t="shared" si="50"/>
        <v>0</v>
      </c>
      <c r="U122" s="14">
        <v>0</v>
      </c>
      <c r="V122" s="15">
        <f t="shared" si="51"/>
        <v>7171.2000000000007</v>
      </c>
      <c r="W122" s="15">
        <f t="shared" si="45"/>
        <v>10564.251673286035</v>
      </c>
      <c r="X122" s="15">
        <f t="shared" si="56"/>
        <v>6518000</v>
      </c>
      <c r="Y122" s="15">
        <f t="shared" si="52"/>
        <v>2327015.351803333</v>
      </c>
      <c r="Z122" s="15">
        <f t="shared" si="46"/>
        <v>6518000</v>
      </c>
      <c r="AB122" s="2">
        <v>42061</v>
      </c>
      <c r="AC122" s="12">
        <f t="shared" si="33"/>
        <v>5861.1222218445273</v>
      </c>
      <c r="AD122" s="12">
        <f t="shared" si="47"/>
        <v>0</v>
      </c>
      <c r="AE122" s="12">
        <f t="shared" si="55"/>
        <v>0</v>
      </c>
      <c r="AF122" s="13">
        <f t="shared" si="48"/>
        <v>4147.2</v>
      </c>
      <c r="AG122" s="15">
        <f t="shared" si="57"/>
        <v>4147.2</v>
      </c>
      <c r="AH122" s="15">
        <f t="shared" si="49"/>
        <v>1713.9222218445275</v>
      </c>
      <c r="AI122" s="15">
        <f t="shared" si="53"/>
        <v>1661721.43</v>
      </c>
      <c r="AJ122" s="15">
        <f t="shared" si="54"/>
        <v>525567.77215225773</v>
      </c>
    </row>
    <row r="123" spans="1:36" x14ac:dyDescent="0.15">
      <c r="A123" s="2">
        <v>42062</v>
      </c>
      <c r="B123" s="38">
        <v>0.20346442000000001</v>
      </c>
      <c r="C123" s="12">
        <f t="shared" si="35"/>
        <v>17579.325887999999</v>
      </c>
      <c r="D123" s="12">
        <f>Výpar!$F$18/28</f>
        <v>0</v>
      </c>
      <c r="E123" s="12">
        <f t="shared" si="36"/>
        <v>0</v>
      </c>
      <c r="F123" s="13">
        <f t="shared" si="37"/>
        <v>11664</v>
      </c>
      <c r="G123" s="13">
        <f t="shared" si="38"/>
        <v>7171.2000000000007</v>
      </c>
      <c r="H123" s="14">
        <f t="shared" si="38"/>
        <v>7171.2000000000007</v>
      </c>
      <c r="I123" s="15">
        <f t="shared" si="30"/>
        <v>26006.400000000001</v>
      </c>
      <c r="J123" s="15">
        <f t="shared" si="31"/>
        <v>-8427.0741120000021</v>
      </c>
      <c r="K123" s="15">
        <f t="shared" si="39"/>
        <v>5618572.9258880001</v>
      </c>
      <c r="L123" s="15">
        <f t="shared" si="40"/>
        <v>4533590.2098056516</v>
      </c>
      <c r="N123" s="2">
        <v>42062</v>
      </c>
      <c r="O123" s="38">
        <f t="shared" si="32"/>
        <v>6.7152117718432505E-2</v>
      </c>
      <c r="P123" s="12">
        <f t="shared" si="41"/>
        <v>5801.9429708725684</v>
      </c>
      <c r="Q123" s="12">
        <f t="shared" si="42"/>
        <v>0</v>
      </c>
      <c r="R123" s="12">
        <f t="shared" si="43"/>
        <v>0</v>
      </c>
      <c r="S123" s="13">
        <f t="shared" si="44"/>
        <v>7171.2000000000007</v>
      </c>
      <c r="T123" s="13">
        <f t="shared" si="50"/>
        <v>0</v>
      </c>
      <c r="U123" s="14">
        <v>0</v>
      </c>
      <c r="V123" s="15">
        <f t="shared" si="51"/>
        <v>7171.2000000000007</v>
      </c>
      <c r="W123" s="15">
        <f t="shared" si="45"/>
        <v>-1369.2570291274324</v>
      </c>
      <c r="X123" s="15">
        <f t="shared" si="56"/>
        <v>6516630.7429708727</v>
      </c>
      <c r="Y123" s="15">
        <f t="shared" si="52"/>
        <v>2324276.8377450784</v>
      </c>
      <c r="Z123" s="15">
        <f t="shared" si="46"/>
        <v>6518000</v>
      </c>
      <c r="AB123" s="2">
        <v>42062</v>
      </c>
      <c r="AC123" s="12">
        <f t="shared" si="33"/>
        <v>1917.3967205851959</v>
      </c>
      <c r="AD123" s="12">
        <f t="shared" si="47"/>
        <v>0</v>
      </c>
      <c r="AE123" s="12">
        <f t="shared" si="55"/>
        <v>0</v>
      </c>
      <c r="AF123" s="13">
        <f t="shared" si="48"/>
        <v>4147.2</v>
      </c>
      <c r="AG123" s="15">
        <f t="shared" si="57"/>
        <v>4147.2</v>
      </c>
      <c r="AH123" s="15">
        <f t="shared" si="49"/>
        <v>-2229.8032794148039</v>
      </c>
      <c r="AI123" s="15">
        <f t="shared" si="53"/>
        <v>1659491.6267205852</v>
      </c>
      <c r="AJ123" s="15">
        <f t="shared" si="54"/>
        <v>521108.16559342819</v>
      </c>
    </row>
    <row r="124" spans="1:36" x14ac:dyDescent="0.15">
      <c r="A124" s="2">
        <v>42063</v>
      </c>
      <c r="B124" s="38">
        <v>1.007686825</v>
      </c>
      <c r="C124" s="12">
        <f t="shared" si="35"/>
        <v>87064.141680000001</v>
      </c>
      <c r="D124" s="12">
        <f>Výpar!$F$18/28</f>
        <v>0</v>
      </c>
      <c r="E124" s="12">
        <f t="shared" si="36"/>
        <v>0</v>
      </c>
      <c r="F124" s="13">
        <f t="shared" si="37"/>
        <v>11664</v>
      </c>
      <c r="G124" s="13">
        <f t="shared" si="38"/>
        <v>7171.2000000000007</v>
      </c>
      <c r="H124" s="14">
        <f t="shared" si="38"/>
        <v>7171.2000000000007</v>
      </c>
      <c r="I124" s="15">
        <f t="shared" si="30"/>
        <v>26006.400000000001</v>
      </c>
      <c r="J124" s="15">
        <f t="shared" si="31"/>
        <v>61057.741679999999</v>
      </c>
      <c r="K124" s="15">
        <f t="shared" si="39"/>
        <v>5627000</v>
      </c>
      <c r="L124" s="15">
        <f t="shared" si="40"/>
        <v>4594647.9514856515</v>
      </c>
      <c r="N124" s="2">
        <v>42063</v>
      </c>
      <c r="O124" s="38">
        <f t="shared" si="32"/>
        <v>0.33258052830914364</v>
      </c>
      <c r="P124" s="12">
        <f t="shared" si="41"/>
        <v>28734.95764591001</v>
      </c>
      <c r="Q124" s="12">
        <f t="shared" si="42"/>
        <v>0</v>
      </c>
      <c r="R124" s="12">
        <f t="shared" si="43"/>
        <v>0</v>
      </c>
      <c r="S124" s="13">
        <f t="shared" si="44"/>
        <v>7171.2000000000007</v>
      </c>
      <c r="T124" s="13">
        <f t="shared" si="50"/>
        <v>0</v>
      </c>
      <c r="U124" s="14">
        <v>0</v>
      </c>
      <c r="V124" s="15">
        <f t="shared" si="51"/>
        <v>7171.2000000000007</v>
      </c>
      <c r="W124" s="15">
        <f t="shared" si="45"/>
        <v>21563.757645910009</v>
      </c>
      <c r="X124" s="15">
        <f t="shared" si="56"/>
        <v>6518000</v>
      </c>
      <c r="Y124" s="15">
        <f t="shared" si="52"/>
        <v>2345840.5953909885</v>
      </c>
      <c r="Z124" s="15">
        <f t="shared" si="46"/>
        <v>6518000</v>
      </c>
      <c r="AB124" s="2">
        <v>42063</v>
      </c>
      <c r="AC124" s="12">
        <f t="shared" si="33"/>
        <v>9496.1832325863561</v>
      </c>
      <c r="AD124" s="12">
        <f t="shared" si="47"/>
        <v>0</v>
      </c>
      <c r="AE124" s="12">
        <f t="shared" si="55"/>
        <v>0</v>
      </c>
      <c r="AF124" s="13">
        <f t="shared" si="48"/>
        <v>4147.2</v>
      </c>
      <c r="AG124" s="15">
        <f t="shared" si="57"/>
        <v>4147.2</v>
      </c>
      <c r="AH124" s="15">
        <f t="shared" si="49"/>
        <v>5348.9832325863563</v>
      </c>
      <c r="AI124" s="15">
        <f t="shared" si="53"/>
        <v>1661721.43</v>
      </c>
      <c r="AJ124" s="15">
        <f t="shared" si="54"/>
        <v>526457.1488260146</v>
      </c>
    </row>
    <row r="125" spans="1:36" x14ac:dyDescent="0.15">
      <c r="A125" s="2">
        <v>42064</v>
      </c>
      <c r="B125" s="38">
        <v>1.2887510959999999</v>
      </c>
      <c r="C125" s="12">
        <f t="shared" si="35"/>
        <v>111348.09469439999</v>
      </c>
      <c r="D125" s="12">
        <f>Výpar!$G$18/31</f>
        <v>0</v>
      </c>
      <c r="E125" s="12">
        <f t="shared" si="36"/>
        <v>0</v>
      </c>
      <c r="F125" s="13">
        <f t="shared" si="37"/>
        <v>11664</v>
      </c>
      <c r="G125" s="13">
        <f t="shared" si="38"/>
        <v>7171.2000000000007</v>
      </c>
      <c r="H125" s="14">
        <f t="shared" si="38"/>
        <v>7171.2000000000007</v>
      </c>
      <c r="I125" s="15">
        <f t="shared" si="30"/>
        <v>26006.400000000001</v>
      </c>
      <c r="J125" s="15">
        <f t="shared" si="31"/>
        <v>85341.694694399979</v>
      </c>
      <c r="K125" s="15">
        <f t="shared" si="39"/>
        <v>5627000</v>
      </c>
      <c r="L125" s="15">
        <f t="shared" si="40"/>
        <v>4679989.6461800514</v>
      </c>
      <c r="N125" s="2">
        <v>42064</v>
      </c>
      <c r="O125" s="38">
        <f t="shared" si="32"/>
        <v>0.42534397566095783</v>
      </c>
      <c r="P125" s="12">
        <f t="shared" si="41"/>
        <v>36749.719497106758</v>
      </c>
      <c r="Q125" s="12">
        <f t="shared" si="42"/>
        <v>0</v>
      </c>
      <c r="R125" s="12">
        <f t="shared" si="43"/>
        <v>0</v>
      </c>
      <c r="S125" s="13">
        <f t="shared" si="44"/>
        <v>7171.2000000000007</v>
      </c>
      <c r="T125" s="13">
        <f t="shared" si="50"/>
        <v>0</v>
      </c>
      <c r="U125" s="14">
        <v>0</v>
      </c>
      <c r="V125" s="15">
        <f t="shared" si="51"/>
        <v>7171.2000000000007</v>
      </c>
      <c r="W125" s="15">
        <f t="shared" si="45"/>
        <v>29578.519497106758</v>
      </c>
      <c r="X125" s="15">
        <f t="shared" si="56"/>
        <v>6518000</v>
      </c>
      <c r="Y125" s="15">
        <f t="shared" si="52"/>
        <v>2375419.1148880953</v>
      </c>
      <c r="Z125" s="15">
        <f t="shared" si="46"/>
        <v>6518000</v>
      </c>
      <c r="AB125" s="2">
        <v>42064</v>
      </c>
      <c r="AC125" s="12">
        <f t="shared" si="33"/>
        <v>12144.861126682377</v>
      </c>
      <c r="AD125" s="12">
        <f t="shared" si="47"/>
        <v>0</v>
      </c>
      <c r="AE125" s="12">
        <f t="shared" si="55"/>
        <v>0</v>
      </c>
      <c r="AF125" s="13">
        <f t="shared" si="48"/>
        <v>4147.2</v>
      </c>
      <c r="AG125" s="15">
        <f t="shared" si="57"/>
        <v>4147.2</v>
      </c>
      <c r="AH125" s="15">
        <f t="shared" si="49"/>
        <v>7997.6611266823775</v>
      </c>
      <c r="AI125" s="15">
        <f t="shared" si="53"/>
        <v>1661721.43</v>
      </c>
      <c r="AJ125" s="15">
        <f t="shared" si="54"/>
        <v>534454.80995269702</v>
      </c>
    </row>
    <row r="126" spans="1:36" x14ac:dyDescent="0.15">
      <c r="A126" s="2">
        <v>42065</v>
      </c>
      <c r="B126" s="38">
        <v>0.19868179499999999</v>
      </c>
      <c r="C126" s="12">
        <f t="shared" si="35"/>
        <v>17166.107088000001</v>
      </c>
      <c r="D126" s="12">
        <f>Výpar!$G$18/31</f>
        <v>0</v>
      </c>
      <c r="E126" s="12">
        <f t="shared" si="36"/>
        <v>0</v>
      </c>
      <c r="F126" s="13">
        <f t="shared" si="37"/>
        <v>11664</v>
      </c>
      <c r="G126" s="13">
        <f t="shared" si="38"/>
        <v>7171.2000000000007</v>
      </c>
      <c r="H126" s="14">
        <f t="shared" si="38"/>
        <v>7171.2000000000007</v>
      </c>
      <c r="I126" s="15">
        <f t="shared" si="30"/>
        <v>26006.400000000001</v>
      </c>
      <c r="J126" s="15">
        <f t="shared" si="31"/>
        <v>-8840.2929120000008</v>
      </c>
      <c r="K126" s="15">
        <f t="shared" si="39"/>
        <v>5618159.7070880001</v>
      </c>
      <c r="L126" s="15">
        <f t="shared" si="40"/>
        <v>4662309.0603560517</v>
      </c>
      <c r="N126" s="2">
        <v>42065</v>
      </c>
      <c r="O126" s="38">
        <f t="shared" si="32"/>
        <v>6.5573643226415082E-2</v>
      </c>
      <c r="P126" s="12">
        <f t="shared" si="41"/>
        <v>5665.562774762263</v>
      </c>
      <c r="Q126" s="12">
        <f t="shared" si="42"/>
        <v>0</v>
      </c>
      <c r="R126" s="12">
        <f t="shared" si="43"/>
        <v>0</v>
      </c>
      <c r="S126" s="13">
        <f t="shared" si="44"/>
        <v>7171.2000000000007</v>
      </c>
      <c r="T126" s="13">
        <f t="shared" si="50"/>
        <v>0</v>
      </c>
      <c r="U126" s="14">
        <v>0</v>
      </c>
      <c r="V126" s="15">
        <f t="shared" si="51"/>
        <v>7171.2000000000007</v>
      </c>
      <c r="W126" s="15">
        <f t="shared" si="45"/>
        <v>-1505.6372252377378</v>
      </c>
      <c r="X126" s="15">
        <f t="shared" si="56"/>
        <v>6516494.3627747623</v>
      </c>
      <c r="Y126" s="15">
        <f t="shared" si="52"/>
        <v>2372407.8404376199</v>
      </c>
      <c r="Z126" s="15">
        <f t="shared" si="46"/>
        <v>6518000</v>
      </c>
      <c r="AB126" s="2">
        <v>42065</v>
      </c>
      <c r="AC126" s="12">
        <f t="shared" si="33"/>
        <v>1872.3264842716978</v>
      </c>
      <c r="AD126" s="12">
        <f t="shared" si="47"/>
        <v>0</v>
      </c>
      <c r="AE126" s="12">
        <f t="shared" si="55"/>
        <v>0</v>
      </c>
      <c r="AF126" s="13">
        <f t="shared" si="48"/>
        <v>4147.2</v>
      </c>
      <c r="AG126" s="15">
        <f t="shared" si="57"/>
        <v>4147.2</v>
      </c>
      <c r="AH126" s="15">
        <f t="shared" si="49"/>
        <v>-2274.8735157283018</v>
      </c>
      <c r="AI126" s="15">
        <f t="shared" si="53"/>
        <v>1659446.5564842715</v>
      </c>
      <c r="AJ126" s="15">
        <f t="shared" si="54"/>
        <v>529905.06292124023</v>
      </c>
    </row>
    <row r="127" spans="1:36" x14ac:dyDescent="0.15">
      <c r="A127" s="2">
        <v>42066</v>
      </c>
      <c r="B127" s="38">
        <v>1.4259138629999999</v>
      </c>
      <c r="C127" s="12">
        <f t="shared" si="35"/>
        <v>123198.95776319999</v>
      </c>
      <c r="D127" s="12">
        <f>Výpar!$G$18/31</f>
        <v>0</v>
      </c>
      <c r="E127" s="12">
        <f t="shared" si="36"/>
        <v>0</v>
      </c>
      <c r="F127" s="13">
        <f t="shared" si="37"/>
        <v>11664</v>
      </c>
      <c r="G127" s="13">
        <f t="shared" si="38"/>
        <v>7171.2000000000007</v>
      </c>
      <c r="H127" s="14">
        <f t="shared" si="38"/>
        <v>7171.2000000000007</v>
      </c>
      <c r="I127" s="15">
        <f t="shared" si="30"/>
        <v>26006.400000000001</v>
      </c>
      <c r="J127" s="15">
        <f t="shared" si="31"/>
        <v>97192.557763199991</v>
      </c>
      <c r="K127" s="15">
        <f t="shared" si="39"/>
        <v>5627000</v>
      </c>
      <c r="L127" s="15">
        <f t="shared" si="40"/>
        <v>4759501.6181192519</v>
      </c>
      <c r="N127" s="2">
        <v>42066</v>
      </c>
      <c r="O127" s="38">
        <f t="shared" si="32"/>
        <v>0.4706136610249636</v>
      </c>
      <c r="P127" s="12">
        <f t="shared" si="41"/>
        <v>40661.020312556859</v>
      </c>
      <c r="Q127" s="12">
        <f t="shared" si="42"/>
        <v>0</v>
      </c>
      <c r="R127" s="12">
        <f t="shared" si="43"/>
        <v>0</v>
      </c>
      <c r="S127" s="13">
        <f t="shared" si="44"/>
        <v>7171.2000000000007</v>
      </c>
      <c r="T127" s="13">
        <f t="shared" si="50"/>
        <v>0</v>
      </c>
      <c r="U127" s="14">
        <v>0</v>
      </c>
      <c r="V127" s="15">
        <f t="shared" si="51"/>
        <v>7171.2000000000007</v>
      </c>
      <c r="W127" s="15">
        <f t="shared" si="45"/>
        <v>33489.820312556854</v>
      </c>
      <c r="X127" s="15">
        <f t="shared" si="56"/>
        <v>6518000</v>
      </c>
      <c r="Y127" s="15">
        <f t="shared" si="52"/>
        <v>2405897.6607501768</v>
      </c>
      <c r="Z127" s="15">
        <f t="shared" si="46"/>
        <v>6518000</v>
      </c>
      <c r="AB127" s="2">
        <v>42066</v>
      </c>
      <c r="AC127" s="12">
        <f t="shared" si="33"/>
        <v>13437.448005666876</v>
      </c>
      <c r="AD127" s="12">
        <f t="shared" si="47"/>
        <v>0</v>
      </c>
      <c r="AE127" s="12">
        <f t="shared" si="55"/>
        <v>0</v>
      </c>
      <c r="AF127" s="13">
        <f t="shared" si="48"/>
        <v>4147.2</v>
      </c>
      <c r="AG127" s="15">
        <f t="shared" si="57"/>
        <v>4147.2</v>
      </c>
      <c r="AH127" s="15">
        <f t="shared" si="49"/>
        <v>9290.2480056668755</v>
      </c>
      <c r="AI127" s="15">
        <f t="shared" si="53"/>
        <v>1661721.43</v>
      </c>
      <c r="AJ127" s="15">
        <f t="shared" si="54"/>
        <v>539195.31092690711</v>
      </c>
    </row>
    <row r="128" spans="1:36" x14ac:dyDescent="0.15">
      <c r="A128" s="2">
        <v>42067</v>
      </c>
      <c r="B128" s="38">
        <v>1.0327726989999999</v>
      </c>
      <c r="C128" s="12">
        <f t="shared" si="35"/>
        <v>89231.561193599991</v>
      </c>
      <c r="D128" s="12">
        <f>Výpar!$G$18/31</f>
        <v>0</v>
      </c>
      <c r="E128" s="12">
        <f t="shared" si="36"/>
        <v>0</v>
      </c>
      <c r="F128" s="13">
        <f t="shared" si="37"/>
        <v>11664</v>
      </c>
      <c r="G128" s="13">
        <f t="shared" si="38"/>
        <v>7171.2000000000007</v>
      </c>
      <c r="H128" s="14">
        <f t="shared" si="38"/>
        <v>7171.2000000000007</v>
      </c>
      <c r="I128" s="15">
        <f t="shared" si="30"/>
        <v>26006.400000000001</v>
      </c>
      <c r="J128" s="15">
        <f t="shared" si="31"/>
        <v>63225.16119359999</v>
      </c>
      <c r="K128" s="15">
        <f t="shared" si="39"/>
        <v>5627000</v>
      </c>
      <c r="L128" s="15">
        <f t="shared" si="40"/>
        <v>4822726.7793128518</v>
      </c>
      <c r="N128" s="2">
        <v>42067</v>
      </c>
      <c r="O128" s="38">
        <f t="shared" si="32"/>
        <v>0.34085995900232213</v>
      </c>
      <c r="P128" s="12">
        <f t="shared" si="41"/>
        <v>29450.300457800633</v>
      </c>
      <c r="Q128" s="12">
        <f t="shared" si="42"/>
        <v>0</v>
      </c>
      <c r="R128" s="12">
        <f t="shared" si="43"/>
        <v>0</v>
      </c>
      <c r="S128" s="13">
        <f t="shared" si="44"/>
        <v>7171.2000000000007</v>
      </c>
      <c r="T128" s="13">
        <f t="shared" si="50"/>
        <v>0</v>
      </c>
      <c r="U128" s="14">
        <v>0</v>
      </c>
      <c r="V128" s="15">
        <f t="shared" si="51"/>
        <v>7171.2000000000007</v>
      </c>
      <c r="W128" s="15">
        <f t="shared" si="45"/>
        <v>22279.100457800632</v>
      </c>
      <c r="X128" s="15">
        <f t="shared" si="56"/>
        <v>6518000</v>
      </c>
      <c r="Y128" s="15">
        <f t="shared" si="52"/>
        <v>2428176.7612079773</v>
      </c>
      <c r="Z128" s="15">
        <f t="shared" si="46"/>
        <v>6518000</v>
      </c>
      <c r="AB128" s="2">
        <v>42067</v>
      </c>
      <c r="AC128" s="12">
        <f t="shared" si="33"/>
        <v>9732.5861011597081</v>
      </c>
      <c r="AD128" s="12">
        <f t="shared" si="47"/>
        <v>0</v>
      </c>
      <c r="AE128" s="12">
        <f t="shared" si="55"/>
        <v>0</v>
      </c>
      <c r="AF128" s="13">
        <f t="shared" si="48"/>
        <v>4147.2</v>
      </c>
      <c r="AG128" s="15">
        <f t="shared" si="57"/>
        <v>4147.2</v>
      </c>
      <c r="AH128" s="15">
        <f t="shared" si="49"/>
        <v>5585.3861011597082</v>
      </c>
      <c r="AI128" s="15">
        <f t="shared" si="53"/>
        <v>1661721.43</v>
      </c>
      <c r="AJ128" s="15">
        <f t="shared" si="54"/>
        <v>544780.69702806685</v>
      </c>
    </row>
    <row r="129" spans="1:36" x14ac:dyDescent="0.15">
      <c r="A129" s="2">
        <v>42068</v>
      </c>
      <c r="B129" s="38">
        <v>0.63207606100000002</v>
      </c>
      <c r="C129" s="12">
        <f t="shared" si="35"/>
        <v>54611.371670400003</v>
      </c>
      <c r="D129" s="12">
        <f>Výpar!$G$18/31</f>
        <v>0</v>
      </c>
      <c r="E129" s="12">
        <f t="shared" si="36"/>
        <v>0</v>
      </c>
      <c r="F129" s="13">
        <f t="shared" si="37"/>
        <v>11664</v>
      </c>
      <c r="G129" s="13">
        <f t="shared" si="38"/>
        <v>7171.2000000000007</v>
      </c>
      <c r="H129" s="14">
        <f t="shared" si="38"/>
        <v>7171.2000000000007</v>
      </c>
      <c r="I129" s="15">
        <f t="shared" si="30"/>
        <v>26006.400000000001</v>
      </c>
      <c r="J129" s="15">
        <f t="shared" si="31"/>
        <v>28604.971670400002</v>
      </c>
      <c r="K129" s="15">
        <f t="shared" si="39"/>
        <v>5627000</v>
      </c>
      <c r="L129" s="15">
        <f t="shared" si="40"/>
        <v>4851331.7509832522</v>
      </c>
      <c r="N129" s="2">
        <v>42068</v>
      </c>
      <c r="O129" s="38">
        <f t="shared" si="32"/>
        <v>0.20861262158403479</v>
      </c>
      <c r="P129" s="12">
        <f t="shared" si="41"/>
        <v>18024.130504860605</v>
      </c>
      <c r="Q129" s="12">
        <f t="shared" si="42"/>
        <v>0</v>
      </c>
      <c r="R129" s="12">
        <f t="shared" si="43"/>
        <v>0</v>
      </c>
      <c r="S129" s="13">
        <f t="shared" si="44"/>
        <v>7171.2000000000007</v>
      </c>
      <c r="T129" s="13">
        <f t="shared" si="50"/>
        <v>0</v>
      </c>
      <c r="U129" s="14">
        <v>0</v>
      </c>
      <c r="V129" s="15">
        <f t="shared" si="51"/>
        <v>7171.2000000000007</v>
      </c>
      <c r="W129" s="15">
        <f t="shared" si="45"/>
        <v>10852.930504860604</v>
      </c>
      <c r="X129" s="15">
        <f t="shared" si="56"/>
        <v>6518000</v>
      </c>
      <c r="Y129" s="15">
        <f t="shared" si="52"/>
        <v>2439029.6917128381</v>
      </c>
      <c r="Z129" s="15">
        <f t="shared" si="46"/>
        <v>6518000</v>
      </c>
      <c r="AB129" s="2">
        <v>42068</v>
      </c>
      <c r="AC129" s="12">
        <f t="shared" si="33"/>
        <v>5956.5233396669937</v>
      </c>
      <c r="AD129" s="12">
        <f t="shared" si="47"/>
        <v>0</v>
      </c>
      <c r="AE129" s="12">
        <f t="shared" si="55"/>
        <v>0</v>
      </c>
      <c r="AF129" s="13">
        <f t="shared" si="48"/>
        <v>4147.2</v>
      </c>
      <c r="AG129" s="15">
        <f t="shared" si="57"/>
        <v>4147.2</v>
      </c>
      <c r="AH129" s="15">
        <f t="shared" si="49"/>
        <v>1809.3233396669939</v>
      </c>
      <c r="AI129" s="15">
        <f t="shared" si="53"/>
        <v>1661721.43</v>
      </c>
      <c r="AJ129" s="15">
        <f t="shared" si="54"/>
        <v>546590.02036773378</v>
      </c>
    </row>
    <row r="130" spans="1:36" x14ac:dyDescent="0.15">
      <c r="A130" s="2">
        <v>42069</v>
      </c>
      <c r="B130" s="38">
        <v>1.065470328</v>
      </c>
      <c r="C130" s="12">
        <f t="shared" si="35"/>
        <v>92056.636339199991</v>
      </c>
      <c r="D130" s="12">
        <f>Výpar!$G$18/31</f>
        <v>0</v>
      </c>
      <c r="E130" s="12">
        <f t="shared" si="36"/>
        <v>0</v>
      </c>
      <c r="F130" s="13">
        <f t="shared" si="37"/>
        <v>11664</v>
      </c>
      <c r="G130" s="13">
        <f t="shared" si="38"/>
        <v>7171.2000000000007</v>
      </c>
      <c r="H130" s="14">
        <f t="shared" si="38"/>
        <v>7171.2000000000007</v>
      </c>
      <c r="I130" s="15">
        <f t="shared" si="30"/>
        <v>26006.400000000001</v>
      </c>
      <c r="J130" s="15">
        <f t="shared" si="31"/>
        <v>66050.236339199997</v>
      </c>
      <c r="K130" s="15">
        <f t="shared" si="39"/>
        <v>5627000</v>
      </c>
      <c r="L130" s="15">
        <f t="shared" si="40"/>
        <v>4917381.9873224525</v>
      </c>
      <c r="N130" s="2">
        <v>42069</v>
      </c>
      <c r="O130" s="38">
        <f t="shared" si="32"/>
        <v>0.35165160027169806</v>
      </c>
      <c r="P130" s="12">
        <f t="shared" si="41"/>
        <v>30382.698263474711</v>
      </c>
      <c r="Q130" s="12">
        <f t="shared" si="42"/>
        <v>0</v>
      </c>
      <c r="R130" s="12">
        <f t="shared" si="43"/>
        <v>0</v>
      </c>
      <c r="S130" s="13">
        <f t="shared" si="44"/>
        <v>7171.2000000000007</v>
      </c>
      <c r="T130" s="13">
        <f t="shared" si="50"/>
        <v>0</v>
      </c>
      <c r="U130" s="14">
        <v>0</v>
      </c>
      <c r="V130" s="15">
        <f t="shared" si="51"/>
        <v>7171.2000000000007</v>
      </c>
      <c r="W130" s="15">
        <f t="shared" si="45"/>
        <v>23211.49826347471</v>
      </c>
      <c r="X130" s="15">
        <f t="shared" si="56"/>
        <v>6518000</v>
      </c>
      <c r="Y130" s="15">
        <f t="shared" si="52"/>
        <v>2462241.1899763127</v>
      </c>
      <c r="Z130" s="15">
        <f t="shared" si="46"/>
        <v>6518000</v>
      </c>
      <c r="AB130" s="2">
        <v>42069</v>
      </c>
      <c r="AC130" s="12">
        <f t="shared" si="33"/>
        <v>10040.720204486035</v>
      </c>
      <c r="AD130" s="12">
        <f t="shared" si="47"/>
        <v>0</v>
      </c>
      <c r="AE130" s="12">
        <f t="shared" si="55"/>
        <v>0</v>
      </c>
      <c r="AF130" s="13">
        <f t="shared" si="48"/>
        <v>4147.2</v>
      </c>
      <c r="AG130" s="15">
        <f t="shared" si="57"/>
        <v>4147.2</v>
      </c>
      <c r="AH130" s="15">
        <f t="shared" si="49"/>
        <v>5893.5202044860353</v>
      </c>
      <c r="AI130" s="15">
        <f t="shared" si="53"/>
        <v>1661721.43</v>
      </c>
      <c r="AJ130" s="15">
        <f t="shared" si="54"/>
        <v>552483.54057221988</v>
      </c>
    </row>
    <row r="131" spans="1:36" x14ac:dyDescent="0.15">
      <c r="A131" s="2">
        <v>42070</v>
      </c>
      <c r="B131" s="38">
        <v>1.072692693</v>
      </c>
      <c r="C131" s="12">
        <f t="shared" si="35"/>
        <v>92680.648675200006</v>
      </c>
      <c r="D131" s="12">
        <f>Výpar!$G$18/31</f>
        <v>0</v>
      </c>
      <c r="E131" s="12">
        <f t="shared" si="36"/>
        <v>0</v>
      </c>
      <c r="F131" s="13">
        <f t="shared" si="37"/>
        <v>11664</v>
      </c>
      <c r="G131" s="13">
        <f t="shared" si="38"/>
        <v>7171.2000000000007</v>
      </c>
      <c r="H131" s="14">
        <f t="shared" si="38"/>
        <v>7171.2000000000007</v>
      </c>
      <c r="I131" s="15">
        <f t="shared" si="30"/>
        <v>26006.400000000001</v>
      </c>
      <c r="J131" s="15">
        <f t="shared" si="31"/>
        <v>66674.248675200011</v>
      </c>
      <c r="K131" s="15">
        <f t="shared" si="39"/>
        <v>5627000</v>
      </c>
      <c r="L131" s="15">
        <f t="shared" si="40"/>
        <v>4984056.2359976526</v>
      </c>
      <c r="N131" s="2">
        <v>42070</v>
      </c>
      <c r="O131" s="38">
        <f t="shared" si="32"/>
        <v>0.35403529519332366</v>
      </c>
      <c r="P131" s="12">
        <f t="shared" si="41"/>
        <v>30588.649504703164</v>
      </c>
      <c r="Q131" s="12">
        <f t="shared" si="42"/>
        <v>0</v>
      </c>
      <c r="R131" s="12">
        <f t="shared" si="43"/>
        <v>0</v>
      </c>
      <c r="S131" s="13">
        <f t="shared" si="44"/>
        <v>7171.2000000000007</v>
      </c>
      <c r="T131" s="13">
        <f t="shared" si="50"/>
        <v>0</v>
      </c>
      <c r="U131" s="14">
        <v>0</v>
      </c>
      <c r="V131" s="15">
        <f t="shared" si="51"/>
        <v>7171.2000000000007</v>
      </c>
      <c r="W131" s="15">
        <f t="shared" si="45"/>
        <v>23417.449504703163</v>
      </c>
      <c r="X131" s="15">
        <f t="shared" si="56"/>
        <v>6518000</v>
      </c>
      <c r="Y131" s="15">
        <f t="shared" si="52"/>
        <v>2485658.639481016</v>
      </c>
      <c r="Z131" s="15">
        <f t="shared" si="46"/>
        <v>6518000</v>
      </c>
      <c r="AB131" s="2">
        <v>42070</v>
      </c>
      <c r="AC131" s="12">
        <f t="shared" si="33"/>
        <v>10108.781927345835</v>
      </c>
      <c r="AD131" s="12">
        <f t="shared" si="47"/>
        <v>0</v>
      </c>
      <c r="AE131" s="12">
        <f t="shared" si="55"/>
        <v>0</v>
      </c>
      <c r="AF131" s="13">
        <f t="shared" si="48"/>
        <v>4147.2</v>
      </c>
      <c r="AG131" s="15">
        <f t="shared" si="57"/>
        <v>4147.2</v>
      </c>
      <c r="AH131" s="15">
        <f t="shared" si="49"/>
        <v>5961.5819273458355</v>
      </c>
      <c r="AI131" s="15">
        <f t="shared" si="53"/>
        <v>1661721.43</v>
      </c>
      <c r="AJ131" s="15">
        <f t="shared" si="54"/>
        <v>558445.12249956571</v>
      </c>
    </row>
    <row r="132" spans="1:36" x14ac:dyDescent="0.15">
      <c r="A132" s="2">
        <v>42071</v>
      </c>
      <c r="B132" s="38">
        <v>1.014325433</v>
      </c>
      <c r="C132" s="12">
        <f t="shared" si="35"/>
        <v>87637.717411200007</v>
      </c>
      <c r="D132" s="12">
        <f>Výpar!$G$18/31</f>
        <v>0</v>
      </c>
      <c r="E132" s="12">
        <f t="shared" si="36"/>
        <v>0</v>
      </c>
      <c r="F132" s="13">
        <f t="shared" si="37"/>
        <v>11664</v>
      </c>
      <c r="G132" s="13">
        <f t="shared" si="38"/>
        <v>7171.2000000000007</v>
      </c>
      <c r="H132" s="14">
        <f t="shared" si="38"/>
        <v>7171.2000000000007</v>
      </c>
      <c r="I132" s="15">
        <f t="shared" si="30"/>
        <v>26006.400000000001</v>
      </c>
      <c r="J132" s="15">
        <f t="shared" si="31"/>
        <v>61631.317411200005</v>
      </c>
      <c r="K132" s="15">
        <f t="shared" si="39"/>
        <v>5627000</v>
      </c>
      <c r="L132" s="15">
        <f t="shared" si="40"/>
        <v>5045687.5534088528</v>
      </c>
      <c r="N132" s="2">
        <v>42071</v>
      </c>
      <c r="O132" s="38">
        <f t="shared" si="32"/>
        <v>0.33477155800319297</v>
      </c>
      <c r="P132" s="12">
        <f t="shared" si="41"/>
        <v>28924.262611475871</v>
      </c>
      <c r="Q132" s="12">
        <f t="shared" si="42"/>
        <v>0</v>
      </c>
      <c r="R132" s="12">
        <f t="shared" si="43"/>
        <v>0</v>
      </c>
      <c r="S132" s="13">
        <f t="shared" si="44"/>
        <v>7171.2000000000007</v>
      </c>
      <c r="T132" s="13">
        <f t="shared" si="50"/>
        <v>0</v>
      </c>
      <c r="U132" s="14">
        <v>0</v>
      </c>
      <c r="V132" s="15">
        <f t="shared" si="51"/>
        <v>7171.2000000000007</v>
      </c>
      <c r="W132" s="15">
        <f t="shared" si="45"/>
        <v>21753.062611475871</v>
      </c>
      <c r="X132" s="15">
        <f t="shared" si="56"/>
        <v>6518000</v>
      </c>
      <c r="Y132" s="15">
        <f t="shared" si="52"/>
        <v>2507411.702092492</v>
      </c>
      <c r="Z132" s="15">
        <f t="shared" si="46"/>
        <v>6518000</v>
      </c>
      <c r="AB132" s="2">
        <v>42071</v>
      </c>
      <c r="AC132" s="12">
        <f t="shared" si="33"/>
        <v>9558.7437785946004</v>
      </c>
      <c r="AD132" s="12">
        <f t="shared" si="47"/>
        <v>0</v>
      </c>
      <c r="AE132" s="12">
        <f t="shared" si="55"/>
        <v>0</v>
      </c>
      <c r="AF132" s="13">
        <f t="shared" si="48"/>
        <v>4147.2</v>
      </c>
      <c r="AG132" s="15">
        <f t="shared" si="57"/>
        <v>4147.2</v>
      </c>
      <c r="AH132" s="15">
        <f t="shared" si="49"/>
        <v>5411.5437785946006</v>
      </c>
      <c r="AI132" s="15">
        <f t="shared" si="53"/>
        <v>1661721.43</v>
      </c>
      <c r="AJ132" s="15">
        <f t="shared" si="54"/>
        <v>563856.66627816029</v>
      </c>
    </row>
    <row r="133" spans="1:36" x14ac:dyDescent="0.15">
      <c r="A133" s="2">
        <v>42072</v>
      </c>
      <c r="B133" s="38">
        <v>0.62669397299999996</v>
      </c>
      <c r="C133" s="12">
        <f t="shared" si="35"/>
        <v>54146.359267199994</v>
      </c>
      <c r="D133" s="12">
        <f>Výpar!$G$18/31</f>
        <v>0</v>
      </c>
      <c r="E133" s="12">
        <f t="shared" si="36"/>
        <v>0</v>
      </c>
      <c r="F133" s="13">
        <f t="shared" si="37"/>
        <v>11664</v>
      </c>
      <c r="G133" s="13">
        <f t="shared" si="38"/>
        <v>7171.2000000000007</v>
      </c>
      <c r="H133" s="14">
        <f t="shared" si="38"/>
        <v>7171.2000000000007</v>
      </c>
      <c r="I133" s="15">
        <f t="shared" ref="I133:I196" si="58">SUM(F133:H133)</f>
        <v>26006.400000000001</v>
      </c>
      <c r="J133" s="15">
        <f t="shared" ref="J133:J196" si="59">C133-(E133+I133)</f>
        <v>28139.959267199993</v>
      </c>
      <c r="K133" s="15">
        <f t="shared" si="39"/>
        <v>5627000</v>
      </c>
      <c r="L133" s="15">
        <f t="shared" si="40"/>
        <v>5073827.5126760527</v>
      </c>
      <c r="N133" s="2">
        <v>42072</v>
      </c>
      <c r="O133" s="38">
        <f t="shared" ref="O133:O196" si="60">B133*90.96/275.6</f>
        <v>0.20683629820058053</v>
      </c>
      <c r="P133" s="12">
        <f t="shared" si="41"/>
        <v>17870.656164530159</v>
      </c>
      <c r="Q133" s="12">
        <f t="shared" si="42"/>
        <v>0</v>
      </c>
      <c r="R133" s="12">
        <f t="shared" si="43"/>
        <v>0</v>
      </c>
      <c r="S133" s="13">
        <f t="shared" si="44"/>
        <v>7171.2000000000007</v>
      </c>
      <c r="T133" s="13">
        <f t="shared" si="50"/>
        <v>0</v>
      </c>
      <c r="U133" s="14">
        <v>0</v>
      </c>
      <c r="V133" s="15">
        <f t="shared" si="51"/>
        <v>7171.2000000000007</v>
      </c>
      <c r="W133" s="15">
        <f t="shared" si="45"/>
        <v>10699.456164530158</v>
      </c>
      <c r="X133" s="15">
        <f t="shared" si="56"/>
        <v>6518000</v>
      </c>
      <c r="Y133" s="15">
        <f t="shared" si="52"/>
        <v>2518111.158257022</v>
      </c>
      <c r="Z133" s="15">
        <f t="shared" si="46"/>
        <v>6518000</v>
      </c>
      <c r="AB133" s="2">
        <v>42072</v>
      </c>
      <c r="AC133" s="12">
        <f t="shared" ref="AC133:AC196" si="61">P133*30.06/90.96</f>
        <v>5905.8039171699274</v>
      </c>
      <c r="AD133" s="12">
        <f t="shared" si="47"/>
        <v>0</v>
      </c>
      <c r="AE133" s="12">
        <f t="shared" si="55"/>
        <v>0</v>
      </c>
      <c r="AF133" s="13">
        <f t="shared" si="48"/>
        <v>4147.2</v>
      </c>
      <c r="AG133" s="15">
        <f t="shared" ref="AG133:AG164" si="62">SUM(AF133:AF133)</f>
        <v>4147.2</v>
      </c>
      <c r="AH133" s="15">
        <f t="shared" si="49"/>
        <v>1758.6039171699276</v>
      </c>
      <c r="AI133" s="15">
        <f t="shared" si="53"/>
        <v>1661721.43</v>
      </c>
      <c r="AJ133" s="15">
        <f t="shared" si="54"/>
        <v>565615.27019533026</v>
      </c>
    </row>
    <row r="134" spans="1:36" x14ac:dyDescent="0.15">
      <c r="A134" s="2">
        <v>42073</v>
      </c>
      <c r="B134" s="38">
        <v>0.61917972899999996</v>
      </c>
      <c r="C134" s="12">
        <f t="shared" ref="C134:C197" si="63">B134*86400</f>
        <v>53497.128585599996</v>
      </c>
      <c r="D134" s="12">
        <f>Výpar!$G$18/31</f>
        <v>0</v>
      </c>
      <c r="E134" s="12">
        <f t="shared" ref="E134:E197" si="64">D134*1.03</f>
        <v>0</v>
      </c>
      <c r="F134" s="13">
        <f t="shared" ref="F134:F197" si="65">0.135*86400</f>
        <v>11664</v>
      </c>
      <c r="G134" s="13">
        <f t="shared" ref="G134:H197" si="66">0.083*86400</f>
        <v>7171.2000000000007</v>
      </c>
      <c r="H134" s="14">
        <f t="shared" si="66"/>
        <v>7171.2000000000007</v>
      </c>
      <c r="I134" s="15">
        <f t="shared" si="58"/>
        <v>26006.400000000001</v>
      </c>
      <c r="J134" s="15">
        <f t="shared" si="59"/>
        <v>27490.728585599994</v>
      </c>
      <c r="K134" s="15">
        <f t="shared" ref="K134:K197" si="67">IF(IF(J134+K133&gt;$L$2,$L$2,J134+K133)&lt;0,0,IF(J134+K133&gt;$L$2,$L$2,J134+K133))</f>
        <v>5627000</v>
      </c>
      <c r="L134" s="15">
        <f t="shared" ref="L134:L197" si="68">IF((IF($L$2&lt;=K134,J134,J134+K134-$L$2)+L133)&lt;0,0,IF($L$2&lt;=K134,J134,J134+K134-$L$2)+L133)</f>
        <v>5101318.2412616527</v>
      </c>
      <c r="N134" s="2">
        <v>42073</v>
      </c>
      <c r="O134" s="38">
        <f t="shared" si="60"/>
        <v>0.2043562705001451</v>
      </c>
      <c r="P134" s="12">
        <f t="shared" ref="P134:P197" si="69">O134*86400</f>
        <v>17656.381771212538</v>
      </c>
      <c r="Q134" s="12">
        <f t="shared" ref="Q134:Q197" si="70">D134*1124000/3935000</f>
        <v>0</v>
      </c>
      <c r="R134" s="12">
        <f t="shared" ref="R134:R197" si="71">Q134*1.03</f>
        <v>0</v>
      </c>
      <c r="S134" s="13">
        <f t="shared" ref="S134:S197" si="72">0.083*86400</f>
        <v>7171.2000000000007</v>
      </c>
      <c r="T134" s="13">
        <f t="shared" si="50"/>
        <v>0</v>
      </c>
      <c r="U134" s="14">
        <v>0</v>
      </c>
      <c r="V134" s="15">
        <f t="shared" si="51"/>
        <v>7171.2000000000007</v>
      </c>
      <c r="W134" s="15">
        <f t="shared" ref="W134:W197" si="73">P134+T134-(R134+V134)</f>
        <v>10485.181771212538</v>
      </c>
      <c r="X134" s="15">
        <f t="shared" si="56"/>
        <v>6518000</v>
      </c>
      <c r="Y134" s="15">
        <f t="shared" si="52"/>
        <v>2528596.3400282348</v>
      </c>
      <c r="Z134" s="15">
        <f t="shared" ref="Z134:Z197" si="74">$Y$2</f>
        <v>6518000</v>
      </c>
      <c r="AB134" s="2">
        <v>42073</v>
      </c>
      <c r="AC134" s="12">
        <f t="shared" si="61"/>
        <v>5834.9916011724818</v>
      </c>
      <c r="AD134" s="12">
        <f t="shared" ref="AD134:AD197" si="75">$D134*440751.35/3935000</f>
        <v>0</v>
      </c>
      <c r="AE134" s="12">
        <f t="shared" si="55"/>
        <v>0</v>
      </c>
      <c r="AF134" s="13">
        <f t="shared" ref="AF134:AF197" si="76">0.048*86400</f>
        <v>4147.2</v>
      </c>
      <c r="AG134" s="15">
        <f t="shared" si="62"/>
        <v>4147.2</v>
      </c>
      <c r="AH134" s="15">
        <f t="shared" ref="AH134:AH197" si="77">AC134-(AE134+AG134)</f>
        <v>1687.7916011724819</v>
      </c>
      <c r="AI134" s="15">
        <f t="shared" si="53"/>
        <v>1661721.43</v>
      </c>
      <c r="AJ134" s="15">
        <f t="shared" si="54"/>
        <v>567303.06179650279</v>
      </c>
    </row>
    <row r="135" spans="1:36" x14ac:dyDescent="0.15">
      <c r="A135" s="2">
        <v>42074</v>
      </c>
      <c r="B135" s="38">
        <v>1.040023205</v>
      </c>
      <c r="C135" s="12">
        <f t="shared" si="63"/>
        <v>89858.004912000004</v>
      </c>
      <c r="D135" s="12">
        <f>Výpar!$G$18/31</f>
        <v>0</v>
      </c>
      <c r="E135" s="12">
        <f t="shared" si="64"/>
        <v>0</v>
      </c>
      <c r="F135" s="13">
        <f t="shared" si="65"/>
        <v>11664</v>
      </c>
      <c r="G135" s="13">
        <f t="shared" si="66"/>
        <v>7171.2000000000007</v>
      </c>
      <c r="H135" s="14">
        <f t="shared" si="66"/>
        <v>7171.2000000000007</v>
      </c>
      <c r="I135" s="15">
        <f t="shared" si="58"/>
        <v>26006.400000000001</v>
      </c>
      <c r="J135" s="15">
        <f t="shared" si="59"/>
        <v>63851.604912000003</v>
      </c>
      <c r="K135" s="15">
        <f t="shared" si="67"/>
        <v>5627000</v>
      </c>
      <c r="L135" s="15">
        <f t="shared" si="68"/>
        <v>5165169.8461736524</v>
      </c>
      <c r="N135" s="2">
        <v>42074</v>
      </c>
      <c r="O135" s="38">
        <f t="shared" si="60"/>
        <v>0.34325294167924525</v>
      </c>
      <c r="P135" s="12">
        <f t="shared" si="69"/>
        <v>29657.054161086791</v>
      </c>
      <c r="Q135" s="12">
        <f t="shared" si="70"/>
        <v>0</v>
      </c>
      <c r="R135" s="12">
        <f t="shared" si="71"/>
        <v>0</v>
      </c>
      <c r="S135" s="13">
        <f t="shared" si="72"/>
        <v>7171.2000000000007</v>
      </c>
      <c r="T135" s="13">
        <f t="shared" ref="T135:T168" si="78">AG135-$AG$5</f>
        <v>0</v>
      </c>
      <c r="U135" s="14">
        <v>0</v>
      </c>
      <c r="V135" s="15">
        <f t="shared" ref="V135:V162" si="79">SUM(S135:U135)</f>
        <v>7171.2000000000007</v>
      </c>
      <c r="W135" s="15">
        <f t="shared" si="73"/>
        <v>22485.854161086791</v>
      </c>
      <c r="X135" s="15">
        <f t="shared" si="56"/>
        <v>6518000</v>
      </c>
      <c r="Y135" s="15">
        <f t="shared" ref="Y135:Y198" si="80">IF((IF($Y$2&lt;=X135,W135,W135+X135-$Y$2)+Y134)&lt;0,0,IF($Y$2&lt;=X135,W135,W135+X135-$Y$2)+Y134)</f>
        <v>2551082.1941893217</v>
      </c>
      <c r="Z135" s="15">
        <f t="shared" si="74"/>
        <v>6518000</v>
      </c>
      <c r="AB135" s="2">
        <v>42074</v>
      </c>
      <c r="AC135" s="12">
        <f t="shared" si="61"/>
        <v>9800.9130176150938</v>
      </c>
      <c r="AD135" s="12">
        <f t="shared" si="75"/>
        <v>0</v>
      </c>
      <c r="AE135" s="12">
        <f t="shared" si="55"/>
        <v>0</v>
      </c>
      <c r="AF135" s="13">
        <f t="shared" si="76"/>
        <v>4147.2</v>
      </c>
      <c r="AG135" s="15">
        <f t="shared" si="62"/>
        <v>4147.2</v>
      </c>
      <c r="AH135" s="15">
        <f t="shared" si="77"/>
        <v>5653.713017615094</v>
      </c>
      <c r="AI135" s="15">
        <f t="shared" ref="AI135:AI198" si="81">IF(IF(AH135+AI134&gt;$AJ$2,$AJ$2,AH135+AI134)&lt;0,0,IF(AH135+AI134&gt;$AJ$2,$AJ$2,AH135+AI134))</f>
        <v>1661721.43</v>
      </c>
      <c r="AJ135" s="15">
        <f t="shared" si="54"/>
        <v>572956.77481411793</v>
      </c>
    </row>
    <row r="136" spans="1:36" x14ac:dyDescent="0.15">
      <c r="A136" s="2">
        <v>42075</v>
      </c>
      <c r="B136" s="38">
        <v>1.035307333</v>
      </c>
      <c r="C136" s="12">
        <f t="shared" si="63"/>
        <v>89450.553571199998</v>
      </c>
      <c r="D136" s="12">
        <f>Výpar!$G$18/31</f>
        <v>0</v>
      </c>
      <c r="E136" s="12">
        <f t="shared" si="64"/>
        <v>0</v>
      </c>
      <c r="F136" s="13">
        <f t="shared" si="65"/>
        <v>11664</v>
      </c>
      <c r="G136" s="13">
        <f t="shared" si="66"/>
        <v>7171.2000000000007</v>
      </c>
      <c r="H136" s="14">
        <f t="shared" si="66"/>
        <v>7171.2000000000007</v>
      </c>
      <c r="I136" s="15">
        <f t="shared" si="58"/>
        <v>26006.400000000001</v>
      </c>
      <c r="J136" s="15">
        <f t="shared" si="59"/>
        <v>63444.153571199997</v>
      </c>
      <c r="K136" s="15">
        <f t="shared" si="67"/>
        <v>5627000</v>
      </c>
      <c r="L136" s="15">
        <f t="shared" si="68"/>
        <v>5228613.9997448521</v>
      </c>
      <c r="N136" s="2">
        <v>42075</v>
      </c>
      <c r="O136" s="38">
        <f t="shared" si="60"/>
        <v>0.34169649858374451</v>
      </c>
      <c r="P136" s="12">
        <f t="shared" si="69"/>
        <v>29522.577477635525</v>
      </c>
      <c r="Q136" s="12">
        <f t="shared" si="70"/>
        <v>0</v>
      </c>
      <c r="R136" s="12">
        <f t="shared" si="71"/>
        <v>0</v>
      </c>
      <c r="S136" s="13">
        <f t="shared" si="72"/>
        <v>7171.2000000000007</v>
      </c>
      <c r="T136" s="13">
        <f t="shared" si="78"/>
        <v>0</v>
      </c>
      <c r="U136" s="14">
        <v>0</v>
      </c>
      <c r="V136" s="15">
        <f t="shared" si="79"/>
        <v>7171.2000000000007</v>
      </c>
      <c r="W136" s="15">
        <f t="shared" si="73"/>
        <v>22351.377477635524</v>
      </c>
      <c r="X136" s="15">
        <f t="shared" si="56"/>
        <v>6518000</v>
      </c>
      <c r="Y136" s="15">
        <f t="shared" si="80"/>
        <v>2573433.5716669573</v>
      </c>
      <c r="Z136" s="15">
        <f t="shared" si="74"/>
        <v>6518000</v>
      </c>
      <c r="AB136" s="2">
        <v>42075</v>
      </c>
      <c r="AC136" s="12">
        <f t="shared" si="61"/>
        <v>9756.4718445220296</v>
      </c>
      <c r="AD136" s="12">
        <f t="shared" si="75"/>
        <v>0</v>
      </c>
      <c r="AE136" s="12">
        <f t="shared" si="55"/>
        <v>0</v>
      </c>
      <c r="AF136" s="13">
        <f t="shared" si="76"/>
        <v>4147.2</v>
      </c>
      <c r="AG136" s="15">
        <f t="shared" si="62"/>
        <v>4147.2</v>
      </c>
      <c r="AH136" s="15">
        <f t="shared" si="77"/>
        <v>5609.2718445220298</v>
      </c>
      <c r="AI136" s="15">
        <f t="shared" si="81"/>
        <v>1661721.43</v>
      </c>
      <c r="AJ136" s="15">
        <f t="shared" ref="AJ136:AJ199" si="82">IF((IF($AJ$2&lt;=AI136,AH136,AH136+AI136-$AJ$2)+AJ135)&lt;0,0,IF($AJ$2&lt;=AI136,AH136,AH136+AI136-$AJ$2)+AJ135)</f>
        <v>578566.04665863991</v>
      </c>
    </row>
    <row r="137" spans="1:36" x14ac:dyDescent="0.15">
      <c r="A137" s="2">
        <v>42076</v>
      </c>
      <c r="B137" s="38">
        <v>0.628632415</v>
      </c>
      <c r="C137" s="12">
        <f t="shared" si="63"/>
        <v>54313.840656</v>
      </c>
      <c r="D137" s="12">
        <f>Výpar!$G$18/31</f>
        <v>0</v>
      </c>
      <c r="E137" s="12">
        <f t="shared" si="64"/>
        <v>0</v>
      </c>
      <c r="F137" s="13">
        <f t="shared" si="65"/>
        <v>11664</v>
      </c>
      <c r="G137" s="13">
        <f t="shared" si="66"/>
        <v>7171.2000000000007</v>
      </c>
      <c r="H137" s="14">
        <f t="shared" si="66"/>
        <v>7171.2000000000007</v>
      </c>
      <c r="I137" s="15">
        <f t="shared" si="58"/>
        <v>26006.400000000001</v>
      </c>
      <c r="J137" s="15">
        <f t="shared" si="59"/>
        <v>28307.440655999999</v>
      </c>
      <c r="K137" s="15">
        <f t="shared" si="67"/>
        <v>5627000</v>
      </c>
      <c r="L137" s="15">
        <f t="shared" si="68"/>
        <v>5256921.4404008519</v>
      </c>
      <c r="N137" s="2">
        <v>42076</v>
      </c>
      <c r="O137" s="38">
        <f t="shared" si="60"/>
        <v>0.20747606846298983</v>
      </c>
      <c r="P137" s="12">
        <f t="shared" si="69"/>
        <v>17925.932315202321</v>
      </c>
      <c r="Q137" s="12">
        <f t="shared" si="70"/>
        <v>0</v>
      </c>
      <c r="R137" s="12">
        <f t="shared" si="71"/>
        <v>0</v>
      </c>
      <c r="S137" s="13">
        <f t="shared" si="72"/>
        <v>7171.2000000000007</v>
      </c>
      <c r="T137" s="13">
        <f t="shared" si="78"/>
        <v>0</v>
      </c>
      <c r="U137" s="14">
        <v>0</v>
      </c>
      <c r="V137" s="15">
        <f t="shared" si="79"/>
        <v>7171.2000000000007</v>
      </c>
      <c r="W137" s="15">
        <f t="shared" si="73"/>
        <v>10754.73231520232</v>
      </c>
      <c r="X137" s="15">
        <f t="shared" si="56"/>
        <v>6518000</v>
      </c>
      <c r="Y137" s="15">
        <f t="shared" si="80"/>
        <v>2584188.3039821596</v>
      </c>
      <c r="Z137" s="15">
        <f t="shared" si="74"/>
        <v>6518000</v>
      </c>
      <c r="AB137" s="2">
        <v>42076</v>
      </c>
      <c r="AC137" s="12">
        <f t="shared" si="61"/>
        <v>5924.0712994171254</v>
      </c>
      <c r="AD137" s="12">
        <f t="shared" si="75"/>
        <v>0</v>
      </c>
      <c r="AE137" s="12">
        <f t="shared" ref="AE137:AE200" si="83">AD137*1.03</f>
        <v>0</v>
      </c>
      <c r="AF137" s="13">
        <f t="shared" si="76"/>
        <v>4147.2</v>
      </c>
      <c r="AG137" s="15">
        <f t="shared" si="62"/>
        <v>4147.2</v>
      </c>
      <c r="AH137" s="15">
        <f t="shared" si="77"/>
        <v>1776.8712994171256</v>
      </c>
      <c r="AI137" s="15">
        <f t="shared" si="81"/>
        <v>1661721.43</v>
      </c>
      <c r="AJ137" s="15">
        <f t="shared" si="82"/>
        <v>580342.91795805702</v>
      </c>
    </row>
    <row r="138" spans="1:36" x14ac:dyDescent="0.15">
      <c r="A138" s="2">
        <v>42077</v>
      </c>
      <c r="B138" s="38">
        <v>1.0651195490000001</v>
      </c>
      <c r="C138" s="12">
        <f t="shared" si="63"/>
        <v>92026.329033600006</v>
      </c>
      <c r="D138" s="12">
        <f>Výpar!$G$18/31</f>
        <v>0</v>
      </c>
      <c r="E138" s="12">
        <f t="shared" si="64"/>
        <v>0</v>
      </c>
      <c r="F138" s="13">
        <f t="shared" si="65"/>
        <v>11664</v>
      </c>
      <c r="G138" s="13">
        <f t="shared" si="66"/>
        <v>7171.2000000000007</v>
      </c>
      <c r="H138" s="14">
        <f t="shared" si="66"/>
        <v>7171.2000000000007</v>
      </c>
      <c r="I138" s="15">
        <f t="shared" si="58"/>
        <v>26006.400000000001</v>
      </c>
      <c r="J138" s="15">
        <f t="shared" si="59"/>
        <v>66019.929033599998</v>
      </c>
      <c r="K138" s="15">
        <f t="shared" si="67"/>
        <v>5627000</v>
      </c>
      <c r="L138" s="15">
        <f t="shared" si="68"/>
        <v>5322941.3694344517</v>
      </c>
      <c r="N138" s="2">
        <v>42077</v>
      </c>
      <c r="O138" s="38">
        <f t="shared" si="60"/>
        <v>0.35153582792830185</v>
      </c>
      <c r="P138" s="12">
        <f t="shared" si="69"/>
        <v>30372.695533005281</v>
      </c>
      <c r="Q138" s="12">
        <f t="shared" si="70"/>
        <v>0</v>
      </c>
      <c r="R138" s="12">
        <f t="shared" si="71"/>
        <v>0</v>
      </c>
      <c r="S138" s="13">
        <f t="shared" si="72"/>
        <v>7171.2000000000007</v>
      </c>
      <c r="T138" s="13">
        <f t="shared" si="78"/>
        <v>0</v>
      </c>
      <c r="U138" s="14">
        <v>0</v>
      </c>
      <c r="V138" s="15">
        <f t="shared" si="79"/>
        <v>7171.2000000000007</v>
      </c>
      <c r="W138" s="15">
        <f t="shared" si="73"/>
        <v>23201.49553300528</v>
      </c>
      <c r="X138" s="15">
        <f t="shared" ref="X138:X201" si="84">IF(IF(W138+X137&gt;$Y$2,$Y$2,W138+X137)&lt;0,0,IF(W138+X137&gt;$Y$2,$Y$2,W138+X137))</f>
        <v>6518000</v>
      </c>
      <c r="Y138" s="15">
        <f t="shared" si="80"/>
        <v>2607389.7995151649</v>
      </c>
      <c r="Z138" s="15">
        <f t="shared" si="74"/>
        <v>6518000</v>
      </c>
      <c r="AB138" s="2">
        <v>42077</v>
      </c>
      <c r="AC138" s="12">
        <f t="shared" si="61"/>
        <v>10037.414552793962</v>
      </c>
      <c r="AD138" s="12">
        <f t="shared" si="75"/>
        <v>0</v>
      </c>
      <c r="AE138" s="12">
        <f t="shared" si="83"/>
        <v>0</v>
      </c>
      <c r="AF138" s="13">
        <f t="shared" si="76"/>
        <v>4147.2</v>
      </c>
      <c r="AG138" s="15">
        <f t="shared" si="62"/>
        <v>4147.2</v>
      </c>
      <c r="AH138" s="15">
        <f t="shared" si="77"/>
        <v>5890.214552793962</v>
      </c>
      <c r="AI138" s="15">
        <f t="shared" si="81"/>
        <v>1661721.43</v>
      </c>
      <c r="AJ138" s="15">
        <f t="shared" si="82"/>
        <v>586233.13251085102</v>
      </c>
    </row>
    <row r="139" spans="1:36" x14ac:dyDescent="0.15">
      <c r="A139" s="2">
        <v>42078</v>
      </c>
      <c r="B139" s="38">
        <v>0.63271348299999997</v>
      </c>
      <c r="C139" s="12">
        <f t="shared" si="63"/>
        <v>54666.4449312</v>
      </c>
      <c r="D139" s="12">
        <f>Výpar!$G$18/31</f>
        <v>0</v>
      </c>
      <c r="E139" s="12">
        <f t="shared" si="64"/>
        <v>0</v>
      </c>
      <c r="F139" s="13">
        <f t="shared" si="65"/>
        <v>11664</v>
      </c>
      <c r="G139" s="13">
        <f t="shared" si="66"/>
        <v>7171.2000000000007</v>
      </c>
      <c r="H139" s="14">
        <f t="shared" si="66"/>
        <v>7171.2000000000007</v>
      </c>
      <c r="I139" s="15">
        <f t="shared" si="58"/>
        <v>26006.400000000001</v>
      </c>
      <c r="J139" s="15">
        <f t="shared" si="59"/>
        <v>28660.044931199998</v>
      </c>
      <c r="K139" s="15">
        <f t="shared" si="67"/>
        <v>5627000</v>
      </c>
      <c r="L139" s="15">
        <f t="shared" si="68"/>
        <v>5351601.414365652</v>
      </c>
      <c r="N139" s="2">
        <v>42078</v>
      </c>
      <c r="O139" s="38">
        <f t="shared" si="60"/>
        <v>0.20882299859825831</v>
      </c>
      <c r="P139" s="12">
        <f t="shared" si="69"/>
        <v>18042.307078889517</v>
      </c>
      <c r="Q139" s="12">
        <f t="shared" si="70"/>
        <v>0</v>
      </c>
      <c r="R139" s="12">
        <f t="shared" si="71"/>
        <v>0</v>
      </c>
      <c r="S139" s="13">
        <f t="shared" si="72"/>
        <v>7171.2000000000007</v>
      </c>
      <c r="T139" s="13">
        <f t="shared" si="78"/>
        <v>0</v>
      </c>
      <c r="U139" s="14">
        <v>0</v>
      </c>
      <c r="V139" s="15">
        <f t="shared" si="79"/>
        <v>7171.2000000000007</v>
      </c>
      <c r="W139" s="15">
        <f t="shared" si="73"/>
        <v>10871.107078889516</v>
      </c>
      <c r="X139" s="15">
        <f t="shared" si="84"/>
        <v>6518000</v>
      </c>
      <c r="Y139" s="15">
        <f t="shared" si="80"/>
        <v>2618260.9065940543</v>
      </c>
      <c r="Z139" s="15">
        <f t="shared" si="74"/>
        <v>6518000</v>
      </c>
      <c r="AB139" s="2">
        <v>42078</v>
      </c>
      <c r="AC139" s="12">
        <f t="shared" si="61"/>
        <v>5962.530241770216</v>
      </c>
      <c r="AD139" s="12">
        <f t="shared" si="75"/>
        <v>0</v>
      </c>
      <c r="AE139" s="12">
        <f t="shared" si="83"/>
        <v>0</v>
      </c>
      <c r="AF139" s="13">
        <f t="shared" si="76"/>
        <v>4147.2</v>
      </c>
      <c r="AG139" s="15">
        <f t="shared" si="62"/>
        <v>4147.2</v>
      </c>
      <c r="AH139" s="15">
        <f t="shared" si="77"/>
        <v>1815.3302417702162</v>
      </c>
      <c r="AI139" s="15">
        <f t="shared" si="81"/>
        <v>1661721.43</v>
      </c>
      <c r="AJ139" s="15">
        <f t="shared" si="82"/>
        <v>588048.46275262127</v>
      </c>
    </row>
    <row r="140" spans="1:36" x14ac:dyDescent="0.15">
      <c r="A140" s="2">
        <v>42079</v>
      </c>
      <c r="B140" s="38">
        <v>0.62673520199999999</v>
      </c>
      <c r="C140" s="12">
        <f t="shared" si="63"/>
        <v>54149.921452800001</v>
      </c>
      <c r="D140" s="12">
        <f>Výpar!$G$18/31</f>
        <v>0</v>
      </c>
      <c r="E140" s="12">
        <f t="shared" si="64"/>
        <v>0</v>
      </c>
      <c r="F140" s="13">
        <f t="shared" si="65"/>
        <v>11664</v>
      </c>
      <c r="G140" s="13">
        <f t="shared" si="66"/>
        <v>7171.2000000000007</v>
      </c>
      <c r="H140" s="14">
        <f t="shared" si="66"/>
        <v>7171.2000000000007</v>
      </c>
      <c r="I140" s="15">
        <f t="shared" si="58"/>
        <v>26006.400000000001</v>
      </c>
      <c r="J140" s="15">
        <f t="shared" si="59"/>
        <v>28143.5214528</v>
      </c>
      <c r="K140" s="15">
        <f t="shared" si="67"/>
        <v>5627000</v>
      </c>
      <c r="L140" s="15">
        <f t="shared" si="68"/>
        <v>5379744.9358184524</v>
      </c>
      <c r="N140" s="2">
        <v>42079</v>
      </c>
      <c r="O140" s="38">
        <f t="shared" si="60"/>
        <v>0.20684990556574742</v>
      </c>
      <c r="P140" s="12">
        <f t="shared" si="69"/>
        <v>17871.831840880579</v>
      </c>
      <c r="Q140" s="12">
        <f t="shared" si="70"/>
        <v>0</v>
      </c>
      <c r="R140" s="12">
        <f t="shared" si="71"/>
        <v>0</v>
      </c>
      <c r="S140" s="13">
        <f t="shared" si="72"/>
        <v>7171.2000000000007</v>
      </c>
      <c r="T140" s="13">
        <f t="shared" si="78"/>
        <v>0</v>
      </c>
      <c r="U140" s="14">
        <v>0</v>
      </c>
      <c r="V140" s="15">
        <f t="shared" si="79"/>
        <v>7171.2000000000007</v>
      </c>
      <c r="W140" s="15">
        <f t="shared" si="73"/>
        <v>10700.631840880578</v>
      </c>
      <c r="X140" s="15">
        <f t="shared" si="84"/>
        <v>6518000</v>
      </c>
      <c r="Y140" s="15">
        <f t="shared" si="80"/>
        <v>2628961.5384349348</v>
      </c>
      <c r="Z140" s="15">
        <f t="shared" si="74"/>
        <v>6518000</v>
      </c>
      <c r="AB140" s="2">
        <v>42079</v>
      </c>
      <c r="AC140" s="12">
        <f t="shared" si="61"/>
        <v>5906.1924487342812</v>
      </c>
      <c r="AD140" s="12">
        <f t="shared" si="75"/>
        <v>0</v>
      </c>
      <c r="AE140" s="12">
        <f t="shared" si="83"/>
        <v>0</v>
      </c>
      <c r="AF140" s="13">
        <f t="shared" si="76"/>
        <v>4147.2</v>
      </c>
      <c r="AG140" s="15">
        <f t="shared" si="62"/>
        <v>4147.2</v>
      </c>
      <c r="AH140" s="15">
        <f t="shared" si="77"/>
        <v>1758.9924487342814</v>
      </c>
      <c r="AI140" s="15">
        <f t="shared" si="81"/>
        <v>1661721.43</v>
      </c>
      <c r="AJ140" s="15">
        <f t="shared" si="82"/>
        <v>589807.45520135551</v>
      </c>
    </row>
    <row r="141" spans="1:36" x14ac:dyDescent="0.15">
      <c r="A141" s="2">
        <v>42080</v>
      </c>
      <c r="B141" s="38">
        <v>1.0062516450000001</v>
      </c>
      <c r="C141" s="12">
        <f t="shared" si="63"/>
        <v>86940.142128000007</v>
      </c>
      <c r="D141" s="12">
        <f>Výpar!$G$18/31</f>
        <v>0</v>
      </c>
      <c r="E141" s="12">
        <f t="shared" si="64"/>
        <v>0</v>
      </c>
      <c r="F141" s="13">
        <f t="shared" si="65"/>
        <v>11664</v>
      </c>
      <c r="G141" s="13">
        <f t="shared" si="66"/>
        <v>7171.2000000000007</v>
      </c>
      <c r="H141" s="14">
        <f t="shared" si="66"/>
        <v>7171.2000000000007</v>
      </c>
      <c r="I141" s="15">
        <f t="shared" si="58"/>
        <v>26006.400000000001</v>
      </c>
      <c r="J141" s="15">
        <f t="shared" si="59"/>
        <v>60933.742128000005</v>
      </c>
      <c r="K141" s="15">
        <f t="shared" si="67"/>
        <v>5627000</v>
      </c>
      <c r="L141" s="15">
        <f t="shared" si="68"/>
        <v>5440678.6779464521</v>
      </c>
      <c r="N141" s="2">
        <v>42080</v>
      </c>
      <c r="O141" s="38">
        <f t="shared" si="60"/>
        <v>0.33210685641944848</v>
      </c>
      <c r="P141" s="12">
        <f t="shared" si="69"/>
        <v>28694.032394640348</v>
      </c>
      <c r="Q141" s="12">
        <f t="shared" si="70"/>
        <v>0</v>
      </c>
      <c r="R141" s="12">
        <f t="shared" si="71"/>
        <v>0</v>
      </c>
      <c r="S141" s="13">
        <f t="shared" si="72"/>
        <v>7171.2000000000007</v>
      </c>
      <c r="T141" s="13">
        <f t="shared" si="78"/>
        <v>0</v>
      </c>
      <c r="U141" s="14">
        <v>0</v>
      </c>
      <c r="V141" s="15">
        <f t="shared" si="79"/>
        <v>7171.2000000000007</v>
      </c>
      <c r="W141" s="15">
        <f t="shared" si="73"/>
        <v>21522.832394640347</v>
      </c>
      <c r="X141" s="15">
        <f t="shared" si="84"/>
        <v>6518000</v>
      </c>
      <c r="Y141" s="15">
        <f t="shared" si="80"/>
        <v>2650484.3708295752</v>
      </c>
      <c r="Z141" s="15">
        <f t="shared" si="74"/>
        <v>6518000</v>
      </c>
      <c r="AB141" s="2">
        <v>42080</v>
      </c>
      <c r="AC141" s="12">
        <f t="shared" si="61"/>
        <v>9482.6584628725686</v>
      </c>
      <c r="AD141" s="12">
        <f t="shared" si="75"/>
        <v>0</v>
      </c>
      <c r="AE141" s="12">
        <f t="shared" si="83"/>
        <v>0</v>
      </c>
      <c r="AF141" s="13">
        <f t="shared" si="76"/>
        <v>4147.2</v>
      </c>
      <c r="AG141" s="15">
        <f t="shared" si="62"/>
        <v>4147.2</v>
      </c>
      <c r="AH141" s="15">
        <f t="shared" si="77"/>
        <v>5335.4584628725688</v>
      </c>
      <c r="AI141" s="15">
        <f t="shared" si="81"/>
        <v>1661721.43</v>
      </c>
      <c r="AJ141" s="15">
        <f t="shared" si="82"/>
        <v>595142.91366422805</v>
      </c>
    </row>
    <row r="142" spans="1:36" x14ac:dyDescent="0.15">
      <c r="A142" s="2">
        <v>42081</v>
      </c>
      <c r="B142" s="38">
        <v>0.21542098100000001</v>
      </c>
      <c r="C142" s="12">
        <f t="shared" si="63"/>
        <v>18612.372758400001</v>
      </c>
      <c r="D142" s="12">
        <f>Výpar!$G$18/31</f>
        <v>0</v>
      </c>
      <c r="E142" s="12">
        <f t="shared" si="64"/>
        <v>0</v>
      </c>
      <c r="F142" s="13">
        <f t="shared" si="65"/>
        <v>11664</v>
      </c>
      <c r="G142" s="13">
        <f t="shared" si="66"/>
        <v>7171.2000000000007</v>
      </c>
      <c r="H142" s="14">
        <f t="shared" si="66"/>
        <v>7171.2000000000007</v>
      </c>
      <c r="I142" s="15">
        <f t="shared" si="58"/>
        <v>26006.400000000001</v>
      </c>
      <c r="J142" s="15">
        <f t="shared" si="59"/>
        <v>-7394.0272416000007</v>
      </c>
      <c r="K142" s="15">
        <f t="shared" si="67"/>
        <v>5619605.9727584003</v>
      </c>
      <c r="L142" s="15">
        <f t="shared" si="68"/>
        <v>5425890.6234632526</v>
      </c>
      <c r="N142" s="2">
        <v>42081</v>
      </c>
      <c r="O142" s="38">
        <f t="shared" si="60"/>
        <v>7.1098303453410727E-2</v>
      </c>
      <c r="P142" s="12">
        <f t="shared" si="69"/>
        <v>6142.8934183746869</v>
      </c>
      <c r="Q142" s="12">
        <f t="shared" si="70"/>
        <v>0</v>
      </c>
      <c r="R142" s="12">
        <f t="shared" si="71"/>
        <v>0</v>
      </c>
      <c r="S142" s="13">
        <f t="shared" si="72"/>
        <v>7171.2000000000007</v>
      </c>
      <c r="T142" s="13">
        <f t="shared" si="78"/>
        <v>0</v>
      </c>
      <c r="U142" s="14">
        <v>0</v>
      </c>
      <c r="V142" s="15">
        <f t="shared" si="79"/>
        <v>7171.2000000000007</v>
      </c>
      <c r="W142" s="15">
        <f t="shared" si="73"/>
        <v>-1028.3065816253138</v>
      </c>
      <c r="X142" s="15">
        <f t="shared" si="84"/>
        <v>6516971.6934183743</v>
      </c>
      <c r="Y142" s="15">
        <f t="shared" si="80"/>
        <v>2648427.7576663238</v>
      </c>
      <c r="Z142" s="15">
        <f t="shared" si="74"/>
        <v>6518000</v>
      </c>
      <c r="AB142" s="2">
        <v>42081</v>
      </c>
      <c r="AC142" s="12">
        <f t="shared" si="61"/>
        <v>2030.0722972333235</v>
      </c>
      <c r="AD142" s="12">
        <f t="shared" si="75"/>
        <v>0</v>
      </c>
      <c r="AE142" s="12">
        <f t="shared" si="83"/>
        <v>0</v>
      </c>
      <c r="AF142" s="13">
        <f t="shared" si="76"/>
        <v>4147.2</v>
      </c>
      <c r="AG142" s="15">
        <f t="shared" si="62"/>
        <v>4147.2</v>
      </c>
      <c r="AH142" s="15">
        <f t="shared" si="77"/>
        <v>-2117.1277027666765</v>
      </c>
      <c r="AI142" s="15">
        <f t="shared" si="81"/>
        <v>1659604.3022972334</v>
      </c>
      <c r="AJ142" s="15">
        <f t="shared" si="82"/>
        <v>590908.65825869492</v>
      </c>
    </row>
    <row r="143" spans="1:36" x14ac:dyDescent="0.15">
      <c r="A143" s="2">
        <v>42082</v>
      </c>
      <c r="B143" s="38">
        <v>1.037906102</v>
      </c>
      <c r="C143" s="12">
        <f t="shared" si="63"/>
        <v>89675.087212800005</v>
      </c>
      <c r="D143" s="12">
        <f>Výpar!$G$18/31</f>
        <v>0</v>
      </c>
      <c r="E143" s="12">
        <f t="shared" si="64"/>
        <v>0</v>
      </c>
      <c r="F143" s="13">
        <f t="shared" si="65"/>
        <v>11664</v>
      </c>
      <c r="G143" s="13">
        <f t="shared" si="66"/>
        <v>7171.2000000000007</v>
      </c>
      <c r="H143" s="14">
        <f t="shared" si="66"/>
        <v>7171.2000000000007</v>
      </c>
      <c r="I143" s="15">
        <f t="shared" si="58"/>
        <v>26006.400000000001</v>
      </c>
      <c r="J143" s="15">
        <f t="shared" si="59"/>
        <v>63668.687212800003</v>
      </c>
      <c r="K143" s="15">
        <f t="shared" si="67"/>
        <v>5627000</v>
      </c>
      <c r="L143" s="15">
        <f t="shared" si="68"/>
        <v>5489559.3106760522</v>
      </c>
      <c r="N143" s="2">
        <v>42082</v>
      </c>
      <c r="O143" s="38">
        <f t="shared" si="60"/>
        <v>0.34255420550769222</v>
      </c>
      <c r="P143" s="12">
        <f t="shared" si="69"/>
        <v>29596.683355864607</v>
      </c>
      <c r="Q143" s="12">
        <f t="shared" si="70"/>
        <v>0</v>
      </c>
      <c r="R143" s="12">
        <f t="shared" si="71"/>
        <v>0</v>
      </c>
      <c r="S143" s="13">
        <f t="shared" si="72"/>
        <v>7171.2000000000007</v>
      </c>
      <c r="T143" s="13">
        <f t="shared" si="78"/>
        <v>0</v>
      </c>
      <c r="U143" s="14">
        <v>0</v>
      </c>
      <c r="V143" s="15">
        <f t="shared" si="79"/>
        <v>7171.2000000000007</v>
      </c>
      <c r="W143" s="15">
        <f t="shared" si="73"/>
        <v>22425.483355864606</v>
      </c>
      <c r="X143" s="15">
        <f t="shared" si="84"/>
        <v>6518000</v>
      </c>
      <c r="Y143" s="15">
        <f t="shared" si="80"/>
        <v>2670853.2410221882</v>
      </c>
      <c r="Z143" s="15">
        <f t="shared" si="74"/>
        <v>6518000</v>
      </c>
      <c r="AB143" s="2">
        <v>42082</v>
      </c>
      <c r="AC143" s="12">
        <f t="shared" si="61"/>
        <v>9780.9619797415362</v>
      </c>
      <c r="AD143" s="12">
        <f t="shared" si="75"/>
        <v>0</v>
      </c>
      <c r="AE143" s="12">
        <f t="shared" si="83"/>
        <v>0</v>
      </c>
      <c r="AF143" s="13">
        <f t="shared" si="76"/>
        <v>4147.2</v>
      </c>
      <c r="AG143" s="15">
        <f t="shared" si="62"/>
        <v>4147.2</v>
      </c>
      <c r="AH143" s="15">
        <f t="shared" si="77"/>
        <v>5633.7619797415364</v>
      </c>
      <c r="AI143" s="15">
        <f t="shared" si="81"/>
        <v>1661721.43</v>
      </c>
      <c r="AJ143" s="15">
        <f t="shared" si="82"/>
        <v>596542.42023843643</v>
      </c>
    </row>
    <row r="144" spans="1:36" x14ac:dyDescent="0.15">
      <c r="A144" s="2">
        <v>42083</v>
      </c>
      <c r="B144" s="38">
        <v>0.201073108</v>
      </c>
      <c r="C144" s="12">
        <f t="shared" si="63"/>
        <v>17372.7165312</v>
      </c>
      <c r="D144" s="12">
        <f>Výpar!$G$18/31</f>
        <v>0</v>
      </c>
      <c r="E144" s="12">
        <f t="shared" si="64"/>
        <v>0</v>
      </c>
      <c r="F144" s="13">
        <f t="shared" si="65"/>
        <v>11664</v>
      </c>
      <c r="G144" s="13">
        <f t="shared" si="66"/>
        <v>7171.2000000000007</v>
      </c>
      <c r="H144" s="14">
        <f t="shared" si="66"/>
        <v>7171.2000000000007</v>
      </c>
      <c r="I144" s="15">
        <f t="shared" si="58"/>
        <v>26006.400000000001</v>
      </c>
      <c r="J144" s="15">
        <f t="shared" si="59"/>
        <v>-8633.6834688000017</v>
      </c>
      <c r="K144" s="15">
        <f t="shared" si="67"/>
        <v>5618366.3165312</v>
      </c>
      <c r="L144" s="15">
        <f t="shared" si="68"/>
        <v>5472291.9437384522</v>
      </c>
      <c r="N144" s="2">
        <v>42083</v>
      </c>
      <c r="O144" s="38">
        <f t="shared" si="60"/>
        <v>6.6362880637445568E-2</v>
      </c>
      <c r="P144" s="12">
        <f t="shared" si="69"/>
        <v>5733.7528870752967</v>
      </c>
      <c r="Q144" s="12">
        <f t="shared" si="70"/>
        <v>0</v>
      </c>
      <c r="R144" s="12">
        <f t="shared" si="71"/>
        <v>0</v>
      </c>
      <c r="S144" s="13">
        <f t="shared" si="72"/>
        <v>7171.2000000000007</v>
      </c>
      <c r="T144" s="13">
        <f t="shared" si="78"/>
        <v>0</v>
      </c>
      <c r="U144" s="14">
        <v>0</v>
      </c>
      <c r="V144" s="15">
        <f t="shared" si="79"/>
        <v>7171.2000000000007</v>
      </c>
      <c r="W144" s="15">
        <f t="shared" si="73"/>
        <v>-1437.447112924704</v>
      </c>
      <c r="X144" s="15">
        <f t="shared" si="84"/>
        <v>6516562.5528870756</v>
      </c>
      <c r="Y144" s="15">
        <f t="shared" si="80"/>
        <v>2667978.3467963394</v>
      </c>
      <c r="Z144" s="15">
        <f t="shared" si="74"/>
        <v>6518000</v>
      </c>
      <c r="AB144" s="2">
        <v>42083</v>
      </c>
      <c r="AC144" s="12">
        <f t="shared" si="61"/>
        <v>1894.8616071403189</v>
      </c>
      <c r="AD144" s="12">
        <f t="shared" si="75"/>
        <v>0</v>
      </c>
      <c r="AE144" s="12">
        <f t="shared" si="83"/>
        <v>0</v>
      </c>
      <c r="AF144" s="13">
        <f t="shared" si="76"/>
        <v>4147.2</v>
      </c>
      <c r="AG144" s="15">
        <f t="shared" si="62"/>
        <v>4147.2</v>
      </c>
      <c r="AH144" s="15">
        <f t="shared" si="77"/>
        <v>-2252.3383928596809</v>
      </c>
      <c r="AI144" s="15">
        <f t="shared" si="81"/>
        <v>1659469.0916071401</v>
      </c>
      <c r="AJ144" s="15">
        <f t="shared" si="82"/>
        <v>592037.74345271685</v>
      </c>
    </row>
    <row r="145" spans="1:36" x14ac:dyDescent="0.15">
      <c r="A145" s="2">
        <v>42084</v>
      </c>
      <c r="B145" s="38">
        <v>0.88635750300000005</v>
      </c>
      <c r="C145" s="12">
        <f t="shared" si="63"/>
        <v>76581.28825920001</v>
      </c>
      <c r="D145" s="12">
        <f>Výpar!$G$18/31</f>
        <v>0</v>
      </c>
      <c r="E145" s="12">
        <f t="shared" si="64"/>
        <v>0</v>
      </c>
      <c r="F145" s="13">
        <f t="shared" si="65"/>
        <v>11664</v>
      </c>
      <c r="G145" s="13">
        <f t="shared" si="66"/>
        <v>7171.2000000000007</v>
      </c>
      <c r="H145" s="14">
        <f t="shared" si="66"/>
        <v>7171.2000000000007</v>
      </c>
      <c r="I145" s="15">
        <f t="shared" si="58"/>
        <v>26006.400000000001</v>
      </c>
      <c r="J145" s="15">
        <f t="shared" si="59"/>
        <v>50574.888259200008</v>
      </c>
      <c r="K145" s="15">
        <f t="shared" si="67"/>
        <v>5627000</v>
      </c>
      <c r="L145" s="15">
        <f t="shared" si="68"/>
        <v>5522866.8319976525</v>
      </c>
      <c r="N145" s="2">
        <v>42084</v>
      </c>
      <c r="O145" s="38">
        <f t="shared" si="60"/>
        <v>0.29253656920493465</v>
      </c>
      <c r="P145" s="12">
        <f t="shared" si="69"/>
        <v>25275.159579306353</v>
      </c>
      <c r="Q145" s="12">
        <f t="shared" si="70"/>
        <v>0</v>
      </c>
      <c r="R145" s="12">
        <f t="shared" si="71"/>
        <v>0</v>
      </c>
      <c r="S145" s="13">
        <f t="shared" si="72"/>
        <v>7171.2000000000007</v>
      </c>
      <c r="T145" s="13">
        <f t="shared" si="78"/>
        <v>0</v>
      </c>
      <c r="U145" s="14">
        <v>0</v>
      </c>
      <c r="V145" s="15">
        <f t="shared" si="79"/>
        <v>7171.2000000000007</v>
      </c>
      <c r="W145" s="15">
        <f t="shared" si="73"/>
        <v>18103.959579306353</v>
      </c>
      <c r="X145" s="15">
        <f t="shared" si="84"/>
        <v>6518000</v>
      </c>
      <c r="Y145" s="15">
        <f t="shared" si="80"/>
        <v>2686082.3063756456</v>
      </c>
      <c r="Z145" s="15">
        <f t="shared" si="74"/>
        <v>6518000</v>
      </c>
      <c r="AB145" s="2">
        <v>42084</v>
      </c>
      <c r="AC145" s="12">
        <f t="shared" si="61"/>
        <v>8352.8066947443822</v>
      </c>
      <c r="AD145" s="12">
        <f t="shared" si="75"/>
        <v>0</v>
      </c>
      <c r="AE145" s="12">
        <f t="shared" si="83"/>
        <v>0</v>
      </c>
      <c r="AF145" s="13">
        <f t="shared" si="76"/>
        <v>4147.2</v>
      </c>
      <c r="AG145" s="15">
        <f t="shared" si="62"/>
        <v>4147.2</v>
      </c>
      <c r="AH145" s="15">
        <f t="shared" si="77"/>
        <v>4205.6066947443824</v>
      </c>
      <c r="AI145" s="15">
        <f t="shared" si="81"/>
        <v>1661721.43</v>
      </c>
      <c r="AJ145" s="15">
        <f t="shared" si="82"/>
        <v>596243.35014746129</v>
      </c>
    </row>
    <row r="146" spans="1:36" x14ac:dyDescent="0.15">
      <c r="A146" s="2">
        <v>42085</v>
      </c>
      <c r="B146" s="38">
        <v>0.99246331499999996</v>
      </c>
      <c r="C146" s="12">
        <f t="shared" si="63"/>
        <v>85748.830415999997</v>
      </c>
      <c r="D146" s="12">
        <f>Výpar!$G$18/31</f>
        <v>0</v>
      </c>
      <c r="E146" s="12">
        <f t="shared" si="64"/>
        <v>0</v>
      </c>
      <c r="F146" s="13">
        <f t="shared" si="65"/>
        <v>11664</v>
      </c>
      <c r="G146" s="13">
        <f t="shared" si="66"/>
        <v>7171.2000000000007</v>
      </c>
      <c r="H146" s="14">
        <f t="shared" si="66"/>
        <v>7171.2000000000007</v>
      </c>
      <c r="I146" s="15">
        <f t="shared" si="58"/>
        <v>26006.400000000001</v>
      </c>
      <c r="J146" s="15">
        <f t="shared" si="59"/>
        <v>59742.430415999996</v>
      </c>
      <c r="K146" s="15">
        <f t="shared" si="67"/>
        <v>5627000</v>
      </c>
      <c r="L146" s="15">
        <f t="shared" si="68"/>
        <v>5582609.2624136526</v>
      </c>
      <c r="N146" s="2">
        <v>42085</v>
      </c>
      <c r="O146" s="38">
        <f t="shared" si="60"/>
        <v>0.32755610715674882</v>
      </c>
      <c r="P146" s="12">
        <f t="shared" si="69"/>
        <v>28300.847658343097</v>
      </c>
      <c r="Q146" s="12">
        <f t="shared" si="70"/>
        <v>0</v>
      </c>
      <c r="R146" s="12">
        <f t="shared" si="71"/>
        <v>0</v>
      </c>
      <c r="S146" s="13">
        <f t="shared" si="72"/>
        <v>7171.2000000000007</v>
      </c>
      <c r="T146" s="13">
        <f t="shared" si="78"/>
        <v>0</v>
      </c>
      <c r="U146" s="14">
        <v>0</v>
      </c>
      <c r="V146" s="15">
        <f t="shared" si="79"/>
        <v>7171.2000000000007</v>
      </c>
      <c r="W146" s="15">
        <f t="shared" si="73"/>
        <v>21129.647658343096</v>
      </c>
      <c r="X146" s="15">
        <f t="shared" si="84"/>
        <v>6518000</v>
      </c>
      <c r="Y146" s="15">
        <f t="shared" si="80"/>
        <v>2707211.9540339885</v>
      </c>
      <c r="Z146" s="15">
        <f t="shared" si="74"/>
        <v>6518000</v>
      </c>
      <c r="AB146" s="2">
        <v>42085</v>
      </c>
      <c r="AC146" s="12">
        <f t="shared" si="61"/>
        <v>9352.7207630804041</v>
      </c>
      <c r="AD146" s="12">
        <f t="shared" si="75"/>
        <v>0</v>
      </c>
      <c r="AE146" s="12">
        <f t="shared" si="83"/>
        <v>0</v>
      </c>
      <c r="AF146" s="13">
        <f t="shared" si="76"/>
        <v>4147.2</v>
      </c>
      <c r="AG146" s="15">
        <f t="shared" si="62"/>
        <v>4147.2</v>
      </c>
      <c r="AH146" s="15">
        <f t="shared" si="77"/>
        <v>5205.5207630804043</v>
      </c>
      <c r="AI146" s="15">
        <f t="shared" si="81"/>
        <v>1661721.43</v>
      </c>
      <c r="AJ146" s="15">
        <f t="shared" si="82"/>
        <v>601448.87091054174</v>
      </c>
    </row>
    <row r="147" spans="1:36" x14ac:dyDescent="0.15">
      <c r="A147" s="2">
        <v>42086</v>
      </c>
      <c r="B147" s="38">
        <v>0.191507858</v>
      </c>
      <c r="C147" s="12">
        <f t="shared" si="63"/>
        <v>16546.278931199999</v>
      </c>
      <c r="D147" s="12">
        <f>Výpar!$G$18/31</f>
        <v>0</v>
      </c>
      <c r="E147" s="12">
        <f t="shared" si="64"/>
        <v>0</v>
      </c>
      <c r="F147" s="13">
        <f t="shared" si="65"/>
        <v>11664</v>
      </c>
      <c r="G147" s="13">
        <f t="shared" si="66"/>
        <v>7171.2000000000007</v>
      </c>
      <c r="H147" s="14">
        <f t="shared" si="66"/>
        <v>7171.2000000000007</v>
      </c>
      <c r="I147" s="15">
        <f t="shared" si="58"/>
        <v>26006.400000000001</v>
      </c>
      <c r="J147" s="15">
        <f t="shared" si="59"/>
        <v>-9460.1210688000028</v>
      </c>
      <c r="K147" s="15">
        <f t="shared" si="67"/>
        <v>5617539.8789312001</v>
      </c>
      <c r="L147" s="15">
        <f t="shared" si="68"/>
        <v>5563689.0202760529</v>
      </c>
      <c r="N147" s="2">
        <v>42086</v>
      </c>
      <c r="O147" s="38">
        <f t="shared" si="60"/>
        <v>6.3205931653410735E-2</v>
      </c>
      <c r="P147" s="12">
        <f t="shared" si="69"/>
        <v>5460.9924948546877</v>
      </c>
      <c r="Q147" s="12">
        <f t="shared" si="70"/>
        <v>0</v>
      </c>
      <c r="R147" s="12">
        <f t="shared" si="71"/>
        <v>0</v>
      </c>
      <c r="S147" s="13">
        <f t="shared" si="72"/>
        <v>7171.2000000000007</v>
      </c>
      <c r="T147" s="13">
        <f t="shared" si="78"/>
        <v>0</v>
      </c>
      <c r="U147" s="14">
        <v>0</v>
      </c>
      <c r="V147" s="15">
        <f t="shared" si="79"/>
        <v>7171.2000000000007</v>
      </c>
      <c r="W147" s="15">
        <f t="shared" si="73"/>
        <v>-1710.207505145313</v>
      </c>
      <c r="X147" s="15">
        <f t="shared" si="84"/>
        <v>6516289.7924948549</v>
      </c>
      <c r="Y147" s="15">
        <f t="shared" si="80"/>
        <v>2703791.5390236983</v>
      </c>
      <c r="Z147" s="15">
        <f t="shared" si="74"/>
        <v>6518000</v>
      </c>
      <c r="AB147" s="2">
        <v>42086</v>
      </c>
      <c r="AC147" s="12">
        <f t="shared" si="61"/>
        <v>1804.7211345133237</v>
      </c>
      <c r="AD147" s="12">
        <f t="shared" si="75"/>
        <v>0</v>
      </c>
      <c r="AE147" s="12">
        <f t="shared" si="83"/>
        <v>0</v>
      </c>
      <c r="AF147" s="13">
        <f t="shared" si="76"/>
        <v>4147.2</v>
      </c>
      <c r="AG147" s="15">
        <f t="shared" si="62"/>
        <v>4147.2</v>
      </c>
      <c r="AH147" s="15">
        <f t="shared" si="77"/>
        <v>-2342.4788654866761</v>
      </c>
      <c r="AI147" s="15">
        <f t="shared" si="81"/>
        <v>1659378.9511345134</v>
      </c>
      <c r="AJ147" s="15">
        <f t="shared" si="82"/>
        <v>596763.9131795686</v>
      </c>
    </row>
    <row r="148" spans="1:36" x14ac:dyDescent="0.15">
      <c r="A148" s="2">
        <v>42087</v>
      </c>
      <c r="B148" s="38">
        <v>1.307146879</v>
      </c>
      <c r="C148" s="12">
        <f t="shared" si="63"/>
        <v>112937.4903456</v>
      </c>
      <c r="D148" s="12">
        <f>Výpar!$G$18/31</f>
        <v>0</v>
      </c>
      <c r="E148" s="12">
        <f t="shared" si="64"/>
        <v>0</v>
      </c>
      <c r="F148" s="13">
        <f t="shared" si="65"/>
        <v>11664</v>
      </c>
      <c r="G148" s="13">
        <f t="shared" si="66"/>
        <v>7171.2000000000007</v>
      </c>
      <c r="H148" s="14">
        <f t="shared" si="66"/>
        <v>7171.2000000000007</v>
      </c>
      <c r="I148" s="15">
        <f t="shared" si="58"/>
        <v>26006.400000000001</v>
      </c>
      <c r="J148" s="15">
        <f t="shared" si="59"/>
        <v>86931.090345600009</v>
      </c>
      <c r="K148" s="15">
        <f t="shared" si="67"/>
        <v>5627000</v>
      </c>
      <c r="L148" s="15">
        <f t="shared" si="68"/>
        <v>5650620.1106216526</v>
      </c>
      <c r="N148" s="2">
        <v>42087</v>
      </c>
      <c r="O148" s="38">
        <f t="shared" si="60"/>
        <v>0.43141538502844695</v>
      </c>
      <c r="P148" s="12">
        <f t="shared" si="69"/>
        <v>37274.289266457818</v>
      </c>
      <c r="Q148" s="12">
        <f t="shared" si="70"/>
        <v>0</v>
      </c>
      <c r="R148" s="12">
        <f t="shared" si="71"/>
        <v>0</v>
      </c>
      <c r="S148" s="13">
        <f t="shared" si="72"/>
        <v>7171.2000000000007</v>
      </c>
      <c r="T148" s="13">
        <f t="shared" si="78"/>
        <v>0</v>
      </c>
      <c r="U148" s="14">
        <v>0</v>
      </c>
      <c r="V148" s="15">
        <f t="shared" si="79"/>
        <v>7171.2000000000007</v>
      </c>
      <c r="W148" s="15">
        <f t="shared" si="73"/>
        <v>30103.089266457817</v>
      </c>
      <c r="X148" s="15">
        <f t="shared" si="84"/>
        <v>6518000</v>
      </c>
      <c r="Y148" s="15">
        <f t="shared" si="80"/>
        <v>2733894.6282901559</v>
      </c>
      <c r="Z148" s="15">
        <f t="shared" si="74"/>
        <v>6518000</v>
      </c>
      <c r="AB148" s="2">
        <v>42087</v>
      </c>
      <c r="AC148" s="12">
        <f t="shared" si="61"/>
        <v>12318.218286606441</v>
      </c>
      <c r="AD148" s="12">
        <f t="shared" si="75"/>
        <v>0</v>
      </c>
      <c r="AE148" s="12">
        <f t="shared" si="83"/>
        <v>0</v>
      </c>
      <c r="AF148" s="13">
        <f t="shared" si="76"/>
        <v>4147.2</v>
      </c>
      <c r="AG148" s="15">
        <f t="shared" si="62"/>
        <v>4147.2</v>
      </c>
      <c r="AH148" s="15">
        <f t="shared" si="77"/>
        <v>8171.0182866064415</v>
      </c>
      <c r="AI148" s="15">
        <f t="shared" si="81"/>
        <v>1661721.43</v>
      </c>
      <c r="AJ148" s="15">
        <f t="shared" si="82"/>
        <v>604934.93146617501</v>
      </c>
    </row>
    <row r="149" spans="1:36" x14ac:dyDescent="0.15">
      <c r="A149" s="2">
        <v>42088</v>
      </c>
      <c r="B149" s="38">
        <v>0.197486139</v>
      </c>
      <c r="C149" s="12">
        <f t="shared" si="63"/>
        <v>17062.802409600001</v>
      </c>
      <c r="D149" s="12">
        <f>Výpar!$G$18/31</f>
        <v>0</v>
      </c>
      <c r="E149" s="12">
        <f t="shared" si="64"/>
        <v>0</v>
      </c>
      <c r="F149" s="13">
        <f t="shared" si="65"/>
        <v>11664</v>
      </c>
      <c r="G149" s="13">
        <f t="shared" si="66"/>
        <v>7171.2000000000007</v>
      </c>
      <c r="H149" s="14">
        <f t="shared" si="66"/>
        <v>7171.2000000000007</v>
      </c>
      <c r="I149" s="15">
        <f t="shared" si="58"/>
        <v>26006.400000000001</v>
      </c>
      <c r="J149" s="15">
        <f t="shared" si="59"/>
        <v>-8943.5975904000006</v>
      </c>
      <c r="K149" s="15">
        <f t="shared" si="67"/>
        <v>5618056.4024096001</v>
      </c>
      <c r="L149" s="15">
        <f t="shared" si="68"/>
        <v>5632732.9154408528</v>
      </c>
      <c r="N149" s="2">
        <v>42088</v>
      </c>
      <c r="O149" s="38">
        <f t="shared" si="60"/>
        <v>6.5179024685921627E-2</v>
      </c>
      <c r="P149" s="12">
        <f t="shared" si="69"/>
        <v>5631.467732863629</v>
      </c>
      <c r="Q149" s="12">
        <f t="shared" si="70"/>
        <v>0</v>
      </c>
      <c r="R149" s="12">
        <f t="shared" si="71"/>
        <v>0</v>
      </c>
      <c r="S149" s="13">
        <f t="shared" si="72"/>
        <v>7171.2000000000007</v>
      </c>
      <c r="T149" s="13">
        <f t="shared" si="78"/>
        <v>0</v>
      </c>
      <c r="U149" s="14">
        <v>0</v>
      </c>
      <c r="V149" s="15">
        <f t="shared" si="79"/>
        <v>7171.2000000000007</v>
      </c>
      <c r="W149" s="15">
        <f t="shared" si="73"/>
        <v>-1539.7322671363718</v>
      </c>
      <c r="X149" s="15">
        <f t="shared" si="84"/>
        <v>6516460.2677328633</v>
      </c>
      <c r="Y149" s="15">
        <f t="shared" si="80"/>
        <v>2730815.1637558825</v>
      </c>
      <c r="Z149" s="15">
        <f t="shared" si="74"/>
        <v>6518000</v>
      </c>
      <c r="AB149" s="2">
        <v>42088</v>
      </c>
      <c r="AC149" s="12">
        <f t="shared" si="61"/>
        <v>1861.05892754926</v>
      </c>
      <c r="AD149" s="12">
        <f t="shared" si="75"/>
        <v>0</v>
      </c>
      <c r="AE149" s="12">
        <f t="shared" si="83"/>
        <v>0</v>
      </c>
      <c r="AF149" s="13">
        <f t="shared" si="76"/>
        <v>4147.2</v>
      </c>
      <c r="AG149" s="15">
        <f t="shared" si="62"/>
        <v>4147.2</v>
      </c>
      <c r="AH149" s="15">
        <f t="shared" si="77"/>
        <v>-2286.1410724507396</v>
      </c>
      <c r="AI149" s="15">
        <f t="shared" si="81"/>
        <v>1659435.2889275493</v>
      </c>
      <c r="AJ149" s="15">
        <f t="shared" si="82"/>
        <v>600362.64932127367</v>
      </c>
    </row>
    <row r="150" spans="1:36" x14ac:dyDescent="0.15">
      <c r="A150" s="2">
        <v>42089</v>
      </c>
      <c r="B150" s="38">
        <v>0.20824704399999999</v>
      </c>
      <c r="C150" s="12">
        <f t="shared" si="63"/>
        <v>17992.544601599999</v>
      </c>
      <c r="D150" s="12">
        <f>Výpar!$G$18/31</f>
        <v>0</v>
      </c>
      <c r="E150" s="12">
        <f t="shared" si="64"/>
        <v>0</v>
      </c>
      <c r="F150" s="13">
        <f t="shared" si="65"/>
        <v>11664</v>
      </c>
      <c r="G150" s="13">
        <f t="shared" si="66"/>
        <v>7171.2000000000007</v>
      </c>
      <c r="H150" s="14">
        <f t="shared" si="66"/>
        <v>7171.2000000000007</v>
      </c>
      <c r="I150" s="15">
        <f t="shared" si="58"/>
        <v>26006.400000000001</v>
      </c>
      <c r="J150" s="15">
        <f t="shared" si="59"/>
        <v>-8013.8553984000027</v>
      </c>
      <c r="K150" s="15">
        <f t="shared" si="67"/>
        <v>5610042.5470112003</v>
      </c>
      <c r="L150" s="15">
        <f t="shared" si="68"/>
        <v>5607761.6070536533</v>
      </c>
      <c r="N150" s="2">
        <v>42089</v>
      </c>
      <c r="O150" s="38">
        <f t="shared" si="60"/>
        <v>6.873059188040638E-2</v>
      </c>
      <c r="P150" s="12">
        <f t="shared" si="69"/>
        <v>5938.3231384671117</v>
      </c>
      <c r="Q150" s="12">
        <f t="shared" si="70"/>
        <v>0</v>
      </c>
      <c r="R150" s="12">
        <f t="shared" si="71"/>
        <v>0</v>
      </c>
      <c r="S150" s="13">
        <f t="shared" si="72"/>
        <v>7171.2000000000007</v>
      </c>
      <c r="T150" s="13">
        <f t="shared" si="78"/>
        <v>0</v>
      </c>
      <c r="U150" s="14">
        <v>0</v>
      </c>
      <c r="V150" s="15">
        <f t="shared" si="79"/>
        <v>7171.2000000000007</v>
      </c>
      <c r="W150" s="15">
        <f t="shared" si="73"/>
        <v>-1232.8768615328891</v>
      </c>
      <c r="X150" s="15">
        <f t="shared" si="84"/>
        <v>6515227.3908713302</v>
      </c>
      <c r="Y150" s="15">
        <f t="shared" si="80"/>
        <v>2726809.6777656795</v>
      </c>
      <c r="Z150" s="15">
        <f t="shared" si="74"/>
        <v>6518000</v>
      </c>
      <c r="AB150" s="2">
        <v>42089</v>
      </c>
      <c r="AC150" s="12">
        <f t="shared" si="61"/>
        <v>1962.4669474749494</v>
      </c>
      <c r="AD150" s="12">
        <f t="shared" si="75"/>
        <v>0</v>
      </c>
      <c r="AE150" s="12">
        <f t="shared" si="83"/>
        <v>0</v>
      </c>
      <c r="AF150" s="13">
        <f t="shared" si="76"/>
        <v>4147.2</v>
      </c>
      <c r="AG150" s="15">
        <f t="shared" si="62"/>
        <v>4147.2</v>
      </c>
      <c r="AH150" s="15">
        <f t="shared" si="77"/>
        <v>-2184.7330525250504</v>
      </c>
      <c r="AI150" s="15">
        <f t="shared" si="81"/>
        <v>1657250.5558750243</v>
      </c>
      <c r="AJ150" s="15">
        <f t="shared" si="82"/>
        <v>593707.04214377305</v>
      </c>
    </row>
    <row r="151" spans="1:36" x14ac:dyDescent="0.15">
      <c r="A151" s="2">
        <v>42090</v>
      </c>
      <c r="B151" s="38">
        <v>1.179873744</v>
      </c>
      <c r="C151" s="12">
        <f t="shared" si="63"/>
        <v>101941.0914816</v>
      </c>
      <c r="D151" s="12">
        <f>Výpar!$G$18/31</f>
        <v>0</v>
      </c>
      <c r="E151" s="12">
        <f t="shared" si="64"/>
        <v>0</v>
      </c>
      <c r="F151" s="13">
        <f t="shared" si="65"/>
        <v>11664</v>
      </c>
      <c r="G151" s="13">
        <f t="shared" si="66"/>
        <v>7171.2000000000007</v>
      </c>
      <c r="H151" s="14">
        <f t="shared" si="66"/>
        <v>7171.2000000000007</v>
      </c>
      <c r="I151" s="15">
        <f t="shared" si="58"/>
        <v>26006.400000000001</v>
      </c>
      <c r="J151" s="15">
        <f t="shared" si="59"/>
        <v>75934.691481599992</v>
      </c>
      <c r="K151" s="15">
        <f t="shared" si="67"/>
        <v>5627000</v>
      </c>
      <c r="L151" s="15">
        <f t="shared" si="68"/>
        <v>5683696.2985352529</v>
      </c>
      <c r="N151" s="2">
        <v>42090</v>
      </c>
      <c r="O151" s="38">
        <f t="shared" si="60"/>
        <v>0.3894097088325108</v>
      </c>
      <c r="P151" s="12">
        <f t="shared" si="69"/>
        <v>33644.998843128931</v>
      </c>
      <c r="Q151" s="12">
        <f t="shared" si="70"/>
        <v>0</v>
      </c>
      <c r="R151" s="12">
        <f t="shared" si="71"/>
        <v>0</v>
      </c>
      <c r="S151" s="13">
        <f t="shared" si="72"/>
        <v>7171.2000000000007</v>
      </c>
      <c r="T151" s="13">
        <f t="shared" si="78"/>
        <v>0</v>
      </c>
      <c r="U151" s="14">
        <v>0</v>
      </c>
      <c r="V151" s="15">
        <f t="shared" si="79"/>
        <v>7171.2000000000007</v>
      </c>
      <c r="W151" s="15">
        <f t="shared" si="73"/>
        <v>26473.79884312893</v>
      </c>
      <c r="X151" s="15">
        <f t="shared" si="84"/>
        <v>6518000</v>
      </c>
      <c r="Y151" s="15">
        <f t="shared" si="80"/>
        <v>2753283.4766088086</v>
      </c>
      <c r="Z151" s="15">
        <f t="shared" si="74"/>
        <v>6518000</v>
      </c>
      <c r="AB151" s="2">
        <v>42090</v>
      </c>
      <c r="AC151" s="12">
        <f t="shared" si="61"/>
        <v>11118.828773355934</v>
      </c>
      <c r="AD151" s="12">
        <f t="shared" si="75"/>
        <v>0</v>
      </c>
      <c r="AE151" s="12">
        <f t="shared" si="83"/>
        <v>0</v>
      </c>
      <c r="AF151" s="13">
        <f t="shared" si="76"/>
        <v>4147.2</v>
      </c>
      <c r="AG151" s="15">
        <f t="shared" si="62"/>
        <v>4147.2</v>
      </c>
      <c r="AH151" s="15">
        <f t="shared" si="77"/>
        <v>6971.6287733559338</v>
      </c>
      <c r="AI151" s="15">
        <f t="shared" si="81"/>
        <v>1661721.43</v>
      </c>
      <c r="AJ151" s="15">
        <f t="shared" si="82"/>
        <v>600678.67091712903</v>
      </c>
    </row>
    <row r="152" spans="1:36" x14ac:dyDescent="0.15">
      <c r="A152" s="2">
        <v>42091</v>
      </c>
      <c r="B152" s="38">
        <v>1.094870249</v>
      </c>
      <c r="C152" s="12">
        <f t="shared" si="63"/>
        <v>94596.789513600001</v>
      </c>
      <c r="D152" s="12">
        <f>Výpar!$G$18/31</f>
        <v>0</v>
      </c>
      <c r="E152" s="12">
        <f t="shared" si="64"/>
        <v>0</v>
      </c>
      <c r="F152" s="13">
        <f t="shared" si="65"/>
        <v>11664</v>
      </c>
      <c r="G152" s="13">
        <f t="shared" si="66"/>
        <v>7171.2000000000007</v>
      </c>
      <c r="H152" s="14">
        <f t="shared" si="66"/>
        <v>7171.2000000000007</v>
      </c>
      <c r="I152" s="15">
        <f t="shared" si="58"/>
        <v>26006.400000000001</v>
      </c>
      <c r="J152" s="15">
        <f t="shared" si="59"/>
        <v>68590.389513600006</v>
      </c>
      <c r="K152" s="15">
        <f t="shared" si="67"/>
        <v>5627000</v>
      </c>
      <c r="L152" s="15">
        <f t="shared" si="68"/>
        <v>5752286.6880488526</v>
      </c>
      <c r="N152" s="2">
        <v>42091</v>
      </c>
      <c r="O152" s="38">
        <f t="shared" si="60"/>
        <v>0.36135485431436853</v>
      </c>
      <c r="P152" s="12">
        <f t="shared" si="69"/>
        <v>31221.059412761442</v>
      </c>
      <c r="Q152" s="12">
        <f t="shared" si="70"/>
        <v>0</v>
      </c>
      <c r="R152" s="12">
        <f t="shared" si="71"/>
        <v>0</v>
      </c>
      <c r="S152" s="13">
        <f t="shared" si="72"/>
        <v>7171.2000000000007</v>
      </c>
      <c r="T152" s="13">
        <f t="shared" si="78"/>
        <v>0</v>
      </c>
      <c r="U152" s="14">
        <v>0</v>
      </c>
      <c r="V152" s="15">
        <f t="shared" si="79"/>
        <v>7171.2000000000007</v>
      </c>
      <c r="W152" s="15">
        <f t="shared" si="73"/>
        <v>24049.859412761441</v>
      </c>
      <c r="X152" s="15">
        <f t="shared" si="84"/>
        <v>6518000</v>
      </c>
      <c r="Y152" s="15">
        <f t="shared" si="80"/>
        <v>2777333.33602157</v>
      </c>
      <c r="Z152" s="15">
        <f t="shared" si="74"/>
        <v>6518000</v>
      </c>
      <c r="AB152" s="2">
        <v>42091</v>
      </c>
      <c r="AC152" s="12">
        <f t="shared" si="61"/>
        <v>10317.777549995701</v>
      </c>
      <c r="AD152" s="12">
        <f t="shared" si="75"/>
        <v>0</v>
      </c>
      <c r="AE152" s="12">
        <f t="shared" si="83"/>
        <v>0</v>
      </c>
      <c r="AF152" s="13">
        <f t="shared" si="76"/>
        <v>4147.2</v>
      </c>
      <c r="AG152" s="15">
        <f t="shared" si="62"/>
        <v>4147.2</v>
      </c>
      <c r="AH152" s="15">
        <f t="shared" si="77"/>
        <v>6170.5775499957008</v>
      </c>
      <c r="AI152" s="15">
        <f t="shared" si="81"/>
        <v>1661721.43</v>
      </c>
      <c r="AJ152" s="15">
        <f t="shared" si="82"/>
        <v>606849.24846712477</v>
      </c>
    </row>
    <row r="153" spans="1:36" x14ac:dyDescent="0.15">
      <c r="A153" s="2">
        <v>42092</v>
      </c>
      <c r="B153" s="38">
        <v>0.84097754300000005</v>
      </c>
      <c r="C153" s="12">
        <f t="shared" si="63"/>
        <v>72660.459715200006</v>
      </c>
      <c r="D153" s="12">
        <f>Výpar!$G$18/31</f>
        <v>0</v>
      </c>
      <c r="E153" s="12">
        <f t="shared" si="64"/>
        <v>0</v>
      </c>
      <c r="F153" s="13">
        <f t="shared" si="65"/>
        <v>11664</v>
      </c>
      <c r="G153" s="13">
        <f t="shared" si="66"/>
        <v>7171.2000000000007</v>
      </c>
      <c r="H153" s="14">
        <f t="shared" si="66"/>
        <v>7171.2000000000007</v>
      </c>
      <c r="I153" s="15">
        <f t="shared" si="58"/>
        <v>26006.400000000001</v>
      </c>
      <c r="J153" s="15">
        <f t="shared" si="59"/>
        <v>46654.059715200005</v>
      </c>
      <c r="K153" s="15">
        <f t="shared" si="67"/>
        <v>5627000</v>
      </c>
      <c r="L153" s="15">
        <f t="shared" si="68"/>
        <v>5798940.7477640528</v>
      </c>
      <c r="N153" s="2">
        <v>42092</v>
      </c>
      <c r="O153" s="38">
        <f t="shared" si="60"/>
        <v>0.27755920649956456</v>
      </c>
      <c r="P153" s="12">
        <f t="shared" si="69"/>
        <v>23981.115441562379</v>
      </c>
      <c r="Q153" s="12">
        <f t="shared" si="70"/>
        <v>0</v>
      </c>
      <c r="R153" s="12">
        <f t="shared" si="71"/>
        <v>0</v>
      </c>
      <c r="S153" s="13">
        <f t="shared" si="72"/>
        <v>7171.2000000000007</v>
      </c>
      <c r="T153" s="13">
        <f t="shared" si="78"/>
        <v>0</v>
      </c>
      <c r="U153" s="14">
        <v>0</v>
      </c>
      <c r="V153" s="15">
        <f t="shared" si="79"/>
        <v>7171.2000000000007</v>
      </c>
      <c r="W153" s="15">
        <f t="shared" si="73"/>
        <v>16809.915441562378</v>
      </c>
      <c r="X153" s="15">
        <f t="shared" si="84"/>
        <v>6518000</v>
      </c>
      <c r="Y153" s="15">
        <f t="shared" si="80"/>
        <v>2794143.2514631324</v>
      </c>
      <c r="Z153" s="15">
        <f t="shared" si="74"/>
        <v>6518000</v>
      </c>
      <c r="AB153" s="2">
        <v>42092</v>
      </c>
      <c r="AC153" s="12">
        <f t="shared" si="61"/>
        <v>7925.1575436825542</v>
      </c>
      <c r="AD153" s="12">
        <f t="shared" si="75"/>
        <v>0</v>
      </c>
      <c r="AE153" s="12">
        <f t="shared" si="83"/>
        <v>0</v>
      </c>
      <c r="AF153" s="13">
        <f t="shared" si="76"/>
        <v>4147.2</v>
      </c>
      <c r="AG153" s="15">
        <f t="shared" si="62"/>
        <v>4147.2</v>
      </c>
      <c r="AH153" s="15">
        <f t="shared" si="77"/>
        <v>3777.9575436825544</v>
      </c>
      <c r="AI153" s="15">
        <f t="shared" si="81"/>
        <v>1661721.43</v>
      </c>
      <c r="AJ153" s="15">
        <f t="shared" si="82"/>
        <v>610627.20601080731</v>
      </c>
    </row>
    <row r="154" spans="1:36" x14ac:dyDescent="0.15">
      <c r="A154" s="2">
        <v>42093</v>
      </c>
      <c r="B154" s="38">
        <v>0.69717813100000003</v>
      </c>
      <c r="C154" s="12">
        <f t="shared" si="63"/>
        <v>60236.190518400006</v>
      </c>
      <c r="D154" s="12">
        <f>Výpar!$G$18/31</f>
        <v>0</v>
      </c>
      <c r="E154" s="12">
        <f t="shared" si="64"/>
        <v>0</v>
      </c>
      <c r="F154" s="13">
        <f t="shared" si="65"/>
        <v>11664</v>
      </c>
      <c r="G154" s="13">
        <f t="shared" si="66"/>
        <v>7171.2000000000007</v>
      </c>
      <c r="H154" s="14">
        <f t="shared" si="66"/>
        <v>7171.2000000000007</v>
      </c>
      <c r="I154" s="15">
        <f t="shared" si="58"/>
        <v>26006.400000000001</v>
      </c>
      <c r="J154" s="15">
        <f t="shared" si="59"/>
        <v>34229.790518400005</v>
      </c>
      <c r="K154" s="15">
        <f t="shared" si="67"/>
        <v>5627000</v>
      </c>
      <c r="L154" s="15">
        <f t="shared" si="68"/>
        <v>5833170.5382824531</v>
      </c>
      <c r="N154" s="2">
        <v>42093</v>
      </c>
      <c r="O154" s="38">
        <f t="shared" si="60"/>
        <v>0.23009913931698112</v>
      </c>
      <c r="P154" s="12">
        <f t="shared" si="69"/>
        <v>19880.565636987169</v>
      </c>
      <c r="Q154" s="12">
        <f t="shared" si="70"/>
        <v>0</v>
      </c>
      <c r="R154" s="12">
        <f t="shared" si="71"/>
        <v>0</v>
      </c>
      <c r="S154" s="13">
        <f t="shared" si="72"/>
        <v>7171.2000000000007</v>
      </c>
      <c r="T154" s="13">
        <f t="shared" si="78"/>
        <v>0</v>
      </c>
      <c r="U154" s="14">
        <v>0</v>
      </c>
      <c r="V154" s="15">
        <f t="shared" si="79"/>
        <v>7171.2000000000007</v>
      </c>
      <c r="W154" s="15">
        <f t="shared" si="73"/>
        <v>12709.365636987168</v>
      </c>
      <c r="X154" s="15">
        <f t="shared" si="84"/>
        <v>6518000</v>
      </c>
      <c r="Y154" s="15">
        <f t="shared" si="80"/>
        <v>2806852.6171001196</v>
      </c>
      <c r="Z154" s="15">
        <f t="shared" si="74"/>
        <v>6518000</v>
      </c>
      <c r="AB154" s="2">
        <v>42093</v>
      </c>
      <c r="AC154" s="12">
        <f t="shared" si="61"/>
        <v>6570.0286175003775</v>
      </c>
      <c r="AD154" s="12">
        <f t="shared" si="75"/>
        <v>0</v>
      </c>
      <c r="AE154" s="12">
        <f t="shared" si="83"/>
        <v>0</v>
      </c>
      <c r="AF154" s="13">
        <f t="shared" si="76"/>
        <v>4147.2</v>
      </c>
      <c r="AG154" s="15">
        <f t="shared" si="62"/>
        <v>4147.2</v>
      </c>
      <c r="AH154" s="15">
        <f t="shared" si="77"/>
        <v>2422.8286175003777</v>
      </c>
      <c r="AI154" s="15">
        <f t="shared" si="81"/>
        <v>1661721.43</v>
      </c>
      <c r="AJ154" s="15">
        <f t="shared" si="82"/>
        <v>613050.03462830768</v>
      </c>
    </row>
    <row r="155" spans="1:36" x14ac:dyDescent="0.15">
      <c r="A155" s="2">
        <v>42094</v>
      </c>
      <c r="B155" s="38">
        <v>1.0617400379999999</v>
      </c>
      <c r="C155" s="12">
        <f t="shared" si="63"/>
        <v>91734.339283199995</v>
      </c>
      <c r="D155" s="12">
        <f>Výpar!$G$18/31</f>
        <v>0</v>
      </c>
      <c r="E155" s="12">
        <f t="shared" si="64"/>
        <v>0</v>
      </c>
      <c r="F155" s="13">
        <f t="shared" si="65"/>
        <v>11664</v>
      </c>
      <c r="G155" s="13">
        <f t="shared" si="66"/>
        <v>7171.2000000000007</v>
      </c>
      <c r="H155" s="14">
        <f t="shared" si="66"/>
        <v>7171.2000000000007</v>
      </c>
      <c r="I155" s="15">
        <f t="shared" si="58"/>
        <v>26006.400000000001</v>
      </c>
      <c r="J155" s="15">
        <f t="shared" si="59"/>
        <v>65727.939283199987</v>
      </c>
      <c r="K155" s="15">
        <f t="shared" si="67"/>
        <v>5627000</v>
      </c>
      <c r="L155" s="15">
        <f t="shared" si="68"/>
        <v>5898898.4775656527</v>
      </c>
      <c r="N155" s="2">
        <v>42094</v>
      </c>
      <c r="O155" s="38">
        <f t="shared" si="60"/>
        <v>0.35042044214978224</v>
      </c>
      <c r="P155" s="12">
        <f t="shared" si="69"/>
        <v>30276.326201741187</v>
      </c>
      <c r="Q155" s="12">
        <f t="shared" si="70"/>
        <v>0</v>
      </c>
      <c r="R155" s="12">
        <f t="shared" si="71"/>
        <v>0</v>
      </c>
      <c r="S155" s="13">
        <f t="shared" si="72"/>
        <v>7171.2000000000007</v>
      </c>
      <c r="T155" s="13">
        <f t="shared" si="78"/>
        <v>0</v>
      </c>
      <c r="U155" s="14">
        <v>0</v>
      </c>
      <c r="V155" s="15">
        <f t="shared" si="79"/>
        <v>7171.2000000000007</v>
      </c>
      <c r="W155" s="15">
        <f t="shared" si="73"/>
        <v>23105.126201741186</v>
      </c>
      <c r="X155" s="15">
        <f t="shared" si="84"/>
        <v>6518000</v>
      </c>
      <c r="Y155" s="15">
        <f t="shared" si="80"/>
        <v>2829957.743301861</v>
      </c>
      <c r="Z155" s="15">
        <f t="shared" si="74"/>
        <v>6518000</v>
      </c>
      <c r="AB155" s="2">
        <v>42094</v>
      </c>
      <c r="AC155" s="12">
        <f t="shared" si="61"/>
        <v>10005.566904401276</v>
      </c>
      <c r="AD155" s="12">
        <f t="shared" si="75"/>
        <v>0</v>
      </c>
      <c r="AE155" s="12">
        <f t="shared" si="83"/>
        <v>0</v>
      </c>
      <c r="AF155" s="13">
        <f t="shared" si="76"/>
        <v>4147.2</v>
      </c>
      <c r="AG155" s="15">
        <f t="shared" si="62"/>
        <v>4147.2</v>
      </c>
      <c r="AH155" s="15">
        <f t="shared" si="77"/>
        <v>5858.3669044012759</v>
      </c>
      <c r="AI155" s="15">
        <f t="shared" si="81"/>
        <v>1661721.43</v>
      </c>
      <c r="AJ155" s="15">
        <f t="shared" si="82"/>
        <v>618908.4015327089</v>
      </c>
    </row>
    <row r="156" spans="1:36" x14ac:dyDescent="0.15">
      <c r="A156" s="2">
        <v>42095</v>
      </c>
      <c r="B156" s="38">
        <v>1.08845415</v>
      </c>
      <c r="C156" s="12">
        <f t="shared" si="63"/>
        <v>94042.438559999995</v>
      </c>
      <c r="D156" s="12">
        <f>Výpar!$H$18/30</f>
        <v>9562.0499999999975</v>
      </c>
      <c r="E156" s="12">
        <f t="shared" si="64"/>
        <v>9848.9114999999983</v>
      </c>
      <c r="F156" s="13">
        <f t="shared" si="65"/>
        <v>11664</v>
      </c>
      <c r="G156" s="13">
        <f t="shared" si="66"/>
        <v>7171.2000000000007</v>
      </c>
      <c r="H156" s="14">
        <f t="shared" si="66"/>
        <v>7171.2000000000007</v>
      </c>
      <c r="I156" s="15">
        <f t="shared" si="58"/>
        <v>26006.400000000001</v>
      </c>
      <c r="J156" s="15">
        <f t="shared" si="59"/>
        <v>58187.127059999999</v>
      </c>
      <c r="K156" s="15">
        <f t="shared" si="67"/>
        <v>5627000</v>
      </c>
      <c r="L156" s="15">
        <f t="shared" si="68"/>
        <v>5957085.6046256525</v>
      </c>
      <c r="N156" s="2">
        <v>42095</v>
      </c>
      <c r="O156" s="38">
        <f t="shared" si="60"/>
        <v>0.35923726227866465</v>
      </c>
      <c r="P156" s="12">
        <f t="shared" si="69"/>
        <v>31038.099460876627</v>
      </c>
      <c r="Q156" s="12">
        <f t="shared" si="70"/>
        <v>2731.3199999999993</v>
      </c>
      <c r="R156" s="12">
        <f t="shared" si="71"/>
        <v>2813.2595999999994</v>
      </c>
      <c r="S156" s="13">
        <f t="shared" si="72"/>
        <v>7171.2000000000007</v>
      </c>
      <c r="T156" s="13">
        <f t="shared" si="78"/>
        <v>0</v>
      </c>
      <c r="U156" s="14">
        <v>0</v>
      </c>
      <c r="V156" s="15">
        <f t="shared" si="79"/>
        <v>7171.2000000000007</v>
      </c>
      <c r="W156" s="15">
        <f t="shared" si="73"/>
        <v>21053.639860876625</v>
      </c>
      <c r="X156" s="15">
        <f t="shared" si="84"/>
        <v>6518000</v>
      </c>
      <c r="Y156" s="15">
        <f t="shared" si="80"/>
        <v>2851011.3831627378</v>
      </c>
      <c r="Z156" s="15">
        <f t="shared" si="74"/>
        <v>6518000</v>
      </c>
      <c r="AB156" s="2">
        <v>42095</v>
      </c>
      <c r="AC156" s="12">
        <f t="shared" si="61"/>
        <v>10257.313871965165</v>
      </c>
      <c r="AD156" s="12">
        <f t="shared" si="75"/>
        <v>1071.0257804999997</v>
      </c>
      <c r="AE156" s="12">
        <f t="shared" si="83"/>
        <v>1103.1565539149997</v>
      </c>
      <c r="AF156" s="13">
        <f t="shared" si="76"/>
        <v>4147.2</v>
      </c>
      <c r="AG156" s="15">
        <f t="shared" si="62"/>
        <v>4147.2</v>
      </c>
      <c r="AH156" s="15">
        <f t="shared" si="77"/>
        <v>5006.9573180501657</v>
      </c>
      <c r="AI156" s="15">
        <f t="shared" si="81"/>
        <v>1661721.43</v>
      </c>
      <c r="AJ156" s="15">
        <f t="shared" si="82"/>
        <v>623915.3588507591</v>
      </c>
    </row>
    <row r="157" spans="1:36" x14ac:dyDescent="0.15">
      <c r="A157" s="2">
        <v>42096</v>
      </c>
      <c r="B157" s="38">
        <v>1.1144876480000001</v>
      </c>
      <c r="C157" s="12">
        <f t="shared" si="63"/>
        <v>96291.732787200002</v>
      </c>
      <c r="D157" s="12">
        <f>Výpar!$H$18/30</f>
        <v>9562.0499999999975</v>
      </c>
      <c r="E157" s="12">
        <f t="shared" si="64"/>
        <v>9848.9114999999983</v>
      </c>
      <c r="F157" s="13">
        <f t="shared" si="65"/>
        <v>11664</v>
      </c>
      <c r="G157" s="13">
        <f t="shared" si="66"/>
        <v>7171.2000000000007</v>
      </c>
      <c r="H157" s="14">
        <f t="shared" si="66"/>
        <v>7171.2000000000007</v>
      </c>
      <c r="I157" s="15">
        <f t="shared" si="58"/>
        <v>26006.400000000001</v>
      </c>
      <c r="J157" s="15">
        <f t="shared" si="59"/>
        <v>60436.421287200006</v>
      </c>
      <c r="K157" s="15">
        <f t="shared" si="67"/>
        <v>5627000</v>
      </c>
      <c r="L157" s="15">
        <f t="shared" si="68"/>
        <v>6017522.025912853</v>
      </c>
      <c r="N157" s="2">
        <v>42096</v>
      </c>
      <c r="O157" s="38">
        <f t="shared" si="60"/>
        <v>0.36782945015268503</v>
      </c>
      <c r="P157" s="12">
        <f t="shared" si="69"/>
        <v>31780.464493191987</v>
      </c>
      <c r="Q157" s="12">
        <f t="shared" si="70"/>
        <v>2731.3199999999993</v>
      </c>
      <c r="R157" s="12">
        <f t="shared" si="71"/>
        <v>2813.2595999999994</v>
      </c>
      <c r="S157" s="13">
        <f t="shared" si="72"/>
        <v>7171.2000000000007</v>
      </c>
      <c r="T157" s="13">
        <f t="shared" si="78"/>
        <v>0</v>
      </c>
      <c r="U157" s="14">
        <v>0</v>
      </c>
      <c r="V157" s="15">
        <f t="shared" si="79"/>
        <v>7171.2000000000007</v>
      </c>
      <c r="W157" s="15">
        <f t="shared" si="73"/>
        <v>21796.004893191988</v>
      </c>
      <c r="X157" s="15">
        <f t="shared" si="84"/>
        <v>6518000</v>
      </c>
      <c r="Y157" s="15">
        <f t="shared" si="80"/>
        <v>2872807.3880559299</v>
      </c>
      <c r="Z157" s="15">
        <f t="shared" si="74"/>
        <v>6518000</v>
      </c>
      <c r="AB157" s="2">
        <v>42096</v>
      </c>
      <c r="AC157" s="12">
        <f t="shared" si="61"/>
        <v>10502.646907050914</v>
      </c>
      <c r="AD157" s="12">
        <f t="shared" si="75"/>
        <v>1071.0257804999997</v>
      </c>
      <c r="AE157" s="12">
        <f t="shared" si="83"/>
        <v>1103.1565539149997</v>
      </c>
      <c r="AF157" s="13">
        <f t="shared" si="76"/>
        <v>4147.2</v>
      </c>
      <c r="AG157" s="15">
        <f t="shared" si="62"/>
        <v>4147.2</v>
      </c>
      <c r="AH157" s="15">
        <f t="shared" si="77"/>
        <v>5252.2903531359143</v>
      </c>
      <c r="AI157" s="15">
        <f t="shared" si="81"/>
        <v>1661721.43</v>
      </c>
      <c r="AJ157" s="15">
        <f t="shared" si="82"/>
        <v>629167.64920389501</v>
      </c>
    </row>
    <row r="158" spans="1:36" x14ac:dyDescent="0.15">
      <c r="A158" s="2">
        <v>42097</v>
      </c>
      <c r="B158" s="38">
        <v>1.957649701</v>
      </c>
      <c r="C158" s="12">
        <f t="shared" si="63"/>
        <v>169140.93416639999</v>
      </c>
      <c r="D158" s="12">
        <f>Výpar!$H$18/30</f>
        <v>9562.0499999999975</v>
      </c>
      <c r="E158" s="12">
        <f t="shared" si="64"/>
        <v>9848.9114999999983</v>
      </c>
      <c r="F158" s="13">
        <f t="shared" si="65"/>
        <v>11664</v>
      </c>
      <c r="G158" s="13">
        <f t="shared" si="66"/>
        <v>7171.2000000000007</v>
      </c>
      <c r="H158" s="14">
        <f t="shared" si="66"/>
        <v>7171.2000000000007</v>
      </c>
      <c r="I158" s="15">
        <f t="shared" si="58"/>
        <v>26006.400000000001</v>
      </c>
      <c r="J158" s="15">
        <f t="shared" si="59"/>
        <v>133285.62266639998</v>
      </c>
      <c r="K158" s="15">
        <f t="shared" si="67"/>
        <v>5627000</v>
      </c>
      <c r="L158" s="15">
        <f t="shared" si="68"/>
        <v>6150807.6485792529</v>
      </c>
      <c r="N158" s="2">
        <v>42097</v>
      </c>
      <c r="O158" s="38">
        <f t="shared" si="60"/>
        <v>0.64610964006879523</v>
      </c>
      <c r="P158" s="12">
        <f t="shared" si="69"/>
        <v>55823.872901943905</v>
      </c>
      <c r="Q158" s="12">
        <f t="shared" si="70"/>
        <v>2731.3199999999993</v>
      </c>
      <c r="R158" s="12">
        <f t="shared" si="71"/>
        <v>2813.2595999999994</v>
      </c>
      <c r="S158" s="13">
        <f t="shared" si="72"/>
        <v>7171.2000000000007</v>
      </c>
      <c r="T158" s="13">
        <f t="shared" si="78"/>
        <v>0</v>
      </c>
      <c r="U158" s="14">
        <v>0</v>
      </c>
      <c r="V158" s="15">
        <f t="shared" si="79"/>
        <v>7171.2000000000007</v>
      </c>
      <c r="W158" s="15">
        <f t="shared" si="73"/>
        <v>45839.413301943903</v>
      </c>
      <c r="X158" s="15">
        <f t="shared" si="84"/>
        <v>6518000</v>
      </c>
      <c r="Y158" s="15">
        <f t="shared" si="80"/>
        <v>2918646.8013578737</v>
      </c>
      <c r="Z158" s="15">
        <f t="shared" si="74"/>
        <v>6518000</v>
      </c>
      <c r="AB158" s="2">
        <v>42097</v>
      </c>
      <c r="AC158" s="12">
        <f t="shared" si="61"/>
        <v>18448.390714956397</v>
      </c>
      <c r="AD158" s="12">
        <f t="shared" si="75"/>
        <v>1071.0257804999997</v>
      </c>
      <c r="AE158" s="12">
        <f t="shared" si="83"/>
        <v>1103.1565539149997</v>
      </c>
      <c r="AF158" s="13">
        <f t="shared" si="76"/>
        <v>4147.2</v>
      </c>
      <c r="AG158" s="15">
        <f t="shared" si="62"/>
        <v>4147.2</v>
      </c>
      <c r="AH158" s="15">
        <f t="shared" si="77"/>
        <v>13198.034161041396</v>
      </c>
      <c r="AI158" s="15">
        <f t="shared" si="81"/>
        <v>1661721.43</v>
      </c>
      <c r="AJ158" s="15">
        <f t="shared" si="82"/>
        <v>642365.68336493638</v>
      </c>
    </row>
    <row r="159" spans="1:36" x14ac:dyDescent="0.15">
      <c r="A159" s="2">
        <v>42098</v>
      </c>
      <c r="B159" s="38">
        <v>1.9854305459999999</v>
      </c>
      <c r="C159" s="12">
        <f t="shared" si="63"/>
        <v>171541.19917439998</v>
      </c>
      <c r="D159" s="12">
        <f>Výpar!$H$18/30</f>
        <v>9562.0499999999975</v>
      </c>
      <c r="E159" s="12">
        <f t="shared" si="64"/>
        <v>9848.9114999999983</v>
      </c>
      <c r="F159" s="13">
        <f t="shared" si="65"/>
        <v>11664</v>
      </c>
      <c r="G159" s="13">
        <f t="shared" si="66"/>
        <v>7171.2000000000007</v>
      </c>
      <c r="H159" s="14">
        <f t="shared" si="66"/>
        <v>7171.2000000000007</v>
      </c>
      <c r="I159" s="15">
        <f t="shared" si="58"/>
        <v>26006.400000000001</v>
      </c>
      <c r="J159" s="15">
        <f t="shared" si="59"/>
        <v>135685.8876744</v>
      </c>
      <c r="K159" s="15">
        <f t="shared" si="67"/>
        <v>5627000</v>
      </c>
      <c r="L159" s="15">
        <f t="shared" si="68"/>
        <v>6286493.5362536525</v>
      </c>
      <c r="N159" s="2">
        <v>42098</v>
      </c>
      <c r="O159" s="38">
        <f t="shared" si="60"/>
        <v>0.65527852853468782</v>
      </c>
      <c r="P159" s="12">
        <f t="shared" si="69"/>
        <v>56616.064865397027</v>
      </c>
      <c r="Q159" s="12">
        <f t="shared" si="70"/>
        <v>2731.3199999999993</v>
      </c>
      <c r="R159" s="12">
        <f t="shared" si="71"/>
        <v>2813.2595999999994</v>
      </c>
      <c r="S159" s="13">
        <f t="shared" si="72"/>
        <v>7171.2000000000007</v>
      </c>
      <c r="T159" s="13">
        <f t="shared" si="78"/>
        <v>0</v>
      </c>
      <c r="U159" s="14">
        <v>0</v>
      </c>
      <c r="V159" s="15">
        <f t="shared" si="79"/>
        <v>7171.2000000000007</v>
      </c>
      <c r="W159" s="15">
        <f t="shared" si="73"/>
        <v>46631.605265397026</v>
      </c>
      <c r="X159" s="15">
        <f t="shared" si="84"/>
        <v>6518000</v>
      </c>
      <c r="Y159" s="15">
        <f t="shared" si="80"/>
        <v>2965278.4066232708</v>
      </c>
      <c r="Z159" s="15">
        <f t="shared" si="74"/>
        <v>6518000</v>
      </c>
      <c r="AB159" s="2">
        <v>42098</v>
      </c>
      <c r="AC159" s="12">
        <f t="shared" si="61"/>
        <v>18710.190301823161</v>
      </c>
      <c r="AD159" s="12">
        <f t="shared" si="75"/>
        <v>1071.0257804999997</v>
      </c>
      <c r="AE159" s="12">
        <f t="shared" si="83"/>
        <v>1103.1565539149997</v>
      </c>
      <c r="AF159" s="13">
        <f t="shared" si="76"/>
        <v>4147.2</v>
      </c>
      <c r="AG159" s="15">
        <f t="shared" si="62"/>
        <v>4147.2</v>
      </c>
      <c r="AH159" s="15">
        <f t="shared" si="77"/>
        <v>13459.83374790816</v>
      </c>
      <c r="AI159" s="15">
        <f t="shared" si="81"/>
        <v>1661721.43</v>
      </c>
      <c r="AJ159" s="15">
        <f t="shared" si="82"/>
        <v>655825.51711284451</v>
      </c>
    </row>
    <row r="160" spans="1:36" x14ac:dyDescent="0.15">
      <c r="A160" s="2">
        <v>42099</v>
      </c>
      <c r="B160" s="38">
        <v>1.092829061</v>
      </c>
      <c r="C160" s="12">
        <f t="shared" si="63"/>
        <v>94420.4308704</v>
      </c>
      <c r="D160" s="12">
        <f>Výpar!$H$18/30</f>
        <v>9562.0499999999975</v>
      </c>
      <c r="E160" s="12">
        <f t="shared" si="64"/>
        <v>9848.9114999999983</v>
      </c>
      <c r="F160" s="13">
        <f t="shared" si="65"/>
        <v>11664</v>
      </c>
      <c r="G160" s="13">
        <f t="shared" si="66"/>
        <v>7171.2000000000007</v>
      </c>
      <c r="H160" s="14">
        <f t="shared" si="66"/>
        <v>7171.2000000000007</v>
      </c>
      <c r="I160" s="15">
        <f t="shared" si="58"/>
        <v>26006.400000000001</v>
      </c>
      <c r="J160" s="15">
        <f t="shared" si="59"/>
        <v>58565.119370400003</v>
      </c>
      <c r="K160" s="15">
        <f t="shared" si="67"/>
        <v>5627000</v>
      </c>
      <c r="L160" s="15">
        <f t="shared" si="68"/>
        <v>6345058.6556240525</v>
      </c>
      <c r="N160" s="2">
        <v>42099</v>
      </c>
      <c r="O160" s="38">
        <f t="shared" si="60"/>
        <v>0.36068117339825828</v>
      </c>
      <c r="P160" s="12">
        <f t="shared" si="69"/>
        <v>31162.853381609515</v>
      </c>
      <c r="Q160" s="12">
        <f t="shared" si="70"/>
        <v>2731.3199999999993</v>
      </c>
      <c r="R160" s="12">
        <f t="shared" si="71"/>
        <v>2813.2595999999994</v>
      </c>
      <c r="S160" s="13">
        <f t="shared" si="72"/>
        <v>7171.2000000000007</v>
      </c>
      <c r="T160" s="13">
        <f t="shared" si="78"/>
        <v>0</v>
      </c>
      <c r="U160" s="14">
        <v>0</v>
      </c>
      <c r="V160" s="15">
        <f t="shared" si="79"/>
        <v>7171.2000000000007</v>
      </c>
      <c r="W160" s="15">
        <f t="shared" si="73"/>
        <v>21178.393781609513</v>
      </c>
      <c r="X160" s="15">
        <f t="shared" si="84"/>
        <v>6518000</v>
      </c>
      <c r="Y160" s="15">
        <f t="shared" si="80"/>
        <v>2986456.8004048802</v>
      </c>
      <c r="Z160" s="15">
        <f t="shared" si="74"/>
        <v>6518000</v>
      </c>
      <c r="AB160" s="2">
        <v>42099</v>
      </c>
      <c r="AC160" s="12">
        <f t="shared" si="61"/>
        <v>10298.541915690215</v>
      </c>
      <c r="AD160" s="12">
        <f t="shared" si="75"/>
        <v>1071.0257804999997</v>
      </c>
      <c r="AE160" s="12">
        <f t="shared" si="83"/>
        <v>1103.1565539149997</v>
      </c>
      <c r="AF160" s="13">
        <f t="shared" si="76"/>
        <v>4147.2</v>
      </c>
      <c r="AG160" s="15">
        <f t="shared" si="62"/>
        <v>4147.2</v>
      </c>
      <c r="AH160" s="15">
        <f t="shared" si="77"/>
        <v>5048.1853617752158</v>
      </c>
      <c r="AI160" s="15">
        <f t="shared" si="81"/>
        <v>1661721.43</v>
      </c>
      <c r="AJ160" s="15">
        <f t="shared" si="82"/>
        <v>660873.70247461973</v>
      </c>
    </row>
    <row r="161" spans="1:36" x14ac:dyDescent="0.15">
      <c r="A161" s="2">
        <v>42100</v>
      </c>
      <c r="B161" s="38">
        <v>1.4676270140000001</v>
      </c>
      <c r="C161" s="12">
        <f t="shared" si="63"/>
        <v>126802.9740096</v>
      </c>
      <c r="D161" s="12">
        <f>Výpar!$H$18/30</f>
        <v>9562.0499999999975</v>
      </c>
      <c r="E161" s="12">
        <f t="shared" si="64"/>
        <v>9848.9114999999983</v>
      </c>
      <c r="F161" s="13">
        <f t="shared" si="65"/>
        <v>11664</v>
      </c>
      <c r="G161" s="13">
        <f t="shared" si="66"/>
        <v>7171.2000000000007</v>
      </c>
      <c r="H161" s="14">
        <f t="shared" si="66"/>
        <v>7171.2000000000007</v>
      </c>
      <c r="I161" s="15">
        <f t="shared" si="58"/>
        <v>26006.400000000001</v>
      </c>
      <c r="J161" s="15">
        <f t="shared" si="59"/>
        <v>90947.662509600006</v>
      </c>
      <c r="K161" s="15">
        <f t="shared" si="67"/>
        <v>5627000</v>
      </c>
      <c r="L161" s="15">
        <f t="shared" si="68"/>
        <v>6436006.3181336522</v>
      </c>
      <c r="N161" s="2">
        <v>42100</v>
      </c>
      <c r="O161" s="38">
        <f t="shared" si="60"/>
        <v>0.48438081710246728</v>
      </c>
      <c r="P161" s="12">
        <f t="shared" si="69"/>
        <v>41850.502597653176</v>
      </c>
      <c r="Q161" s="12">
        <f t="shared" si="70"/>
        <v>2731.3199999999993</v>
      </c>
      <c r="R161" s="12">
        <f t="shared" si="71"/>
        <v>2813.2595999999994</v>
      </c>
      <c r="S161" s="13">
        <f t="shared" si="72"/>
        <v>7171.2000000000007</v>
      </c>
      <c r="T161" s="13">
        <f t="shared" si="78"/>
        <v>0</v>
      </c>
      <c r="U161" s="14">
        <v>0</v>
      </c>
      <c r="V161" s="15">
        <f t="shared" si="79"/>
        <v>7171.2000000000007</v>
      </c>
      <c r="W161" s="15">
        <f t="shared" si="73"/>
        <v>31866.042997653174</v>
      </c>
      <c r="X161" s="15">
        <f t="shared" si="84"/>
        <v>6518000</v>
      </c>
      <c r="Y161" s="15">
        <f t="shared" si="80"/>
        <v>3018322.8434025333</v>
      </c>
      <c r="Z161" s="15">
        <f t="shared" si="74"/>
        <v>6518000</v>
      </c>
      <c r="AB161" s="2">
        <v>42100</v>
      </c>
      <c r="AC161" s="12">
        <f t="shared" si="61"/>
        <v>13830.542085372192</v>
      </c>
      <c r="AD161" s="12">
        <f t="shared" si="75"/>
        <v>1071.0257804999997</v>
      </c>
      <c r="AE161" s="12">
        <f t="shared" si="83"/>
        <v>1103.1565539149997</v>
      </c>
      <c r="AF161" s="13">
        <f t="shared" si="76"/>
        <v>4147.2</v>
      </c>
      <c r="AG161" s="15">
        <f t="shared" si="62"/>
        <v>4147.2</v>
      </c>
      <c r="AH161" s="15">
        <f t="shared" si="77"/>
        <v>8580.1855314571912</v>
      </c>
      <c r="AI161" s="15">
        <f t="shared" si="81"/>
        <v>1661721.43</v>
      </c>
      <c r="AJ161" s="15">
        <f t="shared" si="82"/>
        <v>669453.88800607692</v>
      </c>
    </row>
    <row r="162" spans="1:36" x14ac:dyDescent="0.15">
      <c r="A162" s="2">
        <v>42101</v>
      </c>
      <c r="B162" s="38">
        <v>1.0284841739999999</v>
      </c>
      <c r="C162" s="12">
        <f t="shared" si="63"/>
        <v>88861.0326336</v>
      </c>
      <c r="D162" s="12">
        <f>Výpar!$H$18/30</f>
        <v>9562.0499999999975</v>
      </c>
      <c r="E162" s="12">
        <f t="shared" si="64"/>
        <v>9848.9114999999983</v>
      </c>
      <c r="F162" s="13">
        <f t="shared" si="65"/>
        <v>11664</v>
      </c>
      <c r="G162" s="13">
        <f t="shared" si="66"/>
        <v>7171.2000000000007</v>
      </c>
      <c r="H162" s="14">
        <f t="shared" si="66"/>
        <v>7171.2000000000007</v>
      </c>
      <c r="I162" s="15">
        <f t="shared" si="58"/>
        <v>26006.400000000001</v>
      </c>
      <c r="J162" s="15">
        <f t="shared" si="59"/>
        <v>53005.721133600004</v>
      </c>
      <c r="K162" s="15">
        <f t="shared" si="67"/>
        <v>5627000</v>
      </c>
      <c r="L162" s="15">
        <f t="shared" si="68"/>
        <v>6489012.0392672522</v>
      </c>
      <c r="N162" s="2">
        <v>42101</v>
      </c>
      <c r="O162" s="38">
        <f t="shared" si="60"/>
        <v>0.33944455902409282</v>
      </c>
      <c r="P162" s="12">
        <f t="shared" si="69"/>
        <v>29328.00989968162</v>
      </c>
      <c r="Q162" s="12">
        <f t="shared" si="70"/>
        <v>2731.3199999999993</v>
      </c>
      <c r="R162" s="12">
        <f t="shared" si="71"/>
        <v>2813.2595999999994</v>
      </c>
      <c r="S162" s="13">
        <f t="shared" si="72"/>
        <v>7171.2000000000007</v>
      </c>
      <c r="T162" s="13">
        <f t="shared" si="78"/>
        <v>0</v>
      </c>
      <c r="U162" s="14">
        <v>0</v>
      </c>
      <c r="V162" s="15">
        <f t="shared" si="79"/>
        <v>7171.2000000000007</v>
      </c>
      <c r="W162" s="15">
        <f t="shared" si="73"/>
        <v>19343.550299681621</v>
      </c>
      <c r="X162" s="15">
        <f t="shared" si="84"/>
        <v>6518000</v>
      </c>
      <c r="Y162" s="15">
        <f t="shared" si="80"/>
        <v>3037666.393702215</v>
      </c>
      <c r="Z162" s="15">
        <f t="shared" si="74"/>
        <v>6518000</v>
      </c>
      <c r="AB162" s="2">
        <v>42101</v>
      </c>
      <c r="AC162" s="12">
        <f t="shared" si="61"/>
        <v>9692.1721370319865</v>
      </c>
      <c r="AD162" s="12">
        <f t="shared" si="75"/>
        <v>1071.0257804999997</v>
      </c>
      <c r="AE162" s="12">
        <f t="shared" si="83"/>
        <v>1103.1565539149997</v>
      </c>
      <c r="AF162" s="13">
        <f t="shared" si="76"/>
        <v>4147.2</v>
      </c>
      <c r="AG162" s="15">
        <f t="shared" si="62"/>
        <v>4147.2</v>
      </c>
      <c r="AH162" s="15">
        <f t="shared" si="77"/>
        <v>4441.815583116987</v>
      </c>
      <c r="AI162" s="15">
        <f t="shared" si="81"/>
        <v>1661721.43</v>
      </c>
      <c r="AJ162" s="15">
        <f t="shared" si="82"/>
        <v>673895.70358919387</v>
      </c>
    </row>
    <row r="163" spans="1:36" x14ac:dyDescent="0.15">
      <c r="A163" s="2">
        <v>42102</v>
      </c>
      <c r="B163" s="38">
        <v>1.0632864719999999</v>
      </c>
      <c r="C163" s="12">
        <f t="shared" si="63"/>
        <v>91867.951180799995</v>
      </c>
      <c r="D163" s="12">
        <f>Výpar!$H$18/30</f>
        <v>9562.0499999999975</v>
      </c>
      <c r="E163" s="12">
        <f t="shared" si="64"/>
        <v>9848.9114999999983</v>
      </c>
      <c r="F163" s="13">
        <f t="shared" si="65"/>
        <v>11664</v>
      </c>
      <c r="G163" s="13">
        <f t="shared" si="66"/>
        <v>7171.2000000000007</v>
      </c>
      <c r="H163" s="14">
        <f t="shared" si="66"/>
        <v>7171.2000000000007</v>
      </c>
      <c r="I163" s="15">
        <f t="shared" si="58"/>
        <v>26006.400000000001</v>
      </c>
      <c r="J163" s="15">
        <f t="shared" si="59"/>
        <v>56012.639680799999</v>
      </c>
      <c r="K163" s="15">
        <f t="shared" si="67"/>
        <v>5627000</v>
      </c>
      <c r="L163" s="15">
        <f t="shared" si="68"/>
        <v>6545024.6789480522</v>
      </c>
      <c r="N163" s="2">
        <v>42102</v>
      </c>
      <c r="O163" s="38">
        <f t="shared" si="60"/>
        <v>0.35093083270362835</v>
      </c>
      <c r="P163" s="12">
        <f t="shared" si="69"/>
        <v>30320.423945593488</v>
      </c>
      <c r="Q163" s="12">
        <f t="shared" si="70"/>
        <v>2731.3199999999993</v>
      </c>
      <c r="R163" s="12">
        <f t="shared" si="71"/>
        <v>2813.2595999999994</v>
      </c>
      <c r="S163" s="13">
        <f t="shared" si="72"/>
        <v>7171.2000000000007</v>
      </c>
      <c r="T163" s="13">
        <f t="shared" si="78"/>
        <v>0</v>
      </c>
      <c r="U163" s="14">
        <v>0</v>
      </c>
      <c r="V163" s="15">
        <f>SUM(S163+U163)</f>
        <v>7171.2000000000007</v>
      </c>
      <c r="W163" s="15">
        <f t="shared" si="73"/>
        <v>20335.964345593486</v>
      </c>
      <c r="X163" s="15">
        <f t="shared" si="84"/>
        <v>6518000</v>
      </c>
      <c r="Y163" s="15">
        <f t="shared" si="80"/>
        <v>3058002.3580478085</v>
      </c>
      <c r="Z163" s="15">
        <f t="shared" si="74"/>
        <v>6518000</v>
      </c>
      <c r="AB163" s="2">
        <v>42102</v>
      </c>
      <c r="AC163" s="12">
        <f t="shared" si="61"/>
        <v>10020.140103392043</v>
      </c>
      <c r="AD163" s="12">
        <f t="shared" si="75"/>
        <v>1071.0257804999997</v>
      </c>
      <c r="AE163" s="12">
        <f t="shared" si="83"/>
        <v>1103.1565539149997</v>
      </c>
      <c r="AF163" s="13">
        <f t="shared" si="76"/>
        <v>4147.2</v>
      </c>
      <c r="AG163" s="15">
        <f t="shared" si="62"/>
        <v>4147.2</v>
      </c>
      <c r="AH163" s="15">
        <f t="shared" si="77"/>
        <v>4769.7835494770434</v>
      </c>
      <c r="AI163" s="15">
        <f t="shared" si="81"/>
        <v>1661721.43</v>
      </c>
      <c r="AJ163" s="15">
        <f t="shared" si="82"/>
        <v>678665.48713867087</v>
      </c>
    </row>
    <row r="164" spans="1:36" x14ac:dyDescent="0.15">
      <c r="A164" s="2">
        <v>42103</v>
      </c>
      <c r="B164" s="38">
        <v>1.4559001600000001</v>
      </c>
      <c r="C164" s="12">
        <f t="shared" si="63"/>
        <v>125789.773824</v>
      </c>
      <c r="D164" s="12">
        <f>Výpar!$H$18/30</f>
        <v>9562.0499999999975</v>
      </c>
      <c r="E164" s="12">
        <f t="shared" si="64"/>
        <v>9848.9114999999983</v>
      </c>
      <c r="F164" s="13">
        <f t="shared" si="65"/>
        <v>11664</v>
      </c>
      <c r="G164" s="13">
        <f t="shared" si="66"/>
        <v>7171.2000000000007</v>
      </c>
      <c r="H164" s="14">
        <f t="shared" si="66"/>
        <v>7171.2000000000007</v>
      </c>
      <c r="I164" s="15">
        <f t="shared" si="58"/>
        <v>26006.400000000001</v>
      </c>
      <c r="J164" s="15">
        <f t="shared" si="59"/>
        <v>89934.462324000007</v>
      </c>
      <c r="K164" s="15">
        <f t="shared" si="67"/>
        <v>5627000</v>
      </c>
      <c r="L164" s="15">
        <f t="shared" si="68"/>
        <v>6634959.1412720522</v>
      </c>
      <c r="N164" s="2">
        <v>42103</v>
      </c>
      <c r="O164" s="38">
        <f t="shared" si="60"/>
        <v>0.48051044467924525</v>
      </c>
      <c r="P164" s="12">
        <f t="shared" si="69"/>
        <v>41516.102420286792</v>
      </c>
      <c r="Q164" s="12">
        <f t="shared" si="70"/>
        <v>2731.3199999999993</v>
      </c>
      <c r="R164" s="12">
        <f t="shared" si="71"/>
        <v>2813.2595999999994</v>
      </c>
      <c r="S164" s="13">
        <f t="shared" si="72"/>
        <v>7171.2000000000007</v>
      </c>
      <c r="T164" s="13">
        <f t="shared" si="78"/>
        <v>0</v>
      </c>
      <c r="U164" s="14">
        <v>0</v>
      </c>
      <c r="V164" s="15">
        <f t="shared" ref="V164:V227" si="85">SUM(S164+U164)</f>
        <v>7171.2000000000007</v>
      </c>
      <c r="W164" s="15">
        <f t="shared" si="73"/>
        <v>31531.64282028679</v>
      </c>
      <c r="X164" s="15">
        <f t="shared" si="84"/>
        <v>6518000</v>
      </c>
      <c r="Y164" s="15">
        <f t="shared" si="80"/>
        <v>3089534.0008680951</v>
      </c>
      <c r="Z164" s="15">
        <f t="shared" si="74"/>
        <v>6518000</v>
      </c>
      <c r="AB164" s="2">
        <v>42103</v>
      </c>
      <c r="AC164" s="12">
        <f t="shared" si="61"/>
        <v>13720.031208815093</v>
      </c>
      <c r="AD164" s="12">
        <f t="shared" si="75"/>
        <v>1071.0257804999997</v>
      </c>
      <c r="AE164" s="12">
        <f t="shared" si="83"/>
        <v>1103.1565539149997</v>
      </c>
      <c r="AF164" s="13">
        <f t="shared" si="76"/>
        <v>4147.2</v>
      </c>
      <c r="AG164" s="15">
        <f t="shared" si="62"/>
        <v>4147.2</v>
      </c>
      <c r="AH164" s="15">
        <f t="shared" si="77"/>
        <v>8469.6746549000927</v>
      </c>
      <c r="AI164" s="15">
        <f t="shared" si="81"/>
        <v>1661721.43</v>
      </c>
      <c r="AJ164" s="15">
        <f t="shared" si="82"/>
        <v>687135.16179357097</v>
      </c>
    </row>
    <row r="165" spans="1:36" x14ac:dyDescent="0.15">
      <c r="A165" s="2">
        <v>42104</v>
      </c>
      <c r="B165" s="38">
        <v>1.051064209</v>
      </c>
      <c r="C165" s="12">
        <f t="shared" si="63"/>
        <v>90811.947657600002</v>
      </c>
      <c r="D165" s="12">
        <f>Výpar!$H$18/30</f>
        <v>9562.0499999999975</v>
      </c>
      <c r="E165" s="12">
        <f t="shared" si="64"/>
        <v>9848.9114999999983</v>
      </c>
      <c r="F165" s="13">
        <f t="shared" si="65"/>
        <v>11664</v>
      </c>
      <c r="G165" s="13">
        <f t="shared" si="66"/>
        <v>7171.2000000000007</v>
      </c>
      <c r="H165" s="14">
        <f t="shared" si="66"/>
        <v>7171.2000000000007</v>
      </c>
      <c r="I165" s="15">
        <f t="shared" si="58"/>
        <v>26006.400000000001</v>
      </c>
      <c r="J165" s="15">
        <f t="shared" si="59"/>
        <v>54956.636157600005</v>
      </c>
      <c r="K165" s="15">
        <f t="shared" si="67"/>
        <v>5627000</v>
      </c>
      <c r="L165" s="15">
        <f t="shared" si="68"/>
        <v>6689915.7774296524</v>
      </c>
      <c r="N165" s="2">
        <v>42104</v>
      </c>
      <c r="O165" s="38">
        <f t="shared" si="60"/>
        <v>0.34689695373962254</v>
      </c>
      <c r="P165" s="12">
        <f t="shared" si="69"/>
        <v>29971.896803103387</v>
      </c>
      <c r="Q165" s="12">
        <f t="shared" si="70"/>
        <v>2731.3199999999993</v>
      </c>
      <c r="R165" s="12">
        <f t="shared" si="71"/>
        <v>2813.2595999999994</v>
      </c>
      <c r="S165" s="13">
        <f t="shared" si="72"/>
        <v>7171.2000000000007</v>
      </c>
      <c r="T165" s="13">
        <f t="shared" si="78"/>
        <v>0</v>
      </c>
      <c r="U165" s="14">
        <v>0</v>
      </c>
      <c r="V165" s="15">
        <f t="shared" si="85"/>
        <v>7171.2000000000007</v>
      </c>
      <c r="W165" s="15">
        <f t="shared" si="73"/>
        <v>19987.437203103385</v>
      </c>
      <c r="X165" s="15">
        <f t="shared" si="84"/>
        <v>6518000</v>
      </c>
      <c r="Y165" s="15">
        <f t="shared" si="80"/>
        <v>3109521.4380711983</v>
      </c>
      <c r="Z165" s="15">
        <f t="shared" si="74"/>
        <v>6518000</v>
      </c>
      <c r="AB165" s="2">
        <v>42104</v>
      </c>
      <c r="AC165" s="12">
        <f t="shared" si="61"/>
        <v>9904.9606189675451</v>
      </c>
      <c r="AD165" s="12">
        <f t="shared" si="75"/>
        <v>1071.0257804999997</v>
      </c>
      <c r="AE165" s="12">
        <f t="shared" si="83"/>
        <v>1103.1565539149997</v>
      </c>
      <c r="AF165" s="13">
        <f t="shared" si="76"/>
        <v>4147.2</v>
      </c>
      <c r="AG165" s="15">
        <f t="shared" ref="AG165:AG169" si="86">SUM(AF165:AF165)</f>
        <v>4147.2</v>
      </c>
      <c r="AH165" s="15">
        <f t="shared" si="77"/>
        <v>4654.6040650525456</v>
      </c>
      <c r="AI165" s="15">
        <f t="shared" si="81"/>
        <v>1661721.43</v>
      </c>
      <c r="AJ165" s="15">
        <f t="shared" si="82"/>
        <v>691789.76585862355</v>
      </c>
    </row>
    <row r="166" spans="1:36" x14ac:dyDescent="0.15">
      <c r="A166" s="2">
        <v>42105</v>
      </c>
      <c r="B166" s="38">
        <v>1.08164408</v>
      </c>
      <c r="C166" s="12">
        <f t="shared" si="63"/>
        <v>93454.048511999994</v>
      </c>
      <c r="D166" s="12">
        <f>Výpar!$H$18/30</f>
        <v>9562.0499999999975</v>
      </c>
      <c r="E166" s="12">
        <f t="shared" si="64"/>
        <v>9848.9114999999983</v>
      </c>
      <c r="F166" s="13">
        <f t="shared" si="65"/>
        <v>11664</v>
      </c>
      <c r="G166" s="13">
        <f t="shared" si="66"/>
        <v>7171.2000000000007</v>
      </c>
      <c r="H166" s="14">
        <f t="shared" si="66"/>
        <v>7171.2000000000007</v>
      </c>
      <c r="I166" s="15">
        <f t="shared" si="58"/>
        <v>26006.400000000001</v>
      </c>
      <c r="J166" s="15">
        <f t="shared" si="59"/>
        <v>57598.737011999998</v>
      </c>
      <c r="K166" s="15">
        <f t="shared" si="67"/>
        <v>5627000</v>
      </c>
      <c r="L166" s="15">
        <f t="shared" si="68"/>
        <v>6747514.5144416522</v>
      </c>
      <c r="N166" s="2">
        <v>42105</v>
      </c>
      <c r="O166" s="38">
        <f t="shared" si="60"/>
        <v>0.35698964265892591</v>
      </c>
      <c r="P166" s="12">
        <f t="shared" si="69"/>
        <v>30843.905125731198</v>
      </c>
      <c r="Q166" s="12">
        <f t="shared" si="70"/>
        <v>2731.3199999999993</v>
      </c>
      <c r="R166" s="12">
        <f t="shared" si="71"/>
        <v>2813.2595999999994</v>
      </c>
      <c r="S166" s="13">
        <f t="shared" si="72"/>
        <v>7171.2000000000007</v>
      </c>
      <c r="T166" s="13">
        <f t="shared" si="78"/>
        <v>0</v>
      </c>
      <c r="U166" s="14">
        <v>0</v>
      </c>
      <c r="V166" s="15">
        <f t="shared" si="85"/>
        <v>7171.2000000000007</v>
      </c>
      <c r="W166" s="15">
        <f t="shared" si="73"/>
        <v>20859.4455257312</v>
      </c>
      <c r="X166" s="15">
        <f t="shared" si="84"/>
        <v>6518000</v>
      </c>
      <c r="Y166" s="15">
        <f t="shared" si="80"/>
        <v>3130380.8835969297</v>
      </c>
      <c r="Z166" s="15">
        <f t="shared" si="74"/>
        <v>6518000</v>
      </c>
      <c r="AB166" s="2">
        <v>42105</v>
      </c>
      <c r="AC166" s="12">
        <f t="shared" si="61"/>
        <v>10193.137511867633</v>
      </c>
      <c r="AD166" s="12">
        <f t="shared" si="75"/>
        <v>1071.0257804999997</v>
      </c>
      <c r="AE166" s="12">
        <f t="shared" si="83"/>
        <v>1103.1565539149997</v>
      </c>
      <c r="AF166" s="13">
        <f t="shared" si="76"/>
        <v>4147.2</v>
      </c>
      <c r="AG166" s="15">
        <f t="shared" si="86"/>
        <v>4147.2</v>
      </c>
      <c r="AH166" s="15">
        <f t="shared" si="77"/>
        <v>4942.7809579526338</v>
      </c>
      <c r="AI166" s="15">
        <f t="shared" si="81"/>
        <v>1661721.43</v>
      </c>
      <c r="AJ166" s="15">
        <f t="shared" si="82"/>
        <v>696732.54681657616</v>
      </c>
    </row>
    <row r="167" spans="1:36" x14ac:dyDescent="0.15">
      <c r="A167" s="2">
        <v>42106</v>
      </c>
      <c r="B167" s="38">
        <v>1.065327006</v>
      </c>
      <c r="C167" s="12">
        <f t="shared" si="63"/>
        <v>92044.253318399991</v>
      </c>
      <c r="D167" s="12">
        <f>Výpar!$H$18/30</f>
        <v>9562.0499999999975</v>
      </c>
      <c r="E167" s="12">
        <f t="shared" si="64"/>
        <v>9848.9114999999983</v>
      </c>
      <c r="F167" s="13">
        <f t="shared" si="65"/>
        <v>11664</v>
      </c>
      <c r="G167" s="13">
        <f t="shared" si="66"/>
        <v>7171.2000000000007</v>
      </c>
      <c r="H167" s="14">
        <f t="shared" si="66"/>
        <v>7171.2000000000007</v>
      </c>
      <c r="I167" s="15">
        <f t="shared" si="58"/>
        <v>26006.400000000001</v>
      </c>
      <c r="J167" s="15">
        <f t="shared" si="59"/>
        <v>56188.941818399995</v>
      </c>
      <c r="K167" s="15">
        <f t="shared" si="67"/>
        <v>5627000</v>
      </c>
      <c r="L167" s="15">
        <f t="shared" si="68"/>
        <v>6803703.4562600525</v>
      </c>
      <c r="N167" s="2">
        <v>42106</v>
      </c>
      <c r="O167" s="38">
        <f t="shared" si="60"/>
        <v>0.35160429777126262</v>
      </c>
      <c r="P167" s="12">
        <f t="shared" si="69"/>
        <v>30378.611327437091</v>
      </c>
      <c r="Q167" s="12">
        <f t="shared" si="70"/>
        <v>2731.3199999999993</v>
      </c>
      <c r="R167" s="12">
        <f t="shared" si="71"/>
        <v>2813.2595999999994</v>
      </c>
      <c r="S167" s="13">
        <f t="shared" si="72"/>
        <v>7171.2000000000007</v>
      </c>
      <c r="T167" s="13">
        <f t="shared" si="78"/>
        <v>0</v>
      </c>
      <c r="U167" s="14">
        <v>0</v>
      </c>
      <c r="V167" s="15">
        <f t="shared" si="85"/>
        <v>7171.2000000000007</v>
      </c>
      <c r="W167" s="15">
        <f t="shared" si="73"/>
        <v>20394.151727437093</v>
      </c>
      <c r="X167" s="15">
        <f t="shared" si="84"/>
        <v>6518000</v>
      </c>
      <c r="Y167" s="15">
        <f t="shared" si="80"/>
        <v>3150775.0353243668</v>
      </c>
      <c r="Z167" s="15">
        <f t="shared" si="74"/>
        <v>6518000</v>
      </c>
      <c r="AB167" s="2">
        <v>42106</v>
      </c>
      <c r="AC167" s="12">
        <f t="shared" si="61"/>
        <v>10039.369574568589</v>
      </c>
      <c r="AD167" s="12">
        <f t="shared" si="75"/>
        <v>1071.0257804999997</v>
      </c>
      <c r="AE167" s="12">
        <f t="shared" si="83"/>
        <v>1103.1565539149997</v>
      </c>
      <c r="AF167" s="13">
        <f t="shared" si="76"/>
        <v>4147.2</v>
      </c>
      <c r="AG167" s="15">
        <f t="shared" si="86"/>
        <v>4147.2</v>
      </c>
      <c r="AH167" s="15">
        <f t="shared" si="77"/>
        <v>4789.0130206535896</v>
      </c>
      <c r="AI167" s="15">
        <f t="shared" si="81"/>
        <v>1661721.43</v>
      </c>
      <c r="AJ167" s="15">
        <f t="shared" si="82"/>
        <v>701521.55983722978</v>
      </c>
    </row>
    <row r="168" spans="1:36" x14ac:dyDescent="0.15">
      <c r="A168" s="2">
        <v>42107</v>
      </c>
      <c r="B168" s="38">
        <v>0.23490356700000001</v>
      </c>
      <c r="C168" s="12">
        <f t="shared" si="63"/>
        <v>20295.668188800002</v>
      </c>
      <c r="D168" s="12">
        <f>Výpar!$H$18/30</f>
        <v>9562.0499999999975</v>
      </c>
      <c r="E168" s="12">
        <f t="shared" si="64"/>
        <v>9848.9114999999983</v>
      </c>
      <c r="F168" s="13">
        <f t="shared" si="65"/>
        <v>11664</v>
      </c>
      <c r="G168" s="13">
        <f t="shared" si="66"/>
        <v>7171.2000000000007</v>
      </c>
      <c r="H168" s="14">
        <f t="shared" si="66"/>
        <v>7171.2000000000007</v>
      </c>
      <c r="I168" s="15">
        <f t="shared" si="58"/>
        <v>26006.400000000001</v>
      </c>
      <c r="J168" s="15">
        <f t="shared" si="59"/>
        <v>-15559.643311199994</v>
      </c>
      <c r="K168" s="15">
        <f t="shared" si="67"/>
        <v>5611440.3566888003</v>
      </c>
      <c r="L168" s="15">
        <f t="shared" si="68"/>
        <v>6772584.169637653</v>
      </c>
      <c r="N168" s="2">
        <v>42107</v>
      </c>
      <c r="O168" s="38">
        <f t="shared" si="60"/>
        <v>7.7528405131785189E-2</v>
      </c>
      <c r="P168" s="12">
        <f t="shared" si="69"/>
        <v>6698.4542033862399</v>
      </c>
      <c r="Q168" s="12">
        <f t="shared" si="70"/>
        <v>2731.3199999999993</v>
      </c>
      <c r="R168" s="12">
        <f t="shared" si="71"/>
        <v>2813.2595999999994</v>
      </c>
      <c r="S168" s="13">
        <f t="shared" si="72"/>
        <v>7171.2000000000007</v>
      </c>
      <c r="T168" s="13">
        <f t="shared" si="78"/>
        <v>0</v>
      </c>
      <c r="U168" s="14">
        <v>0</v>
      </c>
      <c r="V168" s="15">
        <f t="shared" si="85"/>
        <v>7171.2000000000007</v>
      </c>
      <c r="W168" s="15">
        <f t="shared" si="73"/>
        <v>-3286.0053966137602</v>
      </c>
      <c r="X168" s="15">
        <f t="shared" si="84"/>
        <v>6514713.9946033861</v>
      </c>
      <c r="Y168" s="15">
        <f t="shared" si="80"/>
        <v>3144203.0245311391</v>
      </c>
      <c r="Z168" s="15">
        <f t="shared" si="74"/>
        <v>6518000</v>
      </c>
      <c r="AB168" s="2">
        <v>42107</v>
      </c>
      <c r="AC168" s="12">
        <f t="shared" si="61"/>
        <v>2213.6712110135263</v>
      </c>
      <c r="AD168" s="12">
        <f t="shared" si="75"/>
        <v>1071.0257804999997</v>
      </c>
      <c r="AE168" s="12">
        <f t="shared" si="83"/>
        <v>1103.1565539149997</v>
      </c>
      <c r="AF168" s="13">
        <f t="shared" si="76"/>
        <v>4147.2</v>
      </c>
      <c r="AG168" s="15">
        <f t="shared" si="86"/>
        <v>4147.2</v>
      </c>
      <c r="AH168" s="15">
        <f t="shared" si="77"/>
        <v>-3036.6853429014732</v>
      </c>
      <c r="AI168" s="15">
        <f t="shared" si="81"/>
        <v>1658684.7446570985</v>
      </c>
      <c r="AJ168" s="15">
        <f t="shared" si="82"/>
        <v>695448.18915142701</v>
      </c>
    </row>
    <row r="169" spans="1:36" x14ac:dyDescent="0.15">
      <c r="A169" s="2">
        <v>42108</v>
      </c>
      <c r="B169" s="38">
        <v>1.467713399</v>
      </c>
      <c r="C169" s="12">
        <f t="shared" si="63"/>
        <v>126810.4376736</v>
      </c>
      <c r="D169" s="12">
        <f>Výpar!$H$18/30</f>
        <v>9562.0499999999975</v>
      </c>
      <c r="E169" s="12">
        <f t="shared" si="64"/>
        <v>9848.9114999999983</v>
      </c>
      <c r="F169" s="13">
        <f t="shared" si="65"/>
        <v>11664</v>
      </c>
      <c r="G169" s="13">
        <f t="shared" si="66"/>
        <v>7171.2000000000007</v>
      </c>
      <c r="H169" s="14">
        <f t="shared" si="66"/>
        <v>7171.2000000000007</v>
      </c>
      <c r="I169" s="15">
        <f t="shared" si="58"/>
        <v>26006.400000000001</v>
      </c>
      <c r="J169" s="15">
        <f t="shared" si="59"/>
        <v>90955.126173600001</v>
      </c>
      <c r="K169" s="15">
        <f t="shared" si="67"/>
        <v>5627000</v>
      </c>
      <c r="L169" s="15">
        <f t="shared" si="68"/>
        <v>6863539.2958112527</v>
      </c>
      <c r="N169" s="2">
        <v>42108</v>
      </c>
      <c r="O169" s="38">
        <f t="shared" si="60"/>
        <v>0.48440932791378805</v>
      </c>
      <c r="P169" s="12">
        <f t="shared" si="69"/>
        <v>41852.965931751285</v>
      </c>
      <c r="Q169" s="12">
        <f t="shared" si="70"/>
        <v>2731.3199999999993</v>
      </c>
      <c r="R169" s="12">
        <f t="shared" si="71"/>
        <v>2813.2595999999994</v>
      </c>
      <c r="S169" s="13">
        <f t="shared" si="72"/>
        <v>7171.2000000000007</v>
      </c>
      <c r="T169" s="13">
        <f>IF(AG169-$AG$5&gt;0,AG169-$AG$5,0)</f>
        <v>0</v>
      </c>
      <c r="U169" s="14">
        <v>0</v>
      </c>
      <c r="V169" s="15">
        <f t="shared" si="85"/>
        <v>7171.2000000000007</v>
      </c>
      <c r="W169" s="15">
        <f t="shared" si="73"/>
        <v>31868.506331751283</v>
      </c>
      <c r="X169" s="15">
        <f t="shared" si="84"/>
        <v>6518000</v>
      </c>
      <c r="Y169" s="15">
        <f t="shared" si="80"/>
        <v>3176071.5308628902</v>
      </c>
      <c r="Z169" s="15">
        <f t="shared" si="74"/>
        <v>6518000</v>
      </c>
      <c r="AB169" s="2">
        <v>42108</v>
      </c>
      <c r="AC169" s="12">
        <f t="shared" si="61"/>
        <v>13831.356155545775</v>
      </c>
      <c r="AD169" s="12">
        <f t="shared" si="75"/>
        <v>1071.0257804999997</v>
      </c>
      <c r="AE169" s="12">
        <f t="shared" si="83"/>
        <v>1103.1565539149997</v>
      </c>
      <c r="AF169" s="13">
        <f t="shared" si="76"/>
        <v>4147.2</v>
      </c>
      <c r="AG169" s="15">
        <f t="shared" si="86"/>
        <v>4147.2</v>
      </c>
      <c r="AH169" s="15">
        <f t="shared" si="77"/>
        <v>8580.9996016307741</v>
      </c>
      <c r="AI169" s="15">
        <f t="shared" si="81"/>
        <v>1661721.43</v>
      </c>
      <c r="AJ169" s="15">
        <f t="shared" si="82"/>
        <v>704029.18875305774</v>
      </c>
    </row>
    <row r="170" spans="1:36" s="32" customFormat="1" x14ac:dyDescent="0.15">
      <c r="A170" s="31">
        <v>42109</v>
      </c>
      <c r="B170" s="32">
        <v>0.201073108</v>
      </c>
      <c r="C170" s="33">
        <f t="shared" si="63"/>
        <v>17372.7165312</v>
      </c>
      <c r="D170" s="33">
        <f>Výpar!$H$18/30</f>
        <v>9562.0499999999975</v>
      </c>
      <c r="E170" s="33">
        <f t="shared" si="64"/>
        <v>9848.9114999999983</v>
      </c>
      <c r="F170" s="34">
        <f t="shared" si="65"/>
        <v>11664</v>
      </c>
      <c r="G170" s="34">
        <f t="shared" si="66"/>
        <v>7171.2000000000007</v>
      </c>
      <c r="H170" s="35">
        <f t="shared" si="66"/>
        <v>7171.2000000000007</v>
      </c>
      <c r="I170" s="36">
        <f t="shared" si="58"/>
        <v>26006.400000000001</v>
      </c>
      <c r="J170" s="36">
        <f t="shared" si="59"/>
        <v>-18482.594968799996</v>
      </c>
      <c r="K170" s="36">
        <f t="shared" si="67"/>
        <v>5608517.4050311996</v>
      </c>
      <c r="L170" s="36">
        <f t="shared" si="68"/>
        <v>6826574.1058736518</v>
      </c>
      <c r="N170" s="31">
        <v>42109</v>
      </c>
      <c r="O170" s="32">
        <f t="shared" si="60"/>
        <v>6.6362880637445568E-2</v>
      </c>
      <c r="P170" s="33">
        <f t="shared" si="69"/>
        <v>5733.7528870752967</v>
      </c>
      <c r="Q170" s="33">
        <f t="shared" si="70"/>
        <v>2731.3199999999993</v>
      </c>
      <c r="R170" s="33">
        <f t="shared" si="71"/>
        <v>2813.2595999999994</v>
      </c>
      <c r="S170" s="34">
        <f t="shared" si="72"/>
        <v>7171.2000000000007</v>
      </c>
      <c r="T170" s="13">
        <f t="shared" ref="T170:T233" si="87">IF(AG170-$AG$5&gt;0,AG170-$AG$5,0)</f>
        <v>0</v>
      </c>
      <c r="U170" s="35">
        <v>0</v>
      </c>
      <c r="V170" s="15">
        <f t="shared" si="85"/>
        <v>7171.2000000000007</v>
      </c>
      <c r="W170" s="15">
        <f>P170+T170-(R170+V170)</f>
        <v>-4250.7067129247034</v>
      </c>
      <c r="X170" s="36">
        <f>IF(IF(W170+X169&gt;$Y$2,$Y$2,W170+X169)&lt;0,0,IF(W170+X169&gt;$Y$2,$Y$2,W170+X169))</f>
        <v>6513749.2932870751</v>
      </c>
      <c r="Y170" s="36">
        <f t="shared" si="80"/>
        <v>3167570.1174370404</v>
      </c>
      <c r="Z170" s="36">
        <f t="shared" si="74"/>
        <v>6518000</v>
      </c>
      <c r="AB170" s="31">
        <v>42109</v>
      </c>
      <c r="AC170" s="33">
        <f t="shared" si="61"/>
        <v>1894.8616071403189</v>
      </c>
      <c r="AD170" s="33">
        <f t="shared" si="75"/>
        <v>1071.0257804999997</v>
      </c>
      <c r="AE170" s="33">
        <f t="shared" si="83"/>
        <v>1103.1565539149997</v>
      </c>
      <c r="AF170" s="13">
        <f t="shared" si="76"/>
        <v>4147.2</v>
      </c>
      <c r="AG170" s="36">
        <f>IF(AI169&gt;0,SUM(AF170:AF170),0)</f>
        <v>4147.2</v>
      </c>
      <c r="AH170" s="36">
        <f>AC170-(AE170+AG170)</f>
        <v>-3355.4949467746806</v>
      </c>
      <c r="AI170" s="36">
        <f t="shared" si="81"/>
        <v>1658365.9350532251</v>
      </c>
      <c r="AJ170" s="36">
        <f t="shared" si="82"/>
        <v>697318.19885950815</v>
      </c>
    </row>
    <row r="171" spans="1:36" x14ac:dyDescent="0.15">
      <c r="A171" s="2">
        <v>42110</v>
      </c>
      <c r="B171" s="38">
        <v>0.65516982899999998</v>
      </c>
      <c r="C171" s="12">
        <f t="shared" si="63"/>
        <v>56606.673225599996</v>
      </c>
      <c r="D171" s="12">
        <f>Výpar!$H$18/30</f>
        <v>9562.0499999999975</v>
      </c>
      <c r="E171" s="12">
        <f t="shared" si="64"/>
        <v>9848.9114999999983</v>
      </c>
      <c r="F171" s="13">
        <f t="shared" si="65"/>
        <v>11664</v>
      </c>
      <c r="G171" s="13">
        <f t="shared" si="66"/>
        <v>7171.2000000000007</v>
      </c>
      <c r="H171" s="14">
        <f t="shared" si="66"/>
        <v>7171.2000000000007</v>
      </c>
      <c r="I171" s="15">
        <f t="shared" si="58"/>
        <v>26006.400000000001</v>
      </c>
      <c r="J171" s="15">
        <f t="shared" si="59"/>
        <v>20751.3617256</v>
      </c>
      <c r="K171" s="15">
        <f t="shared" si="67"/>
        <v>5627000</v>
      </c>
      <c r="L171" s="15">
        <f t="shared" si="68"/>
        <v>6847325.4675992522</v>
      </c>
      <c r="N171" s="2">
        <v>42110</v>
      </c>
      <c r="O171" s="38">
        <f t="shared" si="60"/>
        <v>0.21623457055820025</v>
      </c>
      <c r="P171" s="12">
        <f t="shared" si="69"/>
        <v>18682.6668962285</v>
      </c>
      <c r="Q171" s="12">
        <f t="shared" si="70"/>
        <v>2731.3199999999993</v>
      </c>
      <c r="R171" s="12">
        <f t="shared" si="71"/>
        <v>2813.2595999999994</v>
      </c>
      <c r="S171" s="13">
        <f t="shared" si="72"/>
        <v>7171.2000000000007</v>
      </c>
      <c r="T171" s="13">
        <f t="shared" si="87"/>
        <v>0</v>
      </c>
      <c r="U171" s="14">
        <v>0</v>
      </c>
      <c r="V171" s="15">
        <f t="shared" si="85"/>
        <v>7171.2000000000007</v>
      </c>
      <c r="W171" s="15">
        <f t="shared" si="73"/>
        <v>8698.2072962285001</v>
      </c>
      <c r="X171" s="15">
        <f t="shared" si="84"/>
        <v>6518000</v>
      </c>
      <c r="Y171" s="15">
        <f t="shared" si="80"/>
        <v>3176268.3247332689</v>
      </c>
      <c r="Z171" s="15">
        <f t="shared" si="74"/>
        <v>6518000</v>
      </c>
      <c r="AB171" s="2">
        <v>42110</v>
      </c>
      <c r="AC171" s="12">
        <f t="shared" si="61"/>
        <v>6174.1531101652226</v>
      </c>
      <c r="AD171" s="12">
        <f t="shared" si="75"/>
        <v>1071.0257804999997</v>
      </c>
      <c r="AE171" s="12">
        <f t="shared" si="83"/>
        <v>1103.1565539149997</v>
      </c>
      <c r="AF171" s="13">
        <f t="shared" si="76"/>
        <v>4147.2</v>
      </c>
      <c r="AG171" s="36">
        <f t="shared" ref="AG171:AG234" si="88">IF(AI170&gt;0,SUM(AF171:AF171),0)</f>
        <v>4147.2</v>
      </c>
      <c r="AH171" s="15">
        <f t="shared" si="77"/>
        <v>923.79655625022315</v>
      </c>
      <c r="AI171" s="15">
        <f t="shared" si="81"/>
        <v>1659289.7316094753</v>
      </c>
      <c r="AJ171" s="15">
        <f t="shared" si="82"/>
        <v>695810.29702523374</v>
      </c>
    </row>
    <row r="172" spans="1:36" x14ac:dyDescent="0.15">
      <c r="A172" s="2">
        <v>42111</v>
      </c>
      <c r="B172" s="38">
        <v>1.027288518</v>
      </c>
      <c r="C172" s="12">
        <f t="shared" si="63"/>
        <v>88757.727955199996</v>
      </c>
      <c r="D172" s="12">
        <f>Výpar!$H$18/30</f>
        <v>9562.0499999999975</v>
      </c>
      <c r="E172" s="12">
        <f t="shared" si="64"/>
        <v>9848.9114999999983</v>
      </c>
      <c r="F172" s="13">
        <f t="shared" si="65"/>
        <v>11664</v>
      </c>
      <c r="G172" s="13">
        <f t="shared" si="66"/>
        <v>7171.2000000000007</v>
      </c>
      <c r="H172" s="14">
        <f t="shared" si="66"/>
        <v>7171.2000000000007</v>
      </c>
      <c r="I172" s="15">
        <f t="shared" si="58"/>
        <v>26006.400000000001</v>
      </c>
      <c r="J172" s="15">
        <f t="shared" si="59"/>
        <v>52902.4164552</v>
      </c>
      <c r="K172" s="15">
        <f t="shared" si="67"/>
        <v>5627000</v>
      </c>
      <c r="L172" s="15">
        <f t="shared" si="68"/>
        <v>6900227.8840544522</v>
      </c>
      <c r="N172" s="2">
        <v>42111</v>
      </c>
      <c r="O172" s="38">
        <f t="shared" si="60"/>
        <v>0.33904994048359932</v>
      </c>
      <c r="P172" s="12">
        <f t="shared" si="69"/>
        <v>29293.91485778298</v>
      </c>
      <c r="Q172" s="12">
        <f t="shared" si="70"/>
        <v>2731.3199999999993</v>
      </c>
      <c r="R172" s="12">
        <f t="shared" si="71"/>
        <v>2813.2595999999994</v>
      </c>
      <c r="S172" s="13">
        <f t="shared" si="72"/>
        <v>7171.2000000000007</v>
      </c>
      <c r="T172" s="13">
        <f t="shared" si="87"/>
        <v>0</v>
      </c>
      <c r="U172" s="14">
        <v>0</v>
      </c>
      <c r="V172" s="15">
        <f t="shared" si="85"/>
        <v>7171.2000000000007</v>
      </c>
      <c r="W172" s="15">
        <f t="shared" si="73"/>
        <v>19309.455257782982</v>
      </c>
      <c r="X172" s="15">
        <f>IF(IF(W172+X171&gt;$Y$2,$Y$2,W172+X171)&lt;0,0,IF(W172+X171&gt;$Y$2,$Y$2,W172+X171))</f>
        <v>6518000</v>
      </c>
      <c r="Y172" s="15">
        <f t="shared" si="80"/>
        <v>3195577.7799910521</v>
      </c>
      <c r="Z172" s="15">
        <f t="shared" si="74"/>
        <v>6518000</v>
      </c>
      <c r="AB172" s="2">
        <v>42111</v>
      </c>
      <c r="AC172" s="12">
        <f t="shared" si="61"/>
        <v>9680.9045803095469</v>
      </c>
      <c r="AD172" s="12">
        <f t="shared" si="75"/>
        <v>1071.0257804999997</v>
      </c>
      <c r="AE172" s="12">
        <f t="shared" si="83"/>
        <v>1103.1565539149997</v>
      </c>
      <c r="AF172" s="13">
        <f t="shared" si="76"/>
        <v>4147.2</v>
      </c>
      <c r="AG172" s="36">
        <f t="shared" si="88"/>
        <v>4147.2</v>
      </c>
      <c r="AH172" s="15">
        <f t="shared" si="77"/>
        <v>4430.5480263945474</v>
      </c>
      <c r="AI172" s="15">
        <f t="shared" si="81"/>
        <v>1661721.43</v>
      </c>
      <c r="AJ172" s="15">
        <f t="shared" si="82"/>
        <v>700240.8450516283</v>
      </c>
    </row>
    <row r="173" spans="1:36" x14ac:dyDescent="0.15">
      <c r="A173" s="2">
        <v>42112</v>
      </c>
      <c r="B173" s="38">
        <v>0.191507858</v>
      </c>
      <c r="C173" s="12">
        <f t="shared" si="63"/>
        <v>16546.278931199999</v>
      </c>
      <c r="D173" s="12">
        <f>Výpar!$H$18/30</f>
        <v>9562.0499999999975</v>
      </c>
      <c r="E173" s="12">
        <f t="shared" si="64"/>
        <v>9848.9114999999983</v>
      </c>
      <c r="F173" s="13">
        <f t="shared" si="65"/>
        <v>11664</v>
      </c>
      <c r="G173" s="13">
        <f t="shared" si="66"/>
        <v>7171.2000000000007</v>
      </c>
      <c r="H173" s="14">
        <f t="shared" si="66"/>
        <v>7171.2000000000007</v>
      </c>
      <c r="I173" s="15">
        <f t="shared" si="58"/>
        <v>26006.400000000001</v>
      </c>
      <c r="J173" s="15">
        <f t="shared" si="59"/>
        <v>-19309.032568799998</v>
      </c>
      <c r="K173" s="15">
        <f t="shared" si="67"/>
        <v>5607690.9674311997</v>
      </c>
      <c r="L173" s="15">
        <f t="shared" si="68"/>
        <v>6861609.8189168517</v>
      </c>
      <c r="N173" s="2">
        <v>42112</v>
      </c>
      <c r="O173" s="38">
        <f t="shared" si="60"/>
        <v>6.3205931653410735E-2</v>
      </c>
      <c r="P173" s="12">
        <f t="shared" si="69"/>
        <v>5460.9924948546877</v>
      </c>
      <c r="Q173" s="12">
        <f t="shared" si="70"/>
        <v>2731.3199999999993</v>
      </c>
      <c r="R173" s="12">
        <f t="shared" si="71"/>
        <v>2813.2595999999994</v>
      </c>
      <c r="S173" s="13">
        <f t="shared" si="72"/>
        <v>7171.2000000000007</v>
      </c>
      <c r="T173" s="13">
        <f t="shared" si="87"/>
        <v>0</v>
      </c>
      <c r="U173" s="14">
        <v>0</v>
      </c>
      <c r="V173" s="15">
        <f t="shared" si="85"/>
        <v>7171.2000000000007</v>
      </c>
      <c r="W173" s="15">
        <f t="shared" si="73"/>
        <v>-4523.4671051453124</v>
      </c>
      <c r="X173" s="15">
        <f t="shared" si="84"/>
        <v>6513476.5328948544</v>
      </c>
      <c r="Y173" s="15">
        <f t="shared" si="80"/>
        <v>3186530.845780761</v>
      </c>
      <c r="Z173" s="15">
        <f t="shared" si="74"/>
        <v>6518000</v>
      </c>
      <c r="AB173" s="2">
        <v>42112</v>
      </c>
      <c r="AC173" s="12">
        <f t="shared" si="61"/>
        <v>1804.7211345133237</v>
      </c>
      <c r="AD173" s="12">
        <f t="shared" si="75"/>
        <v>1071.0257804999997</v>
      </c>
      <c r="AE173" s="12">
        <f t="shared" si="83"/>
        <v>1103.1565539149997</v>
      </c>
      <c r="AF173" s="13">
        <f t="shared" si="76"/>
        <v>4147.2</v>
      </c>
      <c r="AG173" s="36">
        <f t="shared" si="88"/>
        <v>4147.2</v>
      </c>
      <c r="AH173" s="15">
        <f t="shared" si="77"/>
        <v>-3445.6354194016758</v>
      </c>
      <c r="AI173" s="15">
        <f t="shared" si="81"/>
        <v>1658275.7945805984</v>
      </c>
      <c r="AJ173" s="15">
        <f t="shared" si="82"/>
        <v>693349.57421282516</v>
      </c>
    </row>
    <row r="174" spans="1:36" x14ac:dyDescent="0.15">
      <c r="A174" s="2">
        <v>42113</v>
      </c>
      <c r="B174" s="38">
        <v>0.59943733200000004</v>
      </c>
      <c r="C174" s="12">
        <f t="shared" si="63"/>
        <v>51791.385484800005</v>
      </c>
      <c r="D174" s="12">
        <f>Výpar!$H$18/30</f>
        <v>9562.0499999999975</v>
      </c>
      <c r="E174" s="12">
        <f t="shared" si="64"/>
        <v>9848.9114999999983</v>
      </c>
      <c r="F174" s="13">
        <f t="shared" si="65"/>
        <v>11664</v>
      </c>
      <c r="G174" s="13">
        <f t="shared" si="66"/>
        <v>7171.2000000000007</v>
      </c>
      <c r="H174" s="14">
        <f t="shared" si="66"/>
        <v>7171.2000000000007</v>
      </c>
      <c r="I174" s="15">
        <f t="shared" si="58"/>
        <v>26006.400000000001</v>
      </c>
      <c r="J174" s="15">
        <f t="shared" si="59"/>
        <v>15936.073984800008</v>
      </c>
      <c r="K174" s="15">
        <f t="shared" si="67"/>
        <v>5623627.0414159996</v>
      </c>
      <c r="L174" s="15">
        <f t="shared" si="68"/>
        <v>6874172.9343176512</v>
      </c>
      <c r="N174" s="2">
        <v>42113</v>
      </c>
      <c r="O174" s="38">
        <f t="shared" si="60"/>
        <v>0.19784041987924528</v>
      </c>
      <c r="P174" s="12">
        <f t="shared" si="69"/>
        <v>17093.412277566793</v>
      </c>
      <c r="Q174" s="12">
        <f t="shared" si="70"/>
        <v>2731.3199999999993</v>
      </c>
      <c r="R174" s="12">
        <f t="shared" si="71"/>
        <v>2813.2595999999994</v>
      </c>
      <c r="S174" s="13">
        <f t="shared" si="72"/>
        <v>7171.2000000000007</v>
      </c>
      <c r="T174" s="13">
        <f t="shared" si="87"/>
        <v>0</v>
      </c>
      <c r="U174" s="14">
        <v>0</v>
      </c>
      <c r="V174" s="15">
        <f t="shared" si="85"/>
        <v>7171.2000000000007</v>
      </c>
      <c r="W174" s="15">
        <f t="shared" si="73"/>
        <v>7108.9526775667928</v>
      </c>
      <c r="X174" s="15">
        <f t="shared" si="84"/>
        <v>6518000</v>
      </c>
      <c r="Y174" s="15">
        <f t="shared" si="80"/>
        <v>3193639.798458328</v>
      </c>
      <c r="Z174" s="15">
        <f t="shared" si="74"/>
        <v>6518000</v>
      </c>
      <c r="AB174" s="2">
        <v>42113</v>
      </c>
      <c r="AC174" s="12">
        <f t="shared" si="61"/>
        <v>5648.9442948950946</v>
      </c>
      <c r="AD174" s="12">
        <f t="shared" si="75"/>
        <v>1071.0257804999997</v>
      </c>
      <c r="AE174" s="12">
        <f t="shared" si="83"/>
        <v>1103.1565539149997</v>
      </c>
      <c r="AF174" s="13">
        <f t="shared" si="76"/>
        <v>4147.2</v>
      </c>
      <c r="AG174" s="36">
        <f t="shared" si="88"/>
        <v>4147.2</v>
      </c>
      <c r="AH174" s="15">
        <f t="shared" si="77"/>
        <v>398.58774098009508</v>
      </c>
      <c r="AI174" s="15">
        <f t="shared" si="81"/>
        <v>1658674.3823215785</v>
      </c>
      <c r="AJ174" s="15">
        <f t="shared" si="82"/>
        <v>690701.11427538376</v>
      </c>
    </row>
    <row r="175" spans="1:36" x14ac:dyDescent="0.15">
      <c r="A175" s="2">
        <v>42114</v>
      </c>
      <c r="B175" s="38">
        <v>0.62344731099999995</v>
      </c>
      <c r="C175" s="12">
        <f t="shared" si="63"/>
        <v>53865.847670399999</v>
      </c>
      <c r="D175" s="12">
        <f>Výpar!$H$18/30</f>
        <v>9562.0499999999975</v>
      </c>
      <c r="E175" s="12">
        <f t="shared" si="64"/>
        <v>9848.9114999999983</v>
      </c>
      <c r="F175" s="13">
        <f t="shared" si="65"/>
        <v>11664</v>
      </c>
      <c r="G175" s="13">
        <f t="shared" si="66"/>
        <v>7171.2000000000007</v>
      </c>
      <c r="H175" s="14">
        <f t="shared" si="66"/>
        <v>7171.2000000000007</v>
      </c>
      <c r="I175" s="15">
        <f t="shared" si="58"/>
        <v>26006.400000000001</v>
      </c>
      <c r="J175" s="15">
        <f t="shared" si="59"/>
        <v>18010.536170400002</v>
      </c>
      <c r="K175" s="15">
        <f t="shared" si="67"/>
        <v>5627000</v>
      </c>
      <c r="L175" s="15">
        <f t="shared" si="68"/>
        <v>6892183.470488051</v>
      </c>
      <c r="N175" s="2">
        <v>42114</v>
      </c>
      <c r="O175" s="38">
        <f t="shared" si="60"/>
        <v>0.20576475837648761</v>
      </c>
      <c r="P175" s="12">
        <f t="shared" si="69"/>
        <v>17778.075123728529</v>
      </c>
      <c r="Q175" s="12">
        <f t="shared" si="70"/>
        <v>2731.3199999999993</v>
      </c>
      <c r="R175" s="12">
        <f t="shared" si="71"/>
        <v>2813.2595999999994</v>
      </c>
      <c r="S175" s="13">
        <f t="shared" si="72"/>
        <v>7171.2000000000007</v>
      </c>
      <c r="T175" s="13">
        <f t="shared" si="87"/>
        <v>0</v>
      </c>
      <c r="U175" s="14">
        <v>0</v>
      </c>
      <c r="V175" s="15">
        <f t="shared" si="85"/>
        <v>7171.2000000000007</v>
      </c>
      <c r="W175" s="15">
        <f t="shared" si="73"/>
        <v>7793.6155237285293</v>
      </c>
      <c r="X175" s="15">
        <f t="shared" si="84"/>
        <v>6518000</v>
      </c>
      <c r="Y175" s="15">
        <f t="shared" si="80"/>
        <v>3201433.4139820565</v>
      </c>
      <c r="Z175" s="15">
        <f t="shared" si="74"/>
        <v>6518000</v>
      </c>
      <c r="AB175" s="2">
        <v>42114</v>
      </c>
      <c r="AC175" s="12">
        <f t="shared" si="61"/>
        <v>5875.2082038179369</v>
      </c>
      <c r="AD175" s="12">
        <f t="shared" si="75"/>
        <v>1071.0257804999997</v>
      </c>
      <c r="AE175" s="12">
        <f t="shared" si="83"/>
        <v>1103.1565539149997</v>
      </c>
      <c r="AF175" s="13">
        <f t="shared" si="76"/>
        <v>4147.2</v>
      </c>
      <c r="AG175" s="36">
        <f t="shared" si="88"/>
        <v>4147.2</v>
      </c>
      <c r="AH175" s="15">
        <f t="shared" si="77"/>
        <v>624.85164990293742</v>
      </c>
      <c r="AI175" s="15">
        <f t="shared" si="81"/>
        <v>1659299.2339714814</v>
      </c>
      <c r="AJ175" s="15">
        <f t="shared" si="82"/>
        <v>688903.76989676827</v>
      </c>
    </row>
    <row r="176" spans="1:36" x14ac:dyDescent="0.15">
      <c r="A176" s="2">
        <v>42115</v>
      </c>
      <c r="B176" s="38">
        <v>0.195094827</v>
      </c>
      <c r="C176" s="12">
        <f t="shared" si="63"/>
        <v>16856.193052800001</v>
      </c>
      <c r="D176" s="12">
        <f>Výpar!$H$18/30</f>
        <v>9562.0499999999975</v>
      </c>
      <c r="E176" s="12">
        <f t="shared" si="64"/>
        <v>9848.9114999999983</v>
      </c>
      <c r="F176" s="13">
        <f t="shared" si="65"/>
        <v>11664</v>
      </c>
      <c r="G176" s="13">
        <f t="shared" si="66"/>
        <v>7171.2000000000007</v>
      </c>
      <c r="H176" s="14">
        <f t="shared" si="66"/>
        <v>7171.2000000000007</v>
      </c>
      <c r="I176" s="15">
        <f t="shared" si="58"/>
        <v>26006.400000000001</v>
      </c>
      <c r="J176" s="15">
        <f t="shared" si="59"/>
        <v>-18999.118447199995</v>
      </c>
      <c r="K176" s="15">
        <f t="shared" si="67"/>
        <v>5608000.8815527996</v>
      </c>
      <c r="L176" s="15">
        <f t="shared" si="68"/>
        <v>6854185.2335936502</v>
      </c>
      <c r="N176" s="2">
        <v>42115</v>
      </c>
      <c r="O176" s="38">
        <f t="shared" si="60"/>
        <v>6.4389787604934676E-2</v>
      </c>
      <c r="P176" s="12">
        <f t="shared" si="69"/>
        <v>5563.2776490663564</v>
      </c>
      <c r="Q176" s="12">
        <f t="shared" si="70"/>
        <v>2731.3199999999993</v>
      </c>
      <c r="R176" s="12">
        <f t="shared" si="71"/>
        <v>2813.2595999999994</v>
      </c>
      <c r="S176" s="13">
        <f t="shared" si="72"/>
        <v>7171.2000000000007</v>
      </c>
      <c r="T176" s="13">
        <f t="shared" si="87"/>
        <v>0</v>
      </c>
      <c r="U176" s="14">
        <v>0</v>
      </c>
      <c r="V176" s="15">
        <f t="shared" si="85"/>
        <v>7171.2000000000007</v>
      </c>
      <c r="W176" s="15">
        <f t="shared" si="73"/>
        <v>-4421.1819509336437</v>
      </c>
      <c r="X176" s="15">
        <f t="shared" si="84"/>
        <v>6513578.8180490667</v>
      </c>
      <c r="Y176" s="15">
        <f t="shared" si="80"/>
        <v>3192591.0500801899</v>
      </c>
      <c r="Z176" s="15">
        <f t="shared" si="74"/>
        <v>6518000</v>
      </c>
      <c r="AB176" s="2">
        <v>42115</v>
      </c>
      <c r="AC176" s="12">
        <f t="shared" si="61"/>
        <v>1838.5238141043828</v>
      </c>
      <c r="AD176" s="12">
        <f t="shared" si="75"/>
        <v>1071.0257804999997</v>
      </c>
      <c r="AE176" s="12">
        <f t="shared" si="83"/>
        <v>1103.1565539149997</v>
      </c>
      <c r="AF176" s="13">
        <f t="shared" si="76"/>
        <v>4147.2</v>
      </c>
      <c r="AG176" s="36">
        <f t="shared" si="88"/>
        <v>4147.2</v>
      </c>
      <c r="AH176" s="15">
        <f t="shared" si="77"/>
        <v>-3411.8327398106167</v>
      </c>
      <c r="AI176" s="15">
        <f t="shared" si="81"/>
        <v>1655887.4012316708</v>
      </c>
      <c r="AJ176" s="15">
        <f t="shared" si="82"/>
        <v>679657.90838862839</v>
      </c>
    </row>
    <row r="177" spans="1:36" x14ac:dyDescent="0.15">
      <c r="A177" s="2">
        <v>42116</v>
      </c>
      <c r="B177" s="38">
        <v>1.06687344</v>
      </c>
      <c r="C177" s="12">
        <f t="shared" si="63"/>
        <v>92177.865215999991</v>
      </c>
      <c r="D177" s="12">
        <f>Výpar!$H$18/30</f>
        <v>9562.0499999999975</v>
      </c>
      <c r="E177" s="12">
        <f t="shared" si="64"/>
        <v>9848.9114999999983</v>
      </c>
      <c r="F177" s="13">
        <f t="shared" si="65"/>
        <v>11664</v>
      </c>
      <c r="G177" s="13">
        <f t="shared" si="66"/>
        <v>7171.2000000000007</v>
      </c>
      <c r="H177" s="14">
        <f t="shared" si="66"/>
        <v>7171.2000000000007</v>
      </c>
      <c r="I177" s="15">
        <f t="shared" si="58"/>
        <v>26006.400000000001</v>
      </c>
      <c r="J177" s="15">
        <f t="shared" si="59"/>
        <v>56322.553715999995</v>
      </c>
      <c r="K177" s="15">
        <f t="shared" si="67"/>
        <v>5627000</v>
      </c>
      <c r="L177" s="15">
        <f t="shared" si="68"/>
        <v>6910507.7873096503</v>
      </c>
      <c r="N177" s="2">
        <v>42116</v>
      </c>
      <c r="O177" s="38">
        <f t="shared" si="60"/>
        <v>0.35211468832510878</v>
      </c>
      <c r="P177" s="12">
        <f t="shared" si="69"/>
        <v>30422.709071289399</v>
      </c>
      <c r="Q177" s="12">
        <f t="shared" si="70"/>
        <v>2731.3199999999993</v>
      </c>
      <c r="R177" s="12">
        <f t="shared" si="71"/>
        <v>2813.2595999999994</v>
      </c>
      <c r="S177" s="13">
        <f t="shared" si="72"/>
        <v>7171.2000000000007</v>
      </c>
      <c r="T177" s="13">
        <f t="shared" si="87"/>
        <v>0</v>
      </c>
      <c r="U177" s="14">
        <v>0</v>
      </c>
      <c r="V177" s="15">
        <f t="shared" si="85"/>
        <v>7171.2000000000007</v>
      </c>
      <c r="W177" s="15">
        <f t="shared" si="73"/>
        <v>20438.249471289397</v>
      </c>
      <c r="X177" s="15">
        <f t="shared" si="84"/>
        <v>6518000</v>
      </c>
      <c r="Y177" s="15">
        <f t="shared" si="80"/>
        <v>3213029.2995514795</v>
      </c>
      <c r="Z177" s="15">
        <f t="shared" si="74"/>
        <v>6518000</v>
      </c>
      <c r="AB177" s="2">
        <v>42116</v>
      </c>
      <c r="AC177" s="12">
        <f t="shared" si="61"/>
        <v>10053.94277355936</v>
      </c>
      <c r="AD177" s="12">
        <f t="shared" si="75"/>
        <v>1071.0257804999997</v>
      </c>
      <c r="AE177" s="12">
        <f t="shared" si="83"/>
        <v>1103.1565539149997</v>
      </c>
      <c r="AF177" s="13">
        <f t="shared" si="76"/>
        <v>4147.2</v>
      </c>
      <c r="AG177" s="36">
        <f t="shared" si="88"/>
        <v>4147.2</v>
      </c>
      <c r="AH177" s="15">
        <f t="shared" si="77"/>
        <v>4803.5862196443604</v>
      </c>
      <c r="AI177" s="15">
        <f t="shared" si="81"/>
        <v>1660690.9874513152</v>
      </c>
      <c r="AJ177" s="15">
        <f t="shared" si="82"/>
        <v>683431.05205958802</v>
      </c>
    </row>
    <row r="178" spans="1:36" x14ac:dyDescent="0.15">
      <c r="A178" s="2">
        <v>42117</v>
      </c>
      <c r="B178" s="38">
        <v>0.60964523800000003</v>
      </c>
      <c r="C178" s="12">
        <f t="shared" si="63"/>
        <v>52673.348563200001</v>
      </c>
      <c r="D178" s="12">
        <f>Výpar!$H$18/30</f>
        <v>9562.0499999999975</v>
      </c>
      <c r="E178" s="12">
        <f t="shared" si="64"/>
        <v>9848.9114999999983</v>
      </c>
      <c r="F178" s="13">
        <f t="shared" si="65"/>
        <v>11664</v>
      </c>
      <c r="G178" s="13">
        <f t="shared" si="66"/>
        <v>7171.2000000000007</v>
      </c>
      <c r="H178" s="14">
        <f t="shared" si="66"/>
        <v>7171.2000000000007</v>
      </c>
      <c r="I178" s="15">
        <f t="shared" si="58"/>
        <v>26006.400000000001</v>
      </c>
      <c r="J178" s="15">
        <f t="shared" si="59"/>
        <v>16818.037063200005</v>
      </c>
      <c r="K178" s="15">
        <f t="shared" si="67"/>
        <v>5627000</v>
      </c>
      <c r="L178" s="15">
        <f t="shared" si="68"/>
        <v>6927325.8243728504</v>
      </c>
      <c r="N178" s="2">
        <v>42117</v>
      </c>
      <c r="O178" s="38">
        <f t="shared" si="60"/>
        <v>0.20120947332539912</v>
      </c>
      <c r="P178" s="12">
        <f t="shared" si="69"/>
        <v>17384.498495314485</v>
      </c>
      <c r="Q178" s="12">
        <f t="shared" si="70"/>
        <v>2731.3199999999993</v>
      </c>
      <c r="R178" s="12">
        <f t="shared" si="71"/>
        <v>2813.2595999999994</v>
      </c>
      <c r="S178" s="13">
        <f t="shared" si="72"/>
        <v>7171.2000000000007</v>
      </c>
      <c r="T178" s="13">
        <f t="shared" si="87"/>
        <v>0</v>
      </c>
      <c r="U178" s="14">
        <v>0</v>
      </c>
      <c r="V178" s="15">
        <f t="shared" si="85"/>
        <v>7171.2000000000007</v>
      </c>
      <c r="W178" s="15">
        <f t="shared" si="73"/>
        <v>7400.0388953144848</v>
      </c>
      <c r="X178" s="15">
        <f t="shared" si="84"/>
        <v>6518000</v>
      </c>
      <c r="Y178" s="15">
        <f t="shared" si="80"/>
        <v>3220429.3384467941</v>
      </c>
      <c r="Z178" s="15">
        <f t="shared" si="74"/>
        <v>6518000</v>
      </c>
      <c r="AB178" s="2">
        <v>42117</v>
      </c>
      <c r="AC178" s="12">
        <f t="shared" si="61"/>
        <v>5745.1409935043248</v>
      </c>
      <c r="AD178" s="12">
        <f t="shared" si="75"/>
        <v>1071.0257804999997</v>
      </c>
      <c r="AE178" s="12">
        <f t="shared" si="83"/>
        <v>1103.1565539149997</v>
      </c>
      <c r="AF178" s="13">
        <f t="shared" si="76"/>
        <v>4147.2</v>
      </c>
      <c r="AG178" s="36">
        <f t="shared" si="88"/>
        <v>4147.2</v>
      </c>
      <c r="AH178" s="15">
        <f t="shared" si="77"/>
        <v>494.7844395893253</v>
      </c>
      <c r="AI178" s="15">
        <f t="shared" si="81"/>
        <v>1661185.7718909045</v>
      </c>
      <c r="AJ178" s="15">
        <f t="shared" si="82"/>
        <v>683390.17839008197</v>
      </c>
    </row>
    <row r="179" spans="1:36" x14ac:dyDescent="0.15">
      <c r="A179" s="2">
        <v>42118</v>
      </c>
      <c r="B179" s="38">
        <v>0.197486139</v>
      </c>
      <c r="C179" s="12">
        <f t="shared" si="63"/>
        <v>17062.802409600001</v>
      </c>
      <c r="D179" s="12">
        <f>Výpar!$H$18/30</f>
        <v>9562.0499999999975</v>
      </c>
      <c r="E179" s="12">
        <f t="shared" si="64"/>
        <v>9848.9114999999983</v>
      </c>
      <c r="F179" s="13">
        <f t="shared" si="65"/>
        <v>11664</v>
      </c>
      <c r="G179" s="13">
        <f t="shared" si="66"/>
        <v>7171.2000000000007</v>
      </c>
      <c r="H179" s="14">
        <f t="shared" si="66"/>
        <v>7171.2000000000007</v>
      </c>
      <c r="I179" s="15">
        <f t="shared" si="58"/>
        <v>26006.400000000001</v>
      </c>
      <c r="J179" s="15">
        <f t="shared" si="59"/>
        <v>-18792.509090399995</v>
      </c>
      <c r="K179" s="15">
        <f t="shared" si="67"/>
        <v>5608207.4909095997</v>
      </c>
      <c r="L179" s="15">
        <f t="shared" si="68"/>
        <v>6889740.8061920498</v>
      </c>
      <c r="N179" s="2">
        <v>42118</v>
      </c>
      <c r="O179" s="38">
        <f t="shared" si="60"/>
        <v>6.5179024685921627E-2</v>
      </c>
      <c r="P179" s="12">
        <f t="shared" si="69"/>
        <v>5631.467732863629</v>
      </c>
      <c r="Q179" s="12">
        <f t="shared" si="70"/>
        <v>2731.3199999999993</v>
      </c>
      <c r="R179" s="12">
        <f t="shared" si="71"/>
        <v>2813.2595999999994</v>
      </c>
      <c r="S179" s="13">
        <f t="shared" si="72"/>
        <v>7171.2000000000007</v>
      </c>
      <c r="T179" s="13">
        <f t="shared" si="87"/>
        <v>0</v>
      </c>
      <c r="U179" s="14">
        <v>0</v>
      </c>
      <c r="V179" s="15">
        <f t="shared" si="85"/>
        <v>7171.2000000000007</v>
      </c>
      <c r="W179" s="15">
        <f t="shared" si="73"/>
        <v>-4352.9918671363712</v>
      </c>
      <c r="X179" s="15">
        <f t="shared" si="84"/>
        <v>6513647.0081328638</v>
      </c>
      <c r="Y179" s="15">
        <f t="shared" si="80"/>
        <v>3211723.3547125217</v>
      </c>
      <c r="Z179" s="15">
        <f t="shared" si="74"/>
        <v>6518000</v>
      </c>
      <c r="AB179" s="2">
        <v>42118</v>
      </c>
      <c r="AC179" s="12">
        <f t="shared" si="61"/>
        <v>1861.05892754926</v>
      </c>
      <c r="AD179" s="12">
        <f t="shared" si="75"/>
        <v>1071.0257804999997</v>
      </c>
      <c r="AE179" s="12">
        <f t="shared" si="83"/>
        <v>1103.1565539149997</v>
      </c>
      <c r="AF179" s="13">
        <f t="shared" si="76"/>
        <v>4147.2</v>
      </c>
      <c r="AG179" s="36">
        <f t="shared" si="88"/>
        <v>4147.2</v>
      </c>
      <c r="AH179" s="15">
        <f t="shared" si="77"/>
        <v>-3389.2976263657392</v>
      </c>
      <c r="AI179" s="15">
        <f t="shared" si="81"/>
        <v>1657796.4742645388</v>
      </c>
      <c r="AJ179" s="15">
        <f t="shared" si="82"/>
        <v>676075.92502825521</v>
      </c>
    </row>
    <row r="180" spans="1:36" x14ac:dyDescent="0.15">
      <c r="A180" s="2">
        <v>42119</v>
      </c>
      <c r="B180" s="38">
        <v>1.018711468</v>
      </c>
      <c r="C180" s="12">
        <f t="shared" si="63"/>
        <v>88016.670835199999</v>
      </c>
      <c r="D180" s="12">
        <f>Výpar!$H$18/30</f>
        <v>9562.0499999999975</v>
      </c>
      <c r="E180" s="12">
        <f t="shared" si="64"/>
        <v>9848.9114999999983</v>
      </c>
      <c r="F180" s="13">
        <f t="shared" si="65"/>
        <v>11664</v>
      </c>
      <c r="G180" s="13">
        <f t="shared" si="66"/>
        <v>7171.2000000000007</v>
      </c>
      <c r="H180" s="14">
        <f t="shared" si="66"/>
        <v>7171.2000000000007</v>
      </c>
      <c r="I180" s="15">
        <f t="shared" si="58"/>
        <v>26006.400000000001</v>
      </c>
      <c r="J180" s="15">
        <f t="shared" si="59"/>
        <v>52161.359335200003</v>
      </c>
      <c r="K180" s="15">
        <f t="shared" si="67"/>
        <v>5627000</v>
      </c>
      <c r="L180" s="15">
        <f t="shared" si="68"/>
        <v>6941902.1655272497</v>
      </c>
      <c r="N180" s="2">
        <v>42119</v>
      </c>
      <c r="O180" s="38">
        <f t="shared" si="60"/>
        <v>0.33621914052714075</v>
      </c>
      <c r="P180" s="12">
        <f t="shared" si="69"/>
        <v>29049.333741544961</v>
      </c>
      <c r="Q180" s="12">
        <f t="shared" si="70"/>
        <v>2731.3199999999993</v>
      </c>
      <c r="R180" s="12">
        <f t="shared" si="71"/>
        <v>2813.2595999999994</v>
      </c>
      <c r="S180" s="13">
        <f t="shared" si="72"/>
        <v>7171.2000000000007</v>
      </c>
      <c r="T180" s="13">
        <f t="shared" si="87"/>
        <v>0</v>
      </c>
      <c r="U180" s="14">
        <v>0</v>
      </c>
      <c r="V180" s="15">
        <f t="shared" si="85"/>
        <v>7171.2000000000007</v>
      </c>
      <c r="W180" s="15">
        <f t="shared" si="73"/>
        <v>19064.874141544962</v>
      </c>
      <c r="X180" s="15">
        <f t="shared" si="84"/>
        <v>6518000</v>
      </c>
      <c r="Y180" s="15">
        <f t="shared" si="80"/>
        <v>3230788.2288540667</v>
      </c>
      <c r="Z180" s="15">
        <f t="shared" si="74"/>
        <v>6518000</v>
      </c>
      <c r="AB180" s="2">
        <v>42119</v>
      </c>
      <c r="AC180" s="12">
        <f t="shared" si="61"/>
        <v>9600.0766520541074</v>
      </c>
      <c r="AD180" s="12">
        <f t="shared" si="75"/>
        <v>1071.0257804999997</v>
      </c>
      <c r="AE180" s="12">
        <f t="shared" si="83"/>
        <v>1103.1565539149997</v>
      </c>
      <c r="AF180" s="13">
        <f t="shared" si="76"/>
        <v>4147.2</v>
      </c>
      <c r="AG180" s="36">
        <f t="shared" si="88"/>
        <v>4147.2</v>
      </c>
      <c r="AH180" s="15">
        <f t="shared" si="77"/>
        <v>4349.7200981391079</v>
      </c>
      <c r="AI180" s="15">
        <f t="shared" si="81"/>
        <v>1661721.43</v>
      </c>
      <c r="AJ180" s="15">
        <f t="shared" si="82"/>
        <v>680425.64512639435</v>
      </c>
    </row>
    <row r="181" spans="1:36" x14ac:dyDescent="0.15">
      <c r="A181" s="2">
        <v>42120</v>
      </c>
      <c r="B181" s="38">
        <v>1.0145407420000001</v>
      </c>
      <c r="C181" s="12">
        <f t="shared" si="63"/>
        <v>87656.320108800006</v>
      </c>
      <c r="D181" s="12">
        <f>Výpar!$H$18/30</f>
        <v>9562.0499999999975</v>
      </c>
      <c r="E181" s="12">
        <f t="shared" si="64"/>
        <v>9848.9114999999983</v>
      </c>
      <c r="F181" s="13">
        <f t="shared" si="65"/>
        <v>11664</v>
      </c>
      <c r="G181" s="13">
        <f t="shared" si="66"/>
        <v>7171.2000000000007</v>
      </c>
      <c r="H181" s="14">
        <f t="shared" si="66"/>
        <v>7171.2000000000007</v>
      </c>
      <c r="I181" s="15">
        <f t="shared" si="58"/>
        <v>26006.400000000001</v>
      </c>
      <c r="J181" s="15">
        <f t="shared" si="59"/>
        <v>51801.00860880001</v>
      </c>
      <c r="K181" s="15">
        <f t="shared" si="67"/>
        <v>5627000</v>
      </c>
      <c r="L181" s="15">
        <f t="shared" si="68"/>
        <v>6993703.17413605</v>
      </c>
      <c r="N181" s="2">
        <v>42120</v>
      </c>
      <c r="O181" s="38">
        <f t="shared" si="60"/>
        <v>0.3348426193480406</v>
      </c>
      <c r="P181" s="12">
        <f t="shared" si="69"/>
        <v>28930.402311670707</v>
      </c>
      <c r="Q181" s="12">
        <f t="shared" si="70"/>
        <v>2731.3199999999993</v>
      </c>
      <c r="R181" s="12">
        <f t="shared" si="71"/>
        <v>2813.2595999999994</v>
      </c>
      <c r="S181" s="13">
        <f t="shared" si="72"/>
        <v>7171.2000000000007</v>
      </c>
      <c r="T181" s="13">
        <f t="shared" si="87"/>
        <v>0</v>
      </c>
      <c r="U181" s="14">
        <v>0</v>
      </c>
      <c r="V181" s="15">
        <f t="shared" si="85"/>
        <v>7171.2000000000007</v>
      </c>
      <c r="W181" s="15">
        <f t="shared" si="73"/>
        <v>18945.942711670708</v>
      </c>
      <c r="X181" s="15">
        <f t="shared" si="84"/>
        <v>6518000</v>
      </c>
      <c r="Y181" s="15">
        <f t="shared" si="80"/>
        <v>3249734.1715657376</v>
      </c>
      <c r="Z181" s="15">
        <f t="shared" si="74"/>
        <v>6518000</v>
      </c>
      <c r="AB181" s="2">
        <v>42120</v>
      </c>
      <c r="AC181" s="12">
        <f t="shared" si="61"/>
        <v>9560.7727956114941</v>
      </c>
      <c r="AD181" s="12">
        <f t="shared" si="75"/>
        <v>1071.0257804999997</v>
      </c>
      <c r="AE181" s="12">
        <f t="shared" si="83"/>
        <v>1103.1565539149997</v>
      </c>
      <c r="AF181" s="13">
        <f t="shared" si="76"/>
        <v>4147.2</v>
      </c>
      <c r="AG181" s="36">
        <f t="shared" si="88"/>
        <v>4147.2</v>
      </c>
      <c r="AH181" s="15">
        <f t="shared" si="77"/>
        <v>4310.4162416964946</v>
      </c>
      <c r="AI181" s="15">
        <f t="shared" si="81"/>
        <v>1661721.43</v>
      </c>
      <c r="AJ181" s="15">
        <f t="shared" si="82"/>
        <v>684736.0613680908</v>
      </c>
    </row>
    <row r="182" spans="1:36" x14ac:dyDescent="0.15">
      <c r="A182" s="2">
        <v>42121</v>
      </c>
      <c r="B182" s="38">
        <v>1.0445859390000001</v>
      </c>
      <c r="C182" s="12">
        <f t="shared" si="63"/>
        <v>90252.225129600003</v>
      </c>
      <c r="D182" s="12">
        <f>Výpar!$H$18/30</f>
        <v>9562.0499999999975</v>
      </c>
      <c r="E182" s="12">
        <f t="shared" si="64"/>
        <v>9848.9114999999983</v>
      </c>
      <c r="F182" s="13">
        <f t="shared" si="65"/>
        <v>11664</v>
      </c>
      <c r="G182" s="13">
        <f t="shared" si="66"/>
        <v>7171.2000000000007</v>
      </c>
      <c r="H182" s="14">
        <f t="shared" si="66"/>
        <v>7171.2000000000007</v>
      </c>
      <c r="I182" s="15">
        <f t="shared" si="58"/>
        <v>26006.400000000001</v>
      </c>
      <c r="J182" s="15">
        <f t="shared" si="59"/>
        <v>54396.913629600007</v>
      </c>
      <c r="K182" s="15">
        <f t="shared" si="67"/>
        <v>5627000</v>
      </c>
      <c r="L182" s="15">
        <f t="shared" si="68"/>
        <v>7048100.0877656499</v>
      </c>
      <c r="N182" s="2">
        <v>42121</v>
      </c>
      <c r="O182" s="38">
        <f t="shared" si="60"/>
        <v>0.34475884256690853</v>
      </c>
      <c r="P182" s="12">
        <f t="shared" si="69"/>
        <v>29787.163997780895</v>
      </c>
      <c r="Q182" s="12">
        <f t="shared" si="70"/>
        <v>2731.3199999999993</v>
      </c>
      <c r="R182" s="12">
        <f t="shared" si="71"/>
        <v>2813.2595999999994</v>
      </c>
      <c r="S182" s="13">
        <f t="shared" si="72"/>
        <v>7171.2000000000007</v>
      </c>
      <c r="T182" s="13">
        <f t="shared" si="87"/>
        <v>0</v>
      </c>
      <c r="U182" s="14">
        <v>0</v>
      </c>
      <c r="V182" s="15">
        <f t="shared" si="85"/>
        <v>7171.2000000000007</v>
      </c>
      <c r="W182" s="15">
        <f t="shared" si="73"/>
        <v>19802.704397780893</v>
      </c>
      <c r="X182" s="15">
        <f t="shared" si="84"/>
        <v>6518000</v>
      </c>
      <c r="Y182" s="15">
        <f t="shared" si="80"/>
        <v>3269536.8759635184</v>
      </c>
      <c r="Z182" s="15">
        <f t="shared" si="74"/>
        <v>6518000</v>
      </c>
      <c r="AB182" s="2">
        <v>42121</v>
      </c>
      <c r="AC182" s="12">
        <f t="shared" si="61"/>
        <v>9843.9110573141352</v>
      </c>
      <c r="AD182" s="12">
        <f t="shared" si="75"/>
        <v>1071.0257804999997</v>
      </c>
      <c r="AE182" s="12">
        <f t="shared" si="83"/>
        <v>1103.1565539149997</v>
      </c>
      <c r="AF182" s="13">
        <f t="shared" si="76"/>
        <v>4147.2</v>
      </c>
      <c r="AG182" s="36">
        <f t="shared" si="88"/>
        <v>4147.2</v>
      </c>
      <c r="AH182" s="15">
        <f t="shared" si="77"/>
        <v>4593.5545033991357</v>
      </c>
      <c r="AI182" s="15">
        <f t="shared" si="81"/>
        <v>1661721.43</v>
      </c>
      <c r="AJ182" s="15">
        <f t="shared" si="82"/>
        <v>689329.61587148998</v>
      </c>
    </row>
    <row r="183" spans="1:36" x14ac:dyDescent="0.15">
      <c r="A183" s="2">
        <v>42122</v>
      </c>
      <c r="B183" s="38">
        <v>0.20824704399999999</v>
      </c>
      <c r="C183" s="12">
        <f t="shared" si="63"/>
        <v>17992.544601599999</v>
      </c>
      <c r="D183" s="12">
        <f>Výpar!$H$18/30</f>
        <v>9562.0499999999975</v>
      </c>
      <c r="E183" s="12">
        <f t="shared" si="64"/>
        <v>9848.9114999999983</v>
      </c>
      <c r="F183" s="13">
        <f t="shared" si="65"/>
        <v>11664</v>
      </c>
      <c r="G183" s="13">
        <f t="shared" si="66"/>
        <v>7171.2000000000007</v>
      </c>
      <c r="H183" s="14">
        <f t="shared" si="66"/>
        <v>7171.2000000000007</v>
      </c>
      <c r="I183" s="15">
        <f t="shared" si="58"/>
        <v>26006.400000000001</v>
      </c>
      <c r="J183" s="15">
        <f t="shared" si="59"/>
        <v>-17862.766898399997</v>
      </c>
      <c r="K183" s="15">
        <f t="shared" si="67"/>
        <v>5609137.2331015998</v>
      </c>
      <c r="L183" s="15">
        <f t="shared" si="68"/>
        <v>7012374.5539688496</v>
      </c>
      <c r="N183" s="2">
        <v>42122</v>
      </c>
      <c r="O183" s="38">
        <f t="shared" si="60"/>
        <v>6.873059188040638E-2</v>
      </c>
      <c r="P183" s="12">
        <f t="shared" si="69"/>
        <v>5938.3231384671117</v>
      </c>
      <c r="Q183" s="12">
        <f t="shared" si="70"/>
        <v>2731.3199999999993</v>
      </c>
      <c r="R183" s="12">
        <f t="shared" si="71"/>
        <v>2813.2595999999994</v>
      </c>
      <c r="S183" s="13">
        <f t="shared" si="72"/>
        <v>7171.2000000000007</v>
      </c>
      <c r="T183" s="13">
        <f t="shared" si="87"/>
        <v>0</v>
      </c>
      <c r="U183" s="14">
        <v>0</v>
      </c>
      <c r="V183" s="15">
        <f t="shared" si="85"/>
        <v>7171.2000000000007</v>
      </c>
      <c r="W183" s="15">
        <f t="shared" si="73"/>
        <v>-4046.1364615328885</v>
      </c>
      <c r="X183" s="15">
        <f t="shared" si="84"/>
        <v>6513953.8635384673</v>
      </c>
      <c r="Y183" s="15">
        <f t="shared" si="80"/>
        <v>3261444.603040453</v>
      </c>
      <c r="Z183" s="15">
        <f t="shared" si="74"/>
        <v>6518000</v>
      </c>
      <c r="AB183" s="2">
        <v>42122</v>
      </c>
      <c r="AC183" s="12">
        <f t="shared" si="61"/>
        <v>1962.4669474749494</v>
      </c>
      <c r="AD183" s="12">
        <f t="shared" si="75"/>
        <v>1071.0257804999997</v>
      </c>
      <c r="AE183" s="12">
        <f t="shared" si="83"/>
        <v>1103.1565539149997</v>
      </c>
      <c r="AF183" s="13">
        <f t="shared" si="76"/>
        <v>4147.2</v>
      </c>
      <c r="AG183" s="36">
        <f t="shared" si="88"/>
        <v>4147.2</v>
      </c>
      <c r="AH183" s="15">
        <f t="shared" si="77"/>
        <v>-3287.8896064400501</v>
      </c>
      <c r="AI183" s="15">
        <f t="shared" si="81"/>
        <v>1658433.54039356</v>
      </c>
      <c r="AJ183" s="15">
        <f t="shared" si="82"/>
        <v>682753.83665861003</v>
      </c>
    </row>
    <row r="184" spans="1:36" x14ac:dyDescent="0.15">
      <c r="A184" s="2">
        <v>42123</v>
      </c>
      <c r="B184" s="38">
        <v>1.026236183</v>
      </c>
      <c r="C184" s="12">
        <f t="shared" si="63"/>
        <v>88666.806211200004</v>
      </c>
      <c r="D184" s="12">
        <f>Výpar!$H$18/30</f>
        <v>9562.0499999999975</v>
      </c>
      <c r="E184" s="12">
        <f t="shared" si="64"/>
        <v>9848.9114999999983</v>
      </c>
      <c r="F184" s="13">
        <f t="shared" si="65"/>
        <v>11664</v>
      </c>
      <c r="G184" s="13">
        <f t="shared" si="66"/>
        <v>7171.2000000000007</v>
      </c>
      <c r="H184" s="14">
        <f t="shared" si="66"/>
        <v>7171.2000000000007</v>
      </c>
      <c r="I184" s="15">
        <f t="shared" si="58"/>
        <v>26006.400000000001</v>
      </c>
      <c r="J184" s="15">
        <f t="shared" si="59"/>
        <v>52811.494711200008</v>
      </c>
      <c r="K184" s="15">
        <f t="shared" si="67"/>
        <v>5627000</v>
      </c>
      <c r="L184" s="15">
        <f t="shared" si="68"/>
        <v>7065186.0486800494</v>
      </c>
      <c r="N184" s="2">
        <v>42123</v>
      </c>
      <c r="O184" s="38">
        <f t="shared" si="60"/>
        <v>0.33870262411349777</v>
      </c>
      <c r="P184" s="12">
        <f t="shared" si="69"/>
        <v>29263.906723406209</v>
      </c>
      <c r="Q184" s="12">
        <f t="shared" si="70"/>
        <v>2731.3199999999993</v>
      </c>
      <c r="R184" s="12">
        <f t="shared" si="71"/>
        <v>2813.2595999999994</v>
      </c>
      <c r="S184" s="13">
        <f t="shared" si="72"/>
        <v>7171.2000000000007</v>
      </c>
      <c r="T184" s="13">
        <f t="shared" si="87"/>
        <v>0</v>
      </c>
      <c r="U184" s="14">
        <v>0</v>
      </c>
      <c r="V184" s="15">
        <f t="shared" si="85"/>
        <v>7171.2000000000007</v>
      </c>
      <c r="W184" s="15">
        <f t="shared" si="73"/>
        <v>19279.447123406208</v>
      </c>
      <c r="X184" s="15">
        <f t="shared" si="84"/>
        <v>6518000</v>
      </c>
      <c r="Y184" s="15">
        <f t="shared" si="80"/>
        <v>3280724.050163859</v>
      </c>
      <c r="Z184" s="15">
        <f t="shared" si="74"/>
        <v>6518000</v>
      </c>
      <c r="AB184" s="2">
        <v>42123</v>
      </c>
      <c r="AC184" s="12">
        <f t="shared" si="61"/>
        <v>9670.987644080813</v>
      </c>
      <c r="AD184" s="12">
        <f t="shared" si="75"/>
        <v>1071.0257804999997</v>
      </c>
      <c r="AE184" s="12">
        <f t="shared" si="83"/>
        <v>1103.1565539149997</v>
      </c>
      <c r="AF184" s="13">
        <f t="shared" si="76"/>
        <v>4147.2</v>
      </c>
      <c r="AG184" s="36">
        <f t="shared" si="88"/>
        <v>4147.2</v>
      </c>
      <c r="AH184" s="15">
        <f t="shared" si="77"/>
        <v>4420.6310901658135</v>
      </c>
      <c r="AI184" s="15">
        <f t="shared" si="81"/>
        <v>1661721.43</v>
      </c>
      <c r="AJ184" s="15">
        <f t="shared" si="82"/>
        <v>687174.46774877585</v>
      </c>
    </row>
    <row r="185" spans="1:36" x14ac:dyDescent="0.15">
      <c r="A185" s="2">
        <v>42124</v>
      </c>
      <c r="B185" s="38">
        <v>1.073610213</v>
      </c>
      <c r="C185" s="12">
        <f t="shared" si="63"/>
        <v>92759.922403200006</v>
      </c>
      <c r="D185" s="12">
        <f>Výpar!$H$18/30</f>
        <v>9562.0499999999975</v>
      </c>
      <c r="E185" s="12">
        <f t="shared" si="64"/>
        <v>9848.9114999999983</v>
      </c>
      <c r="F185" s="13">
        <f t="shared" si="65"/>
        <v>11664</v>
      </c>
      <c r="G185" s="13">
        <f t="shared" si="66"/>
        <v>7171.2000000000007</v>
      </c>
      <c r="H185" s="14">
        <f t="shared" si="66"/>
        <v>7171.2000000000007</v>
      </c>
      <c r="I185" s="15">
        <f t="shared" si="58"/>
        <v>26006.400000000001</v>
      </c>
      <c r="J185" s="15">
        <f t="shared" si="59"/>
        <v>56904.610903200009</v>
      </c>
      <c r="K185" s="15">
        <f t="shared" si="67"/>
        <v>5627000</v>
      </c>
      <c r="L185" s="15">
        <f t="shared" si="68"/>
        <v>7122090.6595832491</v>
      </c>
      <c r="N185" s="2">
        <v>42124</v>
      </c>
      <c r="O185" s="38">
        <f t="shared" si="60"/>
        <v>0.35433811674339616</v>
      </c>
      <c r="P185" s="12">
        <f t="shared" si="69"/>
        <v>30614.813286629429</v>
      </c>
      <c r="Q185" s="12">
        <f t="shared" si="70"/>
        <v>2731.3199999999993</v>
      </c>
      <c r="R185" s="12">
        <f t="shared" si="71"/>
        <v>2813.2595999999994</v>
      </c>
      <c r="S185" s="13">
        <f t="shared" si="72"/>
        <v>7171.2000000000007</v>
      </c>
      <c r="T185" s="13">
        <f t="shared" si="87"/>
        <v>0</v>
      </c>
      <c r="U185" s="14">
        <v>0</v>
      </c>
      <c r="V185" s="15">
        <f t="shared" si="85"/>
        <v>7171.2000000000007</v>
      </c>
      <c r="W185" s="15">
        <f t="shared" si="73"/>
        <v>20630.353686629431</v>
      </c>
      <c r="X185" s="15">
        <f t="shared" si="84"/>
        <v>6518000</v>
      </c>
      <c r="Y185" s="15">
        <f t="shared" si="80"/>
        <v>3301354.4038504884</v>
      </c>
      <c r="Z185" s="15">
        <f t="shared" si="74"/>
        <v>6518000</v>
      </c>
      <c r="AB185" s="2">
        <v>42124</v>
      </c>
      <c r="AC185" s="12">
        <f t="shared" si="61"/>
        <v>10117.428401452074</v>
      </c>
      <c r="AD185" s="12">
        <f t="shared" si="75"/>
        <v>1071.0257804999997</v>
      </c>
      <c r="AE185" s="12">
        <f t="shared" si="83"/>
        <v>1103.1565539149997</v>
      </c>
      <c r="AF185" s="13">
        <f t="shared" si="76"/>
        <v>4147.2</v>
      </c>
      <c r="AG185" s="36">
        <f t="shared" si="88"/>
        <v>4147.2</v>
      </c>
      <c r="AH185" s="15">
        <f t="shared" si="77"/>
        <v>4867.071847537075</v>
      </c>
      <c r="AI185" s="15">
        <f t="shared" si="81"/>
        <v>1661721.43</v>
      </c>
      <c r="AJ185" s="15">
        <f t="shared" si="82"/>
        <v>692041.53959631291</v>
      </c>
    </row>
    <row r="186" spans="1:36" x14ac:dyDescent="0.15">
      <c r="A186" s="2">
        <v>42125</v>
      </c>
      <c r="B186" s="38">
        <v>0.235989277</v>
      </c>
      <c r="C186" s="12">
        <f t="shared" si="63"/>
        <v>20389.473532799999</v>
      </c>
      <c r="D186" s="12">
        <f>Výpar!$I$18/31</f>
        <v>13963.628571428571</v>
      </c>
      <c r="E186" s="12">
        <f t="shared" si="64"/>
        <v>14382.53742857143</v>
      </c>
      <c r="F186" s="13">
        <f t="shared" si="65"/>
        <v>11664</v>
      </c>
      <c r="G186" s="13">
        <f t="shared" si="66"/>
        <v>7171.2000000000007</v>
      </c>
      <c r="H186" s="14">
        <f t="shared" si="66"/>
        <v>7171.2000000000007</v>
      </c>
      <c r="I186" s="15">
        <f t="shared" si="58"/>
        <v>26006.400000000001</v>
      </c>
      <c r="J186" s="15">
        <f t="shared" si="59"/>
        <v>-19999.463895771431</v>
      </c>
      <c r="K186" s="15">
        <f t="shared" si="67"/>
        <v>5607000.5361042283</v>
      </c>
      <c r="L186" s="15">
        <f t="shared" si="68"/>
        <v>7082091.7317917058</v>
      </c>
      <c r="N186" s="2">
        <v>42125</v>
      </c>
      <c r="O186" s="38">
        <f t="shared" si="60"/>
        <v>7.7886736705079812E-2</v>
      </c>
      <c r="P186" s="12">
        <f t="shared" si="69"/>
        <v>6729.4140513188959</v>
      </c>
      <c r="Q186" s="12">
        <f t="shared" si="70"/>
        <v>3988.5942857142859</v>
      </c>
      <c r="R186" s="12">
        <f t="shared" si="71"/>
        <v>4108.2521142857149</v>
      </c>
      <c r="S186" s="13">
        <f t="shared" si="72"/>
        <v>7171.2000000000007</v>
      </c>
      <c r="T186" s="13">
        <f t="shared" si="87"/>
        <v>0</v>
      </c>
      <c r="U186" s="14">
        <v>0</v>
      </c>
      <c r="V186" s="15">
        <f t="shared" si="85"/>
        <v>7171.2000000000007</v>
      </c>
      <c r="W186" s="15">
        <f t="shared" si="73"/>
        <v>-4550.0380629668198</v>
      </c>
      <c r="X186" s="15">
        <f t="shared" si="84"/>
        <v>6513449.9619370336</v>
      </c>
      <c r="Y186" s="15">
        <f t="shared" si="80"/>
        <v>3292254.3277245555</v>
      </c>
      <c r="Z186" s="15">
        <f t="shared" si="74"/>
        <v>6518000</v>
      </c>
      <c r="AB186" s="2">
        <v>42125</v>
      </c>
      <c r="AC186" s="12">
        <f t="shared" si="61"/>
        <v>2223.9026647168648</v>
      </c>
      <c r="AD186" s="12">
        <f t="shared" si="75"/>
        <v>1564.0376477142854</v>
      </c>
      <c r="AE186" s="12">
        <f t="shared" si="83"/>
        <v>1610.9587771457141</v>
      </c>
      <c r="AF186" s="13">
        <f t="shared" si="76"/>
        <v>4147.2</v>
      </c>
      <c r="AG186" s="36">
        <f t="shared" si="88"/>
        <v>4147.2</v>
      </c>
      <c r="AH186" s="15">
        <f t="shared" si="77"/>
        <v>-3534.2561124288495</v>
      </c>
      <c r="AI186" s="15">
        <f t="shared" si="81"/>
        <v>1658187.1738875711</v>
      </c>
      <c r="AJ186" s="15">
        <f t="shared" si="82"/>
        <v>684973.02737145522</v>
      </c>
    </row>
    <row r="187" spans="1:36" x14ac:dyDescent="0.15">
      <c r="A187" s="2">
        <v>42126</v>
      </c>
      <c r="B187" s="38">
        <v>1.064274672</v>
      </c>
      <c r="C187" s="12">
        <f t="shared" si="63"/>
        <v>91953.331660800002</v>
      </c>
      <c r="D187" s="12">
        <f>Výpar!$I$18/31</f>
        <v>13963.628571428571</v>
      </c>
      <c r="E187" s="12">
        <f t="shared" si="64"/>
        <v>14382.53742857143</v>
      </c>
      <c r="F187" s="13">
        <f t="shared" si="65"/>
        <v>11664</v>
      </c>
      <c r="G187" s="13">
        <f t="shared" si="66"/>
        <v>7171.2000000000007</v>
      </c>
      <c r="H187" s="14">
        <f t="shared" si="66"/>
        <v>7171.2000000000007</v>
      </c>
      <c r="I187" s="15">
        <f t="shared" si="58"/>
        <v>26006.400000000001</v>
      </c>
      <c r="J187" s="15">
        <f t="shared" si="59"/>
        <v>51564.394232228573</v>
      </c>
      <c r="K187" s="15">
        <f t="shared" si="67"/>
        <v>5627000</v>
      </c>
      <c r="L187" s="15">
        <f t="shared" si="68"/>
        <v>7133656.1260239342</v>
      </c>
      <c r="N187" s="2">
        <v>42126</v>
      </c>
      <c r="O187" s="38">
        <f t="shared" si="60"/>
        <v>0.35125698173120457</v>
      </c>
      <c r="P187" s="12">
        <f t="shared" si="69"/>
        <v>30348.603221576075</v>
      </c>
      <c r="Q187" s="12">
        <f t="shared" si="70"/>
        <v>3988.5942857142859</v>
      </c>
      <c r="R187" s="12">
        <f t="shared" si="71"/>
        <v>4108.2521142857149</v>
      </c>
      <c r="S187" s="13">
        <f t="shared" si="72"/>
        <v>7171.2000000000007</v>
      </c>
      <c r="T187" s="13">
        <f t="shared" si="87"/>
        <v>0</v>
      </c>
      <c r="U187" s="14">
        <v>0</v>
      </c>
      <c r="V187" s="15">
        <f t="shared" si="85"/>
        <v>7171.2000000000007</v>
      </c>
      <c r="W187" s="15">
        <f t="shared" si="73"/>
        <v>19069.15110729036</v>
      </c>
      <c r="X187" s="15">
        <f t="shared" si="84"/>
        <v>6518000</v>
      </c>
      <c r="Y187" s="15">
        <f t="shared" si="80"/>
        <v>3311323.4788318458</v>
      </c>
      <c r="Z187" s="15">
        <f t="shared" si="74"/>
        <v>6518000</v>
      </c>
      <c r="AB187" s="2">
        <v>42126</v>
      </c>
      <c r="AC187" s="12">
        <f t="shared" si="61"/>
        <v>10029.452647763597</v>
      </c>
      <c r="AD187" s="12">
        <f t="shared" si="75"/>
        <v>1564.0376477142854</v>
      </c>
      <c r="AE187" s="12">
        <f t="shared" si="83"/>
        <v>1610.9587771457141</v>
      </c>
      <c r="AF187" s="13">
        <f t="shared" si="76"/>
        <v>4147.2</v>
      </c>
      <c r="AG187" s="36">
        <f t="shared" si="88"/>
        <v>4147.2</v>
      </c>
      <c r="AH187" s="15">
        <f t="shared" si="77"/>
        <v>4271.2938706178829</v>
      </c>
      <c r="AI187" s="15">
        <f t="shared" si="81"/>
        <v>1661721.43</v>
      </c>
      <c r="AJ187" s="15">
        <f t="shared" si="82"/>
        <v>689244.32124207309</v>
      </c>
    </row>
    <row r="188" spans="1:36" x14ac:dyDescent="0.15">
      <c r="A188" s="2">
        <v>42127</v>
      </c>
      <c r="B188" s="38">
        <v>0.64114721100000005</v>
      </c>
      <c r="C188" s="12">
        <f t="shared" si="63"/>
        <v>55395.119030400005</v>
      </c>
      <c r="D188" s="12">
        <f>Výpar!$I$18/31</f>
        <v>13963.628571428571</v>
      </c>
      <c r="E188" s="12">
        <f t="shared" si="64"/>
        <v>14382.53742857143</v>
      </c>
      <c r="F188" s="13">
        <f t="shared" si="65"/>
        <v>11664</v>
      </c>
      <c r="G188" s="13">
        <f t="shared" si="66"/>
        <v>7171.2000000000007</v>
      </c>
      <c r="H188" s="14">
        <f t="shared" si="66"/>
        <v>7171.2000000000007</v>
      </c>
      <c r="I188" s="15">
        <f t="shared" si="58"/>
        <v>26006.400000000001</v>
      </c>
      <c r="J188" s="15">
        <f t="shared" si="59"/>
        <v>15006.181601828575</v>
      </c>
      <c r="K188" s="15">
        <f t="shared" si="67"/>
        <v>5627000</v>
      </c>
      <c r="L188" s="15">
        <f t="shared" si="68"/>
        <v>7148662.3076257631</v>
      </c>
      <c r="N188" s="2">
        <v>42127</v>
      </c>
      <c r="O188" s="38">
        <f t="shared" si="60"/>
        <v>0.21160649605428156</v>
      </c>
      <c r="P188" s="12">
        <f t="shared" si="69"/>
        <v>18282.801259089927</v>
      </c>
      <c r="Q188" s="12">
        <f t="shared" si="70"/>
        <v>3988.5942857142859</v>
      </c>
      <c r="R188" s="12">
        <f t="shared" si="71"/>
        <v>4108.2521142857149</v>
      </c>
      <c r="S188" s="13">
        <f t="shared" si="72"/>
        <v>7171.2000000000007</v>
      </c>
      <c r="T188" s="13">
        <f t="shared" si="87"/>
        <v>0</v>
      </c>
      <c r="U188" s="14">
        <v>0</v>
      </c>
      <c r="V188" s="15">
        <f t="shared" si="85"/>
        <v>7171.2000000000007</v>
      </c>
      <c r="W188" s="15">
        <f t="shared" si="73"/>
        <v>7003.3491448042114</v>
      </c>
      <c r="X188" s="15">
        <f t="shared" si="84"/>
        <v>6518000</v>
      </c>
      <c r="Y188" s="15">
        <f t="shared" si="80"/>
        <v>3318326.8279766501</v>
      </c>
      <c r="Z188" s="15">
        <f t="shared" si="74"/>
        <v>6518000</v>
      </c>
      <c r="AB188" s="2">
        <v>42127</v>
      </c>
      <c r="AC188" s="12">
        <f t="shared" si="61"/>
        <v>6042.007540108214</v>
      </c>
      <c r="AD188" s="12">
        <f t="shared" si="75"/>
        <v>1564.0376477142854</v>
      </c>
      <c r="AE188" s="12">
        <f t="shared" si="83"/>
        <v>1610.9587771457141</v>
      </c>
      <c r="AF188" s="13">
        <f t="shared" si="76"/>
        <v>4147.2</v>
      </c>
      <c r="AG188" s="36">
        <f t="shared" si="88"/>
        <v>4147.2</v>
      </c>
      <c r="AH188" s="15">
        <f t="shared" si="77"/>
        <v>283.84876296249968</v>
      </c>
      <c r="AI188" s="15">
        <f t="shared" si="81"/>
        <v>1661721.43</v>
      </c>
      <c r="AJ188" s="15">
        <f t="shared" si="82"/>
        <v>689528.17000503559</v>
      </c>
    </row>
    <row r="189" spans="1:36" x14ac:dyDescent="0.15">
      <c r="A189" s="2">
        <v>42128</v>
      </c>
      <c r="B189" s="38">
        <v>0.244974041</v>
      </c>
      <c r="C189" s="12">
        <f t="shared" si="63"/>
        <v>21165.757142400002</v>
      </c>
      <c r="D189" s="12">
        <f>Výpar!$I$18/31</f>
        <v>13963.628571428571</v>
      </c>
      <c r="E189" s="12">
        <f t="shared" si="64"/>
        <v>14382.53742857143</v>
      </c>
      <c r="F189" s="13">
        <f t="shared" si="65"/>
        <v>11664</v>
      </c>
      <c r="G189" s="13">
        <f t="shared" si="66"/>
        <v>7171.2000000000007</v>
      </c>
      <c r="H189" s="14">
        <f t="shared" si="66"/>
        <v>7171.2000000000007</v>
      </c>
      <c r="I189" s="15">
        <f t="shared" si="58"/>
        <v>26006.400000000001</v>
      </c>
      <c r="J189" s="15">
        <f t="shared" si="59"/>
        <v>-19223.180286171428</v>
      </c>
      <c r="K189" s="15">
        <f t="shared" si="67"/>
        <v>5607776.8197138282</v>
      </c>
      <c r="L189" s="15">
        <f t="shared" si="68"/>
        <v>7110215.9470534194</v>
      </c>
      <c r="N189" s="2">
        <v>42128</v>
      </c>
      <c r="O189" s="38">
        <f t="shared" si="60"/>
        <v>8.0852100033962246E-2</v>
      </c>
      <c r="P189" s="12">
        <f t="shared" si="69"/>
        <v>6985.6214429343381</v>
      </c>
      <c r="Q189" s="12">
        <f t="shared" si="70"/>
        <v>3988.5942857142859</v>
      </c>
      <c r="R189" s="12">
        <f t="shared" si="71"/>
        <v>4108.2521142857149</v>
      </c>
      <c r="S189" s="13">
        <f t="shared" si="72"/>
        <v>7171.2000000000007</v>
      </c>
      <c r="T189" s="13">
        <f t="shared" si="87"/>
        <v>0</v>
      </c>
      <c r="U189" s="14">
        <v>0</v>
      </c>
      <c r="V189" s="15">
        <f t="shared" si="85"/>
        <v>7171.2000000000007</v>
      </c>
      <c r="W189" s="15">
        <f t="shared" si="73"/>
        <v>-4293.8306713513775</v>
      </c>
      <c r="X189" s="15">
        <f t="shared" si="84"/>
        <v>6513706.1693286486</v>
      </c>
      <c r="Y189" s="15">
        <f t="shared" si="80"/>
        <v>3309739.1666339473</v>
      </c>
      <c r="Z189" s="15">
        <f t="shared" si="74"/>
        <v>6518000</v>
      </c>
      <c r="AB189" s="2">
        <v>42128</v>
      </c>
      <c r="AC189" s="12">
        <f t="shared" si="61"/>
        <v>2308.5727855607543</v>
      </c>
      <c r="AD189" s="12">
        <f t="shared" si="75"/>
        <v>1564.0376477142854</v>
      </c>
      <c r="AE189" s="12">
        <f t="shared" si="83"/>
        <v>1610.9587771457141</v>
      </c>
      <c r="AF189" s="13">
        <f t="shared" si="76"/>
        <v>4147.2</v>
      </c>
      <c r="AG189" s="36">
        <f t="shared" si="88"/>
        <v>4147.2</v>
      </c>
      <c r="AH189" s="15">
        <f t="shared" si="77"/>
        <v>-3449.5859915849601</v>
      </c>
      <c r="AI189" s="15">
        <f t="shared" si="81"/>
        <v>1658271.844008415</v>
      </c>
      <c r="AJ189" s="15">
        <f t="shared" si="82"/>
        <v>682628.99802186573</v>
      </c>
    </row>
    <row r="190" spans="1:36" x14ac:dyDescent="0.15">
      <c r="A190" s="2">
        <v>42129</v>
      </c>
      <c r="B190" s="38">
        <v>1.082345637</v>
      </c>
      <c r="C190" s="12">
        <f t="shared" si="63"/>
        <v>93514.663036800004</v>
      </c>
      <c r="D190" s="12">
        <f>Výpar!$I$18/31</f>
        <v>13963.628571428571</v>
      </c>
      <c r="E190" s="12">
        <f t="shared" si="64"/>
        <v>14382.53742857143</v>
      </c>
      <c r="F190" s="13">
        <f t="shared" si="65"/>
        <v>11664</v>
      </c>
      <c r="G190" s="13">
        <f t="shared" si="66"/>
        <v>7171.2000000000007</v>
      </c>
      <c r="H190" s="14">
        <f t="shared" si="66"/>
        <v>7171.2000000000007</v>
      </c>
      <c r="I190" s="15">
        <f t="shared" si="58"/>
        <v>26006.400000000001</v>
      </c>
      <c r="J190" s="15">
        <f t="shared" si="59"/>
        <v>53125.725608228575</v>
      </c>
      <c r="K190" s="15">
        <f t="shared" si="67"/>
        <v>5627000</v>
      </c>
      <c r="L190" s="15">
        <f t="shared" si="68"/>
        <v>7163341.6726616481</v>
      </c>
      <c r="N190" s="2">
        <v>42129</v>
      </c>
      <c r="O190" s="38">
        <f t="shared" si="60"/>
        <v>0.35722118701567485</v>
      </c>
      <c r="P190" s="12">
        <f t="shared" si="69"/>
        <v>30863.910558154308</v>
      </c>
      <c r="Q190" s="12">
        <f t="shared" si="70"/>
        <v>3988.5942857142859</v>
      </c>
      <c r="R190" s="12">
        <f t="shared" si="71"/>
        <v>4108.2521142857149</v>
      </c>
      <c r="S190" s="13">
        <f t="shared" si="72"/>
        <v>7171.2000000000007</v>
      </c>
      <c r="T190" s="13">
        <f t="shared" si="87"/>
        <v>0</v>
      </c>
      <c r="U190" s="14">
        <v>0</v>
      </c>
      <c r="V190" s="15">
        <f t="shared" si="85"/>
        <v>7171.2000000000007</v>
      </c>
      <c r="W190" s="15">
        <f t="shared" si="73"/>
        <v>19584.458443868592</v>
      </c>
      <c r="X190" s="15">
        <f t="shared" si="84"/>
        <v>6518000</v>
      </c>
      <c r="Y190" s="15">
        <f t="shared" si="80"/>
        <v>3329323.6250778157</v>
      </c>
      <c r="Z190" s="15">
        <f t="shared" si="74"/>
        <v>6518000</v>
      </c>
      <c r="AB190" s="2">
        <v>42129</v>
      </c>
      <c r="AC190" s="12">
        <f t="shared" si="61"/>
        <v>10199.74880582804</v>
      </c>
      <c r="AD190" s="12">
        <f t="shared" si="75"/>
        <v>1564.0376477142854</v>
      </c>
      <c r="AE190" s="12">
        <f t="shared" si="83"/>
        <v>1610.9587771457141</v>
      </c>
      <c r="AF190" s="13">
        <f t="shared" si="76"/>
        <v>4147.2</v>
      </c>
      <c r="AG190" s="36">
        <f t="shared" si="88"/>
        <v>4147.2</v>
      </c>
      <c r="AH190" s="15">
        <f t="shared" si="77"/>
        <v>4441.5900286823253</v>
      </c>
      <c r="AI190" s="15">
        <f t="shared" si="81"/>
        <v>1661721.43</v>
      </c>
      <c r="AJ190" s="15">
        <f t="shared" si="82"/>
        <v>687070.5880505481</v>
      </c>
    </row>
    <row r="191" spans="1:36" x14ac:dyDescent="0.15">
      <c r="A191" s="2">
        <v>42130</v>
      </c>
      <c r="B191" s="38">
        <v>1.0771402459999999</v>
      </c>
      <c r="C191" s="12">
        <f t="shared" si="63"/>
        <v>93064.917254399988</v>
      </c>
      <c r="D191" s="12">
        <f>Výpar!$I$18/31</f>
        <v>13963.628571428571</v>
      </c>
      <c r="E191" s="12">
        <f t="shared" si="64"/>
        <v>14382.53742857143</v>
      </c>
      <c r="F191" s="13">
        <f t="shared" si="65"/>
        <v>11664</v>
      </c>
      <c r="G191" s="13">
        <f t="shared" si="66"/>
        <v>7171.2000000000007</v>
      </c>
      <c r="H191" s="14">
        <f t="shared" si="66"/>
        <v>7171.2000000000007</v>
      </c>
      <c r="I191" s="15">
        <f t="shared" si="58"/>
        <v>26006.400000000001</v>
      </c>
      <c r="J191" s="15">
        <f t="shared" si="59"/>
        <v>52675.979825828559</v>
      </c>
      <c r="K191" s="15">
        <f t="shared" si="67"/>
        <v>5627000</v>
      </c>
      <c r="L191" s="15">
        <f t="shared" si="68"/>
        <v>7216017.6524874764</v>
      </c>
      <c r="N191" s="2">
        <v>42130</v>
      </c>
      <c r="O191" s="38">
        <f t="shared" si="60"/>
        <v>0.35550318133584902</v>
      </c>
      <c r="P191" s="12">
        <f t="shared" si="69"/>
        <v>30715.474867417353</v>
      </c>
      <c r="Q191" s="12">
        <f t="shared" si="70"/>
        <v>3988.5942857142859</v>
      </c>
      <c r="R191" s="12">
        <f t="shared" si="71"/>
        <v>4108.2521142857149</v>
      </c>
      <c r="S191" s="13">
        <f t="shared" si="72"/>
        <v>7171.2000000000007</v>
      </c>
      <c r="T191" s="13">
        <f t="shared" si="87"/>
        <v>0</v>
      </c>
      <c r="U191" s="14">
        <v>0</v>
      </c>
      <c r="V191" s="15">
        <f t="shared" si="85"/>
        <v>7171.2000000000007</v>
      </c>
      <c r="W191" s="15">
        <f t="shared" si="73"/>
        <v>19436.022753131638</v>
      </c>
      <c r="X191" s="15">
        <f t="shared" si="84"/>
        <v>6518000</v>
      </c>
      <c r="Y191" s="15">
        <f t="shared" si="80"/>
        <v>3348759.6478309473</v>
      </c>
      <c r="Z191" s="15">
        <f t="shared" si="74"/>
        <v>6518000</v>
      </c>
      <c r="AB191" s="2">
        <v>42130</v>
      </c>
      <c r="AC191" s="12">
        <f t="shared" si="61"/>
        <v>10150.694530723018</v>
      </c>
      <c r="AD191" s="12">
        <f t="shared" si="75"/>
        <v>1564.0376477142854</v>
      </c>
      <c r="AE191" s="12">
        <f t="shared" si="83"/>
        <v>1610.9587771457141</v>
      </c>
      <c r="AF191" s="13">
        <f t="shared" si="76"/>
        <v>4147.2</v>
      </c>
      <c r="AG191" s="36">
        <f t="shared" si="88"/>
        <v>4147.2</v>
      </c>
      <c r="AH191" s="15">
        <f t="shared" si="77"/>
        <v>4392.5357535773037</v>
      </c>
      <c r="AI191" s="15">
        <f t="shared" si="81"/>
        <v>1661721.43</v>
      </c>
      <c r="AJ191" s="15">
        <f t="shared" si="82"/>
        <v>691463.12380412535</v>
      </c>
    </row>
    <row r="192" spans="1:36" x14ac:dyDescent="0.15">
      <c r="A192" s="2">
        <v>42131</v>
      </c>
      <c r="B192" s="38">
        <v>0.18792089000000001</v>
      </c>
      <c r="C192" s="12">
        <f t="shared" si="63"/>
        <v>16236.364896000001</v>
      </c>
      <c r="D192" s="12">
        <f>Výpar!$I$18/31</f>
        <v>13963.628571428571</v>
      </c>
      <c r="E192" s="12">
        <f t="shared" si="64"/>
        <v>14382.53742857143</v>
      </c>
      <c r="F192" s="13">
        <f t="shared" si="65"/>
        <v>11664</v>
      </c>
      <c r="G192" s="13">
        <f t="shared" si="66"/>
        <v>7171.2000000000007</v>
      </c>
      <c r="H192" s="14">
        <f t="shared" si="66"/>
        <v>7171.2000000000007</v>
      </c>
      <c r="I192" s="15">
        <f t="shared" si="58"/>
        <v>26006.400000000001</v>
      </c>
      <c r="J192" s="15">
        <f t="shared" si="59"/>
        <v>-24152.57253257143</v>
      </c>
      <c r="K192" s="15">
        <f t="shared" si="67"/>
        <v>5602847.4274674281</v>
      </c>
      <c r="L192" s="15">
        <f t="shared" si="68"/>
        <v>7167712.5074223327</v>
      </c>
      <c r="N192" s="2">
        <v>42131</v>
      </c>
      <c r="O192" s="38">
        <f t="shared" si="60"/>
        <v>6.2022076031930329E-2</v>
      </c>
      <c r="P192" s="12">
        <f t="shared" si="69"/>
        <v>5358.7073691587802</v>
      </c>
      <c r="Q192" s="12">
        <f t="shared" si="70"/>
        <v>3988.5942857142859</v>
      </c>
      <c r="R192" s="12">
        <f t="shared" si="71"/>
        <v>4108.2521142857149</v>
      </c>
      <c r="S192" s="13">
        <f t="shared" si="72"/>
        <v>7171.2000000000007</v>
      </c>
      <c r="T192" s="13">
        <f t="shared" si="87"/>
        <v>0</v>
      </c>
      <c r="U192" s="14">
        <v>0</v>
      </c>
      <c r="V192" s="15">
        <f t="shared" si="85"/>
        <v>7171.2000000000007</v>
      </c>
      <c r="W192" s="15">
        <f t="shared" si="73"/>
        <v>-5920.7447451269354</v>
      </c>
      <c r="X192" s="15">
        <f t="shared" si="84"/>
        <v>6512079.2552548731</v>
      </c>
      <c r="Y192" s="15">
        <f t="shared" si="80"/>
        <v>3336918.1583406935</v>
      </c>
      <c r="Z192" s="15">
        <f t="shared" si="74"/>
        <v>6518000</v>
      </c>
      <c r="AB192" s="2">
        <v>42131</v>
      </c>
      <c r="AC192" s="12">
        <f t="shared" si="61"/>
        <v>1770.9184643460085</v>
      </c>
      <c r="AD192" s="12">
        <f t="shared" si="75"/>
        <v>1564.0376477142854</v>
      </c>
      <c r="AE192" s="12">
        <f t="shared" si="83"/>
        <v>1610.9587771457141</v>
      </c>
      <c r="AF192" s="13">
        <f t="shared" si="76"/>
        <v>4147.2</v>
      </c>
      <c r="AG192" s="36">
        <f t="shared" si="88"/>
        <v>4147.2</v>
      </c>
      <c r="AH192" s="15">
        <f t="shared" si="77"/>
        <v>-3987.2403127997059</v>
      </c>
      <c r="AI192" s="15">
        <f t="shared" si="81"/>
        <v>1657734.1896872001</v>
      </c>
      <c r="AJ192" s="15">
        <f t="shared" si="82"/>
        <v>683488.64317852573</v>
      </c>
    </row>
    <row r="193" spans="1:36" x14ac:dyDescent="0.15">
      <c r="A193" s="2">
        <v>42132</v>
      </c>
      <c r="B193" s="38">
        <v>0.19270351499999999</v>
      </c>
      <c r="C193" s="12">
        <f t="shared" si="63"/>
        <v>16649.583695999998</v>
      </c>
      <c r="D193" s="12">
        <f>Výpar!$I$18/31</f>
        <v>13963.628571428571</v>
      </c>
      <c r="E193" s="12">
        <f t="shared" si="64"/>
        <v>14382.53742857143</v>
      </c>
      <c r="F193" s="13">
        <f t="shared" si="65"/>
        <v>11664</v>
      </c>
      <c r="G193" s="13">
        <f t="shared" si="66"/>
        <v>7171.2000000000007</v>
      </c>
      <c r="H193" s="14">
        <f t="shared" si="66"/>
        <v>7171.2000000000007</v>
      </c>
      <c r="I193" s="15">
        <f t="shared" si="58"/>
        <v>26006.400000000001</v>
      </c>
      <c r="J193" s="15">
        <f t="shared" si="59"/>
        <v>-23739.353732571431</v>
      </c>
      <c r="K193" s="15">
        <f t="shared" si="67"/>
        <v>5579108.0737348571</v>
      </c>
      <c r="L193" s="15">
        <f t="shared" si="68"/>
        <v>7096081.2274246188</v>
      </c>
      <c r="N193" s="2">
        <v>42132</v>
      </c>
      <c r="O193" s="38">
        <f t="shared" si="60"/>
        <v>6.3600550523947738E-2</v>
      </c>
      <c r="P193" s="12">
        <f t="shared" si="69"/>
        <v>5495.0875652690847</v>
      </c>
      <c r="Q193" s="12">
        <f t="shared" si="70"/>
        <v>3988.5942857142859</v>
      </c>
      <c r="R193" s="12">
        <f t="shared" si="71"/>
        <v>4108.2521142857149</v>
      </c>
      <c r="S193" s="13">
        <f t="shared" si="72"/>
        <v>7171.2000000000007</v>
      </c>
      <c r="T193" s="13">
        <f t="shared" si="87"/>
        <v>0</v>
      </c>
      <c r="U193" s="14">
        <v>0</v>
      </c>
      <c r="V193" s="15">
        <f t="shared" si="85"/>
        <v>7171.2000000000007</v>
      </c>
      <c r="W193" s="15">
        <f t="shared" si="73"/>
        <v>-5784.3645490166309</v>
      </c>
      <c r="X193" s="15">
        <f t="shared" si="84"/>
        <v>6506294.8907058565</v>
      </c>
      <c r="Y193" s="15">
        <f t="shared" si="80"/>
        <v>3319428.6844975334</v>
      </c>
      <c r="Z193" s="15">
        <f t="shared" si="74"/>
        <v>6518000</v>
      </c>
      <c r="AB193" s="2">
        <v>42132</v>
      </c>
      <c r="AC193" s="12">
        <f t="shared" si="61"/>
        <v>1815.9887006595063</v>
      </c>
      <c r="AD193" s="12">
        <f t="shared" si="75"/>
        <v>1564.0376477142854</v>
      </c>
      <c r="AE193" s="12">
        <f t="shared" si="83"/>
        <v>1610.9587771457141</v>
      </c>
      <c r="AF193" s="13">
        <f t="shared" si="76"/>
        <v>4147.2</v>
      </c>
      <c r="AG193" s="36">
        <f t="shared" si="88"/>
        <v>4147.2</v>
      </c>
      <c r="AH193" s="15">
        <f t="shared" si="77"/>
        <v>-3942.170076486208</v>
      </c>
      <c r="AI193" s="15">
        <f t="shared" si="81"/>
        <v>1653792.0196107139</v>
      </c>
      <c r="AJ193" s="15">
        <f t="shared" si="82"/>
        <v>671617.06271275354</v>
      </c>
    </row>
    <row r="194" spans="1:36" x14ac:dyDescent="0.15">
      <c r="A194" s="2">
        <v>42133</v>
      </c>
      <c r="B194" s="38">
        <v>1.062584916</v>
      </c>
      <c r="C194" s="12">
        <f t="shared" si="63"/>
        <v>91807.336742400003</v>
      </c>
      <c r="D194" s="12">
        <f>Výpar!$I$18/31</f>
        <v>13963.628571428571</v>
      </c>
      <c r="E194" s="12">
        <f t="shared" si="64"/>
        <v>14382.53742857143</v>
      </c>
      <c r="F194" s="13">
        <f t="shared" si="65"/>
        <v>11664</v>
      </c>
      <c r="G194" s="13">
        <f t="shared" si="66"/>
        <v>7171.2000000000007</v>
      </c>
      <c r="H194" s="14">
        <f t="shared" si="66"/>
        <v>7171.2000000000007</v>
      </c>
      <c r="I194" s="15">
        <f t="shared" si="58"/>
        <v>26006.400000000001</v>
      </c>
      <c r="J194" s="15">
        <f t="shared" si="59"/>
        <v>51418.399313828573</v>
      </c>
      <c r="K194" s="15">
        <f t="shared" si="67"/>
        <v>5627000</v>
      </c>
      <c r="L194" s="15">
        <f t="shared" si="68"/>
        <v>7147499.6267384477</v>
      </c>
      <c r="N194" s="2">
        <v>42133</v>
      </c>
      <c r="O194" s="38">
        <f t="shared" si="60"/>
        <v>0.35069928867692307</v>
      </c>
      <c r="P194" s="12">
        <f t="shared" si="69"/>
        <v>30300.418541686155</v>
      </c>
      <c r="Q194" s="12">
        <f t="shared" si="70"/>
        <v>3988.5942857142859</v>
      </c>
      <c r="R194" s="12">
        <f t="shared" si="71"/>
        <v>4108.2521142857149</v>
      </c>
      <c r="S194" s="13">
        <f t="shared" si="72"/>
        <v>7171.2000000000007</v>
      </c>
      <c r="T194" s="13">
        <f t="shared" si="87"/>
        <v>0</v>
      </c>
      <c r="U194" s="14">
        <v>0</v>
      </c>
      <c r="V194" s="15">
        <f t="shared" si="85"/>
        <v>7171.2000000000007</v>
      </c>
      <c r="W194" s="15">
        <f t="shared" si="73"/>
        <v>19020.966427400439</v>
      </c>
      <c r="X194" s="15">
        <f t="shared" si="84"/>
        <v>6518000</v>
      </c>
      <c r="Y194" s="15">
        <f t="shared" si="80"/>
        <v>3338449.6509249336</v>
      </c>
      <c r="Z194" s="15">
        <f t="shared" si="74"/>
        <v>6518000</v>
      </c>
      <c r="AB194" s="2">
        <v>42133</v>
      </c>
      <c r="AC194" s="12">
        <f t="shared" si="61"/>
        <v>10013.528818855386</v>
      </c>
      <c r="AD194" s="12">
        <f t="shared" si="75"/>
        <v>1564.0376477142854</v>
      </c>
      <c r="AE194" s="12">
        <f t="shared" si="83"/>
        <v>1610.9587771457141</v>
      </c>
      <c r="AF194" s="13">
        <f t="shared" si="76"/>
        <v>4147.2</v>
      </c>
      <c r="AG194" s="36">
        <f t="shared" si="88"/>
        <v>4147.2</v>
      </c>
      <c r="AH194" s="15">
        <f t="shared" si="77"/>
        <v>4255.3700417096716</v>
      </c>
      <c r="AI194" s="15">
        <f t="shared" si="81"/>
        <v>1658047.3896524236</v>
      </c>
      <c r="AJ194" s="15">
        <f t="shared" si="82"/>
        <v>672198.39240688679</v>
      </c>
    </row>
    <row r="195" spans="1:36" x14ac:dyDescent="0.15">
      <c r="A195" s="2">
        <v>42134</v>
      </c>
      <c r="B195" s="38">
        <v>0.61737741000000002</v>
      </c>
      <c r="C195" s="12">
        <f t="shared" si="63"/>
        <v>53341.408223999999</v>
      </c>
      <c r="D195" s="12">
        <f>Výpar!$I$18/31</f>
        <v>13963.628571428571</v>
      </c>
      <c r="E195" s="12">
        <f t="shared" si="64"/>
        <v>14382.53742857143</v>
      </c>
      <c r="F195" s="13">
        <f t="shared" si="65"/>
        <v>11664</v>
      </c>
      <c r="G195" s="13">
        <f t="shared" si="66"/>
        <v>7171.2000000000007</v>
      </c>
      <c r="H195" s="14">
        <f t="shared" si="66"/>
        <v>7171.2000000000007</v>
      </c>
      <c r="I195" s="15">
        <f t="shared" si="58"/>
        <v>26006.400000000001</v>
      </c>
      <c r="J195" s="15">
        <f t="shared" si="59"/>
        <v>12952.47079542857</v>
      </c>
      <c r="K195" s="15">
        <f t="shared" si="67"/>
        <v>5627000</v>
      </c>
      <c r="L195" s="15">
        <f t="shared" si="68"/>
        <v>7160452.0975338761</v>
      </c>
      <c r="N195" s="2">
        <v>42134</v>
      </c>
      <c r="O195" s="38">
        <f t="shared" si="60"/>
        <v>0.20376142675471695</v>
      </c>
      <c r="P195" s="12">
        <f t="shared" si="69"/>
        <v>17604.987271607544</v>
      </c>
      <c r="Q195" s="12">
        <f t="shared" si="70"/>
        <v>3988.5942857142859</v>
      </c>
      <c r="R195" s="12">
        <f t="shared" si="71"/>
        <v>4108.2521142857149</v>
      </c>
      <c r="S195" s="13">
        <f t="shared" si="72"/>
        <v>7171.2000000000007</v>
      </c>
      <c r="T195" s="13">
        <f t="shared" si="87"/>
        <v>0</v>
      </c>
      <c r="U195" s="14">
        <v>0</v>
      </c>
      <c r="V195" s="15">
        <f t="shared" si="85"/>
        <v>7171.2000000000007</v>
      </c>
      <c r="W195" s="15">
        <f t="shared" si="73"/>
        <v>6325.5351573218286</v>
      </c>
      <c r="X195" s="15">
        <f t="shared" si="84"/>
        <v>6518000</v>
      </c>
      <c r="Y195" s="15">
        <f t="shared" si="80"/>
        <v>3344775.1860822556</v>
      </c>
      <c r="Z195" s="15">
        <f t="shared" si="74"/>
        <v>6518000</v>
      </c>
      <c r="AB195" s="2">
        <v>42134</v>
      </c>
      <c r="AC195" s="12">
        <f t="shared" si="61"/>
        <v>5818.0070073056595</v>
      </c>
      <c r="AD195" s="12">
        <f t="shared" si="75"/>
        <v>1564.0376477142854</v>
      </c>
      <c r="AE195" s="12">
        <f t="shared" si="83"/>
        <v>1610.9587771457141</v>
      </c>
      <c r="AF195" s="13">
        <f t="shared" si="76"/>
        <v>4147.2</v>
      </c>
      <c r="AG195" s="36">
        <f t="shared" si="88"/>
        <v>4147.2</v>
      </c>
      <c r="AH195" s="15">
        <f t="shared" si="77"/>
        <v>59.84823015994516</v>
      </c>
      <c r="AI195" s="15">
        <f t="shared" si="81"/>
        <v>1658107.2378825834</v>
      </c>
      <c r="AJ195" s="15">
        <f t="shared" si="82"/>
        <v>668644.0485196301</v>
      </c>
    </row>
    <row r="196" spans="1:36" x14ac:dyDescent="0.15">
      <c r="A196" s="2">
        <v>42135</v>
      </c>
      <c r="B196" s="38">
        <v>0.195094827</v>
      </c>
      <c r="C196" s="12">
        <f t="shared" si="63"/>
        <v>16856.193052800001</v>
      </c>
      <c r="D196" s="12">
        <f>Výpar!$I$18/31</f>
        <v>13963.628571428571</v>
      </c>
      <c r="E196" s="12">
        <f t="shared" si="64"/>
        <v>14382.53742857143</v>
      </c>
      <c r="F196" s="13">
        <f t="shared" si="65"/>
        <v>11664</v>
      </c>
      <c r="G196" s="13">
        <f t="shared" si="66"/>
        <v>7171.2000000000007</v>
      </c>
      <c r="H196" s="14">
        <f t="shared" si="66"/>
        <v>7171.2000000000007</v>
      </c>
      <c r="I196" s="15">
        <f t="shared" si="58"/>
        <v>26006.400000000001</v>
      </c>
      <c r="J196" s="15">
        <f t="shared" si="59"/>
        <v>-23532.744375771428</v>
      </c>
      <c r="K196" s="15">
        <f t="shared" si="67"/>
        <v>5603467.2556242282</v>
      </c>
      <c r="L196" s="15">
        <f t="shared" si="68"/>
        <v>7113386.6087823324</v>
      </c>
      <c r="N196" s="2">
        <v>42135</v>
      </c>
      <c r="O196" s="38">
        <f t="shared" si="60"/>
        <v>6.4389787604934676E-2</v>
      </c>
      <c r="P196" s="12">
        <f t="shared" si="69"/>
        <v>5563.2776490663564</v>
      </c>
      <c r="Q196" s="12">
        <f t="shared" si="70"/>
        <v>3988.5942857142859</v>
      </c>
      <c r="R196" s="12">
        <f t="shared" si="71"/>
        <v>4108.2521142857149</v>
      </c>
      <c r="S196" s="13">
        <f t="shared" si="72"/>
        <v>7171.2000000000007</v>
      </c>
      <c r="T196" s="13">
        <f t="shared" si="87"/>
        <v>0</v>
      </c>
      <c r="U196" s="14">
        <v>0</v>
      </c>
      <c r="V196" s="15">
        <f t="shared" si="85"/>
        <v>7171.2000000000007</v>
      </c>
      <c r="W196" s="15">
        <f t="shared" si="73"/>
        <v>-5716.1744652193593</v>
      </c>
      <c r="X196" s="15">
        <f t="shared" si="84"/>
        <v>6512283.8255347805</v>
      </c>
      <c r="Y196" s="15">
        <f t="shared" si="80"/>
        <v>3333342.8371518166</v>
      </c>
      <c r="Z196" s="15">
        <f t="shared" si="74"/>
        <v>6518000</v>
      </c>
      <c r="AB196" s="2">
        <v>42135</v>
      </c>
      <c r="AC196" s="12">
        <f t="shared" si="61"/>
        <v>1838.5238141043828</v>
      </c>
      <c r="AD196" s="12">
        <f t="shared" si="75"/>
        <v>1564.0376477142854</v>
      </c>
      <c r="AE196" s="12">
        <f t="shared" si="83"/>
        <v>1610.9587771457141</v>
      </c>
      <c r="AF196" s="13">
        <f t="shared" si="76"/>
        <v>4147.2</v>
      </c>
      <c r="AG196" s="36">
        <f t="shared" si="88"/>
        <v>4147.2</v>
      </c>
      <c r="AH196" s="15">
        <f t="shared" si="77"/>
        <v>-3919.6349630413315</v>
      </c>
      <c r="AI196" s="15">
        <f t="shared" si="81"/>
        <v>1654187.602919542</v>
      </c>
      <c r="AJ196" s="15">
        <f t="shared" si="82"/>
        <v>657190.58647613076</v>
      </c>
    </row>
    <row r="197" spans="1:36" x14ac:dyDescent="0.15">
      <c r="A197" s="2">
        <v>42136</v>
      </c>
      <c r="B197" s="38">
        <v>1.009466239</v>
      </c>
      <c r="C197" s="12">
        <f t="shared" si="63"/>
        <v>87217.883049600001</v>
      </c>
      <c r="D197" s="12">
        <f>Výpar!$I$18/31</f>
        <v>13963.628571428571</v>
      </c>
      <c r="E197" s="12">
        <f t="shared" si="64"/>
        <v>14382.53742857143</v>
      </c>
      <c r="F197" s="13">
        <f t="shared" si="65"/>
        <v>11664</v>
      </c>
      <c r="G197" s="13">
        <f t="shared" si="66"/>
        <v>7171.2000000000007</v>
      </c>
      <c r="H197" s="14">
        <f t="shared" si="66"/>
        <v>7171.2000000000007</v>
      </c>
      <c r="I197" s="15">
        <f t="shared" ref="I197:I260" si="89">SUM(F197:H197)</f>
        <v>26006.400000000001</v>
      </c>
      <c r="J197" s="15">
        <f t="shared" ref="J197:J260" si="90">C197-(E197+I197)</f>
        <v>46828.945621028572</v>
      </c>
      <c r="K197" s="15">
        <f t="shared" si="67"/>
        <v>5627000</v>
      </c>
      <c r="L197" s="15">
        <f t="shared" si="68"/>
        <v>7160215.5544033609</v>
      </c>
      <c r="N197" s="2">
        <v>42136</v>
      </c>
      <c r="O197" s="38">
        <f t="shared" ref="O197:O260" si="91">B197*90.96/275.6</f>
        <v>0.33316781240725685</v>
      </c>
      <c r="P197" s="12">
        <f t="shared" si="69"/>
        <v>28785.698991986992</v>
      </c>
      <c r="Q197" s="12">
        <f t="shared" si="70"/>
        <v>3988.5942857142859</v>
      </c>
      <c r="R197" s="12">
        <f t="shared" si="71"/>
        <v>4108.2521142857149</v>
      </c>
      <c r="S197" s="13">
        <f t="shared" si="72"/>
        <v>7171.2000000000007</v>
      </c>
      <c r="T197" s="13">
        <f t="shared" si="87"/>
        <v>0</v>
      </c>
      <c r="U197" s="14">
        <v>0</v>
      </c>
      <c r="V197" s="15">
        <f t="shared" si="85"/>
        <v>7171.2000000000007</v>
      </c>
      <c r="W197" s="15">
        <f t="shared" si="73"/>
        <v>17506.246877701276</v>
      </c>
      <c r="X197" s="15">
        <f t="shared" si="84"/>
        <v>6518000</v>
      </c>
      <c r="Y197" s="15">
        <f t="shared" si="80"/>
        <v>3350849.0840295181</v>
      </c>
      <c r="Z197" s="15">
        <f t="shared" si="74"/>
        <v>6518000</v>
      </c>
      <c r="AB197" s="2">
        <v>42136</v>
      </c>
      <c r="AC197" s="12">
        <f t="shared" ref="AC197:AC260" si="92">P197*30.06/90.96</f>
        <v>9512.951975584092</v>
      </c>
      <c r="AD197" s="12">
        <f t="shared" si="75"/>
        <v>1564.0376477142854</v>
      </c>
      <c r="AE197" s="12">
        <f t="shared" si="83"/>
        <v>1610.9587771457141</v>
      </c>
      <c r="AF197" s="13">
        <f t="shared" si="76"/>
        <v>4147.2</v>
      </c>
      <c r="AG197" s="36">
        <f t="shared" si="88"/>
        <v>4147.2</v>
      </c>
      <c r="AH197" s="15">
        <f t="shared" si="77"/>
        <v>3754.7931984383777</v>
      </c>
      <c r="AI197" s="15">
        <f t="shared" si="81"/>
        <v>1657942.3961179804</v>
      </c>
      <c r="AJ197" s="15">
        <f t="shared" si="82"/>
        <v>657166.34579254955</v>
      </c>
    </row>
    <row r="198" spans="1:36" x14ac:dyDescent="0.15">
      <c r="A198" s="2">
        <v>42137</v>
      </c>
      <c r="B198" s="38">
        <v>0.195094827</v>
      </c>
      <c r="C198" s="12">
        <f t="shared" ref="C198:C261" si="93">B198*86400</f>
        <v>16856.193052800001</v>
      </c>
      <c r="D198" s="12">
        <f>Výpar!$I$18/31</f>
        <v>13963.628571428571</v>
      </c>
      <c r="E198" s="12">
        <f t="shared" ref="E198:E261" si="94">D198*1.03</f>
        <v>14382.53742857143</v>
      </c>
      <c r="F198" s="13">
        <f t="shared" ref="F198:F201" si="95">0.135*86400</f>
        <v>11664</v>
      </c>
      <c r="G198" s="13">
        <f t="shared" ref="G198:H261" si="96">0.083*86400</f>
        <v>7171.2000000000007</v>
      </c>
      <c r="H198" s="14">
        <f t="shared" si="96"/>
        <v>7171.2000000000007</v>
      </c>
      <c r="I198" s="15">
        <f t="shared" si="89"/>
        <v>26006.400000000001</v>
      </c>
      <c r="J198" s="15">
        <f t="shared" si="90"/>
        <v>-23532.744375771428</v>
      </c>
      <c r="K198" s="15">
        <f t="shared" ref="K198:K261" si="97">IF(IF(J198+K197&gt;$L$2,$L$2,J198+K197)&lt;0,0,IF(J198+K197&gt;$L$2,$L$2,J198+K197))</f>
        <v>5603467.2556242282</v>
      </c>
      <c r="L198" s="15">
        <f t="shared" ref="L198:L261" si="98">IF((IF($L$2&lt;=K198,J198,J198+K198-$L$2)+L197)&lt;0,0,IF($L$2&lt;=K198,J198,J198+K198-$L$2)+L197)</f>
        <v>7113150.0656518172</v>
      </c>
      <c r="N198" s="2">
        <v>42137</v>
      </c>
      <c r="O198" s="38">
        <f t="shared" si="91"/>
        <v>6.4389787604934676E-2</v>
      </c>
      <c r="P198" s="12">
        <f t="shared" ref="P198:P261" si="99">O198*86400</f>
        <v>5563.2776490663564</v>
      </c>
      <c r="Q198" s="12">
        <f t="shared" ref="Q198:Q261" si="100">D198*1124000/3935000</f>
        <v>3988.5942857142859</v>
      </c>
      <c r="R198" s="12">
        <f t="shared" ref="R198:R261" si="101">Q198*1.03</f>
        <v>4108.2521142857149</v>
      </c>
      <c r="S198" s="13">
        <f t="shared" ref="S198:S261" si="102">0.083*86400</f>
        <v>7171.2000000000007</v>
      </c>
      <c r="T198" s="13">
        <f t="shared" si="87"/>
        <v>0</v>
      </c>
      <c r="U198" s="14">
        <v>0</v>
      </c>
      <c r="V198" s="15">
        <f t="shared" si="85"/>
        <v>7171.2000000000007</v>
      </c>
      <c r="W198" s="15">
        <f t="shared" ref="W198:W261" si="103">P198+T198-(R198+V198)</f>
        <v>-5716.1744652193593</v>
      </c>
      <c r="X198" s="15">
        <f t="shared" si="84"/>
        <v>6512283.8255347805</v>
      </c>
      <c r="Y198" s="15">
        <f t="shared" si="80"/>
        <v>3339416.7350990791</v>
      </c>
      <c r="Z198" s="15">
        <f t="shared" ref="Z198:Z261" si="104">$Y$2</f>
        <v>6518000</v>
      </c>
      <c r="AB198" s="2">
        <v>42137</v>
      </c>
      <c r="AC198" s="12">
        <f t="shared" si="92"/>
        <v>1838.5238141043828</v>
      </c>
      <c r="AD198" s="12">
        <f t="shared" ref="AD198:AD261" si="105">$D198*440751.35/3935000</f>
        <v>1564.0376477142854</v>
      </c>
      <c r="AE198" s="12">
        <f t="shared" si="83"/>
        <v>1610.9587771457141</v>
      </c>
      <c r="AF198" s="13">
        <f t="shared" ref="AF198:AF235" si="106">0.048*86400</f>
        <v>4147.2</v>
      </c>
      <c r="AG198" s="36">
        <f t="shared" si="88"/>
        <v>4147.2</v>
      </c>
      <c r="AH198" s="15">
        <f t="shared" ref="AH198:AH261" si="107">AC198-(AE198+AG198)</f>
        <v>-3919.6349630413315</v>
      </c>
      <c r="AI198" s="15">
        <f t="shared" si="81"/>
        <v>1654022.761154939</v>
      </c>
      <c r="AJ198" s="15">
        <f t="shared" si="82"/>
        <v>645548.04198444716</v>
      </c>
    </row>
    <row r="199" spans="1:36" x14ac:dyDescent="0.15">
      <c r="A199" s="2">
        <v>42138</v>
      </c>
      <c r="B199" s="38">
        <v>0.63952944300000003</v>
      </c>
      <c r="C199" s="12">
        <f t="shared" si="93"/>
        <v>55255.3438752</v>
      </c>
      <c r="D199" s="12">
        <f>Výpar!$I$18/31</f>
        <v>13963.628571428571</v>
      </c>
      <c r="E199" s="12">
        <f t="shared" si="94"/>
        <v>14382.53742857143</v>
      </c>
      <c r="F199" s="13">
        <f t="shared" si="95"/>
        <v>11664</v>
      </c>
      <c r="G199" s="13">
        <f t="shared" si="96"/>
        <v>7171.2000000000007</v>
      </c>
      <c r="H199" s="14">
        <f t="shared" si="96"/>
        <v>7171.2000000000007</v>
      </c>
      <c r="I199" s="15">
        <f t="shared" si="89"/>
        <v>26006.400000000001</v>
      </c>
      <c r="J199" s="15">
        <f t="shared" si="90"/>
        <v>14866.406446628571</v>
      </c>
      <c r="K199" s="15">
        <f t="shared" si="97"/>
        <v>5618333.6620708564</v>
      </c>
      <c r="L199" s="15">
        <f t="shared" si="98"/>
        <v>7119350.1341693019</v>
      </c>
      <c r="N199" s="2">
        <v>42138</v>
      </c>
      <c r="O199" s="38">
        <f t="shared" si="91"/>
        <v>0.21107256217445572</v>
      </c>
      <c r="P199" s="12">
        <f t="shared" si="99"/>
        <v>18236.669371872973</v>
      </c>
      <c r="Q199" s="12">
        <f t="shared" si="100"/>
        <v>3988.5942857142859</v>
      </c>
      <c r="R199" s="12">
        <f t="shared" si="101"/>
        <v>4108.2521142857149</v>
      </c>
      <c r="S199" s="13">
        <f t="shared" si="102"/>
        <v>7171.2000000000007</v>
      </c>
      <c r="T199" s="13">
        <f t="shared" si="87"/>
        <v>0</v>
      </c>
      <c r="U199" s="14">
        <v>0</v>
      </c>
      <c r="V199" s="15">
        <f t="shared" si="85"/>
        <v>7171.2000000000007</v>
      </c>
      <c r="W199" s="15">
        <f t="shared" si="103"/>
        <v>6957.2172575872573</v>
      </c>
      <c r="X199" s="15">
        <f t="shared" si="84"/>
        <v>6518000</v>
      </c>
      <c r="Y199" s="15">
        <f t="shared" ref="Y199:Y262" si="108">IF((IF($Y$2&lt;=X199,W199,W199+X199-$Y$2)+Y198)&lt;0,0,IF($Y$2&lt;=X199,W199,W199+X199-$Y$2)+Y198)</f>
        <v>3346373.9523566663</v>
      </c>
      <c r="Z199" s="15">
        <f t="shared" si="104"/>
        <v>6518000</v>
      </c>
      <c r="AB199" s="2">
        <v>42138</v>
      </c>
      <c r="AC199" s="12">
        <f t="shared" si="92"/>
        <v>6026.7621077231925</v>
      </c>
      <c r="AD199" s="12">
        <f t="shared" si="105"/>
        <v>1564.0376477142854</v>
      </c>
      <c r="AE199" s="12">
        <f t="shared" si="83"/>
        <v>1610.9587771457141</v>
      </c>
      <c r="AF199" s="13">
        <f t="shared" si="106"/>
        <v>4147.2</v>
      </c>
      <c r="AG199" s="36">
        <f t="shared" si="88"/>
        <v>4147.2</v>
      </c>
      <c r="AH199" s="15">
        <f t="shared" si="107"/>
        <v>268.60333057747812</v>
      </c>
      <c r="AI199" s="15">
        <f t="shared" ref="AI199:AI262" si="109">IF(IF(AH199+AI198&gt;$AJ$2,$AJ$2,AH199+AI198)&lt;0,0,IF(AH199+AI198&gt;$AJ$2,$AJ$2,AH199+AI198))</f>
        <v>1654291.3644855164</v>
      </c>
      <c r="AJ199" s="15">
        <f t="shared" si="82"/>
        <v>638386.57980054116</v>
      </c>
    </row>
    <row r="200" spans="1:36" x14ac:dyDescent="0.15">
      <c r="A200" s="2">
        <v>42139</v>
      </c>
      <c r="B200" s="38">
        <v>0.19987745100000001</v>
      </c>
      <c r="C200" s="12">
        <f t="shared" si="93"/>
        <v>17269.4117664</v>
      </c>
      <c r="D200" s="12">
        <f>Výpar!$I$18/31</f>
        <v>13963.628571428571</v>
      </c>
      <c r="E200" s="12">
        <f t="shared" si="94"/>
        <v>14382.53742857143</v>
      </c>
      <c r="F200" s="13">
        <f t="shared" si="95"/>
        <v>11664</v>
      </c>
      <c r="G200" s="13">
        <f t="shared" si="96"/>
        <v>7171.2000000000007</v>
      </c>
      <c r="H200" s="14">
        <f t="shared" si="96"/>
        <v>7171.2000000000007</v>
      </c>
      <c r="I200" s="15">
        <f t="shared" si="89"/>
        <v>26006.400000000001</v>
      </c>
      <c r="J200" s="15">
        <f t="shared" si="90"/>
        <v>-23119.525662171429</v>
      </c>
      <c r="K200" s="15">
        <f t="shared" si="97"/>
        <v>5595214.1364086848</v>
      </c>
      <c r="L200" s="15">
        <f t="shared" si="98"/>
        <v>7064444.7449158151</v>
      </c>
      <c r="N200" s="2">
        <v>42139</v>
      </c>
      <c r="O200" s="38">
        <f t="shared" si="91"/>
        <v>6.5968261766908565E-2</v>
      </c>
      <c r="P200" s="12">
        <f t="shared" si="99"/>
        <v>5699.6578166608997</v>
      </c>
      <c r="Q200" s="12">
        <f t="shared" si="100"/>
        <v>3988.5942857142859</v>
      </c>
      <c r="R200" s="12">
        <f t="shared" si="101"/>
        <v>4108.2521142857149</v>
      </c>
      <c r="S200" s="13">
        <f t="shared" si="102"/>
        <v>7171.2000000000007</v>
      </c>
      <c r="T200" s="13">
        <f t="shared" si="87"/>
        <v>0</v>
      </c>
      <c r="U200" s="14">
        <v>0</v>
      </c>
      <c r="V200" s="15">
        <f t="shared" si="85"/>
        <v>7171.2000000000007</v>
      </c>
      <c r="W200" s="15">
        <f t="shared" si="103"/>
        <v>-5579.794297624816</v>
      </c>
      <c r="X200" s="15">
        <f t="shared" si="84"/>
        <v>6512420.2057023756</v>
      </c>
      <c r="Y200" s="15">
        <f t="shared" si="108"/>
        <v>3335214.3637614176</v>
      </c>
      <c r="Z200" s="15">
        <f t="shared" si="104"/>
        <v>6518000</v>
      </c>
      <c r="AB200" s="2">
        <v>42139</v>
      </c>
      <c r="AC200" s="12">
        <f t="shared" si="92"/>
        <v>1883.5940409941363</v>
      </c>
      <c r="AD200" s="12">
        <f t="shared" si="105"/>
        <v>1564.0376477142854</v>
      </c>
      <c r="AE200" s="12">
        <f t="shared" si="83"/>
        <v>1610.9587771457141</v>
      </c>
      <c r="AF200" s="13">
        <f t="shared" si="106"/>
        <v>4147.2</v>
      </c>
      <c r="AG200" s="36">
        <f t="shared" si="88"/>
        <v>4147.2</v>
      </c>
      <c r="AH200" s="15">
        <f t="shared" si="107"/>
        <v>-3874.564736151578</v>
      </c>
      <c r="AI200" s="15">
        <f t="shared" si="109"/>
        <v>1650416.7997493648</v>
      </c>
      <c r="AJ200" s="15">
        <f t="shared" ref="AJ200:AJ263" si="110">IF((IF($AJ$2&lt;=AI200,AH200,AH200+AI200-$AJ$2)+AJ199)&lt;0,0,IF($AJ$2&lt;=AI200,AH200,AH200+AI200-$AJ$2)+AJ199)</f>
        <v>623207.38481375447</v>
      </c>
    </row>
    <row r="201" spans="1:36" x14ac:dyDescent="0.15">
      <c r="A201" s="2">
        <v>42140</v>
      </c>
      <c r="B201" s="38">
        <v>0.19987745100000001</v>
      </c>
      <c r="C201" s="12">
        <f t="shared" si="93"/>
        <v>17269.4117664</v>
      </c>
      <c r="D201" s="12">
        <f>Výpar!$I$18/31</f>
        <v>13963.628571428571</v>
      </c>
      <c r="E201" s="12">
        <f t="shared" si="94"/>
        <v>14382.53742857143</v>
      </c>
      <c r="F201" s="13">
        <f t="shared" si="95"/>
        <v>11664</v>
      </c>
      <c r="G201" s="13">
        <f t="shared" si="96"/>
        <v>7171.2000000000007</v>
      </c>
      <c r="H201" s="14">
        <f t="shared" si="96"/>
        <v>7171.2000000000007</v>
      </c>
      <c r="I201" s="15">
        <f t="shared" si="89"/>
        <v>26006.400000000001</v>
      </c>
      <c r="J201" s="15">
        <f t="shared" si="90"/>
        <v>-23119.525662171429</v>
      </c>
      <c r="K201" s="15">
        <f t="shared" si="97"/>
        <v>5572094.6107465131</v>
      </c>
      <c r="L201" s="15">
        <f t="shared" si="98"/>
        <v>6986419.8300001565</v>
      </c>
      <c r="N201" s="2">
        <v>42140</v>
      </c>
      <c r="O201" s="38">
        <f t="shared" si="91"/>
        <v>6.5968261766908565E-2</v>
      </c>
      <c r="P201" s="12">
        <f t="shared" si="99"/>
        <v>5699.6578166608997</v>
      </c>
      <c r="Q201" s="12">
        <f t="shared" si="100"/>
        <v>3988.5942857142859</v>
      </c>
      <c r="R201" s="12">
        <f t="shared" si="101"/>
        <v>4108.2521142857149</v>
      </c>
      <c r="S201" s="13">
        <f t="shared" si="102"/>
        <v>7171.2000000000007</v>
      </c>
      <c r="T201" s="13">
        <f t="shared" si="87"/>
        <v>0</v>
      </c>
      <c r="U201" s="14">
        <v>0</v>
      </c>
      <c r="V201" s="15">
        <f t="shared" si="85"/>
        <v>7171.2000000000007</v>
      </c>
      <c r="W201" s="15">
        <f t="shared" si="103"/>
        <v>-5579.794297624816</v>
      </c>
      <c r="X201" s="15">
        <f t="shared" si="84"/>
        <v>6506840.4114047512</v>
      </c>
      <c r="Y201" s="15">
        <f t="shared" si="108"/>
        <v>3318474.9808685444</v>
      </c>
      <c r="Z201" s="15">
        <f t="shared" si="104"/>
        <v>6518000</v>
      </c>
      <c r="AB201" s="2">
        <v>42140</v>
      </c>
      <c r="AC201" s="12">
        <f t="shared" si="92"/>
        <v>1883.5940409941363</v>
      </c>
      <c r="AD201" s="12">
        <f t="shared" si="105"/>
        <v>1564.0376477142854</v>
      </c>
      <c r="AE201" s="12">
        <f t="shared" ref="AE201:AE264" si="111">AD201*1.03</f>
        <v>1610.9587771457141</v>
      </c>
      <c r="AF201" s="13">
        <f t="shared" si="106"/>
        <v>4147.2</v>
      </c>
      <c r="AG201" s="36">
        <f t="shared" si="88"/>
        <v>4147.2</v>
      </c>
      <c r="AH201" s="15">
        <f t="shared" si="107"/>
        <v>-3874.564736151578</v>
      </c>
      <c r="AI201" s="15">
        <f t="shared" si="109"/>
        <v>1646542.2350132132</v>
      </c>
      <c r="AJ201" s="15">
        <f t="shared" si="110"/>
        <v>604153.62509081617</v>
      </c>
    </row>
    <row r="202" spans="1:36" x14ac:dyDescent="0.15">
      <c r="A202" s="2">
        <v>42141</v>
      </c>
      <c r="B202" s="38">
        <v>0.64523547800000003</v>
      </c>
      <c r="C202" s="12">
        <f t="shared" si="93"/>
        <v>55748.345299200002</v>
      </c>
      <c r="D202" s="12">
        <f>Výpar!$I$18/31</f>
        <v>13963.628571428571</v>
      </c>
      <c r="E202" s="12">
        <f t="shared" si="94"/>
        <v>14382.53742857143</v>
      </c>
      <c r="F202" s="13">
        <f>IF(K201&lt;4/5*$L$2,0.135*86400*1/3,0.135*86400)</f>
        <v>11664</v>
      </c>
      <c r="G202" s="13">
        <f t="shared" si="96"/>
        <v>7171.2000000000007</v>
      </c>
      <c r="H202" s="14">
        <f t="shared" si="96"/>
        <v>7171.2000000000007</v>
      </c>
      <c r="I202" s="15">
        <f t="shared" si="89"/>
        <v>26006.400000000001</v>
      </c>
      <c r="J202" s="15">
        <f t="shared" si="90"/>
        <v>15359.407870628573</v>
      </c>
      <c r="K202" s="15">
        <f t="shared" si="97"/>
        <v>5587454.018617142</v>
      </c>
      <c r="L202" s="15">
        <f t="shared" si="98"/>
        <v>6962233.2564879274</v>
      </c>
      <c r="N202" s="2">
        <v>42141</v>
      </c>
      <c r="O202" s="38">
        <f t="shared" si="91"/>
        <v>0.21295580217300433</v>
      </c>
      <c r="P202" s="12">
        <f t="shared" si="99"/>
        <v>18399.381307747575</v>
      </c>
      <c r="Q202" s="12">
        <f t="shared" si="100"/>
        <v>3988.5942857142859</v>
      </c>
      <c r="R202" s="12">
        <f t="shared" si="101"/>
        <v>4108.2521142857149</v>
      </c>
      <c r="S202" s="13">
        <f t="shared" si="102"/>
        <v>7171.2000000000007</v>
      </c>
      <c r="T202" s="13">
        <f t="shared" si="87"/>
        <v>0</v>
      </c>
      <c r="U202" s="14">
        <v>0</v>
      </c>
      <c r="V202" s="15">
        <f t="shared" si="85"/>
        <v>7171.2000000000007</v>
      </c>
      <c r="W202" s="15">
        <f t="shared" si="103"/>
        <v>7119.9291934618595</v>
      </c>
      <c r="X202" s="15">
        <f t="shared" ref="X202:X265" si="112">IF(IF(W202+X201&gt;$Y$2,$Y$2,W202+X201)&lt;0,0,IF(W202+X201&gt;$Y$2,$Y$2,W202+X201))</f>
        <v>6513960.3405982135</v>
      </c>
      <c r="Y202" s="15">
        <f t="shared" si="108"/>
        <v>3321555.2506602202</v>
      </c>
      <c r="Z202" s="15">
        <f t="shared" si="104"/>
        <v>6518000</v>
      </c>
      <c r="AB202" s="2">
        <v>42141</v>
      </c>
      <c r="AC202" s="12">
        <f t="shared" si="92"/>
        <v>6080.5343239983749</v>
      </c>
      <c r="AD202" s="12">
        <f t="shared" si="105"/>
        <v>1564.0376477142854</v>
      </c>
      <c r="AE202" s="12">
        <f t="shared" si="111"/>
        <v>1610.9587771457141</v>
      </c>
      <c r="AF202" s="13">
        <f t="shared" si="106"/>
        <v>4147.2</v>
      </c>
      <c r="AG202" s="36">
        <f t="shared" si="88"/>
        <v>4147.2</v>
      </c>
      <c r="AH202" s="15">
        <f t="shared" si="107"/>
        <v>322.37554685266059</v>
      </c>
      <c r="AI202" s="15">
        <f t="shared" si="109"/>
        <v>1646864.6105600658</v>
      </c>
      <c r="AJ202" s="15">
        <f t="shared" si="110"/>
        <v>589619.18119773467</v>
      </c>
    </row>
    <row r="203" spans="1:36" x14ac:dyDescent="0.15">
      <c r="A203" s="2">
        <v>42142</v>
      </c>
      <c r="B203" s="38">
        <v>0.197486139</v>
      </c>
      <c r="C203" s="12">
        <f t="shared" si="93"/>
        <v>17062.802409600001</v>
      </c>
      <c r="D203" s="12">
        <f>Výpar!$I$18/31</f>
        <v>13963.628571428571</v>
      </c>
      <c r="E203" s="12">
        <f t="shared" si="94"/>
        <v>14382.53742857143</v>
      </c>
      <c r="F203" s="13">
        <f t="shared" ref="F203:F266" si="113">IF(K202&lt;4/5*$L$2,0.135*86400*1/3,0.135*86400)</f>
        <v>11664</v>
      </c>
      <c r="G203" s="13">
        <f t="shared" si="96"/>
        <v>7171.2000000000007</v>
      </c>
      <c r="H203" s="14">
        <f t="shared" si="96"/>
        <v>7171.2000000000007</v>
      </c>
      <c r="I203" s="15">
        <f t="shared" si="89"/>
        <v>26006.400000000001</v>
      </c>
      <c r="J203" s="15">
        <f t="shared" si="90"/>
        <v>-23326.135018971429</v>
      </c>
      <c r="K203" s="15">
        <f t="shared" si="97"/>
        <v>5564127.8835981702</v>
      </c>
      <c r="L203" s="15">
        <f t="shared" si="98"/>
        <v>6876035.0050671259</v>
      </c>
      <c r="N203" s="2">
        <v>42142</v>
      </c>
      <c r="O203" s="38">
        <f t="shared" si="91"/>
        <v>6.5179024685921627E-2</v>
      </c>
      <c r="P203" s="12">
        <f t="shared" si="99"/>
        <v>5631.467732863629</v>
      </c>
      <c r="Q203" s="12">
        <f t="shared" si="100"/>
        <v>3988.5942857142859</v>
      </c>
      <c r="R203" s="12">
        <f t="shared" si="101"/>
        <v>4108.2521142857149</v>
      </c>
      <c r="S203" s="13">
        <f t="shared" si="102"/>
        <v>7171.2000000000007</v>
      </c>
      <c r="T203" s="13">
        <f t="shared" si="87"/>
        <v>0</v>
      </c>
      <c r="U203" s="14">
        <v>0</v>
      </c>
      <c r="V203" s="15">
        <f t="shared" si="85"/>
        <v>7171.2000000000007</v>
      </c>
      <c r="W203" s="15">
        <f t="shared" si="103"/>
        <v>-5647.9843814220867</v>
      </c>
      <c r="X203" s="15">
        <f t="shared" si="112"/>
        <v>6508312.3562167911</v>
      </c>
      <c r="Y203" s="15">
        <f t="shared" si="108"/>
        <v>3306219.6224955888</v>
      </c>
      <c r="Z203" s="15">
        <f t="shared" si="104"/>
        <v>6518000</v>
      </c>
      <c r="AB203" s="2">
        <v>42142</v>
      </c>
      <c r="AC203" s="12">
        <f t="shared" si="92"/>
        <v>1861.05892754926</v>
      </c>
      <c r="AD203" s="12">
        <f t="shared" si="105"/>
        <v>1564.0376477142854</v>
      </c>
      <c r="AE203" s="12">
        <f t="shared" si="111"/>
        <v>1610.9587771457141</v>
      </c>
      <c r="AF203" s="13">
        <f t="shared" si="106"/>
        <v>4147.2</v>
      </c>
      <c r="AG203" s="36">
        <f t="shared" si="88"/>
        <v>4147.2</v>
      </c>
      <c r="AH203" s="15">
        <f t="shared" si="107"/>
        <v>-3897.0998495964541</v>
      </c>
      <c r="AI203" s="15">
        <f t="shared" si="109"/>
        <v>1642967.5107104694</v>
      </c>
      <c r="AJ203" s="15">
        <f t="shared" si="110"/>
        <v>566968.16205860779</v>
      </c>
    </row>
    <row r="204" spans="1:36" x14ac:dyDescent="0.15">
      <c r="A204" s="2">
        <v>42143</v>
      </c>
      <c r="B204" s="38">
        <v>0.19270351499999999</v>
      </c>
      <c r="C204" s="12">
        <f t="shared" si="93"/>
        <v>16649.583695999998</v>
      </c>
      <c r="D204" s="12">
        <f>Výpar!$I$18/31</f>
        <v>13963.628571428571</v>
      </c>
      <c r="E204" s="12">
        <f t="shared" si="94"/>
        <v>14382.53742857143</v>
      </c>
      <c r="F204" s="13">
        <f t="shared" si="113"/>
        <v>11664</v>
      </c>
      <c r="G204" s="13">
        <f t="shared" si="96"/>
        <v>7171.2000000000007</v>
      </c>
      <c r="H204" s="14">
        <f t="shared" si="96"/>
        <v>7171.2000000000007</v>
      </c>
      <c r="I204" s="15">
        <f t="shared" si="89"/>
        <v>26006.400000000001</v>
      </c>
      <c r="J204" s="15">
        <f t="shared" si="90"/>
        <v>-23739.353732571431</v>
      </c>
      <c r="K204" s="15">
        <f t="shared" si="97"/>
        <v>5540388.5298655992</v>
      </c>
      <c r="L204" s="15">
        <f t="shared" si="98"/>
        <v>6765684.1812001541</v>
      </c>
      <c r="N204" s="2">
        <v>42143</v>
      </c>
      <c r="O204" s="38">
        <f t="shared" si="91"/>
        <v>6.3600550523947738E-2</v>
      </c>
      <c r="P204" s="12">
        <f t="shared" si="99"/>
        <v>5495.0875652690847</v>
      </c>
      <c r="Q204" s="12">
        <f t="shared" si="100"/>
        <v>3988.5942857142859</v>
      </c>
      <c r="R204" s="12">
        <f t="shared" si="101"/>
        <v>4108.2521142857149</v>
      </c>
      <c r="S204" s="13">
        <f t="shared" si="102"/>
        <v>7171.2000000000007</v>
      </c>
      <c r="T204" s="13">
        <f t="shared" si="87"/>
        <v>0</v>
      </c>
      <c r="U204" s="14">
        <v>0</v>
      </c>
      <c r="V204" s="15">
        <f t="shared" si="85"/>
        <v>7171.2000000000007</v>
      </c>
      <c r="W204" s="15">
        <f t="shared" si="103"/>
        <v>-5784.3645490166309</v>
      </c>
      <c r="X204" s="15">
        <f t="shared" si="112"/>
        <v>6502527.9916677745</v>
      </c>
      <c r="Y204" s="15">
        <f t="shared" si="108"/>
        <v>3284963.2496143468</v>
      </c>
      <c r="Z204" s="15">
        <f t="shared" si="104"/>
        <v>6518000</v>
      </c>
      <c r="AB204" s="2">
        <v>42143</v>
      </c>
      <c r="AC204" s="12">
        <f t="shared" si="92"/>
        <v>1815.9887006595063</v>
      </c>
      <c r="AD204" s="12">
        <f t="shared" si="105"/>
        <v>1564.0376477142854</v>
      </c>
      <c r="AE204" s="12">
        <f t="shared" si="111"/>
        <v>1610.9587771457141</v>
      </c>
      <c r="AF204" s="13">
        <f t="shared" si="106"/>
        <v>4147.2</v>
      </c>
      <c r="AG204" s="36">
        <f t="shared" si="88"/>
        <v>4147.2</v>
      </c>
      <c r="AH204" s="15">
        <f t="shared" si="107"/>
        <v>-3942.170076486208</v>
      </c>
      <c r="AI204" s="15">
        <f t="shared" si="109"/>
        <v>1639025.3406339833</v>
      </c>
      <c r="AJ204" s="15">
        <f t="shared" si="110"/>
        <v>540329.90261610493</v>
      </c>
    </row>
    <row r="205" spans="1:36" x14ac:dyDescent="0.15">
      <c r="A205" s="2">
        <v>42144</v>
      </c>
      <c r="B205" s="38">
        <v>0.70167280399999998</v>
      </c>
      <c r="C205" s="12">
        <f t="shared" si="93"/>
        <v>60624.530265599999</v>
      </c>
      <c r="D205" s="12">
        <f>Výpar!$I$18/31</f>
        <v>13963.628571428571</v>
      </c>
      <c r="E205" s="12">
        <f t="shared" si="94"/>
        <v>14382.53742857143</v>
      </c>
      <c r="F205" s="13">
        <f t="shared" si="113"/>
        <v>11664</v>
      </c>
      <c r="G205" s="13">
        <f t="shared" si="96"/>
        <v>7171.2000000000007</v>
      </c>
      <c r="H205" s="14">
        <f t="shared" si="96"/>
        <v>7171.2000000000007</v>
      </c>
      <c r="I205" s="15">
        <f t="shared" si="89"/>
        <v>26006.400000000001</v>
      </c>
      <c r="J205" s="15">
        <f t="shared" si="90"/>
        <v>20235.592837028569</v>
      </c>
      <c r="K205" s="15">
        <f t="shared" si="97"/>
        <v>5560624.1227026274</v>
      </c>
      <c r="L205" s="15">
        <f t="shared" si="98"/>
        <v>6719543.8967398098</v>
      </c>
      <c r="N205" s="2">
        <v>42144</v>
      </c>
      <c r="O205" s="38">
        <f t="shared" si="91"/>
        <v>0.23158257711117558</v>
      </c>
      <c r="P205" s="12">
        <f t="shared" si="99"/>
        <v>20008.734662405572</v>
      </c>
      <c r="Q205" s="12">
        <f t="shared" si="100"/>
        <v>3988.5942857142859</v>
      </c>
      <c r="R205" s="12">
        <f t="shared" si="101"/>
        <v>4108.2521142857149</v>
      </c>
      <c r="S205" s="13">
        <f t="shared" si="102"/>
        <v>7171.2000000000007</v>
      </c>
      <c r="T205" s="13">
        <f t="shared" si="87"/>
        <v>0</v>
      </c>
      <c r="U205" s="14">
        <v>0</v>
      </c>
      <c r="V205" s="15">
        <f t="shared" si="85"/>
        <v>7171.2000000000007</v>
      </c>
      <c r="W205" s="15">
        <f t="shared" si="103"/>
        <v>8729.2825481198561</v>
      </c>
      <c r="X205" s="15">
        <f t="shared" si="112"/>
        <v>6511257.2742158948</v>
      </c>
      <c r="Y205" s="15">
        <f t="shared" si="108"/>
        <v>3286949.8063783618</v>
      </c>
      <c r="Z205" s="15">
        <f t="shared" si="104"/>
        <v>6518000</v>
      </c>
      <c r="AB205" s="2">
        <v>42144</v>
      </c>
      <c r="AC205" s="12">
        <f t="shared" si="92"/>
        <v>6612.3852677211025</v>
      </c>
      <c r="AD205" s="12">
        <f t="shared" si="105"/>
        <v>1564.0376477142854</v>
      </c>
      <c r="AE205" s="12">
        <f t="shared" si="111"/>
        <v>1610.9587771457141</v>
      </c>
      <c r="AF205" s="13">
        <f t="shared" si="106"/>
        <v>4147.2</v>
      </c>
      <c r="AG205" s="36">
        <f t="shared" si="88"/>
        <v>4147.2</v>
      </c>
      <c r="AH205" s="15">
        <f t="shared" si="107"/>
        <v>854.2264905753882</v>
      </c>
      <c r="AI205" s="15">
        <f t="shared" si="109"/>
        <v>1639879.5671245586</v>
      </c>
      <c r="AJ205" s="15">
        <f t="shared" si="110"/>
        <v>519342.26623123896</v>
      </c>
    </row>
    <row r="206" spans="1:36" x14ac:dyDescent="0.15">
      <c r="A206" s="2">
        <v>42145</v>
      </c>
      <c r="B206" s="38">
        <v>1.167096519</v>
      </c>
      <c r="C206" s="12">
        <f t="shared" si="93"/>
        <v>100837.1392416</v>
      </c>
      <c r="D206" s="12">
        <f>Výpar!$I$18/31</f>
        <v>13963.628571428571</v>
      </c>
      <c r="E206" s="12">
        <f t="shared" si="94"/>
        <v>14382.53742857143</v>
      </c>
      <c r="F206" s="13">
        <f t="shared" si="113"/>
        <v>11664</v>
      </c>
      <c r="G206" s="13">
        <f t="shared" si="96"/>
        <v>7171.2000000000007</v>
      </c>
      <c r="H206" s="14">
        <f t="shared" si="96"/>
        <v>7171.2000000000007</v>
      </c>
      <c r="I206" s="15">
        <f t="shared" si="89"/>
        <v>26006.400000000001</v>
      </c>
      <c r="J206" s="15">
        <f t="shared" si="90"/>
        <v>60448.201813028572</v>
      </c>
      <c r="K206" s="15">
        <f t="shared" si="97"/>
        <v>5621072.3245156556</v>
      </c>
      <c r="L206" s="15">
        <f t="shared" si="98"/>
        <v>6774064.4230684936</v>
      </c>
      <c r="N206" s="2">
        <v>42145</v>
      </c>
      <c r="O206" s="38">
        <f t="shared" si="91"/>
        <v>0.38519266824470239</v>
      </c>
      <c r="P206" s="12">
        <f t="shared" si="99"/>
        <v>33280.646536342283</v>
      </c>
      <c r="Q206" s="12">
        <f t="shared" si="100"/>
        <v>3988.5942857142859</v>
      </c>
      <c r="R206" s="12">
        <f t="shared" si="101"/>
        <v>4108.2521142857149</v>
      </c>
      <c r="S206" s="13">
        <f t="shared" si="102"/>
        <v>7171.2000000000007</v>
      </c>
      <c r="T206" s="13">
        <f t="shared" si="87"/>
        <v>0</v>
      </c>
      <c r="U206" s="14">
        <v>0</v>
      </c>
      <c r="V206" s="15">
        <f t="shared" si="85"/>
        <v>7171.2000000000007</v>
      </c>
      <c r="W206" s="15">
        <f t="shared" si="103"/>
        <v>22001.194422056567</v>
      </c>
      <c r="X206" s="15">
        <f t="shared" si="112"/>
        <v>6518000</v>
      </c>
      <c r="Y206" s="15">
        <f t="shared" si="108"/>
        <v>3308951.0008004182</v>
      </c>
      <c r="Z206" s="15">
        <f t="shared" si="104"/>
        <v>6518000</v>
      </c>
      <c r="AB206" s="2">
        <v>42145</v>
      </c>
      <c r="AC206" s="12">
        <f t="shared" si="92"/>
        <v>10998.41946880441</v>
      </c>
      <c r="AD206" s="12">
        <f t="shared" si="105"/>
        <v>1564.0376477142854</v>
      </c>
      <c r="AE206" s="12">
        <f t="shared" si="111"/>
        <v>1610.9587771457141</v>
      </c>
      <c r="AF206" s="13">
        <f t="shared" si="106"/>
        <v>4147.2</v>
      </c>
      <c r="AG206" s="36">
        <f t="shared" si="88"/>
        <v>4147.2</v>
      </c>
      <c r="AH206" s="15">
        <f t="shared" si="107"/>
        <v>5240.2606916586956</v>
      </c>
      <c r="AI206" s="15">
        <f t="shared" si="109"/>
        <v>1645119.8278162172</v>
      </c>
      <c r="AJ206" s="15">
        <f t="shared" si="110"/>
        <v>507980.92473911482</v>
      </c>
    </row>
    <row r="207" spans="1:36" x14ac:dyDescent="0.15">
      <c r="A207" s="2">
        <v>42146</v>
      </c>
      <c r="B207" s="38">
        <v>0.17717830900000001</v>
      </c>
      <c r="C207" s="12">
        <f t="shared" si="93"/>
        <v>15308.205897600001</v>
      </c>
      <c r="D207" s="12">
        <f>Výpar!$I$18/31</f>
        <v>13963.628571428571</v>
      </c>
      <c r="E207" s="12">
        <f t="shared" si="94"/>
        <v>14382.53742857143</v>
      </c>
      <c r="F207" s="13">
        <f t="shared" si="113"/>
        <v>11664</v>
      </c>
      <c r="G207" s="13">
        <f t="shared" si="96"/>
        <v>7171.2000000000007</v>
      </c>
      <c r="H207" s="14">
        <f t="shared" si="96"/>
        <v>7171.2000000000007</v>
      </c>
      <c r="I207" s="15">
        <f t="shared" si="89"/>
        <v>26006.400000000001</v>
      </c>
      <c r="J207" s="15">
        <f t="shared" si="90"/>
        <v>-25080.731530971429</v>
      </c>
      <c r="K207" s="15">
        <f t="shared" si="97"/>
        <v>5595991.5929846838</v>
      </c>
      <c r="L207" s="15">
        <f t="shared" si="98"/>
        <v>6717975.2845222056</v>
      </c>
      <c r="N207" s="2">
        <v>42146</v>
      </c>
      <c r="O207" s="38">
        <f t="shared" si="91"/>
        <v>5.8476556555297522E-2</v>
      </c>
      <c r="P207" s="12">
        <f t="shared" si="99"/>
        <v>5052.3744863777056</v>
      </c>
      <c r="Q207" s="12">
        <f t="shared" si="100"/>
        <v>3988.5942857142859</v>
      </c>
      <c r="R207" s="12">
        <f t="shared" si="101"/>
        <v>4108.2521142857149</v>
      </c>
      <c r="S207" s="13">
        <f t="shared" si="102"/>
        <v>7171.2000000000007</v>
      </c>
      <c r="T207" s="13">
        <f t="shared" si="87"/>
        <v>0</v>
      </c>
      <c r="U207" s="14">
        <v>0</v>
      </c>
      <c r="V207" s="15">
        <f t="shared" si="85"/>
        <v>7171.2000000000007</v>
      </c>
      <c r="W207" s="15">
        <f t="shared" si="103"/>
        <v>-6227.0776279080101</v>
      </c>
      <c r="X207" s="15">
        <f t="shared" si="112"/>
        <v>6511772.9223720916</v>
      </c>
      <c r="Y207" s="15">
        <f t="shared" si="108"/>
        <v>3296496.8455446013</v>
      </c>
      <c r="Z207" s="15">
        <f t="shared" si="104"/>
        <v>6518000</v>
      </c>
      <c r="AB207" s="2">
        <v>42146</v>
      </c>
      <c r="AC207" s="12">
        <f t="shared" si="92"/>
        <v>1669.6831251155875</v>
      </c>
      <c r="AD207" s="12">
        <f t="shared" si="105"/>
        <v>1564.0376477142854</v>
      </c>
      <c r="AE207" s="12">
        <f t="shared" si="111"/>
        <v>1610.9587771457141</v>
      </c>
      <c r="AF207" s="13">
        <f t="shared" si="106"/>
        <v>4147.2</v>
      </c>
      <c r="AG207" s="36">
        <f t="shared" si="88"/>
        <v>4147.2</v>
      </c>
      <c r="AH207" s="15">
        <f t="shared" si="107"/>
        <v>-4088.4756520301271</v>
      </c>
      <c r="AI207" s="15">
        <f t="shared" si="109"/>
        <v>1641031.352164187</v>
      </c>
      <c r="AJ207" s="15">
        <f t="shared" si="110"/>
        <v>483202.37125127169</v>
      </c>
    </row>
    <row r="208" spans="1:36" x14ac:dyDescent="0.15">
      <c r="A208" s="2">
        <v>42147</v>
      </c>
      <c r="B208" s="38">
        <v>0.62096437800000004</v>
      </c>
      <c r="C208" s="12">
        <f t="shared" si="93"/>
        <v>53651.322259200002</v>
      </c>
      <c r="D208" s="12">
        <f>Výpar!$I$18/31</f>
        <v>13963.628571428571</v>
      </c>
      <c r="E208" s="12">
        <f t="shared" si="94"/>
        <v>14382.53742857143</v>
      </c>
      <c r="F208" s="13">
        <f t="shared" si="113"/>
        <v>11664</v>
      </c>
      <c r="G208" s="13">
        <f t="shared" si="96"/>
        <v>7171.2000000000007</v>
      </c>
      <c r="H208" s="14">
        <f t="shared" si="96"/>
        <v>7171.2000000000007</v>
      </c>
      <c r="I208" s="15">
        <f t="shared" si="89"/>
        <v>26006.400000000001</v>
      </c>
      <c r="J208" s="15">
        <f t="shared" si="90"/>
        <v>13262.384830628573</v>
      </c>
      <c r="K208" s="15">
        <f t="shared" si="97"/>
        <v>5609253.9778153123</v>
      </c>
      <c r="L208" s="15">
        <f t="shared" si="98"/>
        <v>6713491.6471681464</v>
      </c>
      <c r="N208" s="2">
        <v>42147</v>
      </c>
      <c r="O208" s="38">
        <f t="shared" si="91"/>
        <v>0.20494528237619736</v>
      </c>
      <c r="P208" s="12">
        <f t="shared" si="99"/>
        <v>17707.272397303452</v>
      </c>
      <c r="Q208" s="12">
        <f t="shared" si="100"/>
        <v>3988.5942857142859</v>
      </c>
      <c r="R208" s="12">
        <f t="shared" si="101"/>
        <v>4108.2521142857149</v>
      </c>
      <c r="S208" s="13">
        <f t="shared" si="102"/>
        <v>7171.2000000000007</v>
      </c>
      <c r="T208" s="13">
        <f t="shared" si="87"/>
        <v>0</v>
      </c>
      <c r="U208" s="14">
        <v>0</v>
      </c>
      <c r="V208" s="15">
        <f t="shared" si="85"/>
        <v>7171.2000000000007</v>
      </c>
      <c r="W208" s="15">
        <f t="shared" si="103"/>
        <v>6427.8202830177361</v>
      </c>
      <c r="X208" s="15">
        <f t="shared" si="112"/>
        <v>6518000</v>
      </c>
      <c r="Y208" s="15">
        <f t="shared" si="108"/>
        <v>3302924.6658276189</v>
      </c>
      <c r="Z208" s="15">
        <f t="shared" si="104"/>
        <v>6518000</v>
      </c>
      <c r="AB208" s="2">
        <v>42147</v>
      </c>
      <c r="AC208" s="12">
        <f t="shared" si="92"/>
        <v>5851.8096774729747</v>
      </c>
      <c r="AD208" s="12">
        <f t="shared" si="105"/>
        <v>1564.0376477142854</v>
      </c>
      <c r="AE208" s="12">
        <f t="shared" si="111"/>
        <v>1610.9587771457141</v>
      </c>
      <c r="AF208" s="13">
        <f t="shared" si="106"/>
        <v>4147.2</v>
      </c>
      <c r="AG208" s="36">
        <f t="shared" si="88"/>
        <v>4147.2</v>
      </c>
      <c r="AH208" s="15">
        <f t="shared" si="107"/>
        <v>93.650900327260388</v>
      </c>
      <c r="AI208" s="15">
        <f t="shared" si="109"/>
        <v>1641125.0030645144</v>
      </c>
      <c r="AJ208" s="15">
        <f t="shared" si="110"/>
        <v>462699.59521611349</v>
      </c>
    </row>
    <row r="209" spans="1:36" x14ac:dyDescent="0.15">
      <c r="A209" s="2">
        <v>42148</v>
      </c>
      <c r="B209" s="38">
        <v>1.076862765</v>
      </c>
      <c r="C209" s="12">
        <f t="shared" si="93"/>
        <v>93040.942895999993</v>
      </c>
      <c r="D209" s="12">
        <f>Výpar!$I$18/31</f>
        <v>13963.628571428571</v>
      </c>
      <c r="E209" s="12">
        <f t="shared" si="94"/>
        <v>14382.53742857143</v>
      </c>
      <c r="F209" s="13">
        <f t="shared" si="113"/>
        <v>11664</v>
      </c>
      <c r="G209" s="13">
        <f t="shared" si="96"/>
        <v>7171.2000000000007</v>
      </c>
      <c r="H209" s="14">
        <f t="shared" si="96"/>
        <v>7171.2000000000007</v>
      </c>
      <c r="I209" s="15">
        <f t="shared" si="89"/>
        <v>26006.400000000001</v>
      </c>
      <c r="J209" s="15">
        <f t="shared" si="90"/>
        <v>52652.005467428564</v>
      </c>
      <c r="K209" s="15">
        <f t="shared" si="97"/>
        <v>5627000</v>
      </c>
      <c r="L209" s="15">
        <f t="shared" si="98"/>
        <v>6766143.6526355753</v>
      </c>
      <c r="N209" s="2">
        <v>42148</v>
      </c>
      <c r="O209" s="38">
        <f t="shared" si="91"/>
        <v>0.35541160052394771</v>
      </c>
      <c r="P209" s="12">
        <f t="shared" si="99"/>
        <v>30707.562285269083</v>
      </c>
      <c r="Q209" s="12">
        <f t="shared" si="100"/>
        <v>3988.5942857142859</v>
      </c>
      <c r="R209" s="12">
        <f t="shared" si="101"/>
        <v>4108.2521142857149</v>
      </c>
      <c r="S209" s="13">
        <f t="shared" si="102"/>
        <v>7171.2000000000007</v>
      </c>
      <c r="T209" s="13">
        <f t="shared" si="87"/>
        <v>0</v>
      </c>
      <c r="U209" s="14">
        <v>0</v>
      </c>
      <c r="V209" s="15">
        <f t="shared" si="85"/>
        <v>7171.2000000000007</v>
      </c>
      <c r="W209" s="15">
        <f t="shared" si="103"/>
        <v>19428.110170983367</v>
      </c>
      <c r="X209" s="15">
        <f t="shared" si="112"/>
        <v>6518000</v>
      </c>
      <c r="Y209" s="15">
        <f t="shared" si="108"/>
        <v>3322352.7759986022</v>
      </c>
      <c r="Z209" s="15">
        <f t="shared" si="104"/>
        <v>6518000</v>
      </c>
      <c r="AB209" s="2">
        <v>42148</v>
      </c>
      <c r="AC209" s="12">
        <f t="shared" si="92"/>
        <v>10148.079620659506</v>
      </c>
      <c r="AD209" s="12">
        <f t="shared" si="105"/>
        <v>1564.0376477142854</v>
      </c>
      <c r="AE209" s="12">
        <f t="shared" si="111"/>
        <v>1610.9587771457141</v>
      </c>
      <c r="AF209" s="13">
        <f t="shared" si="106"/>
        <v>4147.2</v>
      </c>
      <c r="AG209" s="36">
        <f t="shared" si="88"/>
        <v>4147.2</v>
      </c>
      <c r="AH209" s="15">
        <f t="shared" si="107"/>
        <v>4389.9208435137916</v>
      </c>
      <c r="AI209" s="15">
        <f t="shared" si="109"/>
        <v>1645514.9239080281</v>
      </c>
      <c r="AJ209" s="15">
        <f t="shared" si="110"/>
        <v>450883.00996765529</v>
      </c>
    </row>
    <row r="210" spans="1:36" x14ac:dyDescent="0.15">
      <c r="A210" s="2">
        <v>42149</v>
      </c>
      <c r="B210" s="38">
        <v>1.075666454</v>
      </c>
      <c r="C210" s="12">
        <f t="shared" si="93"/>
        <v>92937.581625600011</v>
      </c>
      <c r="D210" s="12">
        <f>Výpar!$I$18/31</f>
        <v>13963.628571428571</v>
      </c>
      <c r="E210" s="12">
        <f t="shared" si="94"/>
        <v>14382.53742857143</v>
      </c>
      <c r="F210" s="13">
        <f t="shared" si="113"/>
        <v>11664</v>
      </c>
      <c r="G210" s="13">
        <f t="shared" si="96"/>
        <v>7171.2000000000007</v>
      </c>
      <c r="H210" s="14">
        <f t="shared" si="96"/>
        <v>7171.2000000000007</v>
      </c>
      <c r="I210" s="15">
        <f t="shared" si="89"/>
        <v>26006.400000000001</v>
      </c>
      <c r="J210" s="15">
        <f t="shared" si="90"/>
        <v>52548.644197028581</v>
      </c>
      <c r="K210" s="15">
        <f t="shared" si="97"/>
        <v>5627000</v>
      </c>
      <c r="L210" s="15">
        <f t="shared" si="98"/>
        <v>6818692.2968326034</v>
      </c>
      <c r="N210" s="2">
        <v>42149</v>
      </c>
      <c r="O210" s="38">
        <f t="shared" si="91"/>
        <v>0.35501676580493463</v>
      </c>
      <c r="P210" s="12">
        <f t="shared" si="99"/>
        <v>30673.44856554635</v>
      </c>
      <c r="Q210" s="12">
        <f t="shared" si="100"/>
        <v>3988.5942857142859</v>
      </c>
      <c r="R210" s="12">
        <f t="shared" si="101"/>
        <v>4108.2521142857149</v>
      </c>
      <c r="S210" s="13">
        <f t="shared" si="102"/>
        <v>7171.2000000000007</v>
      </c>
      <c r="T210" s="13">
        <f t="shared" si="87"/>
        <v>0</v>
      </c>
      <c r="U210" s="14">
        <v>0</v>
      </c>
      <c r="V210" s="15">
        <f t="shared" si="85"/>
        <v>7171.2000000000007</v>
      </c>
      <c r="W210" s="15">
        <f t="shared" si="103"/>
        <v>19393.996451260635</v>
      </c>
      <c r="X210" s="15">
        <f t="shared" si="112"/>
        <v>6518000</v>
      </c>
      <c r="Y210" s="15">
        <f t="shared" si="108"/>
        <v>3341746.7724498627</v>
      </c>
      <c r="Z210" s="15">
        <f t="shared" si="104"/>
        <v>6518000</v>
      </c>
      <c r="AB210" s="2">
        <v>42149</v>
      </c>
      <c r="AC210" s="12">
        <f t="shared" si="92"/>
        <v>10136.805891384382</v>
      </c>
      <c r="AD210" s="12">
        <f t="shared" si="105"/>
        <v>1564.0376477142854</v>
      </c>
      <c r="AE210" s="12">
        <f t="shared" si="111"/>
        <v>1610.9587771457141</v>
      </c>
      <c r="AF210" s="13">
        <f t="shared" si="106"/>
        <v>4147.2</v>
      </c>
      <c r="AG210" s="36">
        <f t="shared" si="88"/>
        <v>4147.2</v>
      </c>
      <c r="AH210" s="15">
        <f t="shared" si="107"/>
        <v>4378.6471142386672</v>
      </c>
      <c r="AI210" s="15">
        <f t="shared" si="109"/>
        <v>1649893.5710222668</v>
      </c>
      <c r="AJ210" s="15">
        <f t="shared" si="110"/>
        <v>443433.79810416081</v>
      </c>
    </row>
    <row r="211" spans="1:36" x14ac:dyDescent="0.15">
      <c r="A211" s="2">
        <v>42150</v>
      </c>
      <c r="B211" s="38">
        <v>1.068419875</v>
      </c>
      <c r="C211" s="12">
        <f t="shared" si="93"/>
        <v>92311.477200000008</v>
      </c>
      <c r="D211" s="12">
        <f>Výpar!$I$18/31</f>
        <v>13963.628571428571</v>
      </c>
      <c r="E211" s="12">
        <f t="shared" si="94"/>
        <v>14382.53742857143</v>
      </c>
      <c r="F211" s="13">
        <f t="shared" si="113"/>
        <v>11664</v>
      </c>
      <c r="G211" s="13">
        <f t="shared" si="96"/>
        <v>7171.2000000000007</v>
      </c>
      <c r="H211" s="14">
        <f t="shared" si="96"/>
        <v>7171.2000000000007</v>
      </c>
      <c r="I211" s="15">
        <f t="shared" si="89"/>
        <v>26006.400000000001</v>
      </c>
      <c r="J211" s="15">
        <f t="shared" si="90"/>
        <v>51922.539771428579</v>
      </c>
      <c r="K211" s="15">
        <f t="shared" si="97"/>
        <v>5627000</v>
      </c>
      <c r="L211" s="15">
        <f t="shared" si="98"/>
        <v>6870614.8366040317</v>
      </c>
      <c r="N211" s="2">
        <v>42150</v>
      </c>
      <c r="O211" s="38">
        <f t="shared" si="91"/>
        <v>0.35262507920899855</v>
      </c>
      <c r="P211" s="12">
        <f t="shared" si="99"/>
        <v>30466.806843657476</v>
      </c>
      <c r="Q211" s="12">
        <f t="shared" si="100"/>
        <v>3988.5942857142859</v>
      </c>
      <c r="R211" s="12">
        <f t="shared" si="101"/>
        <v>4108.2521142857149</v>
      </c>
      <c r="S211" s="13">
        <f t="shared" si="102"/>
        <v>7171.2000000000007</v>
      </c>
      <c r="T211" s="13">
        <f t="shared" si="87"/>
        <v>0</v>
      </c>
      <c r="U211" s="14">
        <v>0</v>
      </c>
      <c r="V211" s="15">
        <f t="shared" si="85"/>
        <v>7171.2000000000007</v>
      </c>
      <c r="W211" s="15">
        <f t="shared" si="103"/>
        <v>19187.35472937176</v>
      </c>
      <c r="X211" s="15">
        <f t="shared" si="112"/>
        <v>6518000</v>
      </c>
      <c r="Y211" s="15">
        <f t="shared" si="108"/>
        <v>3360934.1271792343</v>
      </c>
      <c r="Z211" s="15">
        <f t="shared" si="104"/>
        <v>6518000</v>
      </c>
      <c r="AB211" s="2">
        <v>42150</v>
      </c>
      <c r="AC211" s="12">
        <f t="shared" si="92"/>
        <v>10068.515981973875</v>
      </c>
      <c r="AD211" s="12">
        <f t="shared" si="105"/>
        <v>1564.0376477142854</v>
      </c>
      <c r="AE211" s="12">
        <f t="shared" si="111"/>
        <v>1610.9587771457141</v>
      </c>
      <c r="AF211" s="13">
        <f t="shared" si="106"/>
        <v>4147.2</v>
      </c>
      <c r="AG211" s="36">
        <f t="shared" si="88"/>
        <v>4147.2</v>
      </c>
      <c r="AH211" s="15">
        <f t="shared" si="107"/>
        <v>4310.3572048281603</v>
      </c>
      <c r="AI211" s="15">
        <f t="shared" si="109"/>
        <v>1654203.9282270949</v>
      </c>
      <c r="AJ211" s="15">
        <f t="shared" si="110"/>
        <v>440226.65353608399</v>
      </c>
    </row>
    <row r="212" spans="1:36" x14ac:dyDescent="0.15">
      <c r="A212" s="2">
        <v>42151</v>
      </c>
      <c r="B212" s="38">
        <v>1.0727803869999999</v>
      </c>
      <c r="C212" s="12">
        <f t="shared" si="93"/>
        <v>92688.225436799985</v>
      </c>
      <c r="D212" s="12">
        <f>Výpar!$I$18/31</f>
        <v>13963.628571428571</v>
      </c>
      <c r="E212" s="12">
        <f t="shared" si="94"/>
        <v>14382.53742857143</v>
      </c>
      <c r="F212" s="13">
        <f t="shared" si="113"/>
        <v>11664</v>
      </c>
      <c r="G212" s="13">
        <f t="shared" si="96"/>
        <v>7171.2000000000007</v>
      </c>
      <c r="H212" s="14">
        <f t="shared" si="96"/>
        <v>7171.2000000000007</v>
      </c>
      <c r="I212" s="15">
        <f t="shared" si="89"/>
        <v>26006.400000000001</v>
      </c>
      <c r="J212" s="15">
        <f t="shared" si="90"/>
        <v>52299.288008228556</v>
      </c>
      <c r="K212" s="15">
        <f t="shared" si="97"/>
        <v>5627000</v>
      </c>
      <c r="L212" s="15">
        <f t="shared" si="98"/>
        <v>6922914.1246122606</v>
      </c>
      <c r="N212" s="2">
        <v>42151</v>
      </c>
      <c r="O212" s="38">
        <f t="shared" si="91"/>
        <v>0.35406423803164</v>
      </c>
      <c r="P212" s="12">
        <f t="shared" si="99"/>
        <v>30591.150165933697</v>
      </c>
      <c r="Q212" s="12">
        <f t="shared" si="100"/>
        <v>3988.5942857142859</v>
      </c>
      <c r="R212" s="12">
        <f t="shared" si="101"/>
        <v>4108.2521142857149</v>
      </c>
      <c r="S212" s="13">
        <f t="shared" si="102"/>
        <v>7171.2000000000007</v>
      </c>
      <c r="T212" s="13">
        <f t="shared" si="87"/>
        <v>0</v>
      </c>
      <c r="U212" s="14">
        <v>0</v>
      </c>
      <c r="V212" s="15">
        <f t="shared" si="85"/>
        <v>7171.2000000000007</v>
      </c>
      <c r="W212" s="15">
        <f t="shared" si="103"/>
        <v>19311.698051647982</v>
      </c>
      <c r="X212" s="15">
        <f t="shared" si="112"/>
        <v>6518000</v>
      </c>
      <c r="Y212" s="15">
        <f t="shared" si="108"/>
        <v>3380245.8252308825</v>
      </c>
      <c r="Z212" s="15">
        <f t="shared" si="104"/>
        <v>6518000</v>
      </c>
      <c r="AB212" s="2">
        <v>42151</v>
      </c>
      <c r="AC212" s="12">
        <f t="shared" si="92"/>
        <v>10109.608333201044</v>
      </c>
      <c r="AD212" s="12">
        <f t="shared" si="105"/>
        <v>1564.0376477142854</v>
      </c>
      <c r="AE212" s="12">
        <f t="shared" si="111"/>
        <v>1610.9587771457141</v>
      </c>
      <c r="AF212" s="13">
        <f t="shared" si="106"/>
        <v>4147.2</v>
      </c>
      <c r="AG212" s="36">
        <f t="shared" si="88"/>
        <v>4147.2</v>
      </c>
      <c r="AH212" s="15">
        <f t="shared" si="107"/>
        <v>4351.4495560553296</v>
      </c>
      <c r="AI212" s="15">
        <f t="shared" si="109"/>
        <v>1658555.3777831502</v>
      </c>
      <c r="AJ212" s="15">
        <f t="shared" si="110"/>
        <v>441412.05087528948</v>
      </c>
    </row>
    <row r="213" spans="1:36" x14ac:dyDescent="0.15">
      <c r="A213" s="2">
        <v>42152</v>
      </c>
      <c r="B213" s="38">
        <v>0.62609778100000002</v>
      </c>
      <c r="C213" s="12">
        <f t="shared" si="93"/>
        <v>54094.848278400001</v>
      </c>
      <c r="D213" s="12">
        <f>Výpar!$I$18/31</f>
        <v>13963.628571428571</v>
      </c>
      <c r="E213" s="12">
        <f t="shared" si="94"/>
        <v>14382.53742857143</v>
      </c>
      <c r="F213" s="13">
        <f t="shared" si="113"/>
        <v>11664</v>
      </c>
      <c r="G213" s="13">
        <f t="shared" si="96"/>
        <v>7171.2000000000007</v>
      </c>
      <c r="H213" s="14">
        <f t="shared" si="96"/>
        <v>7171.2000000000007</v>
      </c>
      <c r="I213" s="15">
        <f t="shared" si="89"/>
        <v>26006.400000000001</v>
      </c>
      <c r="J213" s="15">
        <f t="shared" si="90"/>
        <v>13705.910849828571</v>
      </c>
      <c r="K213" s="15">
        <f t="shared" si="97"/>
        <v>5627000</v>
      </c>
      <c r="L213" s="15">
        <f t="shared" si="98"/>
        <v>6936620.0354620889</v>
      </c>
      <c r="N213" s="2">
        <v>42152</v>
      </c>
      <c r="O213" s="38">
        <f t="shared" si="91"/>
        <v>0.20663952888156747</v>
      </c>
      <c r="P213" s="12">
        <f t="shared" si="99"/>
        <v>17853.655295367429</v>
      </c>
      <c r="Q213" s="12">
        <f t="shared" si="100"/>
        <v>3988.5942857142859</v>
      </c>
      <c r="R213" s="12">
        <f t="shared" si="101"/>
        <v>4108.2521142857149</v>
      </c>
      <c r="S213" s="13">
        <f t="shared" si="102"/>
        <v>7171.2000000000007</v>
      </c>
      <c r="T213" s="13">
        <f t="shared" si="87"/>
        <v>0</v>
      </c>
      <c r="U213" s="14">
        <v>0</v>
      </c>
      <c r="V213" s="15">
        <f t="shared" si="85"/>
        <v>7171.2000000000007</v>
      </c>
      <c r="W213" s="15">
        <f t="shared" si="103"/>
        <v>6574.2031810817134</v>
      </c>
      <c r="X213" s="15">
        <f t="shared" si="112"/>
        <v>6518000</v>
      </c>
      <c r="Y213" s="15">
        <f t="shared" si="108"/>
        <v>3386820.0284119644</v>
      </c>
      <c r="Z213" s="15">
        <f t="shared" si="104"/>
        <v>6518000</v>
      </c>
      <c r="AB213" s="2">
        <v>42152</v>
      </c>
      <c r="AC213" s="12">
        <f t="shared" si="92"/>
        <v>5900.1855560548038</v>
      </c>
      <c r="AD213" s="12">
        <f t="shared" si="105"/>
        <v>1564.0376477142854</v>
      </c>
      <c r="AE213" s="12">
        <f t="shared" si="111"/>
        <v>1610.9587771457141</v>
      </c>
      <c r="AF213" s="13">
        <f t="shared" si="106"/>
        <v>4147.2</v>
      </c>
      <c r="AG213" s="36">
        <f t="shared" si="88"/>
        <v>4147.2</v>
      </c>
      <c r="AH213" s="15">
        <f t="shared" si="107"/>
        <v>142.02677890908944</v>
      </c>
      <c r="AI213" s="15">
        <f t="shared" si="109"/>
        <v>1658697.4045620593</v>
      </c>
      <c r="AJ213" s="15">
        <f t="shared" si="110"/>
        <v>438530.05221625802</v>
      </c>
    </row>
    <row r="214" spans="1:36" x14ac:dyDescent="0.15">
      <c r="A214" s="2">
        <v>42153</v>
      </c>
      <c r="B214" s="38">
        <v>0.63474681799999999</v>
      </c>
      <c r="C214" s="12">
        <f t="shared" si="93"/>
        <v>54842.125075199998</v>
      </c>
      <c r="D214" s="12">
        <f>Výpar!$I$18/31</f>
        <v>13963.628571428571</v>
      </c>
      <c r="E214" s="12">
        <f t="shared" si="94"/>
        <v>14382.53742857143</v>
      </c>
      <c r="F214" s="13">
        <f t="shared" si="113"/>
        <v>11664</v>
      </c>
      <c r="G214" s="13">
        <f t="shared" si="96"/>
        <v>7171.2000000000007</v>
      </c>
      <c r="H214" s="14">
        <f t="shared" si="96"/>
        <v>7171.2000000000007</v>
      </c>
      <c r="I214" s="15">
        <f t="shared" si="89"/>
        <v>26006.400000000001</v>
      </c>
      <c r="J214" s="15">
        <f t="shared" si="90"/>
        <v>14453.187646628568</v>
      </c>
      <c r="K214" s="15">
        <f t="shared" si="97"/>
        <v>5627000</v>
      </c>
      <c r="L214" s="15">
        <f t="shared" si="98"/>
        <v>6951073.2231087172</v>
      </c>
      <c r="N214" s="2">
        <v>42153</v>
      </c>
      <c r="O214" s="38">
        <f t="shared" si="91"/>
        <v>0.2094940876824383</v>
      </c>
      <c r="P214" s="12">
        <f t="shared" si="99"/>
        <v>18100.289175762668</v>
      </c>
      <c r="Q214" s="12">
        <f t="shared" si="100"/>
        <v>3988.5942857142859</v>
      </c>
      <c r="R214" s="12">
        <f t="shared" si="101"/>
        <v>4108.2521142857149</v>
      </c>
      <c r="S214" s="13">
        <f t="shared" si="102"/>
        <v>7171.2000000000007</v>
      </c>
      <c r="T214" s="13">
        <f t="shared" si="87"/>
        <v>0</v>
      </c>
      <c r="U214" s="14">
        <v>0</v>
      </c>
      <c r="V214" s="15">
        <f t="shared" si="85"/>
        <v>7171.2000000000007</v>
      </c>
      <c r="W214" s="15">
        <f t="shared" si="103"/>
        <v>6820.8370614769519</v>
      </c>
      <c r="X214" s="15">
        <f t="shared" si="112"/>
        <v>6518000</v>
      </c>
      <c r="Y214" s="15">
        <f t="shared" si="108"/>
        <v>3393640.8654734413</v>
      </c>
      <c r="Z214" s="15">
        <f t="shared" si="104"/>
        <v>6518000</v>
      </c>
      <c r="AB214" s="2">
        <v>42153</v>
      </c>
      <c r="AC214" s="12">
        <f t="shared" si="92"/>
        <v>5981.6918714096937</v>
      </c>
      <c r="AD214" s="12">
        <f t="shared" si="105"/>
        <v>1564.0376477142854</v>
      </c>
      <c r="AE214" s="12">
        <f t="shared" si="111"/>
        <v>1610.9587771457141</v>
      </c>
      <c r="AF214" s="13">
        <f t="shared" si="106"/>
        <v>4147.2</v>
      </c>
      <c r="AG214" s="36">
        <f t="shared" si="88"/>
        <v>4147.2</v>
      </c>
      <c r="AH214" s="15">
        <f t="shared" si="107"/>
        <v>223.53309426397936</v>
      </c>
      <c r="AI214" s="15">
        <f t="shared" si="109"/>
        <v>1658920.9376563232</v>
      </c>
      <c r="AJ214" s="15">
        <f t="shared" si="110"/>
        <v>435953.09296684514</v>
      </c>
    </row>
    <row r="215" spans="1:36" x14ac:dyDescent="0.15">
      <c r="A215" s="2">
        <v>42154</v>
      </c>
      <c r="B215" s="38">
        <v>0.63312839600000004</v>
      </c>
      <c r="C215" s="12">
        <f t="shared" si="93"/>
        <v>54702.293414400003</v>
      </c>
      <c r="D215" s="12">
        <f>Výpar!$I$18/31</f>
        <v>13963.628571428571</v>
      </c>
      <c r="E215" s="12">
        <f t="shared" si="94"/>
        <v>14382.53742857143</v>
      </c>
      <c r="F215" s="13">
        <f t="shared" si="113"/>
        <v>11664</v>
      </c>
      <c r="G215" s="13">
        <f t="shared" si="96"/>
        <v>7171.2000000000007</v>
      </c>
      <c r="H215" s="14">
        <f t="shared" si="96"/>
        <v>7171.2000000000007</v>
      </c>
      <c r="I215" s="15">
        <f t="shared" si="89"/>
        <v>26006.400000000001</v>
      </c>
      <c r="J215" s="15">
        <f t="shared" si="90"/>
        <v>14313.355985828573</v>
      </c>
      <c r="K215" s="15">
        <f t="shared" si="97"/>
        <v>5627000</v>
      </c>
      <c r="L215" s="15">
        <f t="shared" si="98"/>
        <v>6965386.5790945459</v>
      </c>
      <c r="N215" s="2">
        <v>42154</v>
      </c>
      <c r="O215" s="38">
        <f t="shared" si="91"/>
        <v>0.20895993795413642</v>
      </c>
      <c r="P215" s="12">
        <f t="shared" si="99"/>
        <v>18054.138639237386</v>
      </c>
      <c r="Q215" s="12">
        <f t="shared" si="100"/>
        <v>3988.5942857142859</v>
      </c>
      <c r="R215" s="12">
        <f t="shared" si="101"/>
        <v>4108.2521142857149</v>
      </c>
      <c r="S215" s="13">
        <f t="shared" si="102"/>
        <v>7171.2000000000007</v>
      </c>
      <c r="T215" s="13">
        <f t="shared" si="87"/>
        <v>0</v>
      </c>
      <c r="U215" s="14">
        <v>0</v>
      </c>
      <c r="V215" s="15">
        <f t="shared" si="85"/>
        <v>7171.2000000000007</v>
      </c>
      <c r="W215" s="15">
        <f t="shared" si="103"/>
        <v>6774.6865249516704</v>
      </c>
      <c r="X215" s="15">
        <f t="shared" si="112"/>
        <v>6518000</v>
      </c>
      <c r="Y215" s="15">
        <f t="shared" si="108"/>
        <v>3400415.5519983931</v>
      </c>
      <c r="Z215" s="15">
        <f t="shared" si="104"/>
        <v>6518000</v>
      </c>
      <c r="AB215" s="2">
        <v>42154</v>
      </c>
      <c r="AC215" s="12">
        <f t="shared" si="92"/>
        <v>5966.4402758957331</v>
      </c>
      <c r="AD215" s="12">
        <f t="shared" si="105"/>
        <v>1564.0376477142854</v>
      </c>
      <c r="AE215" s="12">
        <f t="shared" si="111"/>
        <v>1610.9587771457141</v>
      </c>
      <c r="AF215" s="13">
        <f t="shared" si="106"/>
        <v>4147.2</v>
      </c>
      <c r="AG215" s="36">
        <f t="shared" si="88"/>
        <v>4147.2</v>
      </c>
      <c r="AH215" s="15">
        <f t="shared" si="107"/>
        <v>208.28149875001873</v>
      </c>
      <c r="AI215" s="15">
        <f t="shared" si="109"/>
        <v>1659129.2191550732</v>
      </c>
      <c r="AJ215" s="15">
        <f t="shared" si="110"/>
        <v>433569.16362066835</v>
      </c>
    </row>
    <row r="216" spans="1:36" x14ac:dyDescent="0.15">
      <c r="A216" s="2">
        <v>42155</v>
      </c>
      <c r="B216" s="38">
        <v>0.64677602199999995</v>
      </c>
      <c r="C216" s="12">
        <f t="shared" si="93"/>
        <v>55881.448300799995</v>
      </c>
      <c r="D216" s="12">
        <f>Výpar!$I$18/31</f>
        <v>13963.628571428571</v>
      </c>
      <c r="E216" s="12">
        <f t="shared" si="94"/>
        <v>14382.53742857143</v>
      </c>
      <c r="F216" s="13">
        <f t="shared" si="113"/>
        <v>11664</v>
      </c>
      <c r="G216" s="13">
        <f t="shared" si="96"/>
        <v>7171.2000000000007</v>
      </c>
      <c r="H216" s="14">
        <f t="shared" si="96"/>
        <v>7171.2000000000007</v>
      </c>
      <c r="I216" s="15">
        <f t="shared" si="89"/>
        <v>26006.400000000001</v>
      </c>
      <c r="J216" s="15">
        <f t="shared" si="90"/>
        <v>15492.510872228566</v>
      </c>
      <c r="K216" s="15">
        <f t="shared" si="97"/>
        <v>5627000</v>
      </c>
      <c r="L216" s="15">
        <f t="shared" si="98"/>
        <v>6980879.0899667749</v>
      </c>
      <c r="N216" s="2">
        <v>42155</v>
      </c>
      <c r="O216" s="38">
        <f t="shared" si="91"/>
        <v>0.21346424877039183</v>
      </c>
      <c r="P216" s="12">
        <f t="shared" si="99"/>
        <v>18443.311093761855</v>
      </c>
      <c r="Q216" s="12">
        <f t="shared" si="100"/>
        <v>3988.5942857142859</v>
      </c>
      <c r="R216" s="12">
        <f t="shared" si="101"/>
        <v>4108.2521142857149</v>
      </c>
      <c r="S216" s="13">
        <f t="shared" si="102"/>
        <v>7171.2000000000007</v>
      </c>
      <c r="T216" s="13">
        <f t="shared" si="87"/>
        <v>0</v>
      </c>
      <c r="U216" s="14">
        <v>0</v>
      </c>
      <c r="V216" s="15">
        <f t="shared" si="85"/>
        <v>7171.2000000000007</v>
      </c>
      <c r="W216" s="15">
        <f t="shared" si="103"/>
        <v>7163.8589794761392</v>
      </c>
      <c r="X216" s="15">
        <f t="shared" si="112"/>
        <v>6518000</v>
      </c>
      <c r="Y216" s="15">
        <f t="shared" si="108"/>
        <v>3407579.4109778693</v>
      </c>
      <c r="Z216" s="15">
        <f t="shared" si="104"/>
        <v>6518000</v>
      </c>
      <c r="AB216" s="2">
        <v>42155</v>
      </c>
      <c r="AC216" s="12">
        <f t="shared" si="92"/>
        <v>6095.0520171337012</v>
      </c>
      <c r="AD216" s="12">
        <f t="shared" si="105"/>
        <v>1564.0376477142854</v>
      </c>
      <c r="AE216" s="12">
        <f t="shared" si="111"/>
        <v>1610.9587771457141</v>
      </c>
      <c r="AF216" s="13">
        <f t="shared" si="106"/>
        <v>4147.2</v>
      </c>
      <c r="AG216" s="36">
        <f t="shared" si="88"/>
        <v>4147.2</v>
      </c>
      <c r="AH216" s="15">
        <f t="shared" si="107"/>
        <v>336.89323998798682</v>
      </c>
      <c r="AI216" s="15">
        <f t="shared" si="109"/>
        <v>1659466.1123950612</v>
      </c>
      <c r="AJ216" s="15">
        <f t="shared" si="110"/>
        <v>431650.73925571761</v>
      </c>
    </row>
    <row r="217" spans="1:36" x14ac:dyDescent="0.15">
      <c r="A217" s="2">
        <v>42156</v>
      </c>
      <c r="B217" s="38">
        <v>0.19629048299999999</v>
      </c>
      <c r="C217" s="12">
        <f t="shared" si="93"/>
        <v>16959.497731199997</v>
      </c>
      <c r="D217" s="12">
        <f>Výpar!J$18/30</f>
        <v>16333.186567164183</v>
      </c>
      <c r="E217" s="12">
        <f t="shared" si="94"/>
        <v>16823.18216417911</v>
      </c>
      <c r="F217" s="13">
        <f t="shared" si="113"/>
        <v>11664</v>
      </c>
      <c r="G217" s="13">
        <f t="shared" si="96"/>
        <v>7171.2000000000007</v>
      </c>
      <c r="H217" s="14">
        <f t="shared" si="96"/>
        <v>7171.2000000000007</v>
      </c>
      <c r="I217" s="15">
        <f t="shared" si="89"/>
        <v>26006.400000000001</v>
      </c>
      <c r="J217" s="15">
        <f t="shared" si="90"/>
        <v>-25870.084432979114</v>
      </c>
      <c r="K217" s="15">
        <f t="shared" si="97"/>
        <v>5601129.9155670209</v>
      </c>
      <c r="L217" s="15">
        <f t="shared" si="98"/>
        <v>6929138.9211008167</v>
      </c>
      <c r="N217" s="2">
        <v>42156</v>
      </c>
      <c r="O217" s="38">
        <f t="shared" si="91"/>
        <v>6.4784406145428144E-2</v>
      </c>
      <c r="P217" s="12">
        <f t="shared" si="99"/>
        <v>5597.3726909649913</v>
      </c>
      <c r="Q217" s="12">
        <f t="shared" si="100"/>
        <v>4665.4388059701505</v>
      </c>
      <c r="R217" s="12">
        <f t="shared" si="101"/>
        <v>4805.4019701492552</v>
      </c>
      <c r="S217" s="13">
        <f t="shared" si="102"/>
        <v>7171.2000000000007</v>
      </c>
      <c r="T217" s="13">
        <f t="shared" si="87"/>
        <v>0</v>
      </c>
      <c r="U217" s="14">
        <v>0</v>
      </c>
      <c r="V217" s="15">
        <f t="shared" si="85"/>
        <v>7171.2000000000007</v>
      </c>
      <c r="W217" s="15">
        <f t="shared" si="103"/>
        <v>-6379.2292791842638</v>
      </c>
      <c r="X217" s="15">
        <f t="shared" si="112"/>
        <v>6511620.7707208153</v>
      </c>
      <c r="Y217" s="15">
        <f t="shared" si="108"/>
        <v>3394820.9524194999</v>
      </c>
      <c r="Z217" s="15">
        <f t="shared" si="104"/>
        <v>6518000</v>
      </c>
      <c r="AB217" s="2">
        <v>42156</v>
      </c>
      <c r="AC217" s="12">
        <f t="shared" si="92"/>
        <v>1849.7913708268211</v>
      </c>
      <c r="AD217" s="12">
        <f t="shared" si="105"/>
        <v>1829.4470214179107</v>
      </c>
      <c r="AE217" s="12">
        <f t="shared" si="111"/>
        <v>1884.3304320604482</v>
      </c>
      <c r="AF217" s="13">
        <f t="shared" si="106"/>
        <v>4147.2</v>
      </c>
      <c r="AG217" s="36">
        <f t="shared" si="88"/>
        <v>4147.2</v>
      </c>
      <c r="AH217" s="15">
        <f t="shared" si="107"/>
        <v>-4181.7390612336276</v>
      </c>
      <c r="AI217" s="15">
        <f t="shared" si="109"/>
        <v>1655284.3733338276</v>
      </c>
      <c r="AJ217" s="15">
        <f t="shared" si="110"/>
        <v>421031.94352831168</v>
      </c>
    </row>
    <row r="218" spans="1:36" x14ac:dyDescent="0.15">
      <c r="A218" s="2">
        <v>42157</v>
      </c>
      <c r="B218" s="38">
        <v>0.63003552699999998</v>
      </c>
      <c r="C218" s="12">
        <f t="shared" si="93"/>
        <v>54435.0695328</v>
      </c>
      <c r="D218" s="12">
        <f>Výpar!J$18/30</f>
        <v>16333.186567164183</v>
      </c>
      <c r="E218" s="12">
        <f t="shared" si="94"/>
        <v>16823.18216417911</v>
      </c>
      <c r="F218" s="13">
        <f t="shared" si="113"/>
        <v>11664</v>
      </c>
      <c r="G218" s="13">
        <f t="shared" si="96"/>
        <v>7171.2000000000007</v>
      </c>
      <c r="H218" s="14">
        <f t="shared" si="96"/>
        <v>7171.2000000000007</v>
      </c>
      <c r="I218" s="15">
        <f t="shared" si="89"/>
        <v>26006.400000000001</v>
      </c>
      <c r="J218" s="15">
        <f t="shared" si="90"/>
        <v>11605.487368620888</v>
      </c>
      <c r="K218" s="15">
        <f t="shared" si="97"/>
        <v>5612735.4029356418</v>
      </c>
      <c r="L218" s="15">
        <f t="shared" si="98"/>
        <v>6926479.8114050794</v>
      </c>
      <c r="N218" s="2">
        <v>42157</v>
      </c>
      <c r="O218" s="38">
        <f t="shared" si="91"/>
        <v>0.20793915651640055</v>
      </c>
      <c r="P218" s="12">
        <f t="shared" si="99"/>
        <v>17965.943123017008</v>
      </c>
      <c r="Q218" s="12">
        <f t="shared" si="100"/>
        <v>4665.4388059701505</v>
      </c>
      <c r="R218" s="12">
        <f t="shared" si="101"/>
        <v>4805.4019701492552</v>
      </c>
      <c r="S218" s="13">
        <f t="shared" si="102"/>
        <v>7171.2000000000007</v>
      </c>
      <c r="T218" s="13">
        <f t="shared" si="87"/>
        <v>0</v>
      </c>
      <c r="U218" s="14">
        <v>0</v>
      </c>
      <c r="V218" s="15">
        <f t="shared" si="85"/>
        <v>7171.2000000000007</v>
      </c>
      <c r="W218" s="15">
        <f t="shared" si="103"/>
        <v>5989.3411528677534</v>
      </c>
      <c r="X218" s="15">
        <f t="shared" si="112"/>
        <v>6517610.1118736826</v>
      </c>
      <c r="Y218" s="15">
        <f t="shared" si="108"/>
        <v>3400420.4054460498</v>
      </c>
      <c r="Z218" s="15">
        <f t="shared" si="104"/>
        <v>6518000</v>
      </c>
      <c r="AB218" s="2">
        <v>42157</v>
      </c>
      <c r="AC218" s="12">
        <f t="shared" si="92"/>
        <v>5937.2938684904502</v>
      </c>
      <c r="AD218" s="12">
        <f t="shared" si="105"/>
        <v>1829.4470214179107</v>
      </c>
      <c r="AE218" s="12">
        <f t="shared" si="111"/>
        <v>1884.3304320604482</v>
      </c>
      <c r="AF218" s="13">
        <f t="shared" si="106"/>
        <v>4147.2</v>
      </c>
      <c r="AG218" s="36">
        <f t="shared" si="88"/>
        <v>4147.2</v>
      </c>
      <c r="AH218" s="15">
        <f t="shared" si="107"/>
        <v>-94.236563569997998</v>
      </c>
      <c r="AI218" s="15">
        <f t="shared" si="109"/>
        <v>1655190.1367702575</v>
      </c>
      <c r="AJ218" s="15">
        <f t="shared" si="110"/>
        <v>414406.41373499914</v>
      </c>
    </row>
    <row r="219" spans="1:36" x14ac:dyDescent="0.15">
      <c r="A219" s="2">
        <v>42158</v>
      </c>
      <c r="B219" s="38">
        <v>0.191507858</v>
      </c>
      <c r="C219" s="12">
        <f t="shared" si="93"/>
        <v>16546.278931199999</v>
      </c>
      <c r="D219" s="12">
        <f>Výpar!J$18/30</f>
        <v>16333.186567164183</v>
      </c>
      <c r="E219" s="12">
        <f t="shared" si="94"/>
        <v>16823.18216417911</v>
      </c>
      <c r="F219" s="13">
        <f t="shared" si="113"/>
        <v>11664</v>
      </c>
      <c r="G219" s="13">
        <f t="shared" si="96"/>
        <v>7171.2000000000007</v>
      </c>
      <c r="H219" s="14">
        <f t="shared" si="96"/>
        <v>7171.2000000000007</v>
      </c>
      <c r="I219" s="15">
        <f t="shared" si="89"/>
        <v>26006.400000000001</v>
      </c>
      <c r="J219" s="15">
        <f t="shared" si="90"/>
        <v>-26283.303232979113</v>
      </c>
      <c r="K219" s="15">
        <f t="shared" si="97"/>
        <v>5586452.0997026628</v>
      </c>
      <c r="L219" s="15">
        <f t="shared" si="98"/>
        <v>6859648.6078747632</v>
      </c>
      <c r="N219" s="2">
        <v>42158</v>
      </c>
      <c r="O219" s="38">
        <f t="shared" si="91"/>
        <v>6.3205931653410735E-2</v>
      </c>
      <c r="P219" s="12">
        <f t="shared" si="99"/>
        <v>5460.9924948546877</v>
      </c>
      <c r="Q219" s="12">
        <f t="shared" si="100"/>
        <v>4665.4388059701505</v>
      </c>
      <c r="R219" s="12">
        <f t="shared" si="101"/>
        <v>4805.4019701492552</v>
      </c>
      <c r="S219" s="13">
        <f t="shared" si="102"/>
        <v>7171.2000000000007</v>
      </c>
      <c r="T219" s="13">
        <f t="shared" si="87"/>
        <v>0</v>
      </c>
      <c r="U219" s="14">
        <v>0</v>
      </c>
      <c r="V219" s="15">
        <f t="shared" si="85"/>
        <v>7171.2000000000007</v>
      </c>
      <c r="W219" s="15">
        <f t="shared" si="103"/>
        <v>-6515.6094752945673</v>
      </c>
      <c r="X219" s="15">
        <f t="shared" si="112"/>
        <v>6511094.5023983885</v>
      </c>
      <c r="Y219" s="15">
        <f t="shared" si="108"/>
        <v>3386999.2983691441</v>
      </c>
      <c r="Z219" s="15">
        <f t="shared" si="104"/>
        <v>6518000</v>
      </c>
      <c r="AB219" s="2">
        <v>42158</v>
      </c>
      <c r="AC219" s="12">
        <f t="shared" si="92"/>
        <v>1804.7211345133237</v>
      </c>
      <c r="AD219" s="12">
        <f t="shared" si="105"/>
        <v>1829.4470214179107</v>
      </c>
      <c r="AE219" s="12">
        <f t="shared" si="111"/>
        <v>1884.3304320604482</v>
      </c>
      <c r="AF219" s="13">
        <f t="shared" si="106"/>
        <v>4147.2</v>
      </c>
      <c r="AG219" s="36">
        <f t="shared" si="88"/>
        <v>4147.2</v>
      </c>
      <c r="AH219" s="15">
        <f t="shared" si="107"/>
        <v>-4226.8092975471245</v>
      </c>
      <c r="AI219" s="15">
        <f t="shared" si="109"/>
        <v>1650963.3274727103</v>
      </c>
      <c r="AJ219" s="15">
        <f t="shared" si="110"/>
        <v>399421.50191016227</v>
      </c>
    </row>
    <row r="220" spans="1:36" x14ac:dyDescent="0.15">
      <c r="A220" s="2">
        <v>42159</v>
      </c>
      <c r="B220" s="38">
        <v>0.191507858</v>
      </c>
      <c r="C220" s="12">
        <f t="shared" si="93"/>
        <v>16546.278931199999</v>
      </c>
      <c r="D220" s="12">
        <f>Výpar!J$18/30</f>
        <v>16333.186567164183</v>
      </c>
      <c r="E220" s="12">
        <f t="shared" si="94"/>
        <v>16823.18216417911</v>
      </c>
      <c r="F220" s="13">
        <f t="shared" si="113"/>
        <v>11664</v>
      </c>
      <c r="G220" s="13">
        <f t="shared" si="96"/>
        <v>7171.2000000000007</v>
      </c>
      <c r="H220" s="14">
        <f t="shared" si="96"/>
        <v>7171.2000000000007</v>
      </c>
      <c r="I220" s="15">
        <f t="shared" si="89"/>
        <v>26006.400000000001</v>
      </c>
      <c r="J220" s="15">
        <f t="shared" si="90"/>
        <v>-26283.303232979113</v>
      </c>
      <c r="K220" s="15">
        <f t="shared" si="97"/>
        <v>5560168.7964696838</v>
      </c>
      <c r="L220" s="15">
        <f t="shared" si="98"/>
        <v>6766534.1011114679</v>
      </c>
      <c r="N220" s="2">
        <v>42159</v>
      </c>
      <c r="O220" s="38">
        <f t="shared" si="91"/>
        <v>6.3205931653410735E-2</v>
      </c>
      <c r="P220" s="12">
        <f t="shared" si="99"/>
        <v>5460.9924948546877</v>
      </c>
      <c r="Q220" s="12">
        <f t="shared" si="100"/>
        <v>4665.4388059701505</v>
      </c>
      <c r="R220" s="12">
        <f t="shared" si="101"/>
        <v>4805.4019701492552</v>
      </c>
      <c r="S220" s="13">
        <f t="shared" si="102"/>
        <v>7171.2000000000007</v>
      </c>
      <c r="T220" s="13">
        <f t="shared" si="87"/>
        <v>0</v>
      </c>
      <c r="U220" s="14">
        <v>0</v>
      </c>
      <c r="V220" s="15">
        <f t="shared" si="85"/>
        <v>7171.2000000000007</v>
      </c>
      <c r="W220" s="15">
        <f t="shared" si="103"/>
        <v>-6515.6094752945673</v>
      </c>
      <c r="X220" s="15">
        <f t="shared" si="112"/>
        <v>6504578.8929230943</v>
      </c>
      <c r="Y220" s="15">
        <f t="shared" si="108"/>
        <v>3367062.5818169443</v>
      </c>
      <c r="Z220" s="15">
        <f t="shared" si="104"/>
        <v>6518000</v>
      </c>
      <c r="AB220" s="2">
        <v>42159</v>
      </c>
      <c r="AC220" s="12">
        <f t="shared" si="92"/>
        <v>1804.7211345133237</v>
      </c>
      <c r="AD220" s="12">
        <f t="shared" si="105"/>
        <v>1829.4470214179107</v>
      </c>
      <c r="AE220" s="12">
        <f t="shared" si="111"/>
        <v>1884.3304320604482</v>
      </c>
      <c r="AF220" s="13">
        <f t="shared" si="106"/>
        <v>4147.2</v>
      </c>
      <c r="AG220" s="36">
        <f t="shared" si="88"/>
        <v>4147.2</v>
      </c>
      <c r="AH220" s="15">
        <f t="shared" si="107"/>
        <v>-4226.8092975471245</v>
      </c>
      <c r="AI220" s="15">
        <f t="shared" si="109"/>
        <v>1646736.5181751631</v>
      </c>
      <c r="AJ220" s="15">
        <f t="shared" si="110"/>
        <v>380209.7807877782</v>
      </c>
    </row>
    <row r="221" spans="1:36" x14ac:dyDescent="0.15">
      <c r="A221" s="2">
        <v>42160</v>
      </c>
      <c r="B221" s="38">
        <v>0.66204207100000001</v>
      </c>
      <c r="C221" s="12">
        <f t="shared" si="93"/>
        <v>57200.4349344</v>
      </c>
      <c r="D221" s="12">
        <f>Výpar!J$18/30</f>
        <v>16333.186567164183</v>
      </c>
      <c r="E221" s="12">
        <f t="shared" si="94"/>
        <v>16823.18216417911</v>
      </c>
      <c r="F221" s="13">
        <f t="shared" si="113"/>
        <v>11664</v>
      </c>
      <c r="G221" s="13">
        <f t="shared" si="96"/>
        <v>7171.2000000000007</v>
      </c>
      <c r="H221" s="14">
        <f t="shared" si="96"/>
        <v>7171.2000000000007</v>
      </c>
      <c r="I221" s="15">
        <f t="shared" si="89"/>
        <v>26006.400000000001</v>
      </c>
      <c r="J221" s="15">
        <f t="shared" si="90"/>
        <v>14370.852770220888</v>
      </c>
      <c r="K221" s="15">
        <f t="shared" si="97"/>
        <v>5574539.6492399042</v>
      </c>
      <c r="L221" s="15">
        <f t="shared" si="98"/>
        <v>6728444.6031215927</v>
      </c>
      <c r="N221" s="2">
        <v>42160</v>
      </c>
      <c r="O221" s="38">
        <f t="shared" si="91"/>
        <v>0.21850270964499272</v>
      </c>
      <c r="P221" s="12">
        <f t="shared" si="99"/>
        <v>18878.634113327371</v>
      </c>
      <c r="Q221" s="12">
        <f t="shared" si="100"/>
        <v>4665.4388059701505</v>
      </c>
      <c r="R221" s="12">
        <f t="shared" si="101"/>
        <v>4805.4019701492552</v>
      </c>
      <c r="S221" s="13">
        <f t="shared" si="102"/>
        <v>7171.2000000000007</v>
      </c>
      <c r="T221" s="13">
        <f t="shared" si="87"/>
        <v>0</v>
      </c>
      <c r="U221" s="14">
        <v>0</v>
      </c>
      <c r="V221" s="15">
        <f t="shared" si="85"/>
        <v>7171.2000000000007</v>
      </c>
      <c r="W221" s="15">
        <f t="shared" si="103"/>
        <v>6902.0321431781158</v>
      </c>
      <c r="X221" s="15">
        <f t="shared" si="112"/>
        <v>6511480.9250662727</v>
      </c>
      <c r="Y221" s="15">
        <f t="shared" si="108"/>
        <v>3367445.5390263954</v>
      </c>
      <c r="Z221" s="15">
        <f t="shared" si="104"/>
        <v>6518000</v>
      </c>
      <c r="AB221" s="2">
        <v>42160</v>
      </c>
      <c r="AC221" s="12">
        <f t="shared" si="92"/>
        <v>6238.9153633093756</v>
      </c>
      <c r="AD221" s="12">
        <f t="shared" si="105"/>
        <v>1829.4470214179107</v>
      </c>
      <c r="AE221" s="12">
        <f t="shared" si="111"/>
        <v>1884.3304320604482</v>
      </c>
      <c r="AF221" s="13">
        <f t="shared" si="106"/>
        <v>4147.2</v>
      </c>
      <c r="AG221" s="36">
        <f t="shared" si="88"/>
        <v>4147.2</v>
      </c>
      <c r="AH221" s="15">
        <f t="shared" si="107"/>
        <v>207.38493124892739</v>
      </c>
      <c r="AI221" s="15">
        <f t="shared" si="109"/>
        <v>1646943.9031064119</v>
      </c>
      <c r="AJ221" s="15">
        <f t="shared" si="110"/>
        <v>365639.63882543903</v>
      </c>
    </row>
    <row r="222" spans="1:36" x14ac:dyDescent="0.15">
      <c r="A222" s="2">
        <v>42161</v>
      </c>
      <c r="B222" s="38">
        <v>0.67251829600000002</v>
      </c>
      <c r="C222" s="12">
        <f t="shared" si="93"/>
        <v>58105.580774400005</v>
      </c>
      <c r="D222" s="12">
        <f>Výpar!J$18/30</f>
        <v>16333.186567164183</v>
      </c>
      <c r="E222" s="12">
        <f t="shared" si="94"/>
        <v>16823.18216417911</v>
      </c>
      <c r="F222" s="13">
        <f t="shared" si="113"/>
        <v>11664</v>
      </c>
      <c r="G222" s="13">
        <f t="shared" si="96"/>
        <v>7171.2000000000007</v>
      </c>
      <c r="H222" s="14">
        <f t="shared" si="96"/>
        <v>7171.2000000000007</v>
      </c>
      <c r="I222" s="15">
        <f t="shared" si="89"/>
        <v>26006.400000000001</v>
      </c>
      <c r="J222" s="15">
        <f t="shared" si="90"/>
        <v>15275.998610220893</v>
      </c>
      <c r="K222" s="15">
        <f t="shared" si="97"/>
        <v>5589815.6478501251</v>
      </c>
      <c r="L222" s="15">
        <f t="shared" si="98"/>
        <v>6706536.2495819386</v>
      </c>
      <c r="N222" s="2">
        <v>42161</v>
      </c>
      <c r="O222" s="38">
        <f t="shared" si="91"/>
        <v>0.22196032004412189</v>
      </c>
      <c r="P222" s="12">
        <f t="shared" si="99"/>
        <v>19177.371651812133</v>
      </c>
      <c r="Q222" s="12">
        <f t="shared" si="100"/>
        <v>4665.4388059701505</v>
      </c>
      <c r="R222" s="12">
        <f t="shared" si="101"/>
        <v>4805.4019701492552</v>
      </c>
      <c r="S222" s="13">
        <f t="shared" si="102"/>
        <v>7171.2000000000007</v>
      </c>
      <c r="T222" s="13">
        <f t="shared" si="87"/>
        <v>0</v>
      </c>
      <c r="U222" s="14">
        <v>0</v>
      </c>
      <c r="V222" s="15">
        <f t="shared" si="85"/>
        <v>7171.2000000000007</v>
      </c>
      <c r="W222" s="15">
        <f t="shared" si="103"/>
        <v>7200.7696816628777</v>
      </c>
      <c r="X222" s="15">
        <f t="shared" si="112"/>
        <v>6518000</v>
      </c>
      <c r="Y222" s="15">
        <f t="shared" si="108"/>
        <v>3374646.3087080582</v>
      </c>
      <c r="Z222" s="15">
        <f t="shared" si="104"/>
        <v>6518000</v>
      </c>
      <c r="AB222" s="2">
        <v>42161</v>
      </c>
      <c r="AC222" s="12">
        <f t="shared" si="92"/>
        <v>6337.6406316344846</v>
      </c>
      <c r="AD222" s="12">
        <f t="shared" si="105"/>
        <v>1829.4470214179107</v>
      </c>
      <c r="AE222" s="12">
        <f t="shared" si="111"/>
        <v>1884.3304320604482</v>
      </c>
      <c r="AF222" s="13">
        <f t="shared" si="106"/>
        <v>4147.2</v>
      </c>
      <c r="AG222" s="36">
        <f t="shared" si="88"/>
        <v>4147.2</v>
      </c>
      <c r="AH222" s="15">
        <f t="shared" si="107"/>
        <v>306.11019957403641</v>
      </c>
      <c r="AI222" s="15">
        <f t="shared" si="109"/>
        <v>1647250.0133059861</v>
      </c>
      <c r="AJ222" s="15">
        <f t="shared" si="110"/>
        <v>351474.33233099931</v>
      </c>
    </row>
    <row r="223" spans="1:36" x14ac:dyDescent="0.15">
      <c r="A223" s="2">
        <v>42162</v>
      </c>
      <c r="B223" s="38">
        <v>0.20824704399999999</v>
      </c>
      <c r="C223" s="12">
        <f t="shared" si="93"/>
        <v>17992.544601599999</v>
      </c>
      <c r="D223" s="12">
        <f>Výpar!J$18/30</f>
        <v>16333.186567164183</v>
      </c>
      <c r="E223" s="12">
        <f t="shared" si="94"/>
        <v>16823.18216417911</v>
      </c>
      <c r="F223" s="13">
        <f t="shared" si="113"/>
        <v>11664</v>
      </c>
      <c r="G223" s="13">
        <f t="shared" si="96"/>
        <v>7171.2000000000007</v>
      </c>
      <c r="H223" s="14">
        <f t="shared" si="96"/>
        <v>7171.2000000000007</v>
      </c>
      <c r="I223" s="15">
        <f t="shared" si="89"/>
        <v>26006.400000000001</v>
      </c>
      <c r="J223" s="15">
        <f t="shared" si="90"/>
        <v>-24837.037562579113</v>
      </c>
      <c r="K223" s="15">
        <f t="shared" si="97"/>
        <v>5564978.6102875462</v>
      </c>
      <c r="L223" s="15">
        <f t="shared" si="98"/>
        <v>6619677.8223069059</v>
      </c>
      <c r="N223" s="2">
        <v>42162</v>
      </c>
      <c r="O223" s="38">
        <f t="shared" si="91"/>
        <v>6.873059188040638E-2</v>
      </c>
      <c r="P223" s="12">
        <f t="shared" si="99"/>
        <v>5938.3231384671117</v>
      </c>
      <c r="Q223" s="12">
        <f t="shared" si="100"/>
        <v>4665.4388059701505</v>
      </c>
      <c r="R223" s="12">
        <f t="shared" si="101"/>
        <v>4805.4019701492552</v>
      </c>
      <c r="S223" s="13">
        <f t="shared" si="102"/>
        <v>7171.2000000000007</v>
      </c>
      <c r="T223" s="13">
        <f t="shared" si="87"/>
        <v>0</v>
      </c>
      <c r="U223" s="14">
        <v>0</v>
      </c>
      <c r="V223" s="15">
        <f t="shared" si="85"/>
        <v>7171.2000000000007</v>
      </c>
      <c r="W223" s="15">
        <f t="shared" si="103"/>
        <v>-6038.2788316821434</v>
      </c>
      <c r="X223" s="15">
        <f t="shared" si="112"/>
        <v>6511961.7211683178</v>
      </c>
      <c r="Y223" s="15">
        <f t="shared" si="108"/>
        <v>3362569.7510446939</v>
      </c>
      <c r="Z223" s="15">
        <f t="shared" si="104"/>
        <v>6518000</v>
      </c>
      <c r="AB223" s="2">
        <v>42162</v>
      </c>
      <c r="AC223" s="12">
        <f t="shared" si="92"/>
        <v>1962.4669474749494</v>
      </c>
      <c r="AD223" s="12">
        <f t="shared" si="105"/>
        <v>1829.4470214179107</v>
      </c>
      <c r="AE223" s="12">
        <f t="shared" si="111"/>
        <v>1884.3304320604482</v>
      </c>
      <c r="AF223" s="13">
        <f t="shared" si="106"/>
        <v>4147.2</v>
      </c>
      <c r="AG223" s="36">
        <f t="shared" si="88"/>
        <v>4147.2</v>
      </c>
      <c r="AH223" s="15">
        <f t="shared" si="107"/>
        <v>-4069.0634845854988</v>
      </c>
      <c r="AI223" s="15">
        <f t="shared" si="109"/>
        <v>1643180.9498214005</v>
      </c>
      <c r="AJ223" s="15">
        <f t="shared" si="110"/>
        <v>328864.78866781422</v>
      </c>
    </row>
    <row r="224" spans="1:36" x14ac:dyDescent="0.15">
      <c r="A224" s="2">
        <v>42163</v>
      </c>
      <c r="B224" s="38">
        <v>0.204660076</v>
      </c>
      <c r="C224" s="12">
        <f t="shared" si="93"/>
        <v>17682.630566399999</v>
      </c>
      <c r="D224" s="12">
        <f>Výpar!J$18/30</f>
        <v>16333.186567164183</v>
      </c>
      <c r="E224" s="12">
        <f t="shared" si="94"/>
        <v>16823.18216417911</v>
      </c>
      <c r="F224" s="13">
        <f t="shared" si="113"/>
        <v>11664</v>
      </c>
      <c r="G224" s="13">
        <f t="shared" si="96"/>
        <v>7171.2000000000007</v>
      </c>
      <c r="H224" s="14">
        <f t="shared" si="96"/>
        <v>7171.2000000000007</v>
      </c>
      <c r="I224" s="15">
        <f t="shared" si="89"/>
        <v>26006.400000000001</v>
      </c>
      <c r="J224" s="15">
        <f t="shared" si="90"/>
        <v>-25146.951597779112</v>
      </c>
      <c r="K224" s="15">
        <f t="shared" si="97"/>
        <v>5539831.6586897671</v>
      </c>
      <c r="L224" s="15">
        <f t="shared" si="98"/>
        <v>6507362.5293988939</v>
      </c>
      <c r="N224" s="2">
        <v>42163</v>
      </c>
      <c r="O224" s="38">
        <f t="shared" si="91"/>
        <v>6.754673625892596E-2</v>
      </c>
      <c r="P224" s="12">
        <f t="shared" si="99"/>
        <v>5836.0380127712033</v>
      </c>
      <c r="Q224" s="12">
        <f t="shared" si="100"/>
        <v>4665.4388059701505</v>
      </c>
      <c r="R224" s="12">
        <f t="shared" si="101"/>
        <v>4805.4019701492552</v>
      </c>
      <c r="S224" s="13">
        <f t="shared" si="102"/>
        <v>7171.2000000000007</v>
      </c>
      <c r="T224" s="13">
        <f t="shared" si="87"/>
        <v>0</v>
      </c>
      <c r="U224" s="14">
        <v>0</v>
      </c>
      <c r="V224" s="15">
        <f t="shared" si="85"/>
        <v>7171.2000000000007</v>
      </c>
      <c r="W224" s="15">
        <f t="shared" si="103"/>
        <v>-6140.5639573780518</v>
      </c>
      <c r="X224" s="15">
        <f t="shared" si="112"/>
        <v>6505821.1572109396</v>
      </c>
      <c r="Y224" s="15">
        <f t="shared" si="108"/>
        <v>3344250.3442982552</v>
      </c>
      <c r="Z224" s="15">
        <f t="shared" si="104"/>
        <v>6518000</v>
      </c>
      <c r="AB224" s="2">
        <v>42163</v>
      </c>
      <c r="AC224" s="12">
        <f t="shared" si="92"/>
        <v>1928.6642773076339</v>
      </c>
      <c r="AD224" s="12">
        <f t="shared" si="105"/>
        <v>1829.4470214179107</v>
      </c>
      <c r="AE224" s="12">
        <f t="shared" si="111"/>
        <v>1884.3304320604482</v>
      </c>
      <c r="AF224" s="13">
        <f t="shared" si="106"/>
        <v>4147.2</v>
      </c>
      <c r="AG224" s="36">
        <f t="shared" si="88"/>
        <v>4147.2</v>
      </c>
      <c r="AH224" s="15">
        <f t="shared" si="107"/>
        <v>-4102.8661547528145</v>
      </c>
      <c r="AI224" s="15">
        <f t="shared" si="109"/>
        <v>1639078.0836666476</v>
      </c>
      <c r="AJ224" s="15">
        <f t="shared" si="110"/>
        <v>302118.57617970894</v>
      </c>
    </row>
    <row r="225" spans="1:36" x14ac:dyDescent="0.15">
      <c r="A225" s="2">
        <v>42164</v>
      </c>
      <c r="B225" s="38">
        <v>0.64388930099999997</v>
      </c>
      <c r="C225" s="12">
        <f t="shared" si="93"/>
        <v>55632.035606400001</v>
      </c>
      <c r="D225" s="12">
        <f>Výpar!J$18/30</f>
        <v>16333.186567164183</v>
      </c>
      <c r="E225" s="12">
        <f t="shared" si="94"/>
        <v>16823.18216417911</v>
      </c>
      <c r="F225" s="13">
        <f t="shared" si="113"/>
        <v>11664</v>
      </c>
      <c r="G225" s="13">
        <f t="shared" si="96"/>
        <v>7171.2000000000007</v>
      </c>
      <c r="H225" s="14">
        <f t="shared" si="96"/>
        <v>7171.2000000000007</v>
      </c>
      <c r="I225" s="15">
        <f t="shared" si="89"/>
        <v>26006.400000000001</v>
      </c>
      <c r="J225" s="15">
        <f t="shared" si="90"/>
        <v>12802.453442220889</v>
      </c>
      <c r="K225" s="15">
        <f t="shared" si="97"/>
        <v>5552634.1121319877</v>
      </c>
      <c r="L225" s="15">
        <f t="shared" si="98"/>
        <v>6445799.0949731022</v>
      </c>
      <c r="N225" s="2">
        <v>42164</v>
      </c>
      <c r="O225" s="38">
        <f t="shared" si="91"/>
        <v>0.21251150514862113</v>
      </c>
      <c r="P225" s="12">
        <f t="shared" si="99"/>
        <v>18360.994044840867</v>
      </c>
      <c r="Q225" s="12">
        <f t="shared" si="100"/>
        <v>4665.4388059701505</v>
      </c>
      <c r="R225" s="12">
        <f t="shared" si="101"/>
        <v>4805.4019701492552</v>
      </c>
      <c r="S225" s="13">
        <f t="shared" si="102"/>
        <v>7171.2000000000007</v>
      </c>
      <c r="T225" s="13">
        <f t="shared" si="87"/>
        <v>0</v>
      </c>
      <c r="U225" s="14">
        <v>0</v>
      </c>
      <c r="V225" s="15">
        <f t="shared" si="85"/>
        <v>7171.2000000000007</v>
      </c>
      <c r="W225" s="15">
        <f t="shared" si="103"/>
        <v>6384.3920746916119</v>
      </c>
      <c r="X225" s="15">
        <f t="shared" si="112"/>
        <v>6512205.5492856316</v>
      </c>
      <c r="Y225" s="15">
        <f t="shared" si="108"/>
        <v>3344840.2856585789</v>
      </c>
      <c r="Z225" s="15">
        <f t="shared" si="104"/>
        <v>6518000</v>
      </c>
      <c r="AB225" s="2">
        <v>42164</v>
      </c>
      <c r="AC225" s="12">
        <f t="shared" si="92"/>
        <v>6067.8482958214217</v>
      </c>
      <c r="AD225" s="12">
        <f t="shared" si="105"/>
        <v>1829.4470214179107</v>
      </c>
      <c r="AE225" s="12">
        <f t="shared" si="111"/>
        <v>1884.3304320604482</v>
      </c>
      <c r="AF225" s="13">
        <f t="shared" si="106"/>
        <v>4147.2</v>
      </c>
      <c r="AG225" s="36">
        <f t="shared" si="88"/>
        <v>4147.2</v>
      </c>
      <c r="AH225" s="15">
        <f t="shared" si="107"/>
        <v>36.317863760973523</v>
      </c>
      <c r="AI225" s="15">
        <f t="shared" si="109"/>
        <v>1639114.4015304085</v>
      </c>
      <c r="AJ225" s="15">
        <f t="shared" si="110"/>
        <v>279547.86557387852</v>
      </c>
    </row>
    <row r="226" spans="1:36" x14ac:dyDescent="0.15">
      <c r="A226" s="2">
        <v>42165</v>
      </c>
      <c r="B226" s="38">
        <v>0.207051388</v>
      </c>
      <c r="C226" s="12">
        <f t="shared" si="93"/>
        <v>17889.239923199999</v>
      </c>
      <c r="D226" s="12">
        <f>Výpar!J$18/30</f>
        <v>16333.186567164183</v>
      </c>
      <c r="E226" s="12">
        <f t="shared" si="94"/>
        <v>16823.18216417911</v>
      </c>
      <c r="F226" s="13">
        <f t="shared" si="113"/>
        <v>11664</v>
      </c>
      <c r="G226" s="13">
        <f t="shared" si="96"/>
        <v>7171.2000000000007</v>
      </c>
      <c r="H226" s="14">
        <f t="shared" si="96"/>
        <v>7171.2000000000007</v>
      </c>
      <c r="I226" s="15">
        <f t="shared" si="89"/>
        <v>26006.400000000001</v>
      </c>
      <c r="J226" s="15">
        <f t="shared" si="90"/>
        <v>-24940.342240979113</v>
      </c>
      <c r="K226" s="15">
        <f t="shared" si="97"/>
        <v>5527693.7698910087</v>
      </c>
      <c r="L226" s="15">
        <f t="shared" si="98"/>
        <v>6321552.522623132</v>
      </c>
      <c r="N226" s="2">
        <v>42165</v>
      </c>
      <c r="O226" s="38">
        <f t="shared" si="91"/>
        <v>6.8335973339912898E-2</v>
      </c>
      <c r="P226" s="12">
        <f t="shared" si="99"/>
        <v>5904.228096568474</v>
      </c>
      <c r="Q226" s="12">
        <f t="shared" si="100"/>
        <v>4665.4388059701505</v>
      </c>
      <c r="R226" s="12">
        <f t="shared" si="101"/>
        <v>4805.4019701492552</v>
      </c>
      <c r="S226" s="13">
        <f t="shared" si="102"/>
        <v>7171.2000000000007</v>
      </c>
      <c r="T226" s="13">
        <f t="shared" si="87"/>
        <v>0</v>
      </c>
      <c r="U226" s="14">
        <v>0</v>
      </c>
      <c r="V226" s="15">
        <f t="shared" si="85"/>
        <v>7171.2000000000007</v>
      </c>
      <c r="W226" s="15">
        <f t="shared" si="103"/>
        <v>-6072.373873580781</v>
      </c>
      <c r="X226" s="15">
        <f t="shared" si="112"/>
        <v>6506133.1754120504</v>
      </c>
      <c r="Y226" s="15">
        <f t="shared" si="108"/>
        <v>3326901.0871970481</v>
      </c>
      <c r="Z226" s="15">
        <f t="shared" si="104"/>
        <v>6518000</v>
      </c>
      <c r="AB226" s="2">
        <v>42165</v>
      </c>
      <c r="AC226" s="12">
        <f t="shared" si="92"/>
        <v>1951.1993907525102</v>
      </c>
      <c r="AD226" s="12">
        <f t="shared" si="105"/>
        <v>1829.4470214179107</v>
      </c>
      <c r="AE226" s="12">
        <f t="shared" si="111"/>
        <v>1884.3304320604482</v>
      </c>
      <c r="AF226" s="13">
        <f t="shared" si="106"/>
        <v>4147.2</v>
      </c>
      <c r="AG226" s="36">
        <f t="shared" si="88"/>
        <v>4147.2</v>
      </c>
      <c r="AH226" s="15">
        <f t="shared" si="107"/>
        <v>-4080.331041307938</v>
      </c>
      <c r="AI226" s="15">
        <f t="shared" si="109"/>
        <v>1635034.0704891006</v>
      </c>
      <c r="AJ226" s="15">
        <f t="shared" si="110"/>
        <v>248780.17502167134</v>
      </c>
    </row>
    <row r="227" spans="1:36" x14ac:dyDescent="0.15">
      <c r="A227" s="2">
        <v>42166</v>
      </c>
      <c r="B227" s="38">
        <v>0.201073108</v>
      </c>
      <c r="C227" s="12">
        <f t="shared" si="93"/>
        <v>17372.7165312</v>
      </c>
      <c r="D227" s="12">
        <f>Výpar!J$18/30</f>
        <v>16333.186567164183</v>
      </c>
      <c r="E227" s="12">
        <f t="shared" si="94"/>
        <v>16823.18216417911</v>
      </c>
      <c r="F227" s="13">
        <f t="shared" si="113"/>
        <v>11664</v>
      </c>
      <c r="G227" s="13">
        <f t="shared" si="96"/>
        <v>7171.2000000000007</v>
      </c>
      <c r="H227" s="14">
        <f t="shared" si="96"/>
        <v>7171.2000000000007</v>
      </c>
      <c r="I227" s="15">
        <f t="shared" si="89"/>
        <v>26006.400000000001</v>
      </c>
      <c r="J227" s="15">
        <f t="shared" si="90"/>
        <v>-25456.865632979112</v>
      </c>
      <c r="K227" s="15">
        <f t="shared" si="97"/>
        <v>5502236.9042580295</v>
      </c>
      <c r="L227" s="15">
        <f t="shared" si="98"/>
        <v>6171332.5612481823</v>
      </c>
      <c r="N227" s="2">
        <v>42166</v>
      </c>
      <c r="O227" s="38">
        <f t="shared" si="91"/>
        <v>6.6362880637445568E-2</v>
      </c>
      <c r="P227" s="12">
        <f t="shared" si="99"/>
        <v>5733.7528870752967</v>
      </c>
      <c r="Q227" s="12">
        <f t="shared" si="100"/>
        <v>4665.4388059701505</v>
      </c>
      <c r="R227" s="12">
        <f t="shared" si="101"/>
        <v>4805.4019701492552</v>
      </c>
      <c r="S227" s="13">
        <f t="shared" si="102"/>
        <v>7171.2000000000007</v>
      </c>
      <c r="T227" s="13">
        <f t="shared" si="87"/>
        <v>0</v>
      </c>
      <c r="U227" s="14">
        <v>0</v>
      </c>
      <c r="V227" s="15">
        <f t="shared" si="85"/>
        <v>7171.2000000000007</v>
      </c>
      <c r="W227" s="15">
        <f t="shared" si="103"/>
        <v>-6242.8490830739584</v>
      </c>
      <c r="X227" s="15">
        <f t="shared" si="112"/>
        <v>6499890.3263289761</v>
      </c>
      <c r="Y227" s="15">
        <f t="shared" si="108"/>
        <v>3302548.5644429498</v>
      </c>
      <c r="Z227" s="15">
        <f t="shared" si="104"/>
        <v>6518000</v>
      </c>
      <c r="AB227" s="2">
        <v>42166</v>
      </c>
      <c r="AC227" s="12">
        <f t="shared" si="92"/>
        <v>1894.8616071403189</v>
      </c>
      <c r="AD227" s="12">
        <f t="shared" si="105"/>
        <v>1829.4470214179107</v>
      </c>
      <c r="AE227" s="12">
        <f t="shared" si="111"/>
        <v>1884.3304320604482</v>
      </c>
      <c r="AF227" s="13">
        <f t="shared" si="106"/>
        <v>4147.2</v>
      </c>
      <c r="AG227" s="36">
        <f t="shared" si="88"/>
        <v>4147.2</v>
      </c>
      <c r="AH227" s="15">
        <f t="shared" si="107"/>
        <v>-4136.6688249201288</v>
      </c>
      <c r="AI227" s="15">
        <f t="shared" si="109"/>
        <v>1630897.4016641804</v>
      </c>
      <c r="AJ227" s="15">
        <f t="shared" si="110"/>
        <v>213819.47786093166</v>
      </c>
    </row>
    <row r="228" spans="1:36" x14ac:dyDescent="0.15">
      <c r="A228" s="2">
        <v>42167</v>
      </c>
      <c r="B228" s="38">
        <v>0.24276793399999999</v>
      </c>
      <c r="C228" s="12">
        <f t="shared" si="93"/>
        <v>20975.149497599999</v>
      </c>
      <c r="D228" s="12">
        <f>Výpar!J$18/30</f>
        <v>16333.186567164183</v>
      </c>
      <c r="E228" s="12">
        <f t="shared" si="94"/>
        <v>16823.18216417911</v>
      </c>
      <c r="F228" s="13">
        <f t="shared" si="113"/>
        <v>11664</v>
      </c>
      <c r="G228" s="13">
        <f t="shared" si="96"/>
        <v>7171.2000000000007</v>
      </c>
      <c r="H228" s="14">
        <f t="shared" si="96"/>
        <v>7171.2000000000007</v>
      </c>
      <c r="I228" s="15">
        <f t="shared" si="89"/>
        <v>26006.400000000001</v>
      </c>
      <c r="J228" s="15">
        <f t="shared" si="90"/>
        <v>-21854.432666579112</v>
      </c>
      <c r="K228" s="15">
        <f t="shared" si="97"/>
        <v>5480382.4715914503</v>
      </c>
      <c r="L228" s="15">
        <f t="shared" si="98"/>
        <v>6002860.6001730533</v>
      </c>
      <c r="N228" s="2">
        <v>42167</v>
      </c>
      <c r="O228" s="38">
        <f t="shared" si="91"/>
        <v>8.0123988667053683E-2</v>
      </c>
      <c r="P228" s="12">
        <f t="shared" si="99"/>
        <v>6922.7126208334385</v>
      </c>
      <c r="Q228" s="12">
        <f t="shared" si="100"/>
        <v>4665.4388059701505</v>
      </c>
      <c r="R228" s="12">
        <f t="shared" si="101"/>
        <v>4805.4019701492552</v>
      </c>
      <c r="S228" s="13">
        <f t="shared" si="102"/>
        <v>7171.2000000000007</v>
      </c>
      <c r="T228" s="13">
        <f t="shared" si="87"/>
        <v>0</v>
      </c>
      <c r="U228" s="14">
        <v>0</v>
      </c>
      <c r="V228" s="15">
        <f t="shared" ref="V228:V291" si="114">SUM(S228+U228)</f>
        <v>7171.2000000000007</v>
      </c>
      <c r="W228" s="15">
        <f t="shared" si="103"/>
        <v>-5053.8893493158166</v>
      </c>
      <c r="X228" s="15">
        <f t="shared" si="112"/>
        <v>6494836.4369796598</v>
      </c>
      <c r="Y228" s="15">
        <f t="shared" si="108"/>
        <v>3274331.1120732934</v>
      </c>
      <c r="Z228" s="15">
        <f t="shared" si="104"/>
        <v>6518000</v>
      </c>
      <c r="AB228" s="2">
        <v>42167</v>
      </c>
      <c r="AC228" s="12">
        <f t="shared" si="92"/>
        <v>2287.782996726618</v>
      </c>
      <c r="AD228" s="12">
        <f t="shared" si="105"/>
        <v>1829.4470214179107</v>
      </c>
      <c r="AE228" s="12">
        <f t="shared" si="111"/>
        <v>1884.3304320604482</v>
      </c>
      <c r="AF228" s="13">
        <f t="shared" si="106"/>
        <v>4147.2</v>
      </c>
      <c r="AG228" s="36">
        <f t="shared" si="88"/>
        <v>4147.2</v>
      </c>
      <c r="AH228" s="15">
        <f t="shared" si="107"/>
        <v>-3743.7474353338303</v>
      </c>
      <c r="AI228" s="15">
        <f t="shared" si="109"/>
        <v>1627153.6542288465</v>
      </c>
      <c r="AJ228" s="15">
        <f t="shared" si="110"/>
        <v>175507.95465444436</v>
      </c>
    </row>
    <row r="229" spans="1:36" x14ac:dyDescent="0.15">
      <c r="A229" s="2">
        <v>42168</v>
      </c>
      <c r="B229" s="38">
        <v>0.64986758200000005</v>
      </c>
      <c r="C229" s="12">
        <f t="shared" si="93"/>
        <v>56148.559084800007</v>
      </c>
      <c r="D229" s="12">
        <f>Výpar!J$18/30</f>
        <v>16333.186567164183</v>
      </c>
      <c r="E229" s="12">
        <f t="shared" si="94"/>
        <v>16823.18216417911</v>
      </c>
      <c r="F229" s="13">
        <f t="shared" si="113"/>
        <v>11664</v>
      </c>
      <c r="G229" s="13">
        <f t="shared" si="96"/>
        <v>7171.2000000000007</v>
      </c>
      <c r="H229" s="14">
        <f t="shared" si="96"/>
        <v>7171.2000000000007</v>
      </c>
      <c r="I229" s="15">
        <f t="shared" si="89"/>
        <v>26006.400000000001</v>
      </c>
      <c r="J229" s="15">
        <f t="shared" si="90"/>
        <v>13318.976920620895</v>
      </c>
      <c r="K229" s="15">
        <f t="shared" si="97"/>
        <v>5493701.4485120708</v>
      </c>
      <c r="L229" s="15">
        <f t="shared" si="98"/>
        <v>5882881.0256057447</v>
      </c>
      <c r="N229" s="2">
        <v>42168</v>
      </c>
      <c r="O229" s="38">
        <f t="shared" si="91"/>
        <v>0.21448459818113205</v>
      </c>
      <c r="P229" s="12">
        <f t="shared" si="99"/>
        <v>18531.469282849808</v>
      </c>
      <c r="Q229" s="12">
        <f t="shared" si="100"/>
        <v>4665.4388059701505</v>
      </c>
      <c r="R229" s="12">
        <f t="shared" si="101"/>
        <v>4805.4019701492552</v>
      </c>
      <c r="S229" s="13">
        <f t="shared" si="102"/>
        <v>7171.2000000000007</v>
      </c>
      <c r="T229" s="13">
        <f t="shared" si="87"/>
        <v>0</v>
      </c>
      <c r="U229" s="14">
        <v>0</v>
      </c>
      <c r="V229" s="15">
        <f t="shared" si="114"/>
        <v>7171.2000000000007</v>
      </c>
      <c r="W229" s="15">
        <f t="shared" si="103"/>
        <v>6554.8673127005532</v>
      </c>
      <c r="X229" s="15">
        <f t="shared" si="112"/>
        <v>6501391.3042923603</v>
      </c>
      <c r="Y229" s="15">
        <f t="shared" si="108"/>
        <v>3264277.2836783542</v>
      </c>
      <c r="Z229" s="15">
        <f t="shared" si="104"/>
        <v>6518000</v>
      </c>
      <c r="AB229" s="2">
        <v>42168</v>
      </c>
      <c r="AC229" s="12">
        <f t="shared" si="92"/>
        <v>6124.1860888573574</v>
      </c>
      <c r="AD229" s="12">
        <f t="shared" si="105"/>
        <v>1829.4470214179107</v>
      </c>
      <c r="AE229" s="12">
        <f t="shared" si="111"/>
        <v>1884.3304320604482</v>
      </c>
      <c r="AF229" s="13">
        <f t="shared" si="106"/>
        <v>4147.2</v>
      </c>
      <c r="AG229" s="36">
        <f t="shared" si="88"/>
        <v>4147.2</v>
      </c>
      <c r="AH229" s="15">
        <f t="shared" si="107"/>
        <v>92.65565679690917</v>
      </c>
      <c r="AI229" s="15">
        <f t="shared" si="109"/>
        <v>1627246.3098856434</v>
      </c>
      <c r="AJ229" s="15">
        <f t="shared" si="110"/>
        <v>141125.49019688473</v>
      </c>
    </row>
    <row r="230" spans="1:36" x14ac:dyDescent="0.15">
      <c r="A230" s="2">
        <v>42169</v>
      </c>
      <c r="B230" s="38">
        <v>0.22139926200000001</v>
      </c>
      <c r="C230" s="12">
        <f t="shared" si="93"/>
        <v>19128.896236800003</v>
      </c>
      <c r="D230" s="12">
        <f>Výpar!J$18/30</f>
        <v>16333.186567164183</v>
      </c>
      <c r="E230" s="12">
        <f t="shared" si="94"/>
        <v>16823.18216417911</v>
      </c>
      <c r="F230" s="13">
        <f t="shared" si="113"/>
        <v>11664</v>
      </c>
      <c r="G230" s="13">
        <f t="shared" si="96"/>
        <v>7171.2000000000007</v>
      </c>
      <c r="H230" s="14">
        <f t="shared" si="96"/>
        <v>7171.2000000000007</v>
      </c>
      <c r="I230" s="15">
        <f t="shared" si="89"/>
        <v>26006.400000000001</v>
      </c>
      <c r="J230" s="15">
        <f t="shared" si="90"/>
        <v>-23700.685927379109</v>
      </c>
      <c r="K230" s="15">
        <f t="shared" si="97"/>
        <v>5470000.7625846919</v>
      </c>
      <c r="L230" s="15">
        <f t="shared" si="98"/>
        <v>5702181.1022630576</v>
      </c>
      <c r="N230" s="2">
        <v>42169</v>
      </c>
      <c r="O230" s="38">
        <f t="shared" si="91"/>
        <v>7.3071396485921619E-2</v>
      </c>
      <c r="P230" s="12">
        <f t="shared" si="99"/>
        <v>6313.3686563836281</v>
      </c>
      <c r="Q230" s="12">
        <f t="shared" si="100"/>
        <v>4665.4388059701505</v>
      </c>
      <c r="R230" s="12">
        <f t="shared" si="101"/>
        <v>4805.4019701492552</v>
      </c>
      <c r="S230" s="13">
        <f t="shared" si="102"/>
        <v>7171.2000000000007</v>
      </c>
      <c r="T230" s="13">
        <f t="shared" si="87"/>
        <v>0</v>
      </c>
      <c r="U230" s="14">
        <v>0</v>
      </c>
      <c r="V230" s="15">
        <f t="shared" si="114"/>
        <v>7171.2000000000007</v>
      </c>
      <c r="W230" s="15">
        <f t="shared" si="103"/>
        <v>-5663.2333137656269</v>
      </c>
      <c r="X230" s="15">
        <f t="shared" si="112"/>
        <v>6495728.0709785949</v>
      </c>
      <c r="Y230" s="15">
        <f t="shared" si="108"/>
        <v>3236342.1213431838</v>
      </c>
      <c r="Z230" s="15">
        <f t="shared" si="104"/>
        <v>6518000</v>
      </c>
      <c r="AB230" s="2">
        <v>42169</v>
      </c>
      <c r="AC230" s="12">
        <f t="shared" si="92"/>
        <v>2086.4100902692599</v>
      </c>
      <c r="AD230" s="12">
        <f t="shared" si="105"/>
        <v>1829.4470214179107</v>
      </c>
      <c r="AE230" s="12">
        <f t="shared" si="111"/>
        <v>1884.3304320604482</v>
      </c>
      <c r="AF230" s="13">
        <f t="shared" si="106"/>
        <v>4147.2</v>
      </c>
      <c r="AG230" s="36">
        <f t="shared" si="88"/>
        <v>4147.2</v>
      </c>
      <c r="AH230" s="15">
        <f t="shared" si="107"/>
        <v>-3945.1203417911884</v>
      </c>
      <c r="AI230" s="15">
        <f t="shared" si="109"/>
        <v>1623301.1895438523</v>
      </c>
      <c r="AJ230" s="15">
        <f t="shared" si="110"/>
        <v>98760.129398946068</v>
      </c>
    </row>
    <row r="231" spans="1:36" x14ac:dyDescent="0.15">
      <c r="A231" s="2">
        <v>42170</v>
      </c>
      <c r="B231" s="38">
        <v>0.64473483399999998</v>
      </c>
      <c r="C231" s="12">
        <f t="shared" si="93"/>
        <v>55705.089657600001</v>
      </c>
      <c r="D231" s="12">
        <f>Výpar!J$18/30</f>
        <v>16333.186567164183</v>
      </c>
      <c r="E231" s="12">
        <f t="shared" si="94"/>
        <v>16823.18216417911</v>
      </c>
      <c r="F231" s="13">
        <f t="shared" si="113"/>
        <v>11664</v>
      </c>
      <c r="G231" s="13">
        <f t="shared" si="96"/>
        <v>7171.2000000000007</v>
      </c>
      <c r="H231" s="14">
        <f t="shared" si="96"/>
        <v>7171.2000000000007</v>
      </c>
      <c r="I231" s="15">
        <f t="shared" si="89"/>
        <v>26006.400000000001</v>
      </c>
      <c r="J231" s="15">
        <f t="shared" si="90"/>
        <v>12875.50749342089</v>
      </c>
      <c r="K231" s="15">
        <f t="shared" si="97"/>
        <v>5482876.2700781124</v>
      </c>
      <c r="L231" s="15">
        <f t="shared" si="98"/>
        <v>5570932.8798345905</v>
      </c>
      <c r="N231" s="2">
        <v>42170</v>
      </c>
      <c r="O231" s="38">
        <f t="shared" si="91"/>
        <v>0.21279056785428152</v>
      </c>
      <c r="P231" s="12">
        <f t="shared" si="99"/>
        <v>18385.105062609924</v>
      </c>
      <c r="Q231" s="12">
        <f t="shared" si="100"/>
        <v>4665.4388059701505</v>
      </c>
      <c r="R231" s="12">
        <f t="shared" si="101"/>
        <v>4805.4019701492552</v>
      </c>
      <c r="S231" s="13">
        <f t="shared" si="102"/>
        <v>7171.2000000000007</v>
      </c>
      <c r="T231" s="13">
        <f t="shared" si="87"/>
        <v>0</v>
      </c>
      <c r="U231" s="14">
        <v>0</v>
      </c>
      <c r="V231" s="15">
        <f t="shared" si="114"/>
        <v>7171.2000000000007</v>
      </c>
      <c r="W231" s="15">
        <f t="shared" si="103"/>
        <v>6408.503092460669</v>
      </c>
      <c r="X231" s="15">
        <f t="shared" si="112"/>
        <v>6502136.5740710553</v>
      </c>
      <c r="Y231" s="15">
        <f t="shared" si="108"/>
        <v>3226887.1985066994</v>
      </c>
      <c r="Z231" s="15">
        <f t="shared" si="104"/>
        <v>6518000</v>
      </c>
      <c r="AB231" s="2">
        <v>42170</v>
      </c>
      <c r="AC231" s="12">
        <f t="shared" si="92"/>
        <v>6075.8163828282131</v>
      </c>
      <c r="AD231" s="12">
        <f t="shared" si="105"/>
        <v>1829.4470214179107</v>
      </c>
      <c r="AE231" s="12">
        <f t="shared" si="111"/>
        <v>1884.3304320604482</v>
      </c>
      <c r="AF231" s="13">
        <f t="shared" si="106"/>
        <v>4147.2</v>
      </c>
      <c r="AG231" s="36">
        <f t="shared" si="88"/>
        <v>4147.2</v>
      </c>
      <c r="AH231" s="15">
        <f t="shared" si="107"/>
        <v>44.285950767764916</v>
      </c>
      <c r="AI231" s="15">
        <f t="shared" si="109"/>
        <v>1623345.4754946202</v>
      </c>
      <c r="AJ231" s="15">
        <f t="shared" si="110"/>
        <v>60428.460844334099</v>
      </c>
    </row>
    <row r="232" spans="1:36" x14ac:dyDescent="0.15">
      <c r="A232" s="2">
        <v>42171</v>
      </c>
      <c r="B232" s="38">
        <v>0.224234937</v>
      </c>
      <c r="C232" s="12">
        <f t="shared" si="93"/>
        <v>19373.898556799999</v>
      </c>
      <c r="D232" s="12">
        <f>Výpar!J$18/30</f>
        <v>16333.186567164183</v>
      </c>
      <c r="E232" s="12">
        <f t="shared" si="94"/>
        <v>16823.18216417911</v>
      </c>
      <c r="F232" s="13">
        <f t="shared" si="113"/>
        <v>11664</v>
      </c>
      <c r="G232" s="13">
        <f t="shared" si="96"/>
        <v>7171.2000000000007</v>
      </c>
      <c r="H232" s="14">
        <f t="shared" si="96"/>
        <v>7171.2000000000007</v>
      </c>
      <c r="I232" s="15">
        <f t="shared" si="89"/>
        <v>26006.400000000001</v>
      </c>
      <c r="J232" s="15">
        <f t="shared" si="90"/>
        <v>-23455.683607379113</v>
      </c>
      <c r="K232" s="15">
        <f t="shared" si="97"/>
        <v>5459420.5864707334</v>
      </c>
      <c r="L232" s="15">
        <f t="shared" si="98"/>
        <v>5379897.7826979449</v>
      </c>
      <c r="N232" s="2">
        <v>42171</v>
      </c>
      <c r="O232" s="38">
        <f t="shared" si="91"/>
        <v>7.4007292705079816E-2</v>
      </c>
      <c r="P232" s="12">
        <f t="shared" si="99"/>
        <v>6394.2300897188961</v>
      </c>
      <c r="Q232" s="12">
        <f t="shared" si="100"/>
        <v>4665.4388059701505</v>
      </c>
      <c r="R232" s="12">
        <f t="shared" si="101"/>
        <v>4805.4019701492552</v>
      </c>
      <c r="S232" s="13">
        <f t="shared" si="102"/>
        <v>7171.2000000000007</v>
      </c>
      <c r="T232" s="13">
        <f t="shared" si="87"/>
        <v>0</v>
      </c>
      <c r="U232" s="14">
        <v>0</v>
      </c>
      <c r="V232" s="15">
        <f t="shared" si="114"/>
        <v>7171.2000000000007</v>
      </c>
      <c r="W232" s="15">
        <f t="shared" si="103"/>
        <v>-5582.3718804303589</v>
      </c>
      <c r="X232" s="15">
        <f t="shared" si="112"/>
        <v>6496554.2021906245</v>
      </c>
      <c r="Y232" s="15">
        <f t="shared" si="108"/>
        <v>3199859.0288168932</v>
      </c>
      <c r="Z232" s="15">
        <f t="shared" si="104"/>
        <v>6518000</v>
      </c>
      <c r="AB232" s="2">
        <v>42171</v>
      </c>
      <c r="AC232" s="12">
        <f t="shared" si="92"/>
        <v>2113.1327671168647</v>
      </c>
      <c r="AD232" s="12">
        <f t="shared" si="105"/>
        <v>1829.4470214179107</v>
      </c>
      <c r="AE232" s="12">
        <f t="shared" si="111"/>
        <v>1884.3304320604482</v>
      </c>
      <c r="AF232" s="13">
        <f t="shared" si="106"/>
        <v>4147.2</v>
      </c>
      <c r="AG232" s="36">
        <f t="shared" si="88"/>
        <v>4147.2</v>
      </c>
      <c r="AH232" s="15">
        <f t="shared" si="107"/>
        <v>-3918.3976649435835</v>
      </c>
      <c r="AI232" s="15">
        <f t="shared" si="109"/>
        <v>1619427.0778296767</v>
      </c>
      <c r="AJ232" s="15">
        <f t="shared" si="110"/>
        <v>14215.711009067367</v>
      </c>
    </row>
    <row r="233" spans="1:36" x14ac:dyDescent="0.15">
      <c r="A233" s="2">
        <v>42172</v>
      </c>
      <c r="B233" s="38">
        <v>0.210638357</v>
      </c>
      <c r="C233" s="12">
        <f t="shared" si="93"/>
        <v>18199.154044800001</v>
      </c>
      <c r="D233" s="12">
        <f>Výpar!J$18/30</f>
        <v>16333.186567164183</v>
      </c>
      <c r="E233" s="12">
        <f t="shared" si="94"/>
        <v>16823.18216417911</v>
      </c>
      <c r="F233" s="13">
        <f t="shared" si="113"/>
        <v>11664</v>
      </c>
      <c r="G233" s="13">
        <f t="shared" si="96"/>
        <v>7171.2000000000007</v>
      </c>
      <c r="H233" s="14">
        <f t="shared" si="96"/>
        <v>7171.2000000000007</v>
      </c>
      <c r="I233" s="15">
        <f t="shared" si="89"/>
        <v>26006.400000000001</v>
      </c>
      <c r="J233" s="15">
        <f t="shared" si="90"/>
        <v>-24630.42811937911</v>
      </c>
      <c r="K233" s="15">
        <f t="shared" si="97"/>
        <v>5434790.1583513543</v>
      </c>
      <c r="L233" s="15">
        <f t="shared" si="98"/>
        <v>5163057.5129299201</v>
      </c>
      <c r="N233" s="2">
        <v>42172</v>
      </c>
      <c r="O233" s="38">
        <f t="shared" si="91"/>
        <v>6.9519829291436866E-2</v>
      </c>
      <c r="P233" s="12">
        <f t="shared" si="99"/>
        <v>6006.5132507801454</v>
      </c>
      <c r="Q233" s="12">
        <f t="shared" si="100"/>
        <v>4665.4388059701505</v>
      </c>
      <c r="R233" s="12">
        <f t="shared" si="101"/>
        <v>4805.4019701492552</v>
      </c>
      <c r="S233" s="13">
        <f t="shared" si="102"/>
        <v>7171.2000000000007</v>
      </c>
      <c r="T233" s="13">
        <f t="shared" si="87"/>
        <v>0</v>
      </c>
      <c r="U233" s="14">
        <v>0</v>
      </c>
      <c r="V233" s="15">
        <f t="shared" si="114"/>
        <v>7171.2000000000007</v>
      </c>
      <c r="W233" s="15">
        <f t="shared" si="103"/>
        <v>-5970.0887193691096</v>
      </c>
      <c r="X233" s="15">
        <f t="shared" si="112"/>
        <v>6490584.1134712556</v>
      </c>
      <c r="Y233" s="15">
        <f t="shared" si="108"/>
        <v>3166473.05356878</v>
      </c>
      <c r="Z233" s="15">
        <f t="shared" si="104"/>
        <v>6518000</v>
      </c>
      <c r="AB233" s="2">
        <v>42172</v>
      </c>
      <c r="AC233" s="12">
        <f t="shared" si="92"/>
        <v>1985.0020703435707</v>
      </c>
      <c r="AD233" s="12">
        <f t="shared" si="105"/>
        <v>1829.4470214179107</v>
      </c>
      <c r="AE233" s="12">
        <f t="shared" si="111"/>
        <v>1884.3304320604482</v>
      </c>
      <c r="AF233" s="13">
        <f t="shared" si="106"/>
        <v>4147.2</v>
      </c>
      <c r="AG233" s="36">
        <f t="shared" si="88"/>
        <v>4147.2</v>
      </c>
      <c r="AH233" s="15">
        <f t="shared" si="107"/>
        <v>-4046.5283617168775</v>
      </c>
      <c r="AI233" s="15">
        <f t="shared" si="109"/>
        <v>1615380.5494679599</v>
      </c>
      <c r="AJ233" s="15">
        <f t="shared" si="110"/>
        <v>0</v>
      </c>
    </row>
    <row r="234" spans="1:36" x14ac:dyDescent="0.15">
      <c r="A234" s="2">
        <v>42173</v>
      </c>
      <c r="B234" s="38">
        <v>0.20346442000000001</v>
      </c>
      <c r="C234" s="12">
        <f t="shared" si="93"/>
        <v>17579.325887999999</v>
      </c>
      <c r="D234" s="12">
        <f>Výpar!J$18/30</f>
        <v>16333.186567164183</v>
      </c>
      <c r="E234" s="12">
        <f t="shared" si="94"/>
        <v>16823.18216417911</v>
      </c>
      <c r="F234" s="13">
        <f t="shared" si="113"/>
        <v>11664</v>
      </c>
      <c r="G234" s="13">
        <f t="shared" si="96"/>
        <v>7171.2000000000007</v>
      </c>
      <c r="H234" s="14">
        <f t="shared" si="96"/>
        <v>7171.2000000000007</v>
      </c>
      <c r="I234" s="15">
        <f t="shared" si="89"/>
        <v>26006.400000000001</v>
      </c>
      <c r="J234" s="15">
        <f t="shared" si="90"/>
        <v>-25250.256276179112</v>
      </c>
      <c r="K234" s="15">
        <f t="shared" si="97"/>
        <v>5409539.9020751752</v>
      </c>
      <c r="L234" s="15">
        <f t="shared" si="98"/>
        <v>4920347.1587289162</v>
      </c>
      <c r="N234" s="2">
        <v>42173</v>
      </c>
      <c r="O234" s="38">
        <f t="shared" si="91"/>
        <v>6.7152117718432505E-2</v>
      </c>
      <c r="P234" s="12">
        <f t="shared" si="99"/>
        <v>5801.9429708725684</v>
      </c>
      <c r="Q234" s="12">
        <f t="shared" si="100"/>
        <v>4665.4388059701505</v>
      </c>
      <c r="R234" s="12">
        <f t="shared" si="101"/>
        <v>4805.4019701492552</v>
      </c>
      <c r="S234" s="13">
        <f t="shared" si="102"/>
        <v>7171.2000000000007</v>
      </c>
      <c r="T234" s="13">
        <f t="shared" ref="T234:T297" si="115">IF(AG234-$AG$5&gt;0,AG234-$AG$5,0)</f>
        <v>0</v>
      </c>
      <c r="U234" s="14">
        <v>0</v>
      </c>
      <c r="V234" s="15">
        <f t="shared" si="114"/>
        <v>7171.2000000000007</v>
      </c>
      <c r="W234" s="15">
        <f t="shared" si="103"/>
        <v>-6174.6589992766867</v>
      </c>
      <c r="X234" s="15">
        <f t="shared" si="112"/>
        <v>6484409.4544719793</v>
      </c>
      <c r="Y234" s="15">
        <f t="shared" si="108"/>
        <v>3126707.8490414829</v>
      </c>
      <c r="Z234" s="15">
        <f t="shared" si="104"/>
        <v>6518000</v>
      </c>
      <c r="AB234" s="2">
        <v>42173</v>
      </c>
      <c r="AC234" s="12">
        <f t="shared" si="92"/>
        <v>1917.3967205851959</v>
      </c>
      <c r="AD234" s="12">
        <f t="shared" si="105"/>
        <v>1829.4470214179107</v>
      </c>
      <c r="AE234" s="12">
        <f t="shared" si="111"/>
        <v>1884.3304320604482</v>
      </c>
      <c r="AF234" s="13">
        <f t="shared" si="106"/>
        <v>4147.2</v>
      </c>
      <c r="AG234" s="36">
        <f t="shared" si="88"/>
        <v>4147.2</v>
      </c>
      <c r="AH234" s="15">
        <f t="shared" si="107"/>
        <v>-4114.1337114752523</v>
      </c>
      <c r="AI234" s="15">
        <f t="shared" si="109"/>
        <v>1611266.4157564847</v>
      </c>
      <c r="AJ234" s="15">
        <f t="shared" si="110"/>
        <v>0</v>
      </c>
    </row>
    <row r="235" spans="1:36" x14ac:dyDescent="0.15">
      <c r="A235" s="2">
        <v>42174</v>
      </c>
      <c r="B235" s="38">
        <v>0.19270351499999999</v>
      </c>
      <c r="C235" s="12">
        <f t="shared" si="93"/>
        <v>16649.583695999998</v>
      </c>
      <c r="D235" s="12">
        <f>Výpar!J$18/30</f>
        <v>16333.186567164183</v>
      </c>
      <c r="E235" s="12">
        <f t="shared" si="94"/>
        <v>16823.18216417911</v>
      </c>
      <c r="F235" s="13">
        <f t="shared" si="113"/>
        <v>11664</v>
      </c>
      <c r="G235" s="13">
        <f t="shared" si="96"/>
        <v>7171.2000000000007</v>
      </c>
      <c r="H235" s="14">
        <f t="shared" si="96"/>
        <v>7171.2000000000007</v>
      </c>
      <c r="I235" s="15">
        <f t="shared" si="89"/>
        <v>26006.400000000001</v>
      </c>
      <c r="J235" s="15">
        <f t="shared" si="90"/>
        <v>-26179.998468179114</v>
      </c>
      <c r="K235" s="15">
        <f t="shared" si="97"/>
        <v>5383359.9036069959</v>
      </c>
      <c r="L235" s="15">
        <f t="shared" si="98"/>
        <v>4650527.0638677329</v>
      </c>
      <c r="N235" s="2">
        <v>42174</v>
      </c>
      <c r="O235" s="38">
        <f t="shared" si="91"/>
        <v>6.3600550523947738E-2</v>
      </c>
      <c r="P235" s="12">
        <f t="shared" si="99"/>
        <v>5495.0875652690847</v>
      </c>
      <c r="Q235" s="12">
        <f t="shared" si="100"/>
        <v>4665.4388059701505</v>
      </c>
      <c r="R235" s="12">
        <f t="shared" si="101"/>
        <v>4805.4019701492552</v>
      </c>
      <c r="S235" s="13">
        <f t="shared" si="102"/>
        <v>7171.2000000000007</v>
      </c>
      <c r="T235" s="13">
        <f t="shared" si="115"/>
        <v>0</v>
      </c>
      <c r="U235" s="14">
        <v>0</v>
      </c>
      <c r="V235" s="15">
        <f t="shared" si="114"/>
        <v>7171.2000000000007</v>
      </c>
      <c r="W235" s="15">
        <f t="shared" si="103"/>
        <v>-6481.5144048801703</v>
      </c>
      <c r="X235" s="15">
        <f t="shared" si="112"/>
        <v>6477927.9400670994</v>
      </c>
      <c r="Y235" s="15">
        <f t="shared" si="108"/>
        <v>3080154.2747037024</v>
      </c>
      <c r="Z235" s="15">
        <f t="shared" si="104"/>
        <v>6518000</v>
      </c>
      <c r="AB235" s="2">
        <v>42174</v>
      </c>
      <c r="AC235" s="12">
        <f t="shared" si="92"/>
        <v>1815.9887006595063</v>
      </c>
      <c r="AD235" s="12">
        <f t="shared" si="105"/>
        <v>1829.4470214179107</v>
      </c>
      <c r="AE235" s="12">
        <f t="shared" si="111"/>
        <v>1884.3304320604482</v>
      </c>
      <c r="AF235" s="13">
        <f t="shared" si="106"/>
        <v>4147.2</v>
      </c>
      <c r="AG235" s="36">
        <f t="shared" ref="AG235:AG298" si="116">IF(AI234&gt;0,SUM(AF235:AF235),0)</f>
        <v>4147.2</v>
      </c>
      <c r="AH235" s="15">
        <f t="shared" si="107"/>
        <v>-4215.5417314009419</v>
      </c>
      <c r="AI235" s="15">
        <f t="shared" si="109"/>
        <v>1607050.8740250838</v>
      </c>
      <c r="AJ235" s="15">
        <f t="shared" si="110"/>
        <v>0</v>
      </c>
    </row>
    <row r="236" spans="1:36" x14ac:dyDescent="0.15">
      <c r="A236" s="2">
        <v>42175</v>
      </c>
      <c r="B236" s="38">
        <v>0.21183401299999999</v>
      </c>
      <c r="C236" s="12">
        <f t="shared" si="93"/>
        <v>18302.458723199998</v>
      </c>
      <c r="D236" s="12">
        <f>Výpar!J$18/30</f>
        <v>16333.186567164183</v>
      </c>
      <c r="E236" s="12">
        <f t="shared" si="94"/>
        <v>16823.18216417911</v>
      </c>
      <c r="F236" s="13">
        <f t="shared" si="113"/>
        <v>11664</v>
      </c>
      <c r="G236" s="13">
        <f t="shared" si="96"/>
        <v>7171.2000000000007</v>
      </c>
      <c r="H236" s="14">
        <f t="shared" si="96"/>
        <v>7171.2000000000007</v>
      </c>
      <c r="I236" s="15">
        <f t="shared" si="89"/>
        <v>26006.400000000001</v>
      </c>
      <c r="J236" s="15">
        <f t="shared" si="90"/>
        <v>-24527.123440979114</v>
      </c>
      <c r="K236" s="15">
        <f t="shared" si="97"/>
        <v>5358832.7801660169</v>
      </c>
      <c r="L236" s="15">
        <f t="shared" si="98"/>
        <v>4357832.7205927707</v>
      </c>
      <c r="N236" s="2">
        <v>42175</v>
      </c>
      <c r="O236" s="38">
        <f t="shared" si="91"/>
        <v>6.9914447831930321E-2</v>
      </c>
      <c r="P236" s="12">
        <f t="shared" si="99"/>
        <v>6040.6082926787794</v>
      </c>
      <c r="Q236" s="12">
        <f t="shared" si="100"/>
        <v>4665.4388059701505</v>
      </c>
      <c r="R236" s="12">
        <f t="shared" si="101"/>
        <v>4805.4019701492552</v>
      </c>
      <c r="S236" s="13">
        <f t="shared" si="102"/>
        <v>7171.2000000000007</v>
      </c>
      <c r="T236" s="13">
        <f t="shared" si="115"/>
        <v>21772.799999999999</v>
      </c>
      <c r="U236" s="14">
        <v>0</v>
      </c>
      <c r="V236" s="15">
        <f t="shared" si="114"/>
        <v>7171.2000000000007</v>
      </c>
      <c r="W236" s="15">
        <f t="shared" si="103"/>
        <v>15836.806322529523</v>
      </c>
      <c r="X236" s="15">
        <f t="shared" si="112"/>
        <v>6493764.7463896293</v>
      </c>
      <c r="Y236" s="15">
        <f t="shared" si="108"/>
        <v>3071755.8274158617</v>
      </c>
      <c r="Z236" s="15">
        <f t="shared" si="104"/>
        <v>6518000</v>
      </c>
      <c r="AB236" s="2">
        <v>42175</v>
      </c>
      <c r="AC236" s="12">
        <f t="shared" si="92"/>
        <v>1996.2696270660085</v>
      </c>
      <c r="AD236" s="12">
        <f t="shared" si="105"/>
        <v>1829.4470214179107</v>
      </c>
      <c r="AE236" s="12">
        <f t="shared" si="111"/>
        <v>1884.3304320604482</v>
      </c>
      <c r="AF236" s="34">
        <f t="shared" ref="AF235:AF298" si="117">0.3*86400</f>
        <v>25920</v>
      </c>
      <c r="AG236" s="36">
        <f t="shared" si="116"/>
        <v>25920</v>
      </c>
      <c r="AH236" s="15">
        <f t="shared" si="107"/>
        <v>-25808.060804994439</v>
      </c>
      <c r="AI236" s="15">
        <f t="shared" si="109"/>
        <v>1581242.8132200893</v>
      </c>
      <c r="AJ236" s="15">
        <f t="shared" si="110"/>
        <v>0</v>
      </c>
    </row>
    <row r="237" spans="1:36" x14ac:dyDescent="0.15">
      <c r="A237" s="2">
        <v>42176</v>
      </c>
      <c r="B237" s="38">
        <v>0.20944270100000001</v>
      </c>
      <c r="C237" s="12">
        <f t="shared" si="93"/>
        <v>18095.849366400002</v>
      </c>
      <c r="D237" s="12">
        <f>Výpar!J$18/30</f>
        <v>16333.186567164183</v>
      </c>
      <c r="E237" s="12">
        <f t="shared" si="94"/>
        <v>16823.18216417911</v>
      </c>
      <c r="F237" s="13">
        <f t="shared" si="113"/>
        <v>11664</v>
      </c>
      <c r="G237" s="13">
        <f t="shared" si="96"/>
        <v>7171.2000000000007</v>
      </c>
      <c r="H237" s="14">
        <f t="shared" si="96"/>
        <v>7171.2000000000007</v>
      </c>
      <c r="I237" s="15">
        <f t="shared" si="89"/>
        <v>26006.400000000001</v>
      </c>
      <c r="J237" s="15">
        <f t="shared" si="90"/>
        <v>-24733.73279777911</v>
      </c>
      <c r="K237" s="15">
        <f t="shared" si="97"/>
        <v>5334099.0473682377</v>
      </c>
      <c r="L237" s="15">
        <f t="shared" si="98"/>
        <v>4040198.0351632293</v>
      </c>
      <c r="N237" s="2">
        <v>42176</v>
      </c>
      <c r="O237" s="38">
        <f t="shared" si="91"/>
        <v>6.9125210750943383E-2</v>
      </c>
      <c r="P237" s="12">
        <f t="shared" si="99"/>
        <v>5972.4182088815087</v>
      </c>
      <c r="Q237" s="12">
        <f t="shared" si="100"/>
        <v>4665.4388059701505</v>
      </c>
      <c r="R237" s="12">
        <f t="shared" si="101"/>
        <v>4805.4019701492552</v>
      </c>
      <c r="S237" s="13">
        <f t="shared" si="102"/>
        <v>7171.2000000000007</v>
      </c>
      <c r="T237" s="13">
        <f t="shared" si="115"/>
        <v>21772.799999999999</v>
      </c>
      <c r="U237" s="14">
        <v>0</v>
      </c>
      <c r="V237" s="15">
        <f t="shared" si="114"/>
        <v>7171.2000000000007</v>
      </c>
      <c r="W237" s="15">
        <f t="shared" si="103"/>
        <v>15768.616238732255</v>
      </c>
      <c r="X237" s="15">
        <f t="shared" si="112"/>
        <v>6509533.3626283612</v>
      </c>
      <c r="Y237" s="15">
        <f t="shared" si="108"/>
        <v>3079057.8062829548</v>
      </c>
      <c r="Z237" s="15">
        <f t="shared" si="104"/>
        <v>6518000</v>
      </c>
      <c r="AB237" s="2">
        <v>42176</v>
      </c>
      <c r="AC237" s="12">
        <f t="shared" si="92"/>
        <v>1973.7345136211318</v>
      </c>
      <c r="AD237" s="12">
        <f t="shared" si="105"/>
        <v>1829.4470214179107</v>
      </c>
      <c r="AE237" s="12">
        <f t="shared" si="111"/>
        <v>1884.3304320604482</v>
      </c>
      <c r="AF237" s="34">
        <f t="shared" si="117"/>
        <v>25920</v>
      </c>
      <c r="AG237" s="36">
        <f t="shared" si="116"/>
        <v>25920</v>
      </c>
      <c r="AH237" s="15">
        <f t="shared" si="107"/>
        <v>-25830.595918439314</v>
      </c>
      <c r="AI237" s="15">
        <f t="shared" si="109"/>
        <v>1555412.21730165</v>
      </c>
      <c r="AJ237" s="15">
        <f t="shared" si="110"/>
        <v>0</v>
      </c>
    </row>
    <row r="238" spans="1:36" x14ac:dyDescent="0.15">
      <c r="A238" s="2">
        <v>42177</v>
      </c>
      <c r="B238" s="38">
        <v>0.207051388</v>
      </c>
      <c r="C238" s="12">
        <f t="shared" si="93"/>
        <v>17889.239923199999</v>
      </c>
      <c r="D238" s="12">
        <f>Výpar!J$18/30</f>
        <v>16333.186567164183</v>
      </c>
      <c r="E238" s="12">
        <f t="shared" si="94"/>
        <v>16823.18216417911</v>
      </c>
      <c r="F238" s="13">
        <f t="shared" si="113"/>
        <v>11664</v>
      </c>
      <c r="G238" s="13">
        <f t="shared" si="96"/>
        <v>7171.2000000000007</v>
      </c>
      <c r="H238" s="14">
        <f t="shared" si="96"/>
        <v>7171.2000000000007</v>
      </c>
      <c r="I238" s="15">
        <f t="shared" si="89"/>
        <v>26006.400000000001</v>
      </c>
      <c r="J238" s="15">
        <f t="shared" si="90"/>
        <v>-24940.342240979113</v>
      </c>
      <c r="K238" s="15">
        <f t="shared" si="97"/>
        <v>5309158.7051272588</v>
      </c>
      <c r="L238" s="15">
        <f t="shared" si="98"/>
        <v>3697416.3980495092</v>
      </c>
      <c r="N238" s="2">
        <v>42177</v>
      </c>
      <c r="O238" s="38">
        <f t="shared" si="91"/>
        <v>6.8335973339912898E-2</v>
      </c>
      <c r="P238" s="12">
        <f t="shared" si="99"/>
        <v>5904.228096568474</v>
      </c>
      <c r="Q238" s="12">
        <f t="shared" si="100"/>
        <v>4665.4388059701505</v>
      </c>
      <c r="R238" s="12">
        <f t="shared" si="101"/>
        <v>4805.4019701492552</v>
      </c>
      <c r="S238" s="13">
        <f t="shared" si="102"/>
        <v>7171.2000000000007</v>
      </c>
      <c r="T238" s="13">
        <f t="shared" si="115"/>
        <v>21772.799999999999</v>
      </c>
      <c r="U238" s="14">
        <v>0</v>
      </c>
      <c r="V238" s="15">
        <f t="shared" si="114"/>
        <v>7171.2000000000007</v>
      </c>
      <c r="W238" s="15">
        <f t="shared" si="103"/>
        <v>15700.426126419217</v>
      </c>
      <c r="X238" s="15">
        <f t="shared" si="112"/>
        <v>6518000</v>
      </c>
      <c r="Y238" s="15">
        <f t="shared" si="108"/>
        <v>3094758.2324093739</v>
      </c>
      <c r="Z238" s="15">
        <f t="shared" si="104"/>
        <v>6518000</v>
      </c>
      <c r="AB238" s="2">
        <v>42177</v>
      </c>
      <c r="AC238" s="12">
        <f t="shared" si="92"/>
        <v>1951.1993907525102</v>
      </c>
      <c r="AD238" s="12">
        <f t="shared" si="105"/>
        <v>1829.4470214179107</v>
      </c>
      <c r="AE238" s="12">
        <f t="shared" si="111"/>
        <v>1884.3304320604482</v>
      </c>
      <c r="AF238" s="34">
        <f t="shared" si="117"/>
        <v>25920</v>
      </c>
      <c r="AG238" s="36">
        <f t="shared" si="116"/>
        <v>25920</v>
      </c>
      <c r="AH238" s="15">
        <f t="shared" si="107"/>
        <v>-25853.131041307937</v>
      </c>
      <c r="AI238" s="15">
        <f t="shared" si="109"/>
        <v>1529559.086260342</v>
      </c>
      <c r="AJ238" s="15">
        <f t="shared" si="110"/>
        <v>0</v>
      </c>
    </row>
    <row r="239" spans="1:36" x14ac:dyDescent="0.15">
      <c r="A239" s="2">
        <v>42178</v>
      </c>
      <c r="B239" s="38">
        <v>0.20226876399999999</v>
      </c>
      <c r="C239" s="12">
        <f t="shared" si="93"/>
        <v>17476.0212096</v>
      </c>
      <c r="D239" s="12">
        <f>Výpar!J$18/30</f>
        <v>16333.186567164183</v>
      </c>
      <c r="E239" s="12">
        <f t="shared" si="94"/>
        <v>16823.18216417911</v>
      </c>
      <c r="F239" s="13">
        <f t="shared" si="113"/>
        <v>11664</v>
      </c>
      <c r="G239" s="13">
        <f t="shared" si="96"/>
        <v>7171.2000000000007</v>
      </c>
      <c r="H239" s="14">
        <f t="shared" si="96"/>
        <v>7171.2000000000007</v>
      </c>
      <c r="I239" s="15">
        <f t="shared" si="89"/>
        <v>26006.400000000001</v>
      </c>
      <c r="J239" s="15">
        <f t="shared" si="90"/>
        <v>-25353.560954579112</v>
      </c>
      <c r="K239" s="15">
        <f t="shared" si="97"/>
        <v>5283805.1441726796</v>
      </c>
      <c r="L239" s="15">
        <f t="shared" si="98"/>
        <v>3328867.9812676096</v>
      </c>
      <c r="N239" s="2">
        <v>42178</v>
      </c>
      <c r="O239" s="38">
        <f t="shared" si="91"/>
        <v>6.6757499177939036E-2</v>
      </c>
      <c r="P239" s="12">
        <f t="shared" si="99"/>
        <v>5767.8479289739325</v>
      </c>
      <c r="Q239" s="12">
        <f t="shared" si="100"/>
        <v>4665.4388059701505</v>
      </c>
      <c r="R239" s="12">
        <f t="shared" si="101"/>
        <v>4805.4019701492552</v>
      </c>
      <c r="S239" s="13">
        <f t="shared" si="102"/>
        <v>7171.2000000000007</v>
      </c>
      <c r="T239" s="13">
        <f t="shared" si="115"/>
        <v>21772.799999999999</v>
      </c>
      <c r="U239" s="14">
        <v>0</v>
      </c>
      <c r="V239" s="15">
        <f t="shared" si="114"/>
        <v>7171.2000000000007</v>
      </c>
      <c r="W239" s="15">
        <f t="shared" si="103"/>
        <v>15564.045958824678</v>
      </c>
      <c r="X239" s="15">
        <f t="shared" si="112"/>
        <v>6518000</v>
      </c>
      <c r="Y239" s="15">
        <f t="shared" si="108"/>
        <v>3110322.2783681983</v>
      </c>
      <c r="Z239" s="15">
        <f t="shared" si="104"/>
        <v>6518000</v>
      </c>
      <c r="AB239" s="2">
        <v>42178</v>
      </c>
      <c r="AC239" s="12">
        <f t="shared" si="92"/>
        <v>1906.1291638627574</v>
      </c>
      <c r="AD239" s="12">
        <f t="shared" si="105"/>
        <v>1829.4470214179107</v>
      </c>
      <c r="AE239" s="12">
        <f t="shared" si="111"/>
        <v>1884.3304320604482</v>
      </c>
      <c r="AF239" s="34">
        <f t="shared" si="117"/>
        <v>25920</v>
      </c>
      <c r="AG239" s="36">
        <f t="shared" si="116"/>
        <v>25920</v>
      </c>
      <c r="AH239" s="15">
        <f t="shared" si="107"/>
        <v>-25898.201268197688</v>
      </c>
      <c r="AI239" s="15">
        <f t="shared" si="109"/>
        <v>1503660.8849921443</v>
      </c>
      <c r="AJ239" s="15">
        <f t="shared" si="110"/>
        <v>0</v>
      </c>
    </row>
    <row r="240" spans="1:36" x14ac:dyDescent="0.15">
      <c r="A240" s="2">
        <v>42179</v>
      </c>
      <c r="B240" s="38">
        <v>0.197486139</v>
      </c>
      <c r="C240" s="12">
        <f t="shared" si="93"/>
        <v>17062.802409600001</v>
      </c>
      <c r="D240" s="12">
        <f>Výpar!J$18/30</f>
        <v>16333.186567164183</v>
      </c>
      <c r="E240" s="12">
        <f t="shared" si="94"/>
        <v>16823.18216417911</v>
      </c>
      <c r="F240" s="13">
        <f t="shared" si="113"/>
        <v>11664</v>
      </c>
      <c r="G240" s="13">
        <f t="shared" si="96"/>
        <v>7171.2000000000007</v>
      </c>
      <c r="H240" s="14">
        <f t="shared" si="96"/>
        <v>7171.2000000000007</v>
      </c>
      <c r="I240" s="15">
        <f t="shared" si="89"/>
        <v>26006.400000000001</v>
      </c>
      <c r="J240" s="15">
        <f t="shared" si="90"/>
        <v>-25766.779754579111</v>
      </c>
      <c r="K240" s="15">
        <f t="shared" si="97"/>
        <v>5258038.3644181006</v>
      </c>
      <c r="L240" s="15">
        <f t="shared" si="98"/>
        <v>2934139.5659311311</v>
      </c>
      <c r="N240" s="2">
        <v>42179</v>
      </c>
      <c r="O240" s="38">
        <f t="shared" si="91"/>
        <v>6.5179024685921627E-2</v>
      </c>
      <c r="P240" s="12">
        <f t="shared" si="99"/>
        <v>5631.467732863629</v>
      </c>
      <c r="Q240" s="12">
        <f t="shared" si="100"/>
        <v>4665.4388059701505</v>
      </c>
      <c r="R240" s="12">
        <f t="shared" si="101"/>
        <v>4805.4019701492552</v>
      </c>
      <c r="S240" s="13">
        <f t="shared" si="102"/>
        <v>7171.2000000000007</v>
      </c>
      <c r="T240" s="13">
        <f t="shared" si="115"/>
        <v>21772.799999999999</v>
      </c>
      <c r="U240" s="14">
        <v>0</v>
      </c>
      <c r="V240" s="15">
        <f t="shared" si="114"/>
        <v>7171.2000000000007</v>
      </c>
      <c r="W240" s="15">
        <f t="shared" si="103"/>
        <v>15427.665762714372</v>
      </c>
      <c r="X240" s="15">
        <f t="shared" si="112"/>
        <v>6518000</v>
      </c>
      <c r="Y240" s="15">
        <f t="shared" si="108"/>
        <v>3125749.9441309129</v>
      </c>
      <c r="Z240" s="15">
        <f t="shared" si="104"/>
        <v>6518000</v>
      </c>
      <c r="AB240" s="2">
        <v>42179</v>
      </c>
      <c r="AC240" s="12">
        <f t="shared" si="92"/>
        <v>1861.05892754926</v>
      </c>
      <c r="AD240" s="12">
        <f t="shared" si="105"/>
        <v>1829.4470214179107</v>
      </c>
      <c r="AE240" s="12">
        <f t="shared" si="111"/>
        <v>1884.3304320604482</v>
      </c>
      <c r="AF240" s="34">
        <f t="shared" si="117"/>
        <v>25920</v>
      </c>
      <c r="AG240" s="36">
        <f t="shared" si="116"/>
        <v>25920</v>
      </c>
      <c r="AH240" s="15">
        <f t="shared" si="107"/>
        <v>-25943.271504511187</v>
      </c>
      <c r="AI240" s="15">
        <f t="shared" si="109"/>
        <v>1477717.6134876332</v>
      </c>
      <c r="AJ240" s="15">
        <f t="shared" si="110"/>
        <v>0</v>
      </c>
    </row>
    <row r="241" spans="1:36" x14ac:dyDescent="0.15">
      <c r="A241" s="2">
        <v>42180</v>
      </c>
      <c r="B241" s="38">
        <v>0.19389917100000001</v>
      </c>
      <c r="C241" s="12">
        <f t="shared" si="93"/>
        <v>16752.888374400001</v>
      </c>
      <c r="D241" s="12">
        <f>Výpar!J$18/30</f>
        <v>16333.186567164183</v>
      </c>
      <c r="E241" s="12">
        <f t="shared" si="94"/>
        <v>16823.18216417911</v>
      </c>
      <c r="F241" s="13">
        <f t="shared" si="113"/>
        <v>11664</v>
      </c>
      <c r="G241" s="13">
        <f t="shared" si="96"/>
        <v>7171.2000000000007</v>
      </c>
      <c r="H241" s="14">
        <f t="shared" si="96"/>
        <v>7171.2000000000007</v>
      </c>
      <c r="I241" s="15">
        <f t="shared" si="89"/>
        <v>26006.400000000001</v>
      </c>
      <c r="J241" s="15">
        <f t="shared" si="90"/>
        <v>-26076.69378977911</v>
      </c>
      <c r="K241" s="15">
        <f t="shared" si="97"/>
        <v>5231961.6706283214</v>
      </c>
      <c r="L241" s="15">
        <f t="shared" si="98"/>
        <v>2513024.5427696733</v>
      </c>
      <c r="N241" s="2">
        <v>42180</v>
      </c>
      <c r="O241" s="38">
        <f t="shared" si="91"/>
        <v>6.3995169064441207E-2</v>
      </c>
      <c r="P241" s="12">
        <f t="shared" si="99"/>
        <v>5529.1826071677206</v>
      </c>
      <c r="Q241" s="12">
        <f t="shared" si="100"/>
        <v>4665.4388059701505</v>
      </c>
      <c r="R241" s="12">
        <f t="shared" si="101"/>
        <v>4805.4019701492552</v>
      </c>
      <c r="S241" s="13">
        <f t="shared" si="102"/>
        <v>7171.2000000000007</v>
      </c>
      <c r="T241" s="13">
        <f t="shared" si="115"/>
        <v>21772.799999999999</v>
      </c>
      <c r="U241" s="14">
        <v>0</v>
      </c>
      <c r="V241" s="15">
        <f t="shared" si="114"/>
        <v>7171.2000000000007</v>
      </c>
      <c r="W241" s="15">
        <f t="shared" si="103"/>
        <v>15325.380637018465</v>
      </c>
      <c r="X241" s="15">
        <f t="shared" si="112"/>
        <v>6518000</v>
      </c>
      <c r="Y241" s="15">
        <f t="shared" si="108"/>
        <v>3141075.3247679314</v>
      </c>
      <c r="Z241" s="15">
        <f t="shared" si="104"/>
        <v>6518000</v>
      </c>
      <c r="AB241" s="2">
        <v>42180</v>
      </c>
      <c r="AC241" s="12">
        <f t="shared" si="92"/>
        <v>1827.2562573819446</v>
      </c>
      <c r="AD241" s="12">
        <f t="shared" si="105"/>
        <v>1829.4470214179107</v>
      </c>
      <c r="AE241" s="12">
        <f t="shared" si="111"/>
        <v>1884.3304320604482</v>
      </c>
      <c r="AF241" s="34">
        <f t="shared" si="117"/>
        <v>25920</v>
      </c>
      <c r="AG241" s="36">
        <f t="shared" si="116"/>
        <v>25920</v>
      </c>
      <c r="AH241" s="15">
        <f t="shared" si="107"/>
        <v>-25977.074174678502</v>
      </c>
      <c r="AI241" s="15">
        <f t="shared" si="109"/>
        <v>1451740.5393129548</v>
      </c>
      <c r="AJ241" s="15">
        <f t="shared" si="110"/>
        <v>0</v>
      </c>
    </row>
    <row r="242" spans="1:36" x14ac:dyDescent="0.15">
      <c r="A242" s="2">
        <v>42181</v>
      </c>
      <c r="B242" s="38">
        <v>0.19629048299999999</v>
      </c>
      <c r="C242" s="12">
        <f t="shared" si="93"/>
        <v>16959.497731199997</v>
      </c>
      <c r="D242" s="12">
        <f>Výpar!J$18/30</f>
        <v>16333.186567164183</v>
      </c>
      <c r="E242" s="12">
        <f t="shared" si="94"/>
        <v>16823.18216417911</v>
      </c>
      <c r="F242" s="13">
        <f t="shared" si="113"/>
        <v>11664</v>
      </c>
      <c r="G242" s="13">
        <f t="shared" si="96"/>
        <v>7171.2000000000007</v>
      </c>
      <c r="H242" s="14">
        <f t="shared" si="96"/>
        <v>7171.2000000000007</v>
      </c>
      <c r="I242" s="15">
        <f t="shared" si="89"/>
        <v>26006.400000000001</v>
      </c>
      <c r="J242" s="15">
        <f t="shared" si="90"/>
        <v>-25870.084432979114</v>
      </c>
      <c r="K242" s="15">
        <f t="shared" si="97"/>
        <v>5206091.5861953422</v>
      </c>
      <c r="L242" s="15">
        <f t="shared" si="98"/>
        <v>2066246.0445320364</v>
      </c>
      <c r="N242" s="2">
        <v>42181</v>
      </c>
      <c r="O242" s="38">
        <f t="shared" si="91"/>
        <v>6.4784406145428144E-2</v>
      </c>
      <c r="P242" s="12">
        <f t="shared" si="99"/>
        <v>5597.3726909649913</v>
      </c>
      <c r="Q242" s="12">
        <f t="shared" si="100"/>
        <v>4665.4388059701505</v>
      </c>
      <c r="R242" s="12">
        <f t="shared" si="101"/>
        <v>4805.4019701492552</v>
      </c>
      <c r="S242" s="13">
        <f t="shared" si="102"/>
        <v>7171.2000000000007</v>
      </c>
      <c r="T242" s="13">
        <f t="shared" si="115"/>
        <v>21772.799999999999</v>
      </c>
      <c r="U242" s="14">
        <v>0</v>
      </c>
      <c r="V242" s="15">
        <f t="shared" si="114"/>
        <v>7171.2000000000007</v>
      </c>
      <c r="W242" s="15">
        <f t="shared" si="103"/>
        <v>15393.570720815736</v>
      </c>
      <c r="X242" s="15">
        <f t="shared" si="112"/>
        <v>6518000</v>
      </c>
      <c r="Y242" s="15">
        <f t="shared" si="108"/>
        <v>3156468.8954887469</v>
      </c>
      <c r="Z242" s="15">
        <f t="shared" si="104"/>
        <v>6518000</v>
      </c>
      <c r="AB242" s="2">
        <v>42181</v>
      </c>
      <c r="AC242" s="12">
        <f t="shared" si="92"/>
        <v>1849.7913708268211</v>
      </c>
      <c r="AD242" s="12">
        <f t="shared" si="105"/>
        <v>1829.4470214179107</v>
      </c>
      <c r="AE242" s="12">
        <f t="shared" si="111"/>
        <v>1884.3304320604482</v>
      </c>
      <c r="AF242" s="34">
        <f t="shared" si="117"/>
        <v>25920</v>
      </c>
      <c r="AG242" s="36">
        <f t="shared" si="116"/>
        <v>25920</v>
      </c>
      <c r="AH242" s="15">
        <f t="shared" si="107"/>
        <v>-25954.539061233627</v>
      </c>
      <c r="AI242" s="15">
        <f t="shared" si="109"/>
        <v>1425786.0002517211</v>
      </c>
      <c r="AJ242" s="15">
        <f t="shared" si="110"/>
        <v>0</v>
      </c>
    </row>
    <row r="243" spans="1:36" x14ac:dyDescent="0.15">
      <c r="A243" s="2">
        <v>42182</v>
      </c>
      <c r="B243" s="38">
        <v>0.195094827</v>
      </c>
      <c r="C243" s="12">
        <f t="shared" si="93"/>
        <v>16856.193052800001</v>
      </c>
      <c r="D243" s="12">
        <f>Výpar!J$18/30</f>
        <v>16333.186567164183</v>
      </c>
      <c r="E243" s="12">
        <f t="shared" si="94"/>
        <v>16823.18216417911</v>
      </c>
      <c r="F243" s="13">
        <f t="shared" si="113"/>
        <v>11664</v>
      </c>
      <c r="G243" s="13">
        <f t="shared" si="96"/>
        <v>7171.2000000000007</v>
      </c>
      <c r="H243" s="14">
        <f t="shared" si="96"/>
        <v>7171.2000000000007</v>
      </c>
      <c r="I243" s="15">
        <f t="shared" si="89"/>
        <v>26006.400000000001</v>
      </c>
      <c r="J243" s="15">
        <f t="shared" si="90"/>
        <v>-25973.389111379111</v>
      </c>
      <c r="K243" s="15">
        <f t="shared" si="97"/>
        <v>5180118.1970839631</v>
      </c>
      <c r="L243" s="15">
        <f t="shared" si="98"/>
        <v>1593390.8525046203</v>
      </c>
      <c r="N243" s="2">
        <v>42182</v>
      </c>
      <c r="O243" s="38">
        <f t="shared" si="91"/>
        <v>6.4389787604934676E-2</v>
      </c>
      <c r="P243" s="12">
        <f t="shared" si="99"/>
        <v>5563.2776490663564</v>
      </c>
      <c r="Q243" s="12">
        <f t="shared" si="100"/>
        <v>4665.4388059701505</v>
      </c>
      <c r="R243" s="12">
        <f t="shared" si="101"/>
        <v>4805.4019701492552</v>
      </c>
      <c r="S243" s="13">
        <f t="shared" si="102"/>
        <v>7171.2000000000007</v>
      </c>
      <c r="T243" s="13">
        <f t="shared" si="115"/>
        <v>21772.799999999999</v>
      </c>
      <c r="U243" s="14">
        <v>0</v>
      </c>
      <c r="V243" s="15">
        <f t="shared" si="114"/>
        <v>7171.2000000000007</v>
      </c>
      <c r="W243" s="15">
        <f t="shared" si="103"/>
        <v>15359.475678917101</v>
      </c>
      <c r="X243" s="15">
        <f t="shared" si="112"/>
        <v>6518000</v>
      </c>
      <c r="Y243" s="15">
        <f t="shared" si="108"/>
        <v>3171828.371167664</v>
      </c>
      <c r="Z243" s="15">
        <f t="shared" si="104"/>
        <v>6518000</v>
      </c>
      <c r="AB243" s="2">
        <v>42182</v>
      </c>
      <c r="AC243" s="12">
        <f t="shared" si="92"/>
        <v>1838.5238141043828</v>
      </c>
      <c r="AD243" s="12">
        <f t="shared" si="105"/>
        <v>1829.4470214179107</v>
      </c>
      <c r="AE243" s="12">
        <f t="shared" si="111"/>
        <v>1884.3304320604482</v>
      </c>
      <c r="AF243" s="34">
        <f t="shared" si="117"/>
        <v>25920</v>
      </c>
      <c r="AG243" s="36">
        <f t="shared" si="116"/>
        <v>25920</v>
      </c>
      <c r="AH243" s="15">
        <f t="shared" si="107"/>
        <v>-25965.806617956063</v>
      </c>
      <c r="AI243" s="15">
        <f t="shared" si="109"/>
        <v>1399820.193633765</v>
      </c>
      <c r="AJ243" s="15">
        <f t="shared" si="110"/>
        <v>0</v>
      </c>
    </row>
    <row r="244" spans="1:36" x14ac:dyDescent="0.15">
      <c r="A244" s="2">
        <v>42183</v>
      </c>
      <c r="B244" s="38">
        <v>0.19987745100000001</v>
      </c>
      <c r="C244" s="12">
        <f t="shared" si="93"/>
        <v>17269.4117664</v>
      </c>
      <c r="D244" s="12">
        <f>Výpar!J$18/30</f>
        <v>16333.186567164183</v>
      </c>
      <c r="E244" s="12">
        <f t="shared" si="94"/>
        <v>16823.18216417911</v>
      </c>
      <c r="F244" s="13">
        <f t="shared" si="113"/>
        <v>11664</v>
      </c>
      <c r="G244" s="13">
        <f t="shared" si="96"/>
        <v>7171.2000000000007</v>
      </c>
      <c r="H244" s="14">
        <f t="shared" si="96"/>
        <v>7171.2000000000007</v>
      </c>
      <c r="I244" s="15">
        <f t="shared" si="89"/>
        <v>26006.400000000001</v>
      </c>
      <c r="J244" s="15">
        <f t="shared" si="90"/>
        <v>-25560.170397779111</v>
      </c>
      <c r="K244" s="15">
        <f t="shared" si="97"/>
        <v>5154558.0266861841</v>
      </c>
      <c r="L244" s="15">
        <f t="shared" si="98"/>
        <v>1095388.7087930255</v>
      </c>
      <c r="N244" s="2">
        <v>42183</v>
      </c>
      <c r="O244" s="38">
        <f t="shared" si="91"/>
        <v>6.5968261766908565E-2</v>
      </c>
      <c r="P244" s="12">
        <f t="shared" si="99"/>
        <v>5699.6578166608997</v>
      </c>
      <c r="Q244" s="12">
        <f t="shared" si="100"/>
        <v>4665.4388059701505</v>
      </c>
      <c r="R244" s="12">
        <f t="shared" si="101"/>
        <v>4805.4019701492552</v>
      </c>
      <c r="S244" s="13">
        <f t="shared" si="102"/>
        <v>7171.2000000000007</v>
      </c>
      <c r="T244" s="13">
        <f t="shared" si="115"/>
        <v>21772.799999999999</v>
      </c>
      <c r="U244" s="14">
        <v>0</v>
      </c>
      <c r="V244" s="15">
        <f t="shared" si="114"/>
        <v>7171.2000000000007</v>
      </c>
      <c r="W244" s="15">
        <f t="shared" si="103"/>
        <v>15495.855846511644</v>
      </c>
      <c r="X244" s="15">
        <f t="shared" si="112"/>
        <v>6518000</v>
      </c>
      <c r="Y244" s="15">
        <f t="shared" si="108"/>
        <v>3187324.2270141756</v>
      </c>
      <c r="Z244" s="15">
        <f t="shared" si="104"/>
        <v>6518000</v>
      </c>
      <c r="AB244" s="2">
        <v>42183</v>
      </c>
      <c r="AC244" s="12">
        <f t="shared" si="92"/>
        <v>1883.5940409941363</v>
      </c>
      <c r="AD244" s="12">
        <f t="shared" si="105"/>
        <v>1829.4470214179107</v>
      </c>
      <c r="AE244" s="12">
        <f t="shared" si="111"/>
        <v>1884.3304320604482</v>
      </c>
      <c r="AF244" s="34">
        <f t="shared" si="117"/>
        <v>25920</v>
      </c>
      <c r="AG244" s="36">
        <f t="shared" si="116"/>
        <v>25920</v>
      </c>
      <c r="AH244" s="15">
        <f t="shared" si="107"/>
        <v>-25920.736391066312</v>
      </c>
      <c r="AI244" s="15">
        <f t="shared" si="109"/>
        <v>1373899.4572426986</v>
      </c>
      <c r="AJ244" s="15">
        <f t="shared" si="110"/>
        <v>0</v>
      </c>
    </row>
    <row r="245" spans="1:36" x14ac:dyDescent="0.15">
      <c r="A245" s="2">
        <v>42184</v>
      </c>
      <c r="B245" s="38">
        <v>0.22161718899999999</v>
      </c>
      <c r="C245" s="12">
        <f t="shared" si="93"/>
        <v>19147.725129599999</v>
      </c>
      <c r="D245" s="12">
        <f>Výpar!J$18/30</f>
        <v>16333.186567164183</v>
      </c>
      <c r="E245" s="12">
        <f t="shared" si="94"/>
        <v>16823.18216417911</v>
      </c>
      <c r="F245" s="13">
        <f t="shared" si="113"/>
        <v>11664</v>
      </c>
      <c r="G245" s="13">
        <f t="shared" si="96"/>
        <v>7171.2000000000007</v>
      </c>
      <c r="H245" s="14">
        <f t="shared" si="96"/>
        <v>7171.2000000000007</v>
      </c>
      <c r="I245" s="15">
        <f t="shared" si="89"/>
        <v>26006.400000000001</v>
      </c>
      <c r="J245" s="15">
        <f t="shared" si="90"/>
        <v>-23681.857034579112</v>
      </c>
      <c r="K245" s="15">
        <f t="shared" si="97"/>
        <v>5130876.1696516052</v>
      </c>
      <c r="L245" s="15">
        <f t="shared" si="98"/>
        <v>575583.02141005173</v>
      </c>
      <c r="N245" s="2">
        <v>42184</v>
      </c>
      <c r="O245" s="38">
        <f t="shared" si="91"/>
        <v>7.3143321884760512E-2</v>
      </c>
      <c r="P245" s="12">
        <f t="shared" si="99"/>
        <v>6319.5830108433083</v>
      </c>
      <c r="Q245" s="12">
        <f t="shared" si="100"/>
        <v>4665.4388059701505</v>
      </c>
      <c r="R245" s="12">
        <f t="shared" si="101"/>
        <v>4805.4019701492552</v>
      </c>
      <c r="S245" s="13">
        <f t="shared" si="102"/>
        <v>7171.2000000000007</v>
      </c>
      <c r="T245" s="13">
        <f t="shared" si="115"/>
        <v>21772.799999999999</v>
      </c>
      <c r="U245" s="14">
        <v>0</v>
      </c>
      <c r="V245" s="15">
        <f t="shared" si="114"/>
        <v>7171.2000000000007</v>
      </c>
      <c r="W245" s="15">
        <f t="shared" si="103"/>
        <v>16115.781040694052</v>
      </c>
      <c r="X245" s="15">
        <f t="shared" si="112"/>
        <v>6518000</v>
      </c>
      <c r="Y245" s="15">
        <f t="shared" si="108"/>
        <v>3203440.0080548697</v>
      </c>
      <c r="Z245" s="15">
        <f t="shared" si="104"/>
        <v>6518000</v>
      </c>
      <c r="AB245" s="2">
        <v>42184</v>
      </c>
      <c r="AC245" s="12">
        <f t="shared" si="92"/>
        <v>2088.4637786494045</v>
      </c>
      <c r="AD245" s="12">
        <f t="shared" si="105"/>
        <v>1829.4470214179107</v>
      </c>
      <c r="AE245" s="12">
        <f t="shared" si="111"/>
        <v>1884.3304320604482</v>
      </c>
      <c r="AF245" s="34">
        <f t="shared" si="117"/>
        <v>25920</v>
      </c>
      <c r="AG245" s="36">
        <f t="shared" si="116"/>
        <v>25920</v>
      </c>
      <c r="AH245" s="15">
        <f t="shared" si="107"/>
        <v>-25715.866653411042</v>
      </c>
      <c r="AI245" s="15">
        <f t="shared" si="109"/>
        <v>1348183.5905892877</v>
      </c>
      <c r="AJ245" s="15">
        <f t="shared" si="110"/>
        <v>0</v>
      </c>
    </row>
    <row r="246" spans="1:36" x14ac:dyDescent="0.15">
      <c r="A246" s="2">
        <v>42185</v>
      </c>
      <c r="B246" s="38">
        <v>0.207051388</v>
      </c>
      <c r="C246" s="12">
        <f t="shared" si="93"/>
        <v>17889.239923199999</v>
      </c>
      <c r="D246" s="12">
        <f>Výpar!J$18/30</f>
        <v>16333.186567164183</v>
      </c>
      <c r="E246" s="12">
        <f t="shared" si="94"/>
        <v>16823.18216417911</v>
      </c>
      <c r="F246" s="13">
        <f t="shared" si="113"/>
        <v>11664</v>
      </c>
      <c r="G246" s="13">
        <f t="shared" si="96"/>
        <v>7171.2000000000007</v>
      </c>
      <c r="H246" s="14">
        <f t="shared" si="96"/>
        <v>7171.2000000000007</v>
      </c>
      <c r="I246" s="15">
        <f t="shared" si="89"/>
        <v>26006.400000000001</v>
      </c>
      <c r="J246" s="15">
        <f t="shared" si="90"/>
        <v>-24940.342240979113</v>
      </c>
      <c r="K246" s="15">
        <f t="shared" si="97"/>
        <v>5105935.8274106262</v>
      </c>
      <c r="L246" s="15">
        <f t="shared" si="98"/>
        <v>29578.506579698995</v>
      </c>
      <c r="N246" s="2">
        <v>42185</v>
      </c>
      <c r="O246" s="38">
        <f t="shared" si="91"/>
        <v>6.8335973339912898E-2</v>
      </c>
      <c r="P246" s="12">
        <f t="shared" si="99"/>
        <v>5904.228096568474</v>
      </c>
      <c r="Q246" s="12">
        <f t="shared" si="100"/>
        <v>4665.4388059701505</v>
      </c>
      <c r="R246" s="12">
        <f t="shared" si="101"/>
        <v>4805.4019701492552</v>
      </c>
      <c r="S246" s="13">
        <f t="shared" si="102"/>
        <v>7171.2000000000007</v>
      </c>
      <c r="T246" s="13">
        <f t="shared" si="115"/>
        <v>21772.799999999999</v>
      </c>
      <c r="U246" s="14">
        <v>0</v>
      </c>
      <c r="V246" s="15">
        <f t="shared" si="114"/>
        <v>7171.2000000000007</v>
      </c>
      <c r="W246" s="15">
        <f t="shared" si="103"/>
        <v>15700.426126419217</v>
      </c>
      <c r="X246" s="15">
        <f t="shared" si="112"/>
        <v>6518000</v>
      </c>
      <c r="Y246" s="15">
        <f t="shared" si="108"/>
        <v>3219140.4341812888</v>
      </c>
      <c r="Z246" s="15">
        <f t="shared" si="104"/>
        <v>6518000</v>
      </c>
      <c r="AB246" s="2">
        <v>42185</v>
      </c>
      <c r="AC246" s="12">
        <f t="shared" si="92"/>
        <v>1951.1993907525102</v>
      </c>
      <c r="AD246" s="12">
        <f t="shared" si="105"/>
        <v>1829.4470214179107</v>
      </c>
      <c r="AE246" s="12">
        <f t="shared" si="111"/>
        <v>1884.3304320604482</v>
      </c>
      <c r="AF246" s="34">
        <f t="shared" si="117"/>
        <v>25920</v>
      </c>
      <c r="AG246" s="36">
        <f t="shared" si="116"/>
        <v>25920</v>
      </c>
      <c r="AH246" s="15">
        <f t="shared" si="107"/>
        <v>-25853.131041307937</v>
      </c>
      <c r="AI246" s="15">
        <f t="shared" si="109"/>
        <v>1322330.4595479798</v>
      </c>
      <c r="AJ246" s="15">
        <f t="shared" si="110"/>
        <v>0</v>
      </c>
    </row>
    <row r="247" spans="1:36" x14ac:dyDescent="0.15">
      <c r="A247" s="2">
        <v>42186</v>
      </c>
      <c r="B247" s="38">
        <v>0.20226876399999999</v>
      </c>
      <c r="C247" s="12">
        <f t="shared" si="93"/>
        <v>17476.0212096</v>
      </c>
      <c r="D247" s="12">
        <f>Výpar!$K$18/31</f>
        <v>22387.33928571429</v>
      </c>
      <c r="E247" s="12">
        <f t="shared" si="94"/>
        <v>23058.959464285719</v>
      </c>
      <c r="F247" s="13">
        <f t="shared" si="113"/>
        <v>11664</v>
      </c>
      <c r="G247" s="13">
        <f t="shared" si="96"/>
        <v>7171.2000000000007</v>
      </c>
      <c r="H247" s="14">
        <f t="shared" si="96"/>
        <v>7171.2000000000007</v>
      </c>
      <c r="I247" s="15">
        <f t="shared" si="89"/>
        <v>26006.400000000001</v>
      </c>
      <c r="J247" s="15">
        <f t="shared" si="90"/>
        <v>-31589.338254685721</v>
      </c>
      <c r="K247" s="15">
        <f t="shared" si="97"/>
        <v>5074346.4891559407</v>
      </c>
      <c r="L247" s="15">
        <f t="shared" si="98"/>
        <v>0</v>
      </c>
      <c r="N247" s="2">
        <v>42186</v>
      </c>
      <c r="O247" s="38">
        <f t="shared" si="91"/>
        <v>6.6757499177939036E-2</v>
      </c>
      <c r="P247" s="12">
        <f t="shared" si="99"/>
        <v>5767.8479289739325</v>
      </c>
      <c r="Q247" s="12">
        <f t="shared" si="100"/>
        <v>6394.7571428571437</v>
      </c>
      <c r="R247" s="12">
        <f t="shared" si="101"/>
        <v>6586.5998571428581</v>
      </c>
      <c r="S247" s="13">
        <f t="shared" si="102"/>
        <v>7171.2000000000007</v>
      </c>
      <c r="T247" s="13">
        <f t="shared" si="115"/>
        <v>21772.799999999999</v>
      </c>
      <c r="U247" s="14">
        <v>0</v>
      </c>
      <c r="V247" s="15">
        <f t="shared" si="114"/>
        <v>7171.2000000000007</v>
      </c>
      <c r="W247" s="15">
        <f t="shared" si="103"/>
        <v>13782.848071831075</v>
      </c>
      <c r="X247" s="15">
        <f t="shared" si="112"/>
        <v>6518000</v>
      </c>
      <c r="Y247" s="15">
        <f t="shared" si="108"/>
        <v>3232923.2822531201</v>
      </c>
      <c r="Z247" s="15">
        <f t="shared" si="104"/>
        <v>6518000</v>
      </c>
      <c r="AB247" s="2">
        <v>42186</v>
      </c>
      <c r="AC247" s="12">
        <f t="shared" si="92"/>
        <v>1906.1291638627574</v>
      </c>
      <c r="AD247" s="12">
        <f t="shared" si="105"/>
        <v>2507.5603591071431</v>
      </c>
      <c r="AE247" s="12">
        <f t="shared" si="111"/>
        <v>2582.7871698803574</v>
      </c>
      <c r="AF247" s="34">
        <f t="shared" si="117"/>
        <v>25920</v>
      </c>
      <c r="AG247" s="36">
        <f t="shared" si="116"/>
        <v>25920</v>
      </c>
      <c r="AH247" s="15">
        <f t="shared" si="107"/>
        <v>-26596.658006017598</v>
      </c>
      <c r="AI247" s="15">
        <f t="shared" si="109"/>
        <v>1295733.8015419622</v>
      </c>
      <c r="AJ247" s="15">
        <f t="shared" si="110"/>
        <v>0</v>
      </c>
    </row>
    <row r="248" spans="1:36" x14ac:dyDescent="0.15">
      <c r="A248" s="2">
        <v>42187</v>
      </c>
      <c r="B248" s="38">
        <v>0.19987745100000001</v>
      </c>
      <c r="C248" s="12">
        <f t="shared" si="93"/>
        <v>17269.4117664</v>
      </c>
      <c r="D248" s="12">
        <f>Výpar!$K$18/31</f>
        <v>22387.33928571429</v>
      </c>
      <c r="E248" s="12">
        <f t="shared" si="94"/>
        <v>23058.959464285719</v>
      </c>
      <c r="F248" s="13">
        <f t="shared" si="113"/>
        <v>11664</v>
      </c>
      <c r="G248" s="13">
        <f t="shared" si="96"/>
        <v>7171.2000000000007</v>
      </c>
      <c r="H248" s="14">
        <f t="shared" si="96"/>
        <v>7171.2000000000007</v>
      </c>
      <c r="I248" s="15">
        <f t="shared" si="89"/>
        <v>26006.400000000001</v>
      </c>
      <c r="J248" s="15">
        <f t="shared" si="90"/>
        <v>-31795.94769788572</v>
      </c>
      <c r="K248" s="15">
        <f t="shared" si="97"/>
        <v>5042550.5414580554</v>
      </c>
      <c r="L248" s="15">
        <f t="shared" si="98"/>
        <v>0</v>
      </c>
      <c r="N248" s="2">
        <v>42187</v>
      </c>
      <c r="O248" s="38">
        <f t="shared" si="91"/>
        <v>6.5968261766908565E-2</v>
      </c>
      <c r="P248" s="12">
        <f t="shared" si="99"/>
        <v>5699.6578166608997</v>
      </c>
      <c r="Q248" s="12">
        <f t="shared" si="100"/>
        <v>6394.7571428571437</v>
      </c>
      <c r="R248" s="12">
        <f t="shared" si="101"/>
        <v>6586.5998571428581</v>
      </c>
      <c r="S248" s="13">
        <f t="shared" si="102"/>
        <v>7171.2000000000007</v>
      </c>
      <c r="T248" s="13">
        <f t="shared" si="115"/>
        <v>21772.799999999999</v>
      </c>
      <c r="U248" s="14">
        <v>0</v>
      </c>
      <c r="V248" s="15">
        <f t="shared" si="114"/>
        <v>7171.2000000000007</v>
      </c>
      <c r="W248" s="15">
        <f t="shared" si="103"/>
        <v>13714.657959518041</v>
      </c>
      <c r="X248" s="15">
        <f t="shared" si="112"/>
        <v>6518000</v>
      </c>
      <c r="Y248" s="15">
        <f t="shared" si="108"/>
        <v>3246637.9402126381</v>
      </c>
      <c r="Z248" s="15">
        <f t="shared" si="104"/>
        <v>6518000</v>
      </c>
      <c r="AB248" s="2">
        <v>42187</v>
      </c>
      <c r="AC248" s="12">
        <f t="shared" si="92"/>
        <v>1883.5940409941363</v>
      </c>
      <c r="AD248" s="12">
        <f t="shared" si="105"/>
        <v>2507.5603591071431</v>
      </c>
      <c r="AE248" s="12">
        <f t="shared" si="111"/>
        <v>2582.7871698803574</v>
      </c>
      <c r="AF248" s="34">
        <f t="shared" si="117"/>
        <v>25920</v>
      </c>
      <c r="AG248" s="36">
        <f t="shared" si="116"/>
        <v>25920</v>
      </c>
      <c r="AH248" s="15">
        <f t="shared" si="107"/>
        <v>-26619.193128886222</v>
      </c>
      <c r="AI248" s="15">
        <f t="shared" si="109"/>
        <v>1269114.608413076</v>
      </c>
      <c r="AJ248" s="15">
        <f t="shared" si="110"/>
        <v>0</v>
      </c>
    </row>
    <row r="249" spans="1:36" x14ac:dyDescent="0.15">
      <c r="A249" s="2">
        <v>42188</v>
      </c>
      <c r="B249" s="38">
        <v>0.20226876399999999</v>
      </c>
      <c r="C249" s="12">
        <f t="shared" si="93"/>
        <v>17476.0212096</v>
      </c>
      <c r="D249" s="12">
        <f>Výpar!$K$18/31</f>
        <v>22387.33928571429</v>
      </c>
      <c r="E249" s="12">
        <f t="shared" si="94"/>
        <v>23058.959464285719</v>
      </c>
      <c r="F249" s="13">
        <f t="shared" si="113"/>
        <v>11664</v>
      </c>
      <c r="G249" s="13">
        <f t="shared" si="96"/>
        <v>7171.2000000000007</v>
      </c>
      <c r="H249" s="14">
        <f t="shared" si="96"/>
        <v>7171.2000000000007</v>
      </c>
      <c r="I249" s="15">
        <f t="shared" si="89"/>
        <v>26006.400000000001</v>
      </c>
      <c r="J249" s="15">
        <f t="shared" si="90"/>
        <v>-31589.338254685721</v>
      </c>
      <c r="K249" s="15">
        <f t="shared" si="97"/>
        <v>5010961.2032033699</v>
      </c>
      <c r="L249" s="15">
        <f t="shared" si="98"/>
        <v>0</v>
      </c>
      <c r="N249" s="2">
        <v>42188</v>
      </c>
      <c r="O249" s="38">
        <f t="shared" si="91"/>
        <v>6.6757499177939036E-2</v>
      </c>
      <c r="P249" s="12">
        <f t="shared" si="99"/>
        <v>5767.8479289739325</v>
      </c>
      <c r="Q249" s="12">
        <f t="shared" si="100"/>
        <v>6394.7571428571437</v>
      </c>
      <c r="R249" s="12">
        <f t="shared" si="101"/>
        <v>6586.5998571428581</v>
      </c>
      <c r="S249" s="13">
        <f t="shared" si="102"/>
        <v>7171.2000000000007</v>
      </c>
      <c r="T249" s="13">
        <f t="shared" si="115"/>
        <v>21772.799999999999</v>
      </c>
      <c r="U249" s="14">
        <v>0</v>
      </c>
      <c r="V249" s="15">
        <f t="shared" si="114"/>
        <v>7171.2000000000007</v>
      </c>
      <c r="W249" s="15">
        <f t="shared" si="103"/>
        <v>13782.848071831075</v>
      </c>
      <c r="X249" s="15">
        <f t="shared" si="112"/>
        <v>6518000</v>
      </c>
      <c r="Y249" s="15">
        <f t="shared" si="108"/>
        <v>3260420.7882844694</v>
      </c>
      <c r="Z249" s="15">
        <f t="shared" si="104"/>
        <v>6518000</v>
      </c>
      <c r="AB249" s="2">
        <v>42188</v>
      </c>
      <c r="AC249" s="12">
        <f t="shared" si="92"/>
        <v>1906.1291638627574</v>
      </c>
      <c r="AD249" s="12">
        <f t="shared" si="105"/>
        <v>2507.5603591071431</v>
      </c>
      <c r="AE249" s="12">
        <f t="shared" si="111"/>
        <v>2582.7871698803574</v>
      </c>
      <c r="AF249" s="34">
        <f t="shared" si="117"/>
        <v>25920</v>
      </c>
      <c r="AG249" s="36">
        <f t="shared" si="116"/>
        <v>25920</v>
      </c>
      <c r="AH249" s="15">
        <f t="shared" si="107"/>
        <v>-26596.658006017598</v>
      </c>
      <c r="AI249" s="15">
        <f t="shared" si="109"/>
        <v>1242517.9504070585</v>
      </c>
      <c r="AJ249" s="15">
        <f t="shared" si="110"/>
        <v>0</v>
      </c>
    </row>
    <row r="250" spans="1:36" x14ac:dyDescent="0.15">
      <c r="A250" s="2">
        <v>42189</v>
      </c>
      <c r="B250" s="38">
        <v>0.20226876399999999</v>
      </c>
      <c r="C250" s="12">
        <f t="shared" si="93"/>
        <v>17476.0212096</v>
      </c>
      <c r="D250" s="12">
        <f>Výpar!$K$18/31</f>
        <v>22387.33928571429</v>
      </c>
      <c r="E250" s="12">
        <f t="shared" si="94"/>
        <v>23058.959464285719</v>
      </c>
      <c r="F250" s="13">
        <f t="shared" si="113"/>
        <v>11664</v>
      </c>
      <c r="G250" s="13">
        <f t="shared" si="96"/>
        <v>7171.2000000000007</v>
      </c>
      <c r="H250" s="14">
        <f t="shared" si="96"/>
        <v>7171.2000000000007</v>
      </c>
      <c r="I250" s="15">
        <f t="shared" si="89"/>
        <v>26006.400000000001</v>
      </c>
      <c r="J250" s="15">
        <f t="shared" si="90"/>
        <v>-31589.338254685721</v>
      </c>
      <c r="K250" s="15">
        <f t="shared" si="97"/>
        <v>4979371.8649486843</v>
      </c>
      <c r="L250" s="15">
        <f t="shared" si="98"/>
        <v>0</v>
      </c>
      <c r="N250" s="2">
        <v>42189</v>
      </c>
      <c r="O250" s="38">
        <f t="shared" si="91"/>
        <v>6.6757499177939036E-2</v>
      </c>
      <c r="P250" s="12">
        <f t="shared" si="99"/>
        <v>5767.8479289739325</v>
      </c>
      <c r="Q250" s="12">
        <f t="shared" si="100"/>
        <v>6394.7571428571437</v>
      </c>
      <c r="R250" s="12">
        <f t="shared" si="101"/>
        <v>6586.5998571428581</v>
      </c>
      <c r="S250" s="13">
        <f t="shared" si="102"/>
        <v>7171.2000000000007</v>
      </c>
      <c r="T250" s="13">
        <f t="shared" si="115"/>
        <v>21772.799999999999</v>
      </c>
      <c r="U250" s="14">
        <v>0</v>
      </c>
      <c r="V250" s="15">
        <f t="shared" si="114"/>
        <v>7171.2000000000007</v>
      </c>
      <c r="W250" s="15">
        <f t="shared" si="103"/>
        <v>13782.848071831075</v>
      </c>
      <c r="X250" s="15">
        <f t="shared" si="112"/>
        <v>6518000</v>
      </c>
      <c r="Y250" s="15">
        <f t="shared" si="108"/>
        <v>3274203.6363563007</v>
      </c>
      <c r="Z250" s="15">
        <f t="shared" si="104"/>
        <v>6518000</v>
      </c>
      <c r="AB250" s="2">
        <v>42189</v>
      </c>
      <c r="AC250" s="12">
        <f t="shared" si="92"/>
        <v>1906.1291638627574</v>
      </c>
      <c r="AD250" s="12">
        <f t="shared" si="105"/>
        <v>2507.5603591071431</v>
      </c>
      <c r="AE250" s="12">
        <f t="shared" si="111"/>
        <v>2582.7871698803574</v>
      </c>
      <c r="AF250" s="34">
        <f t="shared" si="117"/>
        <v>25920</v>
      </c>
      <c r="AG250" s="36">
        <f t="shared" si="116"/>
        <v>25920</v>
      </c>
      <c r="AH250" s="15">
        <f t="shared" si="107"/>
        <v>-26596.658006017598</v>
      </c>
      <c r="AI250" s="15">
        <f t="shared" si="109"/>
        <v>1215921.2924010409</v>
      </c>
      <c r="AJ250" s="15">
        <f t="shared" si="110"/>
        <v>0</v>
      </c>
    </row>
    <row r="251" spans="1:36" x14ac:dyDescent="0.15">
      <c r="A251" s="2">
        <v>42190</v>
      </c>
      <c r="B251" s="38">
        <v>0.197486139</v>
      </c>
      <c r="C251" s="12">
        <f t="shared" si="93"/>
        <v>17062.802409600001</v>
      </c>
      <c r="D251" s="12">
        <f>Výpar!$K$18/31</f>
        <v>22387.33928571429</v>
      </c>
      <c r="E251" s="12">
        <f t="shared" si="94"/>
        <v>23058.959464285719</v>
      </c>
      <c r="F251" s="13">
        <f t="shared" si="113"/>
        <v>11664</v>
      </c>
      <c r="G251" s="13">
        <f t="shared" si="96"/>
        <v>7171.2000000000007</v>
      </c>
      <c r="H251" s="14">
        <f t="shared" si="96"/>
        <v>7171.2000000000007</v>
      </c>
      <c r="I251" s="15">
        <f t="shared" si="89"/>
        <v>26006.400000000001</v>
      </c>
      <c r="J251" s="15">
        <f t="shared" si="90"/>
        <v>-32002.55705468572</v>
      </c>
      <c r="K251" s="15">
        <f t="shared" si="97"/>
        <v>4947369.3078939989</v>
      </c>
      <c r="L251" s="15">
        <f t="shared" si="98"/>
        <v>0</v>
      </c>
      <c r="N251" s="2">
        <v>42190</v>
      </c>
      <c r="O251" s="38">
        <f t="shared" si="91"/>
        <v>6.5179024685921627E-2</v>
      </c>
      <c r="P251" s="12">
        <f t="shared" si="99"/>
        <v>5631.467732863629</v>
      </c>
      <c r="Q251" s="12">
        <f t="shared" si="100"/>
        <v>6394.7571428571437</v>
      </c>
      <c r="R251" s="12">
        <f t="shared" si="101"/>
        <v>6586.5998571428581</v>
      </c>
      <c r="S251" s="13">
        <f t="shared" si="102"/>
        <v>7171.2000000000007</v>
      </c>
      <c r="T251" s="13">
        <f t="shared" si="115"/>
        <v>21772.799999999999</v>
      </c>
      <c r="U251" s="14">
        <v>0</v>
      </c>
      <c r="V251" s="15">
        <f t="shared" si="114"/>
        <v>7171.2000000000007</v>
      </c>
      <c r="W251" s="15">
        <f t="shared" si="103"/>
        <v>13646.467875720769</v>
      </c>
      <c r="X251" s="15">
        <f t="shared" si="112"/>
        <v>6518000</v>
      </c>
      <c r="Y251" s="15">
        <f t="shared" si="108"/>
        <v>3287850.1042320216</v>
      </c>
      <c r="Z251" s="15">
        <f t="shared" si="104"/>
        <v>6518000</v>
      </c>
      <c r="AB251" s="2">
        <v>42190</v>
      </c>
      <c r="AC251" s="12">
        <f t="shared" si="92"/>
        <v>1861.05892754926</v>
      </c>
      <c r="AD251" s="12">
        <f t="shared" si="105"/>
        <v>2507.5603591071431</v>
      </c>
      <c r="AE251" s="12">
        <f t="shared" si="111"/>
        <v>2582.7871698803574</v>
      </c>
      <c r="AF251" s="34">
        <f t="shared" si="117"/>
        <v>25920</v>
      </c>
      <c r="AG251" s="36">
        <f t="shared" si="116"/>
        <v>25920</v>
      </c>
      <c r="AH251" s="15">
        <f t="shared" si="107"/>
        <v>-26641.728242331097</v>
      </c>
      <c r="AI251" s="15">
        <f t="shared" si="109"/>
        <v>1189279.5641587097</v>
      </c>
      <c r="AJ251" s="15">
        <f t="shared" si="110"/>
        <v>0</v>
      </c>
    </row>
    <row r="252" spans="1:36" x14ac:dyDescent="0.15">
      <c r="A252" s="2">
        <v>42191</v>
      </c>
      <c r="B252" s="38">
        <v>0.189116546</v>
      </c>
      <c r="C252" s="12">
        <f t="shared" si="93"/>
        <v>16339.669574399999</v>
      </c>
      <c r="D252" s="12">
        <f>Výpar!$K$18/31</f>
        <v>22387.33928571429</v>
      </c>
      <c r="E252" s="12">
        <f t="shared" si="94"/>
        <v>23058.959464285719</v>
      </c>
      <c r="F252" s="13">
        <f t="shared" si="113"/>
        <v>11664</v>
      </c>
      <c r="G252" s="13">
        <f t="shared" si="96"/>
        <v>7171.2000000000007</v>
      </c>
      <c r="H252" s="14">
        <f t="shared" si="96"/>
        <v>7171.2000000000007</v>
      </c>
      <c r="I252" s="15">
        <f t="shared" si="89"/>
        <v>26006.400000000001</v>
      </c>
      <c r="J252" s="15">
        <f t="shared" si="90"/>
        <v>-32725.689889885722</v>
      </c>
      <c r="K252" s="15">
        <f t="shared" si="97"/>
        <v>4914643.6180041134</v>
      </c>
      <c r="L252" s="15">
        <f t="shared" si="98"/>
        <v>0</v>
      </c>
      <c r="N252" s="2">
        <v>42191</v>
      </c>
      <c r="O252" s="38">
        <f t="shared" si="91"/>
        <v>6.2416694572423798E-2</v>
      </c>
      <c r="P252" s="12">
        <f t="shared" si="99"/>
        <v>5392.8024110574161</v>
      </c>
      <c r="Q252" s="12">
        <f t="shared" si="100"/>
        <v>6394.7571428571437</v>
      </c>
      <c r="R252" s="12">
        <f t="shared" si="101"/>
        <v>6586.5998571428581</v>
      </c>
      <c r="S252" s="13">
        <f t="shared" si="102"/>
        <v>7171.2000000000007</v>
      </c>
      <c r="T252" s="13">
        <f t="shared" si="115"/>
        <v>21772.799999999999</v>
      </c>
      <c r="U252" s="14">
        <v>0</v>
      </c>
      <c r="V252" s="15">
        <f t="shared" si="114"/>
        <v>7171.2000000000007</v>
      </c>
      <c r="W252" s="15">
        <f t="shared" si="103"/>
        <v>13407.802553914556</v>
      </c>
      <c r="X252" s="15">
        <f t="shared" si="112"/>
        <v>6518000</v>
      </c>
      <c r="Y252" s="15">
        <f t="shared" si="108"/>
        <v>3301257.9067859361</v>
      </c>
      <c r="Z252" s="15">
        <f t="shared" si="104"/>
        <v>6518000</v>
      </c>
      <c r="AB252" s="2">
        <v>42191</v>
      </c>
      <c r="AC252" s="12">
        <f t="shared" si="92"/>
        <v>1782.186021068447</v>
      </c>
      <c r="AD252" s="12">
        <f t="shared" si="105"/>
        <v>2507.5603591071431</v>
      </c>
      <c r="AE252" s="12">
        <f t="shared" si="111"/>
        <v>2582.7871698803574</v>
      </c>
      <c r="AF252" s="34">
        <f t="shared" si="117"/>
        <v>25920</v>
      </c>
      <c r="AG252" s="36">
        <f t="shared" si="116"/>
        <v>25920</v>
      </c>
      <c r="AH252" s="15">
        <f t="shared" si="107"/>
        <v>-26720.601148811911</v>
      </c>
      <c r="AI252" s="15">
        <f t="shared" si="109"/>
        <v>1162558.9630098979</v>
      </c>
      <c r="AJ252" s="15">
        <f t="shared" si="110"/>
        <v>0</v>
      </c>
    </row>
    <row r="253" spans="1:36" x14ac:dyDescent="0.15">
      <c r="A253" s="2">
        <v>42192</v>
      </c>
      <c r="B253" s="38">
        <v>0.19389917100000001</v>
      </c>
      <c r="C253" s="12">
        <f t="shared" si="93"/>
        <v>16752.888374400001</v>
      </c>
      <c r="D253" s="12">
        <f>Výpar!$K$18/31</f>
        <v>22387.33928571429</v>
      </c>
      <c r="E253" s="12">
        <f t="shared" si="94"/>
        <v>23058.959464285719</v>
      </c>
      <c r="F253" s="13">
        <f t="shared" si="113"/>
        <v>11664</v>
      </c>
      <c r="G253" s="13">
        <f t="shared" si="96"/>
        <v>7171.2000000000007</v>
      </c>
      <c r="H253" s="14">
        <f t="shared" si="96"/>
        <v>7171.2000000000007</v>
      </c>
      <c r="I253" s="15">
        <f t="shared" si="89"/>
        <v>26006.400000000001</v>
      </c>
      <c r="J253" s="15">
        <f t="shared" si="90"/>
        <v>-32312.471089885719</v>
      </c>
      <c r="K253" s="15">
        <f t="shared" si="97"/>
        <v>4882331.1469142279</v>
      </c>
      <c r="L253" s="15">
        <f t="shared" si="98"/>
        <v>0</v>
      </c>
      <c r="N253" s="2">
        <v>42192</v>
      </c>
      <c r="O253" s="38">
        <f t="shared" si="91"/>
        <v>6.3995169064441207E-2</v>
      </c>
      <c r="P253" s="12">
        <f t="shared" si="99"/>
        <v>5529.1826071677206</v>
      </c>
      <c r="Q253" s="12">
        <f t="shared" si="100"/>
        <v>6394.7571428571437</v>
      </c>
      <c r="R253" s="12">
        <f t="shared" si="101"/>
        <v>6586.5998571428581</v>
      </c>
      <c r="S253" s="13">
        <f t="shared" si="102"/>
        <v>7171.2000000000007</v>
      </c>
      <c r="T253" s="13">
        <f t="shared" si="115"/>
        <v>21772.799999999999</v>
      </c>
      <c r="U253" s="14">
        <v>0</v>
      </c>
      <c r="V253" s="15">
        <f t="shared" si="114"/>
        <v>7171.2000000000007</v>
      </c>
      <c r="W253" s="15">
        <f t="shared" si="103"/>
        <v>13544.182750024862</v>
      </c>
      <c r="X253" s="15">
        <f t="shared" si="112"/>
        <v>6518000</v>
      </c>
      <c r="Y253" s="15">
        <f t="shared" si="108"/>
        <v>3314802.0895359609</v>
      </c>
      <c r="Z253" s="15">
        <f t="shared" si="104"/>
        <v>6518000</v>
      </c>
      <c r="AB253" s="2">
        <v>42192</v>
      </c>
      <c r="AC253" s="12">
        <f t="shared" si="92"/>
        <v>1827.2562573819446</v>
      </c>
      <c r="AD253" s="12">
        <f t="shared" si="105"/>
        <v>2507.5603591071431</v>
      </c>
      <c r="AE253" s="12">
        <f t="shared" si="111"/>
        <v>2582.7871698803574</v>
      </c>
      <c r="AF253" s="34">
        <f t="shared" si="117"/>
        <v>25920</v>
      </c>
      <c r="AG253" s="36">
        <f t="shared" si="116"/>
        <v>25920</v>
      </c>
      <c r="AH253" s="15">
        <f t="shared" si="107"/>
        <v>-26675.530912498412</v>
      </c>
      <c r="AI253" s="15">
        <f t="shared" si="109"/>
        <v>1135883.4320973994</v>
      </c>
      <c r="AJ253" s="15">
        <f t="shared" si="110"/>
        <v>0</v>
      </c>
    </row>
    <row r="254" spans="1:36" x14ac:dyDescent="0.15">
      <c r="A254" s="2">
        <v>42193</v>
      </c>
      <c r="B254" s="38">
        <v>0.186743558</v>
      </c>
      <c r="C254" s="12">
        <f t="shared" si="93"/>
        <v>16134.643411200001</v>
      </c>
      <c r="D254" s="12">
        <f>Výpar!$K$18/31</f>
        <v>22387.33928571429</v>
      </c>
      <c r="E254" s="12">
        <f t="shared" si="94"/>
        <v>23058.959464285719</v>
      </c>
      <c r="F254" s="13">
        <f t="shared" si="113"/>
        <v>11664</v>
      </c>
      <c r="G254" s="13">
        <f t="shared" si="96"/>
        <v>7171.2000000000007</v>
      </c>
      <c r="H254" s="14">
        <f t="shared" si="96"/>
        <v>7171.2000000000007</v>
      </c>
      <c r="I254" s="15">
        <f t="shared" si="89"/>
        <v>26006.400000000001</v>
      </c>
      <c r="J254" s="15">
        <f t="shared" si="90"/>
        <v>-32930.716053085722</v>
      </c>
      <c r="K254" s="15">
        <f t="shared" si="97"/>
        <v>4849400.4308611425</v>
      </c>
      <c r="L254" s="15">
        <f t="shared" si="98"/>
        <v>0</v>
      </c>
      <c r="N254" s="2">
        <v>42193</v>
      </c>
      <c r="O254" s="38">
        <f t="shared" si="91"/>
        <v>6.1633505209288821E-2</v>
      </c>
      <c r="P254" s="12">
        <f t="shared" si="99"/>
        <v>5325.1348500825543</v>
      </c>
      <c r="Q254" s="12">
        <f t="shared" si="100"/>
        <v>6394.7571428571437</v>
      </c>
      <c r="R254" s="12">
        <f t="shared" si="101"/>
        <v>6586.5998571428581</v>
      </c>
      <c r="S254" s="13">
        <f t="shared" si="102"/>
        <v>7171.2000000000007</v>
      </c>
      <c r="T254" s="13">
        <f t="shared" si="115"/>
        <v>21772.799999999999</v>
      </c>
      <c r="U254" s="14">
        <v>0</v>
      </c>
      <c r="V254" s="15">
        <f t="shared" si="114"/>
        <v>7171.2000000000007</v>
      </c>
      <c r="W254" s="15">
        <f t="shared" si="103"/>
        <v>13340.134992939697</v>
      </c>
      <c r="X254" s="15">
        <f t="shared" si="112"/>
        <v>6518000</v>
      </c>
      <c r="Y254" s="15">
        <f t="shared" si="108"/>
        <v>3328142.2245289008</v>
      </c>
      <c r="Z254" s="15">
        <f t="shared" si="104"/>
        <v>6518000</v>
      </c>
      <c r="AB254" s="2">
        <v>42193</v>
      </c>
      <c r="AC254" s="12">
        <f t="shared" si="92"/>
        <v>1759.8235883188388</v>
      </c>
      <c r="AD254" s="12">
        <f t="shared" si="105"/>
        <v>2507.5603591071431</v>
      </c>
      <c r="AE254" s="12">
        <f t="shared" si="111"/>
        <v>2582.7871698803574</v>
      </c>
      <c r="AF254" s="34">
        <f t="shared" si="117"/>
        <v>25920</v>
      </c>
      <c r="AG254" s="36">
        <f t="shared" si="116"/>
        <v>25920</v>
      </c>
      <c r="AH254" s="15">
        <f t="shared" si="107"/>
        <v>-26742.963581561518</v>
      </c>
      <c r="AI254" s="15">
        <f t="shared" si="109"/>
        <v>1109140.4685158378</v>
      </c>
      <c r="AJ254" s="15">
        <f t="shared" si="110"/>
        <v>0</v>
      </c>
    </row>
    <row r="255" spans="1:36" x14ac:dyDescent="0.15">
      <c r="A255" s="2">
        <v>42194</v>
      </c>
      <c r="B255" s="38">
        <v>0.15582141599999999</v>
      </c>
      <c r="C255" s="12">
        <f t="shared" si="93"/>
        <v>13462.9703424</v>
      </c>
      <c r="D255" s="12">
        <f>Výpar!$K$18/31</f>
        <v>22387.33928571429</v>
      </c>
      <c r="E255" s="12">
        <f t="shared" si="94"/>
        <v>23058.959464285719</v>
      </c>
      <c r="F255" s="13">
        <f t="shared" si="113"/>
        <v>11664</v>
      </c>
      <c r="G255" s="13">
        <f t="shared" si="96"/>
        <v>7171.2000000000007</v>
      </c>
      <c r="H255" s="14">
        <f t="shared" si="96"/>
        <v>7171.2000000000007</v>
      </c>
      <c r="I255" s="15">
        <f t="shared" si="89"/>
        <v>26006.400000000001</v>
      </c>
      <c r="J255" s="15">
        <f t="shared" si="90"/>
        <v>-35602.389121885717</v>
      </c>
      <c r="K255" s="15">
        <f t="shared" si="97"/>
        <v>4813798.0417392571</v>
      </c>
      <c r="L255" s="15">
        <f t="shared" si="98"/>
        <v>0</v>
      </c>
      <c r="N255" s="2">
        <v>42194</v>
      </c>
      <c r="O255" s="38">
        <f t="shared" si="91"/>
        <v>5.1427851957039174E-2</v>
      </c>
      <c r="P255" s="12">
        <f t="shared" si="99"/>
        <v>4443.3664090881848</v>
      </c>
      <c r="Q255" s="12">
        <f t="shared" si="100"/>
        <v>6394.7571428571437</v>
      </c>
      <c r="R255" s="12">
        <f t="shared" si="101"/>
        <v>6586.5998571428581</v>
      </c>
      <c r="S255" s="13">
        <f t="shared" si="102"/>
        <v>7171.2000000000007</v>
      </c>
      <c r="T255" s="13">
        <f t="shared" si="115"/>
        <v>21772.799999999999</v>
      </c>
      <c r="U255" s="14">
        <v>0</v>
      </c>
      <c r="V255" s="15">
        <f t="shared" si="114"/>
        <v>7171.2000000000007</v>
      </c>
      <c r="W255" s="15">
        <f t="shared" si="103"/>
        <v>12458.366551945324</v>
      </c>
      <c r="X255" s="15">
        <f t="shared" si="112"/>
        <v>6518000</v>
      </c>
      <c r="Y255" s="15">
        <f t="shared" si="108"/>
        <v>3340600.5910808463</v>
      </c>
      <c r="Z255" s="15">
        <f t="shared" si="104"/>
        <v>6518000</v>
      </c>
      <c r="AB255" s="2">
        <v>42194</v>
      </c>
      <c r="AC255" s="12">
        <f t="shared" si="92"/>
        <v>1468.4212209453697</v>
      </c>
      <c r="AD255" s="12">
        <f t="shared" si="105"/>
        <v>2507.5603591071431</v>
      </c>
      <c r="AE255" s="12">
        <f t="shared" si="111"/>
        <v>2582.7871698803574</v>
      </c>
      <c r="AF255" s="34">
        <f t="shared" si="117"/>
        <v>25920</v>
      </c>
      <c r="AG255" s="36">
        <f t="shared" si="116"/>
        <v>25920</v>
      </c>
      <c r="AH255" s="15">
        <f t="shared" si="107"/>
        <v>-27034.365948934988</v>
      </c>
      <c r="AI255" s="15">
        <f t="shared" si="109"/>
        <v>1082106.1025669028</v>
      </c>
      <c r="AJ255" s="15">
        <f t="shared" si="110"/>
        <v>0</v>
      </c>
    </row>
    <row r="256" spans="1:36" x14ac:dyDescent="0.15">
      <c r="A256" s="2">
        <v>42195</v>
      </c>
      <c r="B256" s="38">
        <v>0.134456671</v>
      </c>
      <c r="C256" s="12">
        <f t="shared" si="93"/>
        <v>11617.056374399999</v>
      </c>
      <c r="D256" s="12">
        <f>Výpar!$K$18/31</f>
        <v>22387.33928571429</v>
      </c>
      <c r="E256" s="12">
        <f t="shared" si="94"/>
        <v>23058.959464285719</v>
      </c>
      <c r="F256" s="13">
        <f t="shared" si="113"/>
        <v>11664</v>
      </c>
      <c r="G256" s="13">
        <f t="shared" si="96"/>
        <v>7171.2000000000007</v>
      </c>
      <c r="H256" s="14">
        <f t="shared" si="96"/>
        <v>7171.2000000000007</v>
      </c>
      <c r="I256" s="15">
        <f t="shared" si="89"/>
        <v>26006.400000000001</v>
      </c>
      <c r="J256" s="15">
        <f t="shared" si="90"/>
        <v>-37448.303089885725</v>
      </c>
      <c r="K256" s="15">
        <f t="shared" si="97"/>
        <v>4776349.7386493711</v>
      </c>
      <c r="L256" s="15">
        <f t="shared" si="98"/>
        <v>0</v>
      </c>
      <c r="N256" s="2">
        <v>42195</v>
      </c>
      <c r="O256" s="38">
        <f t="shared" si="91"/>
        <v>4.437655585689404E-2</v>
      </c>
      <c r="P256" s="12">
        <f t="shared" si="99"/>
        <v>3834.134426035645</v>
      </c>
      <c r="Q256" s="12">
        <f t="shared" si="100"/>
        <v>6394.7571428571437</v>
      </c>
      <c r="R256" s="12">
        <f t="shared" si="101"/>
        <v>6586.5998571428581</v>
      </c>
      <c r="S256" s="13">
        <f t="shared" si="102"/>
        <v>7171.2000000000007</v>
      </c>
      <c r="T256" s="13">
        <f t="shared" si="115"/>
        <v>21772.799999999999</v>
      </c>
      <c r="U256" s="14">
        <v>0</v>
      </c>
      <c r="V256" s="15">
        <f t="shared" si="114"/>
        <v>7171.2000000000007</v>
      </c>
      <c r="W256" s="15">
        <f t="shared" si="103"/>
        <v>11849.134568892787</v>
      </c>
      <c r="X256" s="15">
        <f t="shared" si="112"/>
        <v>6518000</v>
      </c>
      <c r="Y256" s="15">
        <f t="shared" si="108"/>
        <v>3352449.7256497391</v>
      </c>
      <c r="Z256" s="15">
        <f t="shared" si="104"/>
        <v>6518000</v>
      </c>
      <c r="AB256" s="2">
        <v>42195</v>
      </c>
      <c r="AC256" s="12">
        <f t="shared" si="92"/>
        <v>1267.085321532888</v>
      </c>
      <c r="AD256" s="12">
        <f t="shared" si="105"/>
        <v>2507.5603591071431</v>
      </c>
      <c r="AE256" s="12">
        <f t="shared" si="111"/>
        <v>2582.7871698803574</v>
      </c>
      <c r="AF256" s="34">
        <f t="shared" si="117"/>
        <v>25920</v>
      </c>
      <c r="AG256" s="36">
        <f t="shared" si="116"/>
        <v>25920</v>
      </c>
      <c r="AH256" s="15">
        <f t="shared" si="107"/>
        <v>-27235.701848347468</v>
      </c>
      <c r="AI256" s="15">
        <f t="shared" si="109"/>
        <v>1054870.4007185553</v>
      </c>
      <c r="AJ256" s="15">
        <f t="shared" si="110"/>
        <v>0</v>
      </c>
    </row>
    <row r="257" spans="1:36" x14ac:dyDescent="0.15">
      <c r="A257" s="2">
        <v>42196</v>
      </c>
      <c r="B257" s="38">
        <v>0.13921049999999999</v>
      </c>
      <c r="C257" s="12">
        <f t="shared" si="93"/>
        <v>12027.787199999999</v>
      </c>
      <c r="D257" s="12">
        <f>Výpar!$K$18/31</f>
        <v>22387.33928571429</v>
      </c>
      <c r="E257" s="12">
        <f t="shared" si="94"/>
        <v>23058.959464285719</v>
      </c>
      <c r="F257" s="13">
        <f t="shared" si="113"/>
        <v>11664</v>
      </c>
      <c r="G257" s="13">
        <f t="shared" si="96"/>
        <v>7171.2000000000007</v>
      </c>
      <c r="H257" s="14">
        <f t="shared" si="96"/>
        <v>7171.2000000000007</v>
      </c>
      <c r="I257" s="15">
        <f t="shared" si="89"/>
        <v>26006.400000000001</v>
      </c>
      <c r="J257" s="15">
        <f t="shared" si="90"/>
        <v>-37037.572264285722</v>
      </c>
      <c r="K257" s="15">
        <f t="shared" si="97"/>
        <v>4739312.1663850853</v>
      </c>
      <c r="L257" s="15">
        <f t="shared" si="98"/>
        <v>0</v>
      </c>
      <c r="N257" s="2">
        <v>42196</v>
      </c>
      <c r="O257" s="38">
        <f t="shared" si="91"/>
        <v>4.5945526415094327E-2</v>
      </c>
      <c r="P257" s="12">
        <f t="shared" si="99"/>
        <v>3969.6934822641497</v>
      </c>
      <c r="Q257" s="12">
        <f t="shared" si="100"/>
        <v>6394.7571428571437</v>
      </c>
      <c r="R257" s="12">
        <f t="shared" si="101"/>
        <v>6586.5998571428581</v>
      </c>
      <c r="S257" s="13">
        <f t="shared" si="102"/>
        <v>7171.2000000000007</v>
      </c>
      <c r="T257" s="13">
        <f t="shared" si="115"/>
        <v>21772.799999999999</v>
      </c>
      <c r="U257" s="14">
        <v>0</v>
      </c>
      <c r="V257" s="15">
        <f t="shared" si="114"/>
        <v>7171.2000000000007</v>
      </c>
      <c r="W257" s="15">
        <f t="shared" si="103"/>
        <v>11984.69362512129</v>
      </c>
      <c r="X257" s="15">
        <f t="shared" si="112"/>
        <v>6518000</v>
      </c>
      <c r="Y257" s="15">
        <f t="shared" si="108"/>
        <v>3364434.4192748605</v>
      </c>
      <c r="Z257" s="15">
        <f t="shared" si="104"/>
        <v>6518000</v>
      </c>
      <c r="AB257" s="2">
        <v>42196</v>
      </c>
      <c r="AC257" s="12">
        <f t="shared" si="92"/>
        <v>1311.8841916981128</v>
      </c>
      <c r="AD257" s="12">
        <f t="shared" si="105"/>
        <v>2507.5603591071431</v>
      </c>
      <c r="AE257" s="12">
        <f t="shared" si="111"/>
        <v>2582.7871698803574</v>
      </c>
      <c r="AF257" s="34">
        <f t="shared" si="117"/>
        <v>25920</v>
      </c>
      <c r="AG257" s="36">
        <f t="shared" si="116"/>
        <v>25920</v>
      </c>
      <c r="AH257" s="15">
        <f t="shared" si="107"/>
        <v>-27190.902978182246</v>
      </c>
      <c r="AI257" s="15">
        <f t="shared" si="109"/>
        <v>1027679.497740373</v>
      </c>
      <c r="AJ257" s="15">
        <f t="shared" si="110"/>
        <v>0</v>
      </c>
    </row>
    <row r="258" spans="1:36" x14ac:dyDescent="0.15">
      <c r="A258" s="2">
        <v>42197</v>
      </c>
      <c r="B258" s="38">
        <v>0.18321156199999999</v>
      </c>
      <c r="C258" s="12">
        <f t="shared" si="93"/>
        <v>15829.4789568</v>
      </c>
      <c r="D258" s="12">
        <f>Výpar!$K$18/31</f>
        <v>22387.33928571429</v>
      </c>
      <c r="E258" s="12">
        <f t="shared" si="94"/>
        <v>23058.959464285719</v>
      </c>
      <c r="F258" s="13">
        <f t="shared" si="113"/>
        <v>11664</v>
      </c>
      <c r="G258" s="13">
        <f t="shared" si="96"/>
        <v>7171.2000000000007</v>
      </c>
      <c r="H258" s="14">
        <f t="shared" si="96"/>
        <v>7171.2000000000007</v>
      </c>
      <c r="I258" s="15">
        <f t="shared" si="89"/>
        <v>26006.400000000001</v>
      </c>
      <c r="J258" s="15">
        <f t="shared" si="90"/>
        <v>-33235.880507485723</v>
      </c>
      <c r="K258" s="15">
        <f t="shared" si="97"/>
        <v>4706076.2858775994</v>
      </c>
      <c r="L258" s="15">
        <f t="shared" si="98"/>
        <v>0</v>
      </c>
      <c r="N258" s="2">
        <v>42197</v>
      </c>
      <c r="O258" s="38">
        <f t="shared" si="91"/>
        <v>6.0467792741364282E-2</v>
      </c>
      <c r="P258" s="12">
        <f t="shared" si="99"/>
        <v>5224.4172928538737</v>
      </c>
      <c r="Q258" s="12">
        <f t="shared" si="100"/>
        <v>6394.7571428571437</v>
      </c>
      <c r="R258" s="12">
        <f t="shared" si="101"/>
        <v>6586.5998571428581</v>
      </c>
      <c r="S258" s="13">
        <f t="shared" si="102"/>
        <v>7171.2000000000007</v>
      </c>
      <c r="T258" s="13">
        <f t="shared" si="115"/>
        <v>21772.799999999999</v>
      </c>
      <c r="U258" s="14">
        <v>0</v>
      </c>
      <c r="V258" s="15">
        <f t="shared" si="114"/>
        <v>7171.2000000000007</v>
      </c>
      <c r="W258" s="15">
        <f t="shared" si="103"/>
        <v>13239.417435711013</v>
      </c>
      <c r="X258" s="15">
        <f t="shared" si="112"/>
        <v>6518000</v>
      </c>
      <c r="Y258" s="15">
        <f t="shared" si="108"/>
        <v>3377673.8367105713</v>
      </c>
      <c r="Z258" s="15">
        <f t="shared" si="104"/>
        <v>6518000</v>
      </c>
      <c r="AB258" s="2">
        <v>42197</v>
      </c>
      <c r="AC258" s="12">
        <f t="shared" si="92"/>
        <v>1726.5389602373291</v>
      </c>
      <c r="AD258" s="12">
        <f t="shared" si="105"/>
        <v>2507.5603591071431</v>
      </c>
      <c r="AE258" s="12">
        <f t="shared" si="111"/>
        <v>2582.7871698803574</v>
      </c>
      <c r="AF258" s="34">
        <f t="shared" si="117"/>
        <v>25920</v>
      </c>
      <c r="AG258" s="36">
        <f t="shared" si="116"/>
        <v>25920</v>
      </c>
      <c r="AH258" s="15">
        <f t="shared" si="107"/>
        <v>-26776.248209643029</v>
      </c>
      <c r="AI258" s="15">
        <f t="shared" si="109"/>
        <v>1000903.24953073</v>
      </c>
      <c r="AJ258" s="15">
        <f t="shared" si="110"/>
        <v>0</v>
      </c>
    </row>
    <row r="259" spans="1:36" x14ac:dyDescent="0.15">
      <c r="A259" s="2">
        <v>42198</v>
      </c>
      <c r="B259" s="38">
        <v>0.13565101800000001</v>
      </c>
      <c r="C259" s="12">
        <f t="shared" si="93"/>
        <v>11720.2479552</v>
      </c>
      <c r="D259" s="12">
        <f>Výpar!$K$18/31</f>
        <v>22387.33928571429</v>
      </c>
      <c r="E259" s="12">
        <f t="shared" si="94"/>
        <v>23058.959464285719</v>
      </c>
      <c r="F259" s="13">
        <f t="shared" si="113"/>
        <v>11664</v>
      </c>
      <c r="G259" s="13">
        <f t="shared" si="96"/>
        <v>7171.2000000000007</v>
      </c>
      <c r="H259" s="14">
        <f t="shared" si="96"/>
        <v>7171.2000000000007</v>
      </c>
      <c r="I259" s="15">
        <f t="shared" si="89"/>
        <v>26006.400000000001</v>
      </c>
      <c r="J259" s="15">
        <f t="shared" si="90"/>
        <v>-37345.11150908572</v>
      </c>
      <c r="K259" s="15">
        <f t="shared" si="97"/>
        <v>4668731.1743685137</v>
      </c>
      <c r="L259" s="15">
        <f t="shared" si="98"/>
        <v>0</v>
      </c>
      <c r="N259" s="2">
        <v>42198</v>
      </c>
      <c r="O259" s="38">
        <f t="shared" si="91"/>
        <v>4.4770742370391872E-2</v>
      </c>
      <c r="P259" s="12">
        <f t="shared" si="99"/>
        <v>3868.1921408018579</v>
      </c>
      <c r="Q259" s="12">
        <f t="shared" si="100"/>
        <v>6394.7571428571437</v>
      </c>
      <c r="R259" s="12">
        <f t="shared" si="101"/>
        <v>6586.5998571428581</v>
      </c>
      <c r="S259" s="13">
        <f t="shared" si="102"/>
        <v>7171.2000000000007</v>
      </c>
      <c r="T259" s="13">
        <f t="shared" si="115"/>
        <v>21772.799999999999</v>
      </c>
      <c r="U259" s="14">
        <v>0</v>
      </c>
      <c r="V259" s="15">
        <f t="shared" si="114"/>
        <v>7171.2000000000007</v>
      </c>
      <c r="W259" s="15">
        <f t="shared" si="103"/>
        <v>11883.192283658998</v>
      </c>
      <c r="X259" s="15">
        <f t="shared" si="112"/>
        <v>6518000</v>
      </c>
      <c r="Y259" s="15">
        <f t="shared" si="108"/>
        <v>3389557.0289942301</v>
      </c>
      <c r="Z259" s="15">
        <f t="shared" si="104"/>
        <v>6518000</v>
      </c>
      <c r="AB259" s="2">
        <v>42198</v>
      </c>
      <c r="AC259" s="12">
        <f t="shared" si="92"/>
        <v>1278.3405425737012</v>
      </c>
      <c r="AD259" s="12">
        <f t="shared" si="105"/>
        <v>2507.5603591071431</v>
      </c>
      <c r="AE259" s="12">
        <f t="shared" si="111"/>
        <v>2582.7871698803574</v>
      </c>
      <c r="AF259" s="34">
        <f t="shared" si="117"/>
        <v>25920</v>
      </c>
      <c r="AG259" s="36">
        <f t="shared" si="116"/>
        <v>25920</v>
      </c>
      <c r="AH259" s="15">
        <f t="shared" si="107"/>
        <v>-27224.446627306657</v>
      </c>
      <c r="AI259" s="15">
        <f t="shared" si="109"/>
        <v>973678.80290342332</v>
      </c>
      <c r="AJ259" s="15">
        <f t="shared" si="110"/>
        <v>0</v>
      </c>
    </row>
    <row r="260" spans="1:36" x14ac:dyDescent="0.15">
      <c r="A260" s="2">
        <v>42199</v>
      </c>
      <c r="B260" s="38">
        <v>0.138024006</v>
      </c>
      <c r="C260" s="12">
        <f t="shared" si="93"/>
        <v>11925.274118400001</v>
      </c>
      <c r="D260" s="12">
        <f>Výpar!$K$18/31</f>
        <v>22387.33928571429</v>
      </c>
      <c r="E260" s="12">
        <f t="shared" si="94"/>
        <v>23058.959464285719</v>
      </c>
      <c r="F260" s="13">
        <f t="shared" si="113"/>
        <v>11664</v>
      </c>
      <c r="G260" s="13">
        <f t="shared" si="96"/>
        <v>7171.2000000000007</v>
      </c>
      <c r="H260" s="14">
        <f t="shared" si="96"/>
        <v>7171.2000000000007</v>
      </c>
      <c r="I260" s="15">
        <f t="shared" si="89"/>
        <v>26006.400000000001</v>
      </c>
      <c r="J260" s="15">
        <f t="shared" si="90"/>
        <v>-37140.085345885716</v>
      </c>
      <c r="K260" s="15">
        <f t="shared" si="97"/>
        <v>4631591.089022628</v>
      </c>
      <c r="L260" s="15">
        <f t="shared" si="98"/>
        <v>0</v>
      </c>
      <c r="N260" s="2">
        <v>42199</v>
      </c>
      <c r="O260" s="38">
        <f t="shared" si="91"/>
        <v>4.5553931733526849E-2</v>
      </c>
      <c r="P260" s="12">
        <f t="shared" si="99"/>
        <v>3935.8597017767197</v>
      </c>
      <c r="Q260" s="12">
        <f t="shared" si="100"/>
        <v>6394.7571428571437</v>
      </c>
      <c r="R260" s="12">
        <f t="shared" si="101"/>
        <v>6586.5998571428581</v>
      </c>
      <c r="S260" s="13">
        <f t="shared" si="102"/>
        <v>7171.2000000000007</v>
      </c>
      <c r="T260" s="13">
        <f t="shared" si="115"/>
        <v>21772.799999999999</v>
      </c>
      <c r="U260" s="14">
        <v>0</v>
      </c>
      <c r="V260" s="15">
        <f t="shared" si="114"/>
        <v>7171.2000000000007</v>
      </c>
      <c r="W260" s="15">
        <f t="shared" si="103"/>
        <v>11950.859844633862</v>
      </c>
      <c r="X260" s="15">
        <f t="shared" si="112"/>
        <v>6518000</v>
      </c>
      <c r="Y260" s="15">
        <f t="shared" si="108"/>
        <v>3401507.8888388639</v>
      </c>
      <c r="Z260" s="15">
        <f t="shared" si="104"/>
        <v>6518000</v>
      </c>
      <c r="AB260" s="2">
        <v>42199</v>
      </c>
      <c r="AC260" s="12">
        <f t="shared" si="92"/>
        <v>1300.7029753233091</v>
      </c>
      <c r="AD260" s="12">
        <f t="shared" si="105"/>
        <v>2507.5603591071431</v>
      </c>
      <c r="AE260" s="12">
        <f t="shared" si="111"/>
        <v>2582.7871698803574</v>
      </c>
      <c r="AF260" s="34">
        <f t="shared" si="117"/>
        <v>25920</v>
      </c>
      <c r="AG260" s="36">
        <f t="shared" si="116"/>
        <v>25920</v>
      </c>
      <c r="AH260" s="15">
        <f t="shared" si="107"/>
        <v>-27202.08419455705</v>
      </c>
      <c r="AI260" s="15">
        <f t="shared" si="109"/>
        <v>946476.71870886628</v>
      </c>
      <c r="AJ260" s="15">
        <f t="shared" si="110"/>
        <v>0</v>
      </c>
    </row>
    <row r="261" spans="1:36" x14ac:dyDescent="0.15">
      <c r="A261" s="2">
        <v>42200</v>
      </c>
      <c r="B261" s="38">
        <v>0.13921049999999999</v>
      </c>
      <c r="C261" s="12">
        <f t="shared" si="93"/>
        <v>12027.787199999999</v>
      </c>
      <c r="D261" s="12">
        <f>Výpar!$K$18/31</f>
        <v>22387.33928571429</v>
      </c>
      <c r="E261" s="12">
        <f t="shared" si="94"/>
        <v>23058.959464285719</v>
      </c>
      <c r="F261" s="13">
        <f t="shared" si="113"/>
        <v>11664</v>
      </c>
      <c r="G261" s="13">
        <f t="shared" si="96"/>
        <v>7171.2000000000007</v>
      </c>
      <c r="H261" s="14">
        <f t="shared" si="96"/>
        <v>7171.2000000000007</v>
      </c>
      <c r="I261" s="15">
        <f t="shared" ref="I261:I324" si="118">SUM(F261:H261)</f>
        <v>26006.400000000001</v>
      </c>
      <c r="J261" s="15">
        <f t="shared" ref="J261:J324" si="119">C261-(E261+I261)</f>
        <v>-37037.572264285722</v>
      </c>
      <c r="K261" s="15">
        <f t="shared" si="97"/>
        <v>4594553.5167583423</v>
      </c>
      <c r="L261" s="15">
        <f t="shared" si="98"/>
        <v>0</v>
      </c>
      <c r="N261" s="2">
        <v>42200</v>
      </c>
      <c r="O261" s="38">
        <f t="shared" ref="O261:O324" si="120">B261*90.96/275.6</f>
        <v>4.5945526415094327E-2</v>
      </c>
      <c r="P261" s="12">
        <f t="shared" si="99"/>
        <v>3969.6934822641497</v>
      </c>
      <c r="Q261" s="12">
        <f t="shared" si="100"/>
        <v>6394.7571428571437</v>
      </c>
      <c r="R261" s="12">
        <f t="shared" si="101"/>
        <v>6586.5998571428581</v>
      </c>
      <c r="S261" s="13">
        <f t="shared" si="102"/>
        <v>7171.2000000000007</v>
      </c>
      <c r="T261" s="13">
        <f t="shared" si="115"/>
        <v>21772.799999999999</v>
      </c>
      <c r="U261" s="14">
        <v>0</v>
      </c>
      <c r="V261" s="15">
        <f t="shared" si="114"/>
        <v>7171.2000000000007</v>
      </c>
      <c r="W261" s="15">
        <f t="shared" si="103"/>
        <v>11984.69362512129</v>
      </c>
      <c r="X261" s="15">
        <f t="shared" si="112"/>
        <v>6518000</v>
      </c>
      <c r="Y261" s="15">
        <f t="shared" si="108"/>
        <v>3413492.5824639853</v>
      </c>
      <c r="Z261" s="15">
        <f t="shared" si="104"/>
        <v>6518000</v>
      </c>
      <c r="AB261" s="2">
        <v>42200</v>
      </c>
      <c r="AC261" s="12">
        <f t="shared" ref="AC261:AC324" si="121">P261*30.06/90.96</f>
        <v>1311.8841916981128</v>
      </c>
      <c r="AD261" s="12">
        <f t="shared" si="105"/>
        <v>2507.5603591071431</v>
      </c>
      <c r="AE261" s="12">
        <f t="shared" si="111"/>
        <v>2582.7871698803574</v>
      </c>
      <c r="AF261" s="34">
        <f t="shared" si="117"/>
        <v>25920</v>
      </c>
      <c r="AG261" s="36">
        <f t="shared" si="116"/>
        <v>25920</v>
      </c>
      <c r="AH261" s="15">
        <f t="shared" si="107"/>
        <v>-27190.902978182246</v>
      </c>
      <c r="AI261" s="15">
        <f t="shared" si="109"/>
        <v>919285.81573068397</v>
      </c>
      <c r="AJ261" s="15">
        <f t="shared" si="110"/>
        <v>0</v>
      </c>
    </row>
    <row r="262" spans="1:36" x14ac:dyDescent="0.15">
      <c r="A262" s="2">
        <v>42201</v>
      </c>
      <c r="B262" s="38">
        <v>0.132067976</v>
      </c>
      <c r="C262" s="12">
        <f t="shared" ref="C262:C325" si="122">B262*86400</f>
        <v>11410.673126400001</v>
      </c>
      <c r="D262" s="12">
        <f>Výpar!$K$18/31</f>
        <v>22387.33928571429</v>
      </c>
      <c r="E262" s="12">
        <f t="shared" ref="E262:E325" si="123">D262*1.03</f>
        <v>23058.959464285719</v>
      </c>
      <c r="F262" s="13">
        <f t="shared" si="113"/>
        <v>11664</v>
      </c>
      <c r="G262" s="13">
        <f t="shared" ref="G262:H325" si="124">0.083*86400</f>
        <v>7171.2000000000007</v>
      </c>
      <c r="H262" s="14">
        <f t="shared" si="124"/>
        <v>7171.2000000000007</v>
      </c>
      <c r="I262" s="15">
        <f t="shared" si="118"/>
        <v>26006.400000000001</v>
      </c>
      <c r="J262" s="15">
        <f t="shared" si="119"/>
        <v>-37654.686337885723</v>
      </c>
      <c r="K262" s="15">
        <f t="shared" ref="K262:K325" si="125">IF(IF(J262+K261&gt;$L$2,$L$2,J262+K261)&lt;0,0,IF(J262+K261&gt;$L$2,$L$2,J262+K261))</f>
        <v>4556898.8304204568</v>
      </c>
      <c r="L262" s="15">
        <f t="shared" ref="L262:L325" si="126">IF((IF($L$2&lt;=K262,J262,J262+K262-$L$2)+L261)&lt;0,0,IF($L$2&lt;=K262,J262,J262+K262-$L$2)+L261)</f>
        <v>0</v>
      </c>
      <c r="N262" s="2">
        <v>42201</v>
      </c>
      <c r="O262" s="38">
        <f t="shared" si="120"/>
        <v>4.3588182499854855E-2</v>
      </c>
      <c r="P262" s="12">
        <f t="shared" ref="P262:P325" si="127">O262*86400</f>
        <v>3766.0189679874593</v>
      </c>
      <c r="Q262" s="12">
        <f t="shared" ref="Q262:Q325" si="128">D262*1124000/3935000</f>
        <v>6394.7571428571437</v>
      </c>
      <c r="R262" s="12">
        <f t="shared" ref="R262:R325" si="129">Q262*1.03</f>
        <v>6586.5998571428581</v>
      </c>
      <c r="S262" s="13">
        <f t="shared" ref="S262:S325" si="130">0.083*86400</f>
        <v>7171.2000000000007</v>
      </c>
      <c r="T262" s="13">
        <f t="shared" si="115"/>
        <v>21772.799999999999</v>
      </c>
      <c r="U262" s="14">
        <v>0</v>
      </c>
      <c r="V262" s="15">
        <f t="shared" si="114"/>
        <v>7171.2000000000007</v>
      </c>
      <c r="W262" s="15">
        <f t="shared" ref="W262:W325" si="131">P262+T262-(R262+V262)</f>
        <v>11781.019110844602</v>
      </c>
      <c r="X262" s="15">
        <f t="shared" si="112"/>
        <v>6518000</v>
      </c>
      <c r="Y262" s="15">
        <f t="shared" si="108"/>
        <v>3425273.6015748298</v>
      </c>
      <c r="Z262" s="15">
        <f t="shared" ref="Z262:Z325" si="132">$Y$2</f>
        <v>6518000</v>
      </c>
      <c r="AB262" s="2">
        <v>42201</v>
      </c>
      <c r="AC262" s="12">
        <f t="shared" si="121"/>
        <v>1244.574870027518</v>
      </c>
      <c r="AD262" s="12">
        <f t="shared" ref="AD262:AD325" si="133">$D262*440751.35/3935000</f>
        <v>2507.5603591071431</v>
      </c>
      <c r="AE262" s="12">
        <f t="shared" si="111"/>
        <v>2582.7871698803574</v>
      </c>
      <c r="AF262" s="34">
        <f t="shared" si="117"/>
        <v>25920</v>
      </c>
      <c r="AG262" s="36">
        <f t="shared" si="116"/>
        <v>25920</v>
      </c>
      <c r="AH262" s="15">
        <f t="shared" ref="AH262:AH325" si="134">AC262-(AE262+AG262)</f>
        <v>-27258.212299852839</v>
      </c>
      <c r="AI262" s="15">
        <f t="shared" si="109"/>
        <v>892027.60343083111</v>
      </c>
      <c r="AJ262" s="15">
        <f t="shared" si="110"/>
        <v>0</v>
      </c>
    </row>
    <row r="263" spans="1:36" x14ac:dyDescent="0.15">
      <c r="A263" s="2">
        <v>42202</v>
      </c>
      <c r="B263" s="38">
        <v>0.12373110499999999</v>
      </c>
      <c r="C263" s="12">
        <f t="shared" si="122"/>
        <v>10690.367472</v>
      </c>
      <c r="D263" s="12">
        <f>Výpar!$K$18/31</f>
        <v>22387.33928571429</v>
      </c>
      <c r="E263" s="12">
        <f t="shared" si="123"/>
        <v>23058.959464285719</v>
      </c>
      <c r="F263" s="13">
        <f t="shared" si="113"/>
        <v>11664</v>
      </c>
      <c r="G263" s="13">
        <f t="shared" si="124"/>
        <v>7171.2000000000007</v>
      </c>
      <c r="H263" s="14">
        <f t="shared" si="124"/>
        <v>7171.2000000000007</v>
      </c>
      <c r="I263" s="15">
        <f t="shared" si="118"/>
        <v>26006.400000000001</v>
      </c>
      <c r="J263" s="15">
        <f t="shared" si="119"/>
        <v>-38374.991992285723</v>
      </c>
      <c r="K263" s="15">
        <f t="shared" si="125"/>
        <v>4518523.8384281714</v>
      </c>
      <c r="L263" s="15">
        <f t="shared" si="126"/>
        <v>0</v>
      </c>
      <c r="N263" s="2">
        <v>42202</v>
      </c>
      <c r="O263" s="38">
        <f t="shared" si="120"/>
        <v>4.0836652071117557E-2</v>
      </c>
      <c r="P263" s="12">
        <f t="shared" si="127"/>
        <v>3528.2867389445569</v>
      </c>
      <c r="Q263" s="12">
        <f t="shared" si="128"/>
        <v>6394.7571428571437</v>
      </c>
      <c r="R263" s="12">
        <f t="shared" si="129"/>
        <v>6586.5998571428581</v>
      </c>
      <c r="S263" s="13">
        <f t="shared" si="130"/>
        <v>7171.2000000000007</v>
      </c>
      <c r="T263" s="13">
        <f t="shared" si="115"/>
        <v>21772.799999999999</v>
      </c>
      <c r="U263" s="14">
        <v>0</v>
      </c>
      <c r="V263" s="15">
        <f t="shared" si="114"/>
        <v>7171.2000000000007</v>
      </c>
      <c r="W263" s="15">
        <f t="shared" si="131"/>
        <v>11543.286881801698</v>
      </c>
      <c r="X263" s="15">
        <f t="shared" si="112"/>
        <v>6518000</v>
      </c>
      <c r="Y263" s="15">
        <f t="shared" ref="Y263:Y326" si="135">IF((IF($Y$2&lt;=X263,W263,W263+X263-$Y$2)+Y262)&lt;0,0,IF($Y$2&lt;=X263,W263,W263+X263-$Y$2)+Y262)</f>
        <v>3436816.8884566315</v>
      </c>
      <c r="Z263" s="15">
        <f t="shared" si="132"/>
        <v>6518000</v>
      </c>
      <c r="AB263" s="2">
        <v>42202</v>
      </c>
      <c r="AC263" s="12">
        <f t="shared" si="121"/>
        <v>1166.0103273161101</v>
      </c>
      <c r="AD263" s="12">
        <f t="shared" si="133"/>
        <v>2507.5603591071431</v>
      </c>
      <c r="AE263" s="12">
        <f t="shared" si="111"/>
        <v>2582.7871698803574</v>
      </c>
      <c r="AF263" s="34">
        <f t="shared" si="117"/>
        <v>25920</v>
      </c>
      <c r="AG263" s="36">
        <f t="shared" si="116"/>
        <v>25920</v>
      </c>
      <c r="AH263" s="15">
        <f t="shared" si="134"/>
        <v>-27336.776842564246</v>
      </c>
      <c r="AI263" s="15">
        <f t="shared" ref="AI263:AI326" si="136">IF(IF(AH263+AI262&gt;$AJ$2,$AJ$2,AH263+AI262)&lt;0,0,IF(AH263+AI262&gt;$AJ$2,$AJ$2,AH263+AI262))</f>
        <v>864690.82658826688</v>
      </c>
      <c r="AJ263" s="15">
        <f t="shared" si="110"/>
        <v>0</v>
      </c>
    </row>
    <row r="264" spans="1:36" x14ac:dyDescent="0.15">
      <c r="A264" s="2">
        <v>42203</v>
      </c>
      <c r="B264" s="38">
        <v>0.141574326</v>
      </c>
      <c r="C264" s="12">
        <f t="shared" si="122"/>
        <v>12232.021766399999</v>
      </c>
      <c r="D264" s="12">
        <f>Výpar!$K$18/31</f>
        <v>22387.33928571429</v>
      </c>
      <c r="E264" s="12">
        <f t="shared" si="123"/>
        <v>23058.959464285719</v>
      </c>
      <c r="F264" s="13">
        <f t="shared" si="113"/>
        <v>11664</v>
      </c>
      <c r="G264" s="13">
        <f t="shared" si="124"/>
        <v>7171.2000000000007</v>
      </c>
      <c r="H264" s="14">
        <f t="shared" si="124"/>
        <v>7171.2000000000007</v>
      </c>
      <c r="I264" s="15">
        <f t="shared" si="118"/>
        <v>26006.400000000001</v>
      </c>
      <c r="J264" s="15">
        <f t="shared" si="119"/>
        <v>-36833.33769788572</v>
      </c>
      <c r="K264" s="15">
        <f t="shared" si="125"/>
        <v>4481690.5007302854</v>
      </c>
      <c r="L264" s="15">
        <f t="shared" si="126"/>
        <v>0</v>
      </c>
      <c r="N264" s="2">
        <v>42203</v>
      </c>
      <c r="O264" s="38">
        <f t="shared" si="120"/>
        <v>4.6725691919303335E-2</v>
      </c>
      <c r="P264" s="12">
        <f t="shared" si="127"/>
        <v>4037.0997818278083</v>
      </c>
      <c r="Q264" s="12">
        <f t="shared" si="128"/>
        <v>6394.7571428571437</v>
      </c>
      <c r="R264" s="12">
        <f t="shared" si="129"/>
        <v>6586.5998571428581</v>
      </c>
      <c r="S264" s="13">
        <f t="shared" si="130"/>
        <v>7171.2000000000007</v>
      </c>
      <c r="T264" s="13">
        <f t="shared" si="115"/>
        <v>21772.799999999999</v>
      </c>
      <c r="U264" s="14">
        <v>0</v>
      </c>
      <c r="V264" s="15">
        <f t="shared" si="114"/>
        <v>7171.2000000000007</v>
      </c>
      <c r="W264" s="15">
        <f t="shared" si="131"/>
        <v>12052.09992468495</v>
      </c>
      <c r="X264" s="15">
        <f t="shared" si="112"/>
        <v>6518000</v>
      </c>
      <c r="Y264" s="15">
        <f t="shared" si="135"/>
        <v>3448868.9883813164</v>
      </c>
      <c r="Z264" s="15">
        <f t="shared" si="132"/>
        <v>6518000</v>
      </c>
      <c r="AB264" s="2">
        <v>42203</v>
      </c>
      <c r="AC264" s="12">
        <f t="shared" si="121"/>
        <v>1334.1602841000872</v>
      </c>
      <c r="AD264" s="12">
        <f t="shared" si="133"/>
        <v>2507.5603591071431</v>
      </c>
      <c r="AE264" s="12">
        <f t="shared" si="111"/>
        <v>2582.7871698803574</v>
      </c>
      <c r="AF264" s="34">
        <f t="shared" si="117"/>
        <v>25920</v>
      </c>
      <c r="AG264" s="36">
        <f t="shared" si="116"/>
        <v>25920</v>
      </c>
      <c r="AH264" s="15">
        <f t="shared" si="134"/>
        <v>-27168.626885780272</v>
      </c>
      <c r="AI264" s="15">
        <f t="shared" si="136"/>
        <v>837522.19970248663</v>
      </c>
      <c r="AJ264" s="15">
        <f t="shared" ref="AJ264:AJ327" si="137">IF((IF($AJ$2&lt;=AI264,AH264,AH264+AI264-$AJ$2)+AJ263)&lt;0,0,IF($AJ$2&lt;=AI264,AH264,AH264+AI264-$AJ$2)+AJ263)</f>
        <v>0</v>
      </c>
    </row>
    <row r="265" spans="1:36" x14ac:dyDescent="0.15">
      <c r="A265" s="2">
        <v>42204</v>
      </c>
      <c r="B265" s="38">
        <v>0.180765277</v>
      </c>
      <c r="C265" s="12">
        <f t="shared" si="122"/>
        <v>15618.1199328</v>
      </c>
      <c r="D265" s="12">
        <f>Výpar!$K$18/31</f>
        <v>22387.33928571429</v>
      </c>
      <c r="E265" s="12">
        <f t="shared" si="123"/>
        <v>23058.959464285719</v>
      </c>
      <c r="F265" s="13">
        <f t="shared" si="113"/>
        <v>3888</v>
      </c>
      <c r="G265" s="13">
        <f t="shared" si="124"/>
        <v>7171.2000000000007</v>
      </c>
      <c r="H265" s="14">
        <f t="shared" si="124"/>
        <v>7171.2000000000007</v>
      </c>
      <c r="I265" s="15">
        <f t="shared" si="118"/>
        <v>18230.400000000001</v>
      </c>
      <c r="J265" s="15">
        <f t="shared" si="119"/>
        <v>-25671.23953148572</v>
      </c>
      <c r="K265" s="15">
        <f t="shared" si="125"/>
        <v>4456019.2611988001</v>
      </c>
      <c r="L265" s="15">
        <f t="shared" si="126"/>
        <v>0</v>
      </c>
      <c r="N265" s="2">
        <v>42204</v>
      </c>
      <c r="O265" s="38">
        <f t="shared" si="120"/>
        <v>5.9660412176777922E-2</v>
      </c>
      <c r="P265" s="12">
        <f t="shared" si="127"/>
        <v>5154.6596120736122</v>
      </c>
      <c r="Q265" s="12">
        <f t="shared" si="128"/>
        <v>6394.7571428571437</v>
      </c>
      <c r="R265" s="12">
        <f t="shared" si="129"/>
        <v>6586.5998571428581</v>
      </c>
      <c r="S265" s="13">
        <f t="shared" si="130"/>
        <v>7171.2000000000007</v>
      </c>
      <c r="T265" s="13">
        <f t="shared" si="115"/>
        <v>21772.799999999999</v>
      </c>
      <c r="U265" s="14">
        <v>0</v>
      </c>
      <c r="V265" s="15">
        <f t="shared" si="114"/>
        <v>7171.2000000000007</v>
      </c>
      <c r="W265" s="15">
        <f t="shared" si="131"/>
        <v>13169.659754930752</v>
      </c>
      <c r="X265" s="15">
        <f t="shared" si="112"/>
        <v>6518000</v>
      </c>
      <c r="Y265" s="15">
        <f t="shared" si="135"/>
        <v>3462038.6481362469</v>
      </c>
      <c r="Z265" s="15">
        <f t="shared" si="132"/>
        <v>6518000</v>
      </c>
      <c r="AB265" s="2">
        <v>42204</v>
      </c>
      <c r="AC265" s="12">
        <f t="shared" si="121"/>
        <v>1703.4857952829022</v>
      </c>
      <c r="AD265" s="12">
        <f t="shared" si="133"/>
        <v>2507.5603591071431</v>
      </c>
      <c r="AE265" s="12">
        <f t="shared" ref="AE265:AE328" si="138">AD265*1.03</f>
        <v>2582.7871698803574</v>
      </c>
      <c r="AF265" s="34">
        <f t="shared" si="117"/>
        <v>25920</v>
      </c>
      <c r="AG265" s="36">
        <f t="shared" si="116"/>
        <v>25920</v>
      </c>
      <c r="AH265" s="15">
        <f t="shared" si="134"/>
        <v>-26799.301374597457</v>
      </c>
      <c r="AI265" s="15">
        <f t="shared" si="136"/>
        <v>810722.89832788915</v>
      </c>
      <c r="AJ265" s="15">
        <f t="shared" si="137"/>
        <v>0</v>
      </c>
    </row>
    <row r="266" spans="1:36" x14ac:dyDescent="0.15">
      <c r="A266" s="2">
        <v>42205</v>
      </c>
      <c r="B266" s="38">
        <v>0.16768635700000001</v>
      </c>
      <c r="C266" s="12">
        <f t="shared" si="122"/>
        <v>14488.1012448</v>
      </c>
      <c r="D266" s="12">
        <f>Výpar!$K$18/31</f>
        <v>22387.33928571429</v>
      </c>
      <c r="E266" s="12">
        <f t="shared" si="123"/>
        <v>23058.959464285719</v>
      </c>
      <c r="F266" s="13">
        <f t="shared" si="113"/>
        <v>3888</v>
      </c>
      <c r="G266" s="13">
        <f t="shared" si="124"/>
        <v>7171.2000000000007</v>
      </c>
      <c r="H266" s="14">
        <f t="shared" si="124"/>
        <v>7171.2000000000007</v>
      </c>
      <c r="I266" s="15">
        <f t="shared" si="118"/>
        <v>18230.400000000001</v>
      </c>
      <c r="J266" s="15">
        <f t="shared" si="119"/>
        <v>-26801.25821948572</v>
      </c>
      <c r="K266" s="15">
        <f t="shared" si="125"/>
        <v>4429218.002979314</v>
      </c>
      <c r="L266" s="15">
        <f t="shared" si="126"/>
        <v>0</v>
      </c>
      <c r="N266" s="2">
        <v>42205</v>
      </c>
      <c r="O266" s="38">
        <f t="shared" si="120"/>
        <v>5.5343799102757614E-2</v>
      </c>
      <c r="P266" s="12">
        <f t="shared" si="127"/>
        <v>4781.7042424782576</v>
      </c>
      <c r="Q266" s="12">
        <f t="shared" si="128"/>
        <v>6394.7571428571437</v>
      </c>
      <c r="R266" s="12">
        <f t="shared" si="129"/>
        <v>6586.5998571428581</v>
      </c>
      <c r="S266" s="13">
        <f t="shared" si="130"/>
        <v>7171.2000000000007</v>
      </c>
      <c r="T266" s="13">
        <f t="shared" si="115"/>
        <v>21772.799999999999</v>
      </c>
      <c r="U266" s="14">
        <v>0</v>
      </c>
      <c r="V266" s="15">
        <f t="shared" si="114"/>
        <v>7171.2000000000007</v>
      </c>
      <c r="W266" s="15">
        <f t="shared" si="131"/>
        <v>12796.704385335401</v>
      </c>
      <c r="X266" s="15">
        <f t="shared" ref="X266:X329" si="139">IF(IF(W266+X265&gt;$Y$2,$Y$2,W266+X265)&lt;0,0,IF(W266+X265&gt;$Y$2,$Y$2,W266+X265))</f>
        <v>6518000</v>
      </c>
      <c r="Y266" s="15">
        <f t="shared" si="135"/>
        <v>3474835.3525215825</v>
      </c>
      <c r="Z266" s="15">
        <f t="shared" si="132"/>
        <v>6518000</v>
      </c>
      <c r="AB266" s="2">
        <v>42205</v>
      </c>
      <c r="AC266" s="12">
        <f t="shared" si="121"/>
        <v>1580.2333941171551</v>
      </c>
      <c r="AD266" s="12">
        <f t="shared" si="133"/>
        <v>2507.5603591071431</v>
      </c>
      <c r="AE266" s="12">
        <f t="shared" si="138"/>
        <v>2582.7871698803574</v>
      </c>
      <c r="AF266" s="34">
        <f t="shared" si="117"/>
        <v>25920</v>
      </c>
      <c r="AG266" s="36">
        <f t="shared" si="116"/>
        <v>25920</v>
      </c>
      <c r="AH266" s="15">
        <f t="shared" si="134"/>
        <v>-26922.553775763201</v>
      </c>
      <c r="AI266" s="15">
        <f t="shared" si="136"/>
        <v>783800.3445521259</v>
      </c>
      <c r="AJ266" s="15">
        <f t="shared" si="137"/>
        <v>0</v>
      </c>
    </row>
    <row r="267" spans="1:36" x14ac:dyDescent="0.15">
      <c r="A267" s="2">
        <v>42206</v>
      </c>
      <c r="B267" s="38">
        <v>0.162940381</v>
      </c>
      <c r="C267" s="12">
        <f t="shared" si="122"/>
        <v>14078.0489184</v>
      </c>
      <c r="D267" s="12">
        <f>Výpar!$K$18/31</f>
        <v>22387.33928571429</v>
      </c>
      <c r="E267" s="12">
        <f t="shared" si="123"/>
        <v>23058.959464285719</v>
      </c>
      <c r="F267" s="13">
        <f t="shared" ref="F267:F330" si="140">IF(K266&lt;4/5*$L$2,0.135*86400*1/3,0.135*86400)</f>
        <v>3888</v>
      </c>
      <c r="G267" s="13">
        <f t="shared" si="124"/>
        <v>7171.2000000000007</v>
      </c>
      <c r="H267" s="14">
        <f t="shared" si="124"/>
        <v>7171.2000000000007</v>
      </c>
      <c r="I267" s="15">
        <f t="shared" si="118"/>
        <v>18230.400000000001</v>
      </c>
      <c r="J267" s="15">
        <f t="shared" si="119"/>
        <v>-27211.310545885721</v>
      </c>
      <c r="K267" s="15">
        <f t="shared" si="125"/>
        <v>4402006.692433428</v>
      </c>
      <c r="L267" s="15">
        <f t="shared" si="126"/>
        <v>0</v>
      </c>
      <c r="N267" s="2">
        <v>42206</v>
      </c>
      <c r="O267" s="38">
        <f t="shared" si="120"/>
        <v>5.3777420376487653E-2</v>
      </c>
      <c r="P267" s="12">
        <f t="shared" si="127"/>
        <v>4646.3691205285331</v>
      </c>
      <c r="Q267" s="12">
        <f t="shared" si="128"/>
        <v>6394.7571428571437</v>
      </c>
      <c r="R267" s="12">
        <f t="shared" si="129"/>
        <v>6586.5998571428581</v>
      </c>
      <c r="S267" s="13">
        <f t="shared" si="130"/>
        <v>7171.2000000000007</v>
      </c>
      <c r="T267" s="13">
        <f t="shared" si="115"/>
        <v>21772.799999999999</v>
      </c>
      <c r="U267" s="14">
        <v>0</v>
      </c>
      <c r="V267" s="15">
        <f t="shared" si="114"/>
        <v>7171.2000000000007</v>
      </c>
      <c r="W267" s="15">
        <f t="shared" si="131"/>
        <v>12661.369263385674</v>
      </c>
      <c r="X267" s="15">
        <f t="shared" si="139"/>
        <v>6518000</v>
      </c>
      <c r="Y267" s="15">
        <f t="shared" si="135"/>
        <v>3487496.7217849684</v>
      </c>
      <c r="Z267" s="15">
        <f t="shared" si="132"/>
        <v>6518000</v>
      </c>
      <c r="AB267" s="2">
        <v>42206</v>
      </c>
      <c r="AC267" s="12">
        <f t="shared" si="121"/>
        <v>1535.5085286179387</v>
      </c>
      <c r="AD267" s="12">
        <f t="shared" si="133"/>
        <v>2507.5603591071431</v>
      </c>
      <c r="AE267" s="12">
        <f t="shared" si="138"/>
        <v>2582.7871698803574</v>
      </c>
      <c r="AF267" s="34">
        <f t="shared" si="117"/>
        <v>25920</v>
      </c>
      <c r="AG267" s="36">
        <f t="shared" si="116"/>
        <v>25920</v>
      </c>
      <c r="AH267" s="15">
        <f t="shared" si="134"/>
        <v>-26967.278641262419</v>
      </c>
      <c r="AI267" s="15">
        <f t="shared" si="136"/>
        <v>756833.06591086346</v>
      </c>
      <c r="AJ267" s="15">
        <f t="shared" si="137"/>
        <v>0</v>
      </c>
    </row>
    <row r="268" spans="1:36" x14ac:dyDescent="0.15">
      <c r="A268" s="2">
        <v>42207</v>
      </c>
      <c r="B268" s="38">
        <v>0.162940381</v>
      </c>
      <c r="C268" s="12">
        <f t="shared" si="122"/>
        <v>14078.0489184</v>
      </c>
      <c r="D268" s="12">
        <f>Výpar!$K$18/31</f>
        <v>22387.33928571429</v>
      </c>
      <c r="E268" s="12">
        <f t="shared" si="123"/>
        <v>23058.959464285719</v>
      </c>
      <c r="F268" s="13">
        <f t="shared" si="140"/>
        <v>3888</v>
      </c>
      <c r="G268" s="13">
        <f t="shared" si="124"/>
        <v>7171.2000000000007</v>
      </c>
      <c r="H268" s="14">
        <f t="shared" si="124"/>
        <v>7171.2000000000007</v>
      </c>
      <c r="I268" s="15">
        <f t="shared" si="118"/>
        <v>18230.400000000001</v>
      </c>
      <c r="J268" s="15">
        <f t="shared" si="119"/>
        <v>-27211.310545885721</v>
      </c>
      <c r="K268" s="15">
        <f t="shared" si="125"/>
        <v>4374795.3818875421</v>
      </c>
      <c r="L268" s="15">
        <f t="shared" si="126"/>
        <v>0</v>
      </c>
      <c r="N268" s="2">
        <v>42207</v>
      </c>
      <c r="O268" s="38">
        <f t="shared" si="120"/>
        <v>5.3777420376487653E-2</v>
      </c>
      <c r="P268" s="12">
        <f t="shared" si="127"/>
        <v>4646.3691205285331</v>
      </c>
      <c r="Q268" s="12">
        <f t="shared" si="128"/>
        <v>6394.7571428571437</v>
      </c>
      <c r="R268" s="12">
        <f t="shared" si="129"/>
        <v>6586.5998571428581</v>
      </c>
      <c r="S268" s="13">
        <f t="shared" si="130"/>
        <v>7171.2000000000007</v>
      </c>
      <c r="T268" s="13">
        <f t="shared" si="115"/>
        <v>21772.799999999999</v>
      </c>
      <c r="U268" s="14">
        <v>0</v>
      </c>
      <c r="V268" s="15">
        <f t="shared" si="114"/>
        <v>7171.2000000000007</v>
      </c>
      <c r="W268" s="15">
        <f t="shared" si="131"/>
        <v>12661.369263385674</v>
      </c>
      <c r="X268" s="15">
        <f t="shared" si="139"/>
        <v>6518000</v>
      </c>
      <c r="Y268" s="15">
        <f t="shared" si="135"/>
        <v>3500158.0910483543</v>
      </c>
      <c r="Z268" s="15">
        <f t="shared" si="132"/>
        <v>6518000</v>
      </c>
      <c r="AB268" s="2">
        <v>42207</v>
      </c>
      <c r="AC268" s="12">
        <f t="shared" si="121"/>
        <v>1535.5085286179387</v>
      </c>
      <c r="AD268" s="12">
        <f t="shared" si="133"/>
        <v>2507.5603591071431</v>
      </c>
      <c r="AE268" s="12">
        <f t="shared" si="138"/>
        <v>2582.7871698803574</v>
      </c>
      <c r="AF268" s="34">
        <f t="shared" si="117"/>
        <v>25920</v>
      </c>
      <c r="AG268" s="36">
        <f t="shared" si="116"/>
        <v>25920</v>
      </c>
      <c r="AH268" s="15">
        <f t="shared" si="134"/>
        <v>-26967.278641262419</v>
      </c>
      <c r="AI268" s="15">
        <f t="shared" si="136"/>
        <v>729865.78726960102</v>
      </c>
      <c r="AJ268" s="15">
        <f t="shared" si="137"/>
        <v>0</v>
      </c>
    </row>
    <row r="269" spans="1:36" x14ac:dyDescent="0.15">
      <c r="A269" s="2">
        <v>42208</v>
      </c>
      <c r="B269" s="38">
        <v>0.15463492200000001</v>
      </c>
      <c r="C269" s="12">
        <f t="shared" si="122"/>
        <v>13360.4572608</v>
      </c>
      <c r="D269" s="12">
        <f>Výpar!$K$18/31</f>
        <v>22387.33928571429</v>
      </c>
      <c r="E269" s="12">
        <f t="shared" si="123"/>
        <v>23058.959464285719</v>
      </c>
      <c r="F269" s="13">
        <f t="shared" si="140"/>
        <v>3888</v>
      </c>
      <c r="G269" s="13">
        <f t="shared" si="124"/>
        <v>7171.2000000000007</v>
      </c>
      <c r="H269" s="14">
        <f t="shared" si="124"/>
        <v>7171.2000000000007</v>
      </c>
      <c r="I269" s="15">
        <f t="shared" si="118"/>
        <v>18230.400000000001</v>
      </c>
      <c r="J269" s="15">
        <f t="shared" si="119"/>
        <v>-27928.902203485719</v>
      </c>
      <c r="K269" s="15">
        <f t="shared" si="125"/>
        <v>4346866.4796840567</v>
      </c>
      <c r="L269" s="15">
        <f t="shared" si="126"/>
        <v>0</v>
      </c>
      <c r="N269" s="2">
        <v>42208</v>
      </c>
      <c r="O269" s="38">
        <f t="shared" si="120"/>
        <v>5.1036257275471696E-2</v>
      </c>
      <c r="P269" s="12">
        <f t="shared" si="127"/>
        <v>4409.5326286007548</v>
      </c>
      <c r="Q269" s="12">
        <f t="shared" si="128"/>
        <v>6394.7571428571437</v>
      </c>
      <c r="R269" s="12">
        <f t="shared" si="129"/>
        <v>6586.5998571428581</v>
      </c>
      <c r="S269" s="13">
        <f t="shared" si="130"/>
        <v>7171.2000000000007</v>
      </c>
      <c r="T269" s="13">
        <f t="shared" si="115"/>
        <v>21772.799999999999</v>
      </c>
      <c r="U269" s="14">
        <v>0</v>
      </c>
      <c r="V269" s="15">
        <f t="shared" si="114"/>
        <v>7171.2000000000007</v>
      </c>
      <c r="W269" s="15">
        <f t="shared" si="131"/>
        <v>12424.532771457896</v>
      </c>
      <c r="X269" s="15">
        <f t="shared" si="139"/>
        <v>6518000</v>
      </c>
      <c r="Y269" s="15">
        <f t="shared" si="135"/>
        <v>3512582.6238198122</v>
      </c>
      <c r="Z269" s="15">
        <f t="shared" si="132"/>
        <v>6518000</v>
      </c>
      <c r="AB269" s="2">
        <v>42208</v>
      </c>
      <c r="AC269" s="12">
        <f t="shared" si="121"/>
        <v>1457.240004570566</v>
      </c>
      <c r="AD269" s="12">
        <f t="shared" si="133"/>
        <v>2507.5603591071431</v>
      </c>
      <c r="AE269" s="12">
        <f t="shared" si="138"/>
        <v>2582.7871698803574</v>
      </c>
      <c r="AF269" s="34">
        <f t="shared" si="117"/>
        <v>25920</v>
      </c>
      <c r="AG269" s="36">
        <f t="shared" si="116"/>
        <v>25920</v>
      </c>
      <c r="AH269" s="15">
        <f t="shared" si="134"/>
        <v>-27045.547165309792</v>
      </c>
      <c r="AI269" s="15">
        <f t="shared" si="136"/>
        <v>702820.24010429124</v>
      </c>
      <c r="AJ269" s="15">
        <f t="shared" si="137"/>
        <v>0</v>
      </c>
    </row>
    <row r="270" spans="1:36" x14ac:dyDescent="0.15">
      <c r="A270" s="2">
        <v>42209</v>
      </c>
      <c r="B270" s="38">
        <v>0.15463492200000001</v>
      </c>
      <c r="C270" s="12">
        <f t="shared" si="122"/>
        <v>13360.4572608</v>
      </c>
      <c r="D270" s="12">
        <f>Výpar!$K$18/31</f>
        <v>22387.33928571429</v>
      </c>
      <c r="E270" s="12">
        <f t="shared" si="123"/>
        <v>23058.959464285719</v>
      </c>
      <c r="F270" s="13">
        <f t="shared" si="140"/>
        <v>3888</v>
      </c>
      <c r="G270" s="13">
        <f t="shared" si="124"/>
        <v>7171.2000000000007</v>
      </c>
      <c r="H270" s="14">
        <f t="shared" si="124"/>
        <v>7171.2000000000007</v>
      </c>
      <c r="I270" s="15">
        <f t="shared" si="118"/>
        <v>18230.400000000001</v>
      </c>
      <c r="J270" s="15">
        <f t="shared" si="119"/>
        <v>-27928.902203485719</v>
      </c>
      <c r="K270" s="15">
        <f t="shared" si="125"/>
        <v>4318937.5774805713</v>
      </c>
      <c r="L270" s="15">
        <f t="shared" si="126"/>
        <v>0</v>
      </c>
      <c r="N270" s="2">
        <v>42209</v>
      </c>
      <c r="O270" s="38">
        <f t="shared" si="120"/>
        <v>5.1036257275471696E-2</v>
      </c>
      <c r="P270" s="12">
        <f t="shared" si="127"/>
        <v>4409.5326286007548</v>
      </c>
      <c r="Q270" s="12">
        <f t="shared" si="128"/>
        <v>6394.7571428571437</v>
      </c>
      <c r="R270" s="12">
        <f t="shared" si="129"/>
        <v>6586.5998571428581</v>
      </c>
      <c r="S270" s="13">
        <f t="shared" si="130"/>
        <v>7171.2000000000007</v>
      </c>
      <c r="T270" s="13">
        <f t="shared" si="115"/>
        <v>21772.799999999999</v>
      </c>
      <c r="U270" s="14">
        <v>0</v>
      </c>
      <c r="V270" s="15">
        <f t="shared" si="114"/>
        <v>7171.2000000000007</v>
      </c>
      <c r="W270" s="15">
        <f t="shared" si="131"/>
        <v>12424.532771457896</v>
      </c>
      <c r="X270" s="15">
        <f t="shared" si="139"/>
        <v>6518000</v>
      </c>
      <c r="Y270" s="15">
        <f t="shared" si="135"/>
        <v>3525007.1565912701</v>
      </c>
      <c r="Z270" s="15">
        <f t="shared" si="132"/>
        <v>6518000</v>
      </c>
      <c r="AB270" s="2">
        <v>42209</v>
      </c>
      <c r="AC270" s="12">
        <f t="shared" si="121"/>
        <v>1457.240004570566</v>
      </c>
      <c r="AD270" s="12">
        <f t="shared" si="133"/>
        <v>2507.5603591071431</v>
      </c>
      <c r="AE270" s="12">
        <f t="shared" si="138"/>
        <v>2582.7871698803574</v>
      </c>
      <c r="AF270" s="34">
        <f t="shared" si="117"/>
        <v>25920</v>
      </c>
      <c r="AG270" s="36">
        <f t="shared" si="116"/>
        <v>25920</v>
      </c>
      <c r="AH270" s="15">
        <f t="shared" si="134"/>
        <v>-27045.547165309792</v>
      </c>
      <c r="AI270" s="15">
        <f t="shared" si="136"/>
        <v>675774.69293898146</v>
      </c>
      <c r="AJ270" s="15">
        <f t="shared" si="137"/>
        <v>0</v>
      </c>
    </row>
    <row r="271" spans="1:36" x14ac:dyDescent="0.15">
      <c r="A271" s="2">
        <v>42210</v>
      </c>
      <c r="B271" s="38">
        <v>0.15107544000000001</v>
      </c>
      <c r="C271" s="12">
        <f t="shared" si="122"/>
        <v>13052.918016</v>
      </c>
      <c r="D271" s="12">
        <f>Výpar!$K$18/31</f>
        <v>22387.33928571429</v>
      </c>
      <c r="E271" s="12">
        <f t="shared" si="123"/>
        <v>23058.959464285719</v>
      </c>
      <c r="F271" s="13">
        <f t="shared" si="140"/>
        <v>3888</v>
      </c>
      <c r="G271" s="13">
        <f t="shared" si="124"/>
        <v>7171.2000000000007</v>
      </c>
      <c r="H271" s="14">
        <f t="shared" si="124"/>
        <v>7171.2000000000007</v>
      </c>
      <c r="I271" s="15">
        <f t="shared" si="118"/>
        <v>18230.400000000001</v>
      </c>
      <c r="J271" s="15">
        <f t="shared" si="119"/>
        <v>-28236.441448285721</v>
      </c>
      <c r="K271" s="15">
        <f t="shared" si="125"/>
        <v>4290701.1360322852</v>
      </c>
      <c r="L271" s="15">
        <f t="shared" si="126"/>
        <v>0</v>
      </c>
      <c r="N271" s="2">
        <v>42210</v>
      </c>
      <c r="O271" s="38">
        <f t="shared" si="120"/>
        <v>4.9861473230769227E-2</v>
      </c>
      <c r="P271" s="12">
        <f t="shared" si="127"/>
        <v>4308.0312871384613</v>
      </c>
      <c r="Q271" s="12">
        <f t="shared" si="128"/>
        <v>6394.7571428571437</v>
      </c>
      <c r="R271" s="12">
        <f t="shared" si="129"/>
        <v>6586.5998571428581</v>
      </c>
      <c r="S271" s="13">
        <f t="shared" si="130"/>
        <v>7171.2000000000007</v>
      </c>
      <c r="T271" s="13">
        <f t="shared" si="115"/>
        <v>21772.799999999999</v>
      </c>
      <c r="U271" s="14">
        <v>0</v>
      </c>
      <c r="V271" s="15">
        <f t="shared" si="114"/>
        <v>7171.2000000000007</v>
      </c>
      <c r="W271" s="15">
        <f t="shared" si="131"/>
        <v>12323.031429995604</v>
      </c>
      <c r="X271" s="15">
        <f t="shared" si="139"/>
        <v>6518000</v>
      </c>
      <c r="Y271" s="15">
        <f t="shared" si="135"/>
        <v>3537330.1880212659</v>
      </c>
      <c r="Z271" s="15">
        <f t="shared" si="132"/>
        <v>6518000</v>
      </c>
      <c r="AB271" s="2">
        <v>42210</v>
      </c>
      <c r="AC271" s="12">
        <f t="shared" si="121"/>
        <v>1423.6963554461538</v>
      </c>
      <c r="AD271" s="12">
        <f t="shared" si="133"/>
        <v>2507.5603591071431</v>
      </c>
      <c r="AE271" s="12">
        <f t="shared" si="138"/>
        <v>2582.7871698803574</v>
      </c>
      <c r="AF271" s="34">
        <f t="shared" si="117"/>
        <v>25920</v>
      </c>
      <c r="AG271" s="36">
        <f t="shared" si="116"/>
        <v>25920</v>
      </c>
      <c r="AH271" s="15">
        <f t="shared" si="134"/>
        <v>-27079.090814434203</v>
      </c>
      <c r="AI271" s="15">
        <f t="shared" si="136"/>
        <v>648695.60212454724</v>
      </c>
      <c r="AJ271" s="15">
        <f t="shared" si="137"/>
        <v>0</v>
      </c>
    </row>
    <row r="272" spans="1:36" x14ac:dyDescent="0.15">
      <c r="A272" s="2">
        <v>42211</v>
      </c>
      <c r="B272" s="38">
        <v>0.12492545200000001</v>
      </c>
      <c r="C272" s="12">
        <f t="shared" si="122"/>
        <v>10793.559052800001</v>
      </c>
      <c r="D272" s="12">
        <f>Výpar!$K$18/31</f>
        <v>22387.33928571429</v>
      </c>
      <c r="E272" s="12">
        <f t="shared" si="123"/>
        <v>23058.959464285719</v>
      </c>
      <c r="F272" s="13">
        <f t="shared" si="140"/>
        <v>3888</v>
      </c>
      <c r="G272" s="13">
        <f t="shared" si="124"/>
        <v>7171.2000000000007</v>
      </c>
      <c r="H272" s="14">
        <f t="shared" si="124"/>
        <v>7171.2000000000007</v>
      </c>
      <c r="I272" s="15">
        <f t="shared" si="118"/>
        <v>18230.400000000001</v>
      </c>
      <c r="J272" s="15">
        <f t="shared" si="119"/>
        <v>-30495.800411485718</v>
      </c>
      <c r="K272" s="15">
        <f t="shared" si="125"/>
        <v>4260205.3356207991</v>
      </c>
      <c r="L272" s="15">
        <f t="shared" si="126"/>
        <v>0</v>
      </c>
      <c r="N272" s="2">
        <v>42211</v>
      </c>
      <c r="O272" s="38">
        <f t="shared" si="120"/>
        <v>4.1230838584615383E-2</v>
      </c>
      <c r="P272" s="12">
        <f t="shared" si="127"/>
        <v>3562.3444537107689</v>
      </c>
      <c r="Q272" s="12">
        <f t="shared" si="128"/>
        <v>6394.7571428571437</v>
      </c>
      <c r="R272" s="12">
        <f t="shared" si="129"/>
        <v>6586.5998571428581</v>
      </c>
      <c r="S272" s="13">
        <f t="shared" si="130"/>
        <v>7171.2000000000007</v>
      </c>
      <c r="T272" s="13">
        <f t="shared" si="115"/>
        <v>21772.799999999999</v>
      </c>
      <c r="U272" s="14">
        <v>0</v>
      </c>
      <c r="V272" s="15">
        <f t="shared" si="114"/>
        <v>7171.2000000000007</v>
      </c>
      <c r="W272" s="15">
        <f t="shared" si="131"/>
        <v>11577.344596567909</v>
      </c>
      <c r="X272" s="15">
        <f t="shared" si="139"/>
        <v>6518000</v>
      </c>
      <c r="Y272" s="15">
        <f t="shared" si="135"/>
        <v>3548907.5326178339</v>
      </c>
      <c r="Z272" s="15">
        <f t="shared" si="132"/>
        <v>6518000</v>
      </c>
      <c r="AB272" s="2">
        <v>42211</v>
      </c>
      <c r="AC272" s="12">
        <f t="shared" si="121"/>
        <v>1177.2655483569231</v>
      </c>
      <c r="AD272" s="12">
        <f t="shared" si="133"/>
        <v>2507.5603591071431</v>
      </c>
      <c r="AE272" s="12">
        <f t="shared" si="138"/>
        <v>2582.7871698803574</v>
      </c>
      <c r="AF272" s="34">
        <f t="shared" si="117"/>
        <v>25920</v>
      </c>
      <c r="AG272" s="36">
        <f t="shared" si="116"/>
        <v>25920</v>
      </c>
      <c r="AH272" s="15">
        <f t="shared" si="134"/>
        <v>-27325.521621523436</v>
      </c>
      <c r="AI272" s="15">
        <f t="shared" si="136"/>
        <v>621370.08050302381</v>
      </c>
      <c r="AJ272" s="15">
        <f t="shared" si="137"/>
        <v>0</v>
      </c>
    </row>
    <row r="273" spans="1:36" x14ac:dyDescent="0.15">
      <c r="A273" s="2">
        <v>42212</v>
      </c>
      <c r="B273" s="38">
        <v>0.19927209700000001</v>
      </c>
      <c r="C273" s="12">
        <f t="shared" si="122"/>
        <v>17217.109180800002</v>
      </c>
      <c r="D273" s="12">
        <f>Výpar!$K$18/31</f>
        <v>22387.33928571429</v>
      </c>
      <c r="E273" s="12">
        <f t="shared" si="123"/>
        <v>23058.959464285719</v>
      </c>
      <c r="F273" s="13">
        <f t="shared" si="140"/>
        <v>3888</v>
      </c>
      <c r="G273" s="13">
        <f t="shared" si="124"/>
        <v>7171.2000000000007</v>
      </c>
      <c r="H273" s="14">
        <f t="shared" si="124"/>
        <v>7171.2000000000007</v>
      </c>
      <c r="I273" s="15">
        <f t="shared" si="118"/>
        <v>18230.400000000001</v>
      </c>
      <c r="J273" s="15">
        <f t="shared" si="119"/>
        <v>-24072.250283485719</v>
      </c>
      <c r="K273" s="15">
        <f t="shared" si="125"/>
        <v>4236133.0853373138</v>
      </c>
      <c r="L273" s="15">
        <f t="shared" si="126"/>
        <v>0</v>
      </c>
      <c r="N273" s="2">
        <v>42212</v>
      </c>
      <c r="O273" s="38">
        <f t="shared" si="120"/>
        <v>6.5768468588969523E-2</v>
      </c>
      <c r="P273" s="12">
        <f t="shared" si="127"/>
        <v>5682.3956860869666</v>
      </c>
      <c r="Q273" s="12">
        <f t="shared" si="128"/>
        <v>6394.7571428571437</v>
      </c>
      <c r="R273" s="12">
        <f t="shared" si="129"/>
        <v>6586.5998571428581</v>
      </c>
      <c r="S273" s="13">
        <f t="shared" si="130"/>
        <v>7171.2000000000007</v>
      </c>
      <c r="T273" s="13">
        <f t="shared" si="115"/>
        <v>21772.799999999999</v>
      </c>
      <c r="U273" s="14">
        <v>0</v>
      </c>
      <c r="V273" s="15">
        <f t="shared" si="114"/>
        <v>7171.2000000000007</v>
      </c>
      <c r="W273" s="15">
        <f t="shared" si="131"/>
        <v>13697.395828944107</v>
      </c>
      <c r="X273" s="15">
        <f t="shared" si="139"/>
        <v>6518000</v>
      </c>
      <c r="Y273" s="15">
        <f t="shared" si="135"/>
        <v>3562604.9284467781</v>
      </c>
      <c r="Z273" s="15">
        <f t="shared" si="132"/>
        <v>6518000</v>
      </c>
      <c r="AB273" s="2">
        <v>42212</v>
      </c>
      <c r="AC273" s="12">
        <f t="shared" si="121"/>
        <v>1877.8893395313789</v>
      </c>
      <c r="AD273" s="12">
        <f t="shared" si="133"/>
        <v>2507.5603591071431</v>
      </c>
      <c r="AE273" s="12">
        <f t="shared" si="138"/>
        <v>2582.7871698803574</v>
      </c>
      <c r="AF273" s="34">
        <f t="shared" si="117"/>
        <v>25920</v>
      </c>
      <c r="AG273" s="36">
        <f t="shared" si="116"/>
        <v>25920</v>
      </c>
      <c r="AH273" s="15">
        <f t="shared" si="134"/>
        <v>-26624.897830348978</v>
      </c>
      <c r="AI273" s="15">
        <f t="shared" si="136"/>
        <v>594745.18267267488</v>
      </c>
      <c r="AJ273" s="15">
        <f t="shared" si="137"/>
        <v>0</v>
      </c>
    </row>
    <row r="274" spans="1:36" x14ac:dyDescent="0.15">
      <c r="A274" s="2">
        <v>42213</v>
      </c>
      <c r="B274" s="38">
        <v>0.24204020100000001</v>
      </c>
      <c r="C274" s="12">
        <f t="shared" si="122"/>
        <v>20912.273366400001</v>
      </c>
      <c r="D274" s="12">
        <f>Výpar!$K$18/31</f>
        <v>22387.33928571429</v>
      </c>
      <c r="E274" s="12">
        <f t="shared" si="123"/>
        <v>23058.959464285719</v>
      </c>
      <c r="F274" s="13">
        <f t="shared" si="140"/>
        <v>3888</v>
      </c>
      <c r="G274" s="13">
        <f t="shared" si="124"/>
        <v>7171.2000000000007</v>
      </c>
      <c r="H274" s="14">
        <f t="shared" si="124"/>
        <v>7171.2000000000007</v>
      </c>
      <c r="I274" s="15">
        <f t="shared" si="118"/>
        <v>18230.400000000001</v>
      </c>
      <c r="J274" s="15">
        <f t="shared" si="119"/>
        <v>-20377.08609788572</v>
      </c>
      <c r="K274" s="15">
        <f t="shared" si="125"/>
        <v>4215755.999239428</v>
      </c>
      <c r="L274" s="15">
        <f t="shared" si="126"/>
        <v>0</v>
      </c>
      <c r="N274" s="2">
        <v>42213</v>
      </c>
      <c r="O274" s="38">
        <f t="shared" si="120"/>
        <v>7.9883805090566029E-2</v>
      </c>
      <c r="P274" s="12">
        <f t="shared" si="127"/>
        <v>6901.9607598249049</v>
      </c>
      <c r="Q274" s="12">
        <f t="shared" si="128"/>
        <v>6394.7571428571437</v>
      </c>
      <c r="R274" s="12">
        <f t="shared" si="129"/>
        <v>6586.5998571428581</v>
      </c>
      <c r="S274" s="13">
        <f t="shared" si="130"/>
        <v>7171.2000000000007</v>
      </c>
      <c r="T274" s="13">
        <f t="shared" si="115"/>
        <v>21772.799999999999</v>
      </c>
      <c r="U274" s="14">
        <v>0</v>
      </c>
      <c r="V274" s="15">
        <f t="shared" si="114"/>
        <v>7171.2000000000007</v>
      </c>
      <c r="W274" s="15">
        <f t="shared" si="131"/>
        <v>14916.960902682047</v>
      </c>
      <c r="X274" s="15">
        <f t="shared" si="139"/>
        <v>6518000</v>
      </c>
      <c r="Y274" s="15">
        <f t="shared" si="135"/>
        <v>3577521.8893494601</v>
      </c>
      <c r="Z274" s="15">
        <f t="shared" si="132"/>
        <v>6518000</v>
      </c>
      <c r="AB274" s="2">
        <v>42213</v>
      </c>
      <c r="AC274" s="12">
        <f t="shared" si="121"/>
        <v>2280.9250268286787</v>
      </c>
      <c r="AD274" s="12">
        <f t="shared" si="133"/>
        <v>2507.5603591071431</v>
      </c>
      <c r="AE274" s="12">
        <f t="shared" si="138"/>
        <v>2582.7871698803574</v>
      </c>
      <c r="AF274" s="34">
        <f t="shared" si="117"/>
        <v>25920</v>
      </c>
      <c r="AG274" s="36">
        <f t="shared" si="116"/>
        <v>25920</v>
      </c>
      <c r="AH274" s="15">
        <f t="shared" si="134"/>
        <v>-26221.86214305168</v>
      </c>
      <c r="AI274" s="15">
        <f t="shared" si="136"/>
        <v>568523.32052962319</v>
      </c>
      <c r="AJ274" s="15">
        <f t="shared" si="137"/>
        <v>0</v>
      </c>
    </row>
    <row r="275" spans="1:36" x14ac:dyDescent="0.15">
      <c r="A275" s="2">
        <v>42214</v>
      </c>
      <c r="B275" s="38">
        <v>0.21900795000000001</v>
      </c>
      <c r="C275" s="12">
        <f t="shared" si="122"/>
        <v>18922.28688</v>
      </c>
      <c r="D275" s="12">
        <f>Výpar!$K$18/31</f>
        <v>22387.33928571429</v>
      </c>
      <c r="E275" s="12">
        <f t="shared" si="123"/>
        <v>23058.959464285719</v>
      </c>
      <c r="F275" s="13">
        <f t="shared" si="140"/>
        <v>3888</v>
      </c>
      <c r="G275" s="13">
        <f t="shared" si="124"/>
        <v>7171.2000000000007</v>
      </c>
      <c r="H275" s="14">
        <f t="shared" si="124"/>
        <v>7171.2000000000007</v>
      </c>
      <c r="I275" s="15">
        <f t="shared" si="118"/>
        <v>18230.400000000001</v>
      </c>
      <c r="J275" s="15">
        <f t="shared" si="119"/>
        <v>-22367.072584285721</v>
      </c>
      <c r="K275" s="15">
        <f t="shared" si="125"/>
        <v>4193388.9266551421</v>
      </c>
      <c r="L275" s="15">
        <f t="shared" si="126"/>
        <v>0</v>
      </c>
      <c r="N275" s="2">
        <v>42214</v>
      </c>
      <c r="O275" s="38">
        <f t="shared" si="120"/>
        <v>7.2282159404934682E-2</v>
      </c>
      <c r="P275" s="12">
        <f t="shared" si="127"/>
        <v>6245.1785725863565</v>
      </c>
      <c r="Q275" s="12">
        <f t="shared" si="128"/>
        <v>6394.7571428571437</v>
      </c>
      <c r="R275" s="12">
        <f t="shared" si="129"/>
        <v>6586.5998571428581</v>
      </c>
      <c r="S275" s="13">
        <f t="shared" si="130"/>
        <v>7171.2000000000007</v>
      </c>
      <c r="T275" s="13">
        <f t="shared" si="115"/>
        <v>21772.799999999999</v>
      </c>
      <c r="U275" s="14">
        <v>0</v>
      </c>
      <c r="V275" s="15">
        <f t="shared" si="114"/>
        <v>7171.2000000000007</v>
      </c>
      <c r="W275" s="15">
        <f t="shared" si="131"/>
        <v>14260.178715443497</v>
      </c>
      <c r="X275" s="15">
        <f t="shared" si="139"/>
        <v>6518000</v>
      </c>
      <c r="Y275" s="15">
        <f t="shared" si="135"/>
        <v>3591782.0680649038</v>
      </c>
      <c r="Z275" s="15">
        <f t="shared" si="132"/>
        <v>6518000</v>
      </c>
      <c r="AB275" s="2">
        <v>42214</v>
      </c>
      <c r="AC275" s="12">
        <f t="shared" si="121"/>
        <v>2063.8749768243829</v>
      </c>
      <c r="AD275" s="12">
        <f t="shared" si="133"/>
        <v>2507.5603591071431</v>
      </c>
      <c r="AE275" s="12">
        <f t="shared" si="138"/>
        <v>2582.7871698803574</v>
      </c>
      <c r="AF275" s="34">
        <f t="shared" si="117"/>
        <v>25920</v>
      </c>
      <c r="AG275" s="36">
        <f t="shared" si="116"/>
        <v>25920</v>
      </c>
      <c r="AH275" s="15">
        <f t="shared" si="134"/>
        <v>-26438.912193055974</v>
      </c>
      <c r="AI275" s="15">
        <f t="shared" si="136"/>
        <v>542084.40833656723</v>
      </c>
      <c r="AJ275" s="15">
        <f t="shared" si="137"/>
        <v>0</v>
      </c>
    </row>
    <row r="276" spans="1:36" x14ac:dyDescent="0.15">
      <c r="A276" s="2">
        <v>42215</v>
      </c>
      <c r="B276" s="38">
        <v>0.19629048299999999</v>
      </c>
      <c r="C276" s="12">
        <f t="shared" si="122"/>
        <v>16959.497731199997</v>
      </c>
      <c r="D276" s="12">
        <f>Výpar!$K$18/31</f>
        <v>22387.33928571429</v>
      </c>
      <c r="E276" s="12">
        <f t="shared" si="123"/>
        <v>23058.959464285719</v>
      </c>
      <c r="F276" s="13">
        <f t="shared" si="140"/>
        <v>3888</v>
      </c>
      <c r="G276" s="13">
        <f t="shared" si="124"/>
        <v>7171.2000000000007</v>
      </c>
      <c r="H276" s="14">
        <f t="shared" si="124"/>
        <v>7171.2000000000007</v>
      </c>
      <c r="I276" s="15">
        <f t="shared" si="118"/>
        <v>18230.400000000001</v>
      </c>
      <c r="J276" s="15">
        <f t="shared" si="119"/>
        <v>-24329.861733085723</v>
      </c>
      <c r="K276" s="15">
        <f t="shared" si="125"/>
        <v>4169059.0649220562</v>
      </c>
      <c r="L276" s="15">
        <f t="shared" si="126"/>
        <v>0</v>
      </c>
      <c r="N276" s="2">
        <v>42215</v>
      </c>
      <c r="O276" s="38">
        <f t="shared" si="120"/>
        <v>6.4784406145428144E-2</v>
      </c>
      <c r="P276" s="12">
        <f t="shared" si="127"/>
        <v>5597.3726909649913</v>
      </c>
      <c r="Q276" s="12">
        <f t="shared" si="128"/>
        <v>6394.7571428571437</v>
      </c>
      <c r="R276" s="12">
        <f t="shared" si="129"/>
        <v>6586.5998571428581</v>
      </c>
      <c r="S276" s="13">
        <f t="shared" si="130"/>
        <v>7171.2000000000007</v>
      </c>
      <c r="T276" s="13">
        <f t="shared" si="115"/>
        <v>21772.799999999999</v>
      </c>
      <c r="U276" s="14">
        <v>0</v>
      </c>
      <c r="V276" s="15">
        <f t="shared" si="114"/>
        <v>7171.2000000000007</v>
      </c>
      <c r="W276" s="15">
        <f t="shared" si="131"/>
        <v>13612.372833822134</v>
      </c>
      <c r="X276" s="15">
        <f t="shared" si="139"/>
        <v>6518000</v>
      </c>
      <c r="Y276" s="15">
        <f t="shared" si="135"/>
        <v>3605394.4408987258</v>
      </c>
      <c r="Z276" s="15">
        <f t="shared" si="132"/>
        <v>6518000</v>
      </c>
      <c r="AB276" s="2">
        <v>42215</v>
      </c>
      <c r="AC276" s="12">
        <f t="shared" si="121"/>
        <v>1849.7913708268211</v>
      </c>
      <c r="AD276" s="12">
        <f t="shared" si="133"/>
        <v>2507.5603591071431</v>
      </c>
      <c r="AE276" s="12">
        <f t="shared" si="138"/>
        <v>2582.7871698803574</v>
      </c>
      <c r="AF276" s="34">
        <f t="shared" si="117"/>
        <v>25920</v>
      </c>
      <c r="AG276" s="36">
        <f t="shared" si="116"/>
        <v>25920</v>
      </c>
      <c r="AH276" s="15">
        <f t="shared" si="134"/>
        <v>-26652.995799053537</v>
      </c>
      <c r="AI276" s="15">
        <f t="shared" si="136"/>
        <v>515431.41253751371</v>
      </c>
      <c r="AJ276" s="15">
        <f t="shared" si="137"/>
        <v>0</v>
      </c>
    </row>
    <row r="277" spans="1:36" x14ac:dyDescent="0.15">
      <c r="A277" s="2">
        <v>42216</v>
      </c>
      <c r="B277" s="38">
        <v>0.178410613</v>
      </c>
      <c r="C277" s="12">
        <f t="shared" si="122"/>
        <v>15414.6769632</v>
      </c>
      <c r="D277" s="12">
        <f>Výpar!$K$18/31</f>
        <v>22387.33928571429</v>
      </c>
      <c r="E277" s="12">
        <f t="shared" si="123"/>
        <v>23058.959464285719</v>
      </c>
      <c r="F277" s="13">
        <f t="shared" si="140"/>
        <v>3888</v>
      </c>
      <c r="G277" s="13">
        <f t="shared" si="124"/>
        <v>7171.2000000000007</v>
      </c>
      <c r="H277" s="14">
        <f t="shared" si="124"/>
        <v>7171.2000000000007</v>
      </c>
      <c r="I277" s="15">
        <f t="shared" si="118"/>
        <v>18230.400000000001</v>
      </c>
      <c r="J277" s="15">
        <f t="shared" si="119"/>
        <v>-25874.682501085721</v>
      </c>
      <c r="K277" s="15">
        <f t="shared" si="125"/>
        <v>4143184.3824209706</v>
      </c>
      <c r="L277" s="15">
        <f t="shared" si="126"/>
        <v>0</v>
      </c>
      <c r="N277" s="2">
        <v>42216</v>
      </c>
      <c r="O277" s="38">
        <f t="shared" si="120"/>
        <v>5.8883270531494919E-2</v>
      </c>
      <c r="P277" s="12">
        <f t="shared" si="127"/>
        <v>5087.5145739211612</v>
      </c>
      <c r="Q277" s="12">
        <f t="shared" si="128"/>
        <v>6394.7571428571437</v>
      </c>
      <c r="R277" s="12">
        <f t="shared" si="129"/>
        <v>6586.5998571428581</v>
      </c>
      <c r="S277" s="13">
        <f t="shared" si="130"/>
        <v>7171.2000000000007</v>
      </c>
      <c r="T277" s="13">
        <f t="shared" si="115"/>
        <v>21772.799999999999</v>
      </c>
      <c r="U277" s="14">
        <v>0</v>
      </c>
      <c r="V277" s="15">
        <f t="shared" si="114"/>
        <v>7171.2000000000007</v>
      </c>
      <c r="W277" s="15">
        <f t="shared" si="131"/>
        <v>13102.514716778303</v>
      </c>
      <c r="X277" s="15">
        <f t="shared" si="139"/>
        <v>6518000</v>
      </c>
      <c r="Y277" s="15">
        <f t="shared" si="135"/>
        <v>3618496.9556155042</v>
      </c>
      <c r="Z277" s="15">
        <f t="shared" si="132"/>
        <v>6518000</v>
      </c>
      <c r="AB277" s="2">
        <v>42216</v>
      </c>
      <c r="AC277" s="12">
        <f t="shared" si="121"/>
        <v>1681.2960432285633</v>
      </c>
      <c r="AD277" s="12">
        <f t="shared" si="133"/>
        <v>2507.5603591071431</v>
      </c>
      <c r="AE277" s="12">
        <f t="shared" si="138"/>
        <v>2582.7871698803574</v>
      </c>
      <c r="AF277" s="34">
        <f t="shared" si="117"/>
        <v>25920</v>
      </c>
      <c r="AG277" s="36">
        <f t="shared" si="116"/>
        <v>25920</v>
      </c>
      <c r="AH277" s="15">
        <f t="shared" si="134"/>
        <v>-26821.491126651796</v>
      </c>
      <c r="AI277" s="15">
        <f t="shared" si="136"/>
        <v>488609.92141086189</v>
      </c>
      <c r="AJ277" s="15">
        <f t="shared" si="137"/>
        <v>0</v>
      </c>
    </row>
    <row r="278" spans="1:36" x14ac:dyDescent="0.15">
      <c r="A278" s="2">
        <v>42217</v>
      </c>
      <c r="B278" s="38">
        <v>0.18433392200000001</v>
      </c>
      <c r="C278" s="12">
        <f t="shared" si="122"/>
        <v>15926.450860800001</v>
      </c>
      <c r="D278" s="12">
        <f>Výpar!$L$18/31</f>
        <v>20333.094827586207</v>
      </c>
      <c r="E278" s="12">
        <f t="shared" si="123"/>
        <v>20943.087672413792</v>
      </c>
      <c r="F278" s="13">
        <f t="shared" si="140"/>
        <v>3888</v>
      </c>
      <c r="G278" s="13">
        <f t="shared" si="124"/>
        <v>7171.2000000000007</v>
      </c>
      <c r="H278" s="14">
        <f t="shared" si="124"/>
        <v>7171.2000000000007</v>
      </c>
      <c r="I278" s="15">
        <f t="shared" si="118"/>
        <v>18230.400000000001</v>
      </c>
      <c r="J278" s="15">
        <f t="shared" si="119"/>
        <v>-23247.036811613791</v>
      </c>
      <c r="K278" s="15">
        <f t="shared" si="125"/>
        <v>4119937.3456093566</v>
      </c>
      <c r="L278" s="15">
        <f t="shared" si="126"/>
        <v>0</v>
      </c>
      <c r="N278" s="2">
        <v>42217</v>
      </c>
      <c r="O278" s="38">
        <f t="shared" si="120"/>
        <v>6.0838220410449929E-2</v>
      </c>
      <c r="P278" s="12">
        <f t="shared" si="127"/>
        <v>5256.4222434628737</v>
      </c>
      <c r="Q278" s="12">
        <f t="shared" si="128"/>
        <v>5807.9793103448283</v>
      </c>
      <c r="R278" s="12">
        <f t="shared" si="129"/>
        <v>5982.218689655173</v>
      </c>
      <c r="S278" s="13">
        <f t="shared" si="130"/>
        <v>7171.2000000000007</v>
      </c>
      <c r="T278" s="13">
        <f t="shared" si="115"/>
        <v>21772.799999999999</v>
      </c>
      <c r="U278" s="14">
        <v>0</v>
      </c>
      <c r="V278" s="15">
        <f t="shared" si="114"/>
        <v>7171.2000000000007</v>
      </c>
      <c r="W278" s="15">
        <f t="shared" si="131"/>
        <v>13875.803553807698</v>
      </c>
      <c r="X278" s="15">
        <f t="shared" si="139"/>
        <v>6518000</v>
      </c>
      <c r="Y278" s="15">
        <f t="shared" si="135"/>
        <v>3632372.7591693117</v>
      </c>
      <c r="Z278" s="15">
        <f t="shared" si="132"/>
        <v>6518000</v>
      </c>
      <c r="AB278" s="2">
        <v>42217</v>
      </c>
      <c r="AC278" s="12">
        <f t="shared" si="121"/>
        <v>1737.1157941786937</v>
      </c>
      <c r="AD278" s="12">
        <f t="shared" si="133"/>
        <v>2277.4686137068966</v>
      </c>
      <c r="AE278" s="12">
        <f t="shared" si="138"/>
        <v>2345.7926721181034</v>
      </c>
      <c r="AF278" s="34">
        <f t="shared" si="117"/>
        <v>25920</v>
      </c>
      <c r="AG278" s="36">
        <f t="shared" si="116"/>
        <v>25920</v>
      </c>
      <c r="AH278" s="15">
        <f t="shared" si="134"/>
        <v>-26528.676877939408</v>
      </c>
      <c r="AI278" s="15">
        <f t="shared" si="136"/>
        <v>462081.24453292246</v>
      </c>
      <c r="AJ278" s="15">
        <f t="shared" si="137"/>
        <v>0</v>
      </c>
    </row>
    <row r="279" spans="1:36" x14ac:dyDescent="0.15">
      <c r="A279" s="2">
        <v>42218</v>
      </c>
      <c r="B279" s="38">
        <v>0.30897992899999999</v>
      </c>
      <c r="C279" s="12">
        <f t="shared" si="122"/>
        <v>26695.865865599997</v>
      </c>
      <c r="D279" s="12">
        <f>Výpar!$L$18/31</f>
        <v>20333.094827586207</v>
      </c>
      <c r="E279" s="12">
        <f t="shared" si="123"/>
        <v>20943.087672413792</v>
      </c>
      <c r="F279" s="13">
        <f t="shared" si="140"/>
        <v>3888</v>
      </c>
      <c r="G279" s="13">
        <f t="shared" si="124"/>
        <v>7171.2000000000007</v>
      </c>
      <c r="H279" s="14">
        <f t="shared" si="124"/>
        <v>7171.2000000000007</v>
      </c>
      <c r="I279" s="15">
        <f t="shared" si="118"/>
        <v>18230.400000000001</v>
      </c>
      <c r="J279" s="15">
        <f t="shared" si="119"/>
        <v>-12477.621806813797</v>
      </c>
      <c r="K279" s="15">
        <f t="shared" si="125"/>
        <v>4107459.7238025428</v>
      </c>
      <c r="L279" s="15">
        <f t="shared" si="126"/>
        <v>0</v>
      </c>
      <c r="N279" s="2">
        <v>42218</v>
      </c>
      <c r="O279" s="38">
        <f t="shared" si="120"/>
        <v>0.10197682997764874</v>
      </c>
      <c r="P279" s="12">
        <f t="shared" si="127"/>
        <v>8810.7981100688521</v>
      </c>
      <c r="Q279" s="12">
        <f t="shared" si="128"/>
        <v>5807.9793103448283</v>
      </c>
      <c r="R279" s="12">
        <f t="shared" si="129"/>
        <v>5982.218689655173</v>
      </c>
      <c r="S279" s="13">
        <f t="shared" si="130"/>
        <v>7171.2000000000007</v>
      </c>
      <c r="T279" s="13">
        <f t="shared" si="115"/>
        <v>21772.799999999999</v>
      </c>
      <c r="U279" s="14">
        <v>0</v>
      </c>
      <c r="V279" s="15">
        <f t="shared" si="114"/>
        <v>7171.2000000000007</v>
      </c>
      <c r="W279" s="15">
        <f t="shared" si="131"/>
        <v>17430.179420413679</v>
      </c>
      <c r="X279" s="15">
        <f t="shared" si="139"/>
        <v>6518000</v>
      </c>
      <c r="Y279" s="15">
        <f t="shared" si="135"/>
        <v>3649802.9385897252</v>
      </c>
      <c r="Z279" s="15">
        <f t="shared" si="132"/>
        <v>6518000</v>
      </c>
      <c r="AB279" s="2">
        <v>42218</v>
      </c>
      <c r="AC279" s="12">
        <f t="shared" si="121"/>
        <v>2911.7479242377935</v>
      </c>
      <c r="AD279" s="12">
        <f t="shared" si="133"/>
        <v>2277.4686137068966</v>
      </c>
      <c r="AE279" s="12">
        <f t="shared" si="138"/>
        <v>2345.7926721181034</v>
      </c>
      <c r="AF279" s="34">
        <f t="shared" si="117"/>
        <v>25920</v>
      </c>
      <c r="AG279" s="36">
        <f t="shared" si="116"/>
        <v>25920</v>
      </c>
      <c r="AH279" s="15">
        <f t="shared" si="134"/>
        <v>-25354.044747880311</v>
      </c>
      <c r="AI279" s="15">
        <f t="shared" si="136"/>
        <v>436727.19978504215</v>
      </c>
      <c r="AJ279" s="15">
        <f t="shared" si="137"/>
        <v>0</v>
      </c>
    </row>
    <row r="280" spans="1:36" x14ac:dyDescent="0.15">
      <c r="A280" s="2">
        <v>42219</v>
      </c>
      <c r="B280" s="38">
        <v>0.83521849800000003</v>
      </c>
      <c r="C280" s="12">
        <f t="shared" si="122"/>
        <v>72162.87822720001</v>
      </c>
      <c r="D280" s="12">
        <f>Výpar!$L$18/31</f>
        <v>20333.094827586207</v>
      </c>
      <c r="E280" s="12">
        <f t="shared" si="123"/>
        <v>20943.087672413792</v>
      </c>
      <c r="F280" s="13">
        <f t="shared" si="140"/>
        <v>3888</v>
      </c>
      <c r="G280" s="13">
        <f t="shared" si="124"/>
        <v>7171.2000000000007</v>
      </c>
      <c r="H280" s="14">
        <f t="shared" si="124"/>
        <v>7171.2000000000007</v>
      </c>
      <c r="I280" s="15">
        <f t="shared" si="118"/>
        <v>18230.400000000001</v>
      </c>
      <c r="J280" s="15">
        <f t="shared" si="119"/>
        <v>32989.390554786216</v>
      </c>
      <c r="K280" s="15">
        <f t="shared" si="125"/>
        <v>4140449.114357329</v>
      </c>
      <c r="L280" s="15">
        <f t="shared" si="126"/>
        <v>0</v>
      </c>
      <c r="N280" s="2">
        <v>42219</v>
      </c>
      <c r="O280" s="38">
        <f t="shared" si="120"/>
        <v>0.2756584708928882</v>
      </c>
      <c r="P280" s="12">
        <f t="shared" si="127"/>
        <v>23816.891885145542</v>
      </c>
      <c r="Q280" s="12">
        <f t="shared" si="128"/>
        <v>5807.9793103448283</v>
      </c>
      <c r="R280" s="12">
        <f t="shared" si="129"/>
        <v>5982.218689655173</v>
      </c>
      <c r="S280" s="13">
        <f t="shared" si="130"/>
        <v>7171.2000000000007</v>
      </c>
      <c r="T280" s="13">
        <f t="shared" si="115"/>
        <v>21772.799999999999</v>
      </c>
      <c r="U280" s="14">
        <v>0</v>
      </c>
      <c r="V280" s="15">
        <f t="shared" si="114"/>
        <v>7171.2000000000007</v>
      </c>
      <c r="W280" s="15">
        <f t="shared" si="131"/>
        <v>32436.273195490368</v>
      </c>
      <c r="X280" s="15">
        <f t="shared" si="139"/>
        <v>6518000</v>
      </c>
      <c r="Y280" s="15">
        <f t="shared" si="135"/>
        <v>3682239.2117852154</v>
      </c>
      <c r="Z280" s="15">
        <f t="shared" si="132"/>
        <v>6518000</v>
      </c>
      <c r="AB280" s="2">
        <v>42219</v>
      </c>
      <c r="AC280" s="12">
        <f t="shared" si="121"/>
        <v>7870.8857747083875</v>
      </c>
      <c r="AD280" s="12">
        <f t="shared" si="133"/>
        <v>2277.4686137068966</v>
      </c>
      <c r="AE280" s="12">
        <f t="shared" si="138"/>
        <v>2345.7926721181034</v>
      </c>
      <c r="AF280" s="34">
        <f t="shared" si="117"/>
        <v>25920</v>
      </c>
      <c r="AG280" s="36">
        <f t="shared" si="116"/>
        <v>25920</v>
      </c>
      <c r="AH280" s="15">
        <f t="shared" si="134"/>
        <v>-20394.906897409717</v>
      </c>
      <c r="AI280" s="15">
        <f t="shared" si="136"/>
        <v>416332.29288763244</v>
      </c>
      <c r="AJ280" s="15">
        <f t="shared" si="137"/>
        <v>0</v>
      </c>
    </row>
    <row r="281" spans="1:36" x14ac:dyDescent="0.15">
      <c r="A281" s="2">
        <v>42220</v>
      </c>
      <c r="B281" s="38">
        <v>0.29006604899999999</v>
      </c>
      <c r="C281" s="12">
        <f t="shared" si="122"/>
        <v>25061.706633599999</v>
      </c>
      <c r="D281" s="12">
        <f>Výpar!$L$18/31</f>
        <v>20333.094827586207</v>
      </c>
      <c r="E281" s="12">
        <f t="shared" si="123"/>
        <v>20943.087672413792</v>
      </c>
      <c r="F281" s="13">
        <f t="shared" si="140"/>
        <v>3888</v>
      </c>
      <c r="G281" s="13">
        <f t="shared" si="124"/>
        <v>7171.2000000000007</v>
      </c>
      <c r="H281" s="14">
        <f t="shared" si="124"/>
        <v>7171.2000000000007</v>
      </c>
      <c r="I281" s="15">
        <f t="shared" si="118"/>
        <v>18230.400000000001</v>
      </c>
      <c r="J281" s="15">
        <f t="shared" si="119"/>
        <v>-14111.781038813795</v>
      </c>
      <c r="K281" s="15">
        <f t="shared" si="125"/>
        <v>4126337.3333185152</v>
      </c>
      <c r="L281" s="15">
        <f t="shared" si="126"/>
        <v>0</v>
      </c>
      <c r="N281" s="2">
        <v>42220</v>
      </c>
      <c r="O281" s="38">
        <f t="shared" si="120"/>
        <v>9.5734426041509418E-2</v>
      </c>
      <c r="P281" s="12">
        <f t="shared" si="127"/>
        <v>8271.4544099864142</v>
      </c>
      <c r="Q281" s="12">
        <f t="shared" si="128"/>
        <v>5807.9793103448283</v>
      </c>
      <c r="R281" s="12">
        <f t="shared" si="129"/>
        <v>5982.218689655173</v>
      </c>
      <c r="S281" s="13">
        <f t="shared" si="130"/>
        <v>7171.2000000000007</v>
      </c>
      <c r="T281" s="13">
        <f t="shared" si="115"/>
        <v>21772.799999999999</v>
      </c>
      <c r="U281" s="14">
        <v>0</v>
      </c>
      <c r="V281" s="15">
        <f t="shared" si="114"/>
        <v>7171.2000000000007</v>
      </c>
      <c r="W281" s="15">
        <f t="shared" si="131"/>
        <v>16890.835720331241</v>
      </c>
      <c r="X281" s="15">
        <f t="shared" si="139"/>
        <v>6518000</v>
      </c>
      <c r="Y281" s="15">
        <f t="shared" si="135"/>
        <v>3699130.0475055468</v>
      </c>
      <c r="Z281" s="15">
        <f t="shared" si="132"/>
        <v>6518000</v>
      </c>
      <c r="AB281" s="2">
        <v>42220</v>
      </c>
      <c r="AC281" s="12">
        <f t="shared" si="121"/>
        <v>2733.5083505298112</v>
      </c>
      <c r="AD281" s="12">
        <f t="shared" si="133"/>
        <v>2277.4686137068966</v>
      </c>
      <c r="AE281" s="12">
        <f t="shared" si="138"/>
        <v>2345.7926721181034</v>
      </c>
      <c r="AF281" s="34">
        <f t="shared" si="117"/>
        <v>25920</v>
      </c>
      <c r="AG281" s="36">
        <f t="shared" si="116"/>
        <v>25920</v>
      </c>
      <c r="AH281" s="15">
        <f t="shared" si="134"/>
        <v>-25532.284321588293</v>
      </c>
      <c r="AI281" s="15">
        <f t="shared" si="136"/>
        <v>390800.00856604415</v>
      </c>
      <c r="AJ281" s="15">
        <f t="shared" si="137"/>
        <v>0</v>
      </c>
    </row>
    <row r="282" spans="1:36" x14ac:dyDescent="0.15">
      <c r="A282" s="2">
        <v>42221</v>
      </c>
      <c r="B282" s="38">
        <v>0.283750734</v>
      </c>
      <c r="C282" s="12">
        <f t="shared" si="122"/>
        <v>24516.063417600002</v>
      </c>
      <c r="D282" s="12">
        <f>Výpar!$L$18/31</f>
        <v>20333.094827586207</v>
      </c>
      <c r="E282" s="12">
        <f t="shared" si="123"/>
        <v>20943.087672413792</v>
      </c>
      <c r="F282" s="13">
        <f t="shared" si="140"/>
        <v>3888</v>
      </c>
      <c r="G282" s="13">
        <f t="shared" si="124"/>
        <v>7171.2000000000007</v>
      </c>
      <c r="H282" s="14">
        <f t="shared" si="124"/>
        <v>7171.2000000000007</v>
      </c>
      <c r="I282" s="15">
        <f t="shared" si="118"/>
        <v>18230.400000000001</v>
      </c>
      <c r="J282" s="15">
        <f t="shared" si="119"/>
        <v>-14657.424254813792</v>
      </c>
      <c r="K282" s="15">
        <f t="shared" si="125"/>
        <v>4111679.9090637015</v>
      </c>
      <c r="L282" s="15">
        <f t="shared" si="126"/>
        <v>0</v>
      </c>
      <c r="N282" s="2">
        <v>42221</v>
      </c>
      <c r="O282" s="38">
        <f t="shared" si="120"/>
        <v>9.3650097114078359E-2</v>
      </c>
      <c r="P282" s="12">
        <f t="shared" si="127"/>
        <v>8091.3683906563701</v>
      </c>
      <c r="Q282" s="12">
        <f t="shared" si="128"/>
        <v>5807.9793103448283</v>
      </c>
      <c r="R282" s="12">
        <f t="shared" si="129"/>
        <v>5982.218689655173</v>
      </c>
      <c r="S282" s="13">
        <f t="shared" si="130"/>
        <v>7171.2000000000007</v>
      </c>
      <c r="T282" s="13">
        <f t="shared" si="115"/>
        <v>21772.799999999999</v>
      </c>
      <c r="U282" s="14">
        <v>0</v>
      </c>
      <c r="V282" s="15">
        <f t="shared" si="114"/>
        <v>7171.2000000000007</v>
      </c>
      <c r="W282" s="15">
        <f t="shared" si="131"/>
        <v>16710.749701001198</v>
      </c>
      <c r="X282" s="15">
        <f t="shared" si="139"/>
        <v>6518000</v>
      </c>
      <c r="Y282" s="15">
        <f t="shared" si="135"/>
        <v>3715840.797206548</v>
      </c>
      <c r="Z282" s="15">
        <f t="shared" si="132"/>
        <v>6518000</v>
      </c>
      <c r="AB282" s="2">
        <v>42221</v>
      </c>
      <c r="AC282" s="12">
        <f t="shared" si="121"/>
        <v>2673.99443517074</v>
      </c>
      <c r="AD282" s="12">
        <f t="shared" si="133"/>
        <v>2277.4686137068966</v>
      </c>
      <c r="AE282" s="12">
        <f t="shared" si="138"/>
        <v>2345.7926721181034</v>
      </c>
      <c r="AF282" s="34">
        <f t="shared" si="117"/>
        <v>25920</v>
      </c>
      <c r="AG282" s="36">
        <f t="shared" si="116"/>
        <v>25920</v>
      </c>
      <c r="AH282" s="15">
        <f t="shared" si="134"/>
        <v>-25591.798236947361</v>
      </c>
      <c r="AI282" s="15">
        <f t="shared" si="136"/>
        <v>365208.21032909676</v>
      </c>
      <c r="AJ282" s="15">
        <f t="shared" si="137"/>
        <v>0</v>
      </c>
    </row>
    <row r="283" spans="1:36" x14ac:dyDescent="0.15">
      <c r="A283" s="2">
        <v>42222</v>
      </c>
      <c r="B283" s="38">
        <v>0.26532310100000001</v>
      </c>
      <c r="C283" s="12">
        <f t="shared" si="122"/>
        <v>22923.915926400001</v>
      </c>
      <c r="D283" s="12">
        <f>Výpar!$L$18/31</f>
        <v>20333.094827586207</v>
      </c>
      <c r="E283" s="12">
        <f t="shared" si="123"/>
        <v>20943.087672413792</v>
      </c>
      <c r="F283" s="13">
        <f t="shared" si="140"/>
        <v>3888</v>
      </c>
      <c r="G283" s="13">
        <f t="shared" si="124"/>
        <v>7171.2000000000007</v>
      </c>
      <c r="H283" s="14">
        <f t="shared" si="124"/>
        <v>7171.2000000000007</v>
      </c>
      <c r="I283" s="15">
        <f t="shared" si="118"/>
        <v>18230.400000000001</v>
      </c>
      <c r="J283" s="15">
        <f t="shared" si="119"/>
        <v>-16249.571746013793</v>
      </c>
      <c r="K283" s="15">
        <f t="shared" si="125"/>
        <v>4095430.3373176879</v>
      </c>
      <c r="L283" s="15">
        <f t="shared" si="126"/>
        <v>0</v>
      </c>
      <c r="N283" s="2">
        <v>42222</v>
      </c>
      <c r="O283" s="38">
        <f t="shared" si="120"/>
        <v>8.7568175859796787E-2</v>
      </c>
      <c r="P283" s="12">
        <f t="shared" si="127"/>
        <v>7565.8903942864426</v>
      </c>
      <c r="Q283" s="12">
        <f t="shared" si="128"/>
        <v>5807.9793103448283</v>
      </c>
      <c r="R283" s="12">
        <f t="shared" si="129"/>
        <v>5982.218689655173</v>
      </c>
      <c r="S283" s="13">
        <f t="shared" si="130"/>
        <v>7171.2000000000007</v>
      </c>
      <c r="T283" s="13">
        <f t="shared" si="115"/>
        <v>21772.799999999999</v>
      </c>
      <c r="U283" s="14">
        <v>0</v>
      </c>
      <c r="V283" s="15">
        <f t="shared" si="114"/>
        <v>7171.2000000000007</v>
      </c>
      <c r="W283" s="15">
        <f t="shared" si="131"/>
        <v>16185.271704631268</v>
      </c>
      <c r="X283" s="15">
        <f t="shared" si="139"/>
        <v>6518000</v>
      </c>
      <c r="Y283" s="15">
        <f t="shared" si="135"/>
        <v>3732026.0689111794</v>
      </c>
      <c r="Z283" s="15">
        <f t="shared" si="132"/>
        <v>6518000</v>
      </c>
      <c r="AB283" s="2">
        <v>42222</v>
      </c>
      <c r="AC283" s="12">
        <f t="shared" si="121"/>
        <v>2500.337128982525</v>
      </c>
      <c r="AD283" s="12">
        <f t="shared" si="133"/>
        <v>2277.4686137068966</v>
      </c>
      <c r="AE283" s="12">
        <f t="shared" si="138"/>
        <v>2345.7926721181034</v>
      </c>
      <c r="AF283" s="34">
        <f t="shared" si="117"/>
        <v>25920</v>
      </c>
      <c r="AG283" s="36">
        <f t="shared" si="116"/>
        <v>25920</v>
      </c>
      <c r="AH283" s="15">
        <f t="shared" si="134"/>
        <v>-25765.455543135577</v>
      </c>
      <c r="AI283" s="15">
        <f t="shared" si="136"/>
        <v>339442.75478596118</v>
      </c>
      <c r="AJ283" s="15">
        <f t="shared" si="137"/>
        <v>0</v>
      </c>
    </row>
    <row r="284" spans="1:36" x14ac:dyDescent="0.15">
      <c r="A284" s="2">
        <v>42223</v>
      </c>
      <c r="B284" s="38">
        <v>0.245675597</v>
      </c>
      <c r="C284" s="12">
        <f t="shared" si="122"/>
        <v>21226.371580799998</v>
      </c>
      <c r="D284" s="12">
        <f>Výpar!$L$18/31</f>
        <v>20333.094827586207</v>
      </c>
      <c r="E284" s="12">
        <f t="shared" si="123"/>
        <v>20943.087672413792</v>
      </c>
      <c r="F284" s="13">
        <f t="shared" si="140"/>
        <v>3888</v>
      </c>
      <c r="G284" s="13">
        <f t="shared" si="124"/>
        <v>7171.2000000000007</v>
      </c>
      <c r="H284" s="14">
        <f t="shared" si="124"/>
        <v>7171.2000000000007</v>
      </c>
      <c r="I284" s="15">
        <f t="shared" si="118"/>
        <v>18230.400000000001</v>
      </c>
      <c r="J284" s="15">
        <f t="shared" si="119"/>
        <v>-17947.116091613796</v>
      </c>
      <c r="K284" s="15">
        <f t="shared" si="125"/>
        <v>4077483.2212260743</v>
      </c>
      <c r="L284" s="15">
        <f t="shared" si="126"/>
        <v>0</v>
      </c>
      <c r="N284" s="2">
        <v>42223</v>
      </c>
      <c r="O284" s="38">
        <f t="shared" si="120"/>
        <v>8.108364406066762E-2</v>
      </c>
      <c r="P284" s="12">
        <f t="shared" si="127"/>
        <v>7005.626846841682</v>
      </c>
      <c r="Q284" s="12">
        <f t="shared" si="128"/>
        <v>5807.9793103448283</v>
      </c>
      <c r="R284" s="12">
        <f t="shared" si="129"/>
        <v>5982.218689655173</v>
      </c>
      <c r="S284" s="13">
        <f t="shared" si="130"/>
        <v>7171.2000000000007</v>
      </c>
      <c r="T284" s="13">
        <f t="shared" si="115"/>
        <v>21772.799999999999</v>
      </c>
      <c r="U284" s="14">
        <v>0</v>
      </c>
      <c r="V284" s="15">
        <f t="shared" si="114"/>
        <v>7171.2000000000007</v>
      </c>
      <c r="W284" s="15">
        <f t="shared" si="131"/>
        <v>15625.008157186508</v>
      </c>
      <c r="X284" s="15">
        <f t="shared" si="139"/>
        <v>6518000</v>
      </c>
      <c r="Y284" s="15">
        <f t="shared" si="135"/>
        <v>3747651.0770683661</v>
      </c>
      <c r="Z284" s="15">
        <f t="shared" si="132"/>
        <v>6518000</v>
      </c>
      <c r="AB284" s="2">
        <v>42223</v>
      </c>
      <c r="AC284" s="12">
        <f t="shared" si="121"/>
        <v>2315.1840700974162</v>
      </c>
      <c r="AD284" s="12">
        <f t="shared" si="133"/>
        <v>2277.4686137068966</v>
      </c>
      <c r="AE284" s="12">
        <f t="shared" si="138"/>
        <v>2345.7926721181034</v>
      </c>
      <c r="AF284" s="34">
        <f t="shared" si="117"/>
        <v>25920</v>
      </c>
      <c r="AG284" s="36">
        <f t="shared" si="116"/>
        <v>25920</v>
      </c>
      <c r="AH284" s="15">
        <f t="shared" si="134"/>
        <v>-25950.608602020686</v>
      </c>
      <c r="AI284" s="15">
        <f t="shared" si="136"/>
        <v>313492.14618394047</v>
      </c>
      <c r="AJ284" s="15">
        <f t="shared" si="137"/>
        <v>0</v>
      </c>
    </row>
    <row r="285" spans="1:36" x14ac:dyDescent="0.15">
      <c r="A285" s="2">
        <v>42224</v>
      </c>
      <c r="B285" s="38">
        <v>0.24201598599999999</v>
      </c>
      <c r="C285" s="12">
        <f t="shared" si="122"/>
        <v>20910.181190399999</v>
      </c>
      <c r="D285" s="12">
        <f>Výpar!$L$18/31</f>
        <v>20333.094827586207</v>
      </c>
      <c r="E285" s="12">
        <f t="shared" si="123"/>
        <v>20943.087672413792</v>
      </c>
      <c r="F285" s="13">
        <f t="shared" si="140"/>
        <v>3888</v>
      </c>
      <c r="G285" s="13">
        <f t="shared" si="124"/>
        <v>7171.2000000000007</v>
      </c>
      <c r="H285" s="14">
        <f t="shared" si="124"/>
        <v>7171.2000000000007</v>
      </c>
      <c r="I285" s="15">
        <f t="shared" si="118"/>
        <v>18230.400000000001</v>
      </c>
      <c r="J285" s="15">
        <f t="shared" si="119"/>
        <v>-18263.306482013795</v>
      </c>
      <c r="K285" s="15">
        <f t="shared" si="125"/>
        <v>4059219.9147440605</v>
      </c>
      <c r="L285" s="15">
        <f t="shared" si="126"/>
        <v>0</v>
      </c>
      <c r="N285" s="2">
        <v>42224</v>
      </c>
      <c r="O285" s="38">
        <f t="shared" si="120"/>
        <v>7.9875813086211889E-2</v>
      </c>
      <c r="P285" s="12">
        <f t="shared" si="127"/>
        <v>6901.2702506487076</v>
      </c>
      <c r="Q285" s="12">
        <f t="shared" si="128"/>
        <v>5807.9793103448283</v>
      </c>
      <c r="R285" s="12">
        <f t="shared" si="129"/>
        <v>5982.218689655173</v>
      </c>
      <c r="S285" s="13">
        <f t="shared" si="130"/>
        <v>7171.2000000000007</v>
      </c>
      <c r="T285" s="13">
        <f t="shared" si="115"/>
        <v>21772.799999999999</v>
      </c>
      <c r="U285" s="14">
        <v>0</v>
      </c>
      <c r="V285" s="15">
        <f t="shared" si="114"/>
        <v>7171.2000000000007</v>
      </c>
      <c r="W285" s="15">
        <f t="shared" si="131"/>
        <v>15520.651560993534</v>
      </c>
      <c r="X285" s="15">
        <f t="shared" si="139"/>
        <v>6518000</v>
      </c>
      <c r="Y285" s="15">
        <f t="shared" si="135"/>
        <v>3763171.7286293595</v>
      </c>
      <c r="Z285" s="15">
        <f t="shared" si="132"/>
        <v>6518000</v>
      </c>
      <c r="AB285" s="2">
        <v>42224</v>
      </c>
      <c r="AC285" s="12">
        <f t="shared" si="121"/>
        <v>2280.6968308542232</v>
      </c>
      <c r="AD285" s="12">
        <f t="shared" si="133"/>
        <v>2277.4686137068966</v>
      </c>
      <c r="AE285" s="12">
        <f t="shared" si="138"/>
        <v>2345.7926721181034</v>
      </c>
      <c r="AF285" s="34">
        <f t="shared" si="117"/>
        <v>25920</v>
      </c>
      <c r="AG285" s="36">
        <f t="shared" si="116"/>
        <v>25920</v>
      </c>
      <c r="AH285" s="15">
        <f t="shared" si="134"/>
        <v>-25985.095841263879</v>
      </c>
      <c r="AI285" s="15">
        <f t="shared" si="136"/>
        <v>287507.05034267658</v>
      </c>
      <c r="AJ285" s="15">
        <f t="shared" si="137"/>
        <v>0</v>
      </c>
    </row>
    <row r="286" spans="1:36" x14ac:dyDescent="0.15">
      <c r="A286" s="2">
        <v>42225</v>
      </c>
      <c r="B286" s="38">
        <v>0.22869427000000001</v>
      </c>
      <c r="C286" s="12">
        <f t="shared" si="122"/>
        <v>19759.184927999999</v>
      </c>
      <c r="D286" s="12">
        <f>Výpar!$L$18/31</f>
        <v>20333.094827586207</v>
      </c>
      <c r="E286" s="12">
        <f t="shared" si="123"/>
        <v>20943.087672413792</v>
      </c>
      <c r="F286" s="13">
        <f t="shared" si="140"/>
        <v>3888</v>
      </c>
      <c r="G286" s="13">
        <f t="shared" si="124"/>
        <v>7171.2000000000007</v>
      </c>
      <c r="H286" s="14">
        <f t="shared" si="124"/>
        <v>7171.2000000000007</v>
      </c>
      <c r="I286" s="15">
        <f t="shared" si="118"/>
        <v>18230.400000000001</v>
      </c>
      <c r="J286" s="15">
        <f t="shared" si="119"/>
        <v>-19414.302744413795</v>
      </c>
      <c r="K286" s="15">
        <f t="shared" si="125"/>
        <v>4039805.6119996468</v>
      </c>
      <c r="L286" s="15">
        <f t="shared" si="126"/>
        <v>0</v>
      </c>
      <c r="N286" s="2">
        <v>42225</v>
      </c>
      <c r="O286" s="38">
        <f t="shared" si="120"/>
        <v>7.547906676052249E-2</v>
      </c>
      <c r="P286" s="12">
        <f t="shared" si="127"/>
        <v>6521.3913681091435</v>
      </c>
      <c r="Q286" s="12">
        <f t="shared" si="128"/>
        <v>5807.9793103448283</v>
      </c>
      <c r="R286" s="12">
        <f t="shared" si="129"/>
        <v>5982.218689655173</v>
      </c>
      <c r="S286" s="13">
        <f t="shared" si="130"/>
        <v>7171.2000000000007</v>
      </c>
      <c r="T286" s="13">
        <f t="shared" si="115"/>
        <v>21772.799999999999</v>
      </c>
      <c r="U286" s="14">
        <v>0</v>
      </c>
      <c r="V286" s="15">
        <f t="shared" si="114"/>
        <v>7171.2000000000007</v>
      </c>
      <c r="W286" s="15">
        <f t="shared" si="131"/>
        <v>15140.77267845397</v>
      </c>
      <c r="X286" s="15">
        <f t="shared" si="139"/>
        <v>6518000</v>
      </c>
      <c r="Y286" s="15">
        <f t="shared" si="135"/>
        <v>3778312.5013078135</v>
      </c>
      <c r="Z286" s="15">
        <f t="shared" si="132"/>
        <v>6518000</v>
      </c>
      <c r="AB286" s="2">
        <v>42225</v>
      </c>
      <c r="AC286" s="12">
        <f t="shared" si="121"/>
        <v>2155.1563822049347</v>
      </c>
      <c r="AD286" s="12">
        <f t="shared" si="133"/>
        <v>2277.4686137068966</v>
      </c>
      <c r="AE286" s="12">
        <f t="shared" si="138"/>
        <v>2345.7926721181034</v>
      </c>
      <c r="AF286" s="34">
        <f t="shared" si="117"/>
        <v>25920</v>
      </c>
      <c r="AG286" s="36">
        <f t="shared" si="116"/>
        <v>25920</v>
      </c>
      <c r="AH286" s="15">
        <f t="shared" si="134"/>
        <v>-26110.636289913167</v>
      </c>
      <c r="AI286" s="15">
        <f t="shared" si="136"/>
        <v>261396.4140527634</v>
      </c>
      <c r="AJ286" s="15">
        <f t="shared" si="137"/>
        <v>0</v>
      </c>
    </row>
    <row r="287" spans="1:36" x14ac:dyDescent="0.15">
      <c r="A287" s="2">
        <v>42226</v>
      </c>
      <c r="B287" s="38">
        <v>0.222594918</v>
      </c>
      <c r="C287" s="12">
        <f t="shared" si="122"/>
        <v>19232.200915199999</v>
      </c>
      <c r="D287" s="12">
        <f>Výpar!$L$18/31</f>
        <v>20333.094827586207</v>
      </c>
      <c r="E287" s="12">
        <f t="shared" si="123"/>
        <v>20943.087672413792</v>
      </c>
      <c r="F287" s="13">
        <f t="shared" si="140"/>
        <v>3888</v>
      </c>
      <c r="G287" s="13">
        <f t="shared" si="124"/>
        <v>7171.2000000000007</v>
      </c>
      <c r="H287" s="14">
        <f t="shared" si="124"/>
        <v>7171.2000000000007</v>
      </c>
      <c r="I287" s="15">
        <f t="shared" si="118"/>
        <v>18230.400000000001</v>
      </c>
      <c r="J287" s="15">
        <f t="shared" si="119"/>
        <v>-19941.286757213795</v>
      </c>
      <c r="K287" s="15">
        <f t="shared" si="125"/>
        <v>4019864.3252424328</v>
      </c>
      <c r="L287" s="15">
        <f t="shared" si="126"/>
        <v>0</v>
      </c>
      <c r="N287" s="2">
        <v>42226</v>
      </c>
      <c r="O287" s="38">
        <f t="shared" si="120"/>
        <v>7.3466015026415088E-2</v>
      </c>
      <c r="P287" s="12">
        <f t="shared" si="127"/>
        <v>6347.463698282264</v>
      </c>
      <c r="Q287" s="12">
        <f t="shared" si="128"/>
        <v>5807.9793103448283</v>
      </c>
      <c r="R287" s="12">
        <f t="shared" si="129"/>
        <v>5982.218689655173</v>
      </c>
      <c r="S287" s="13">
        <f t="shared" si="130"/>
        <v>7171.2000000000007</v>
      </c>
      <c r="T287" s="13">
        <f t="shared" si="115"/>
        <v>21772.799999999999</v>
      </c>
      <c r="U287" s="14">
        <v>0</v>
      </c>
      <c r="V287" s="15">
        <f t="shared" si="114"/>
        <v>7171.2000000000007</v>
      </c>
      <c r="W287" s="15">
        <f t="shared" si="131"/>
        <v>14966.84500862709</v>
      </c>
      <c r="X287" s="15">
        <f t="shared" si="139"/>
        <v>6518000</v>
      </c>
      <c r="Y287" s="15">
        <f t="shared" si="135"/>
        <v>3793279.3463164405</v>
      </c>
      <c r="Z287" s="15">
        <f t="shared" si="132"/>
        <v>6518000</v>
      </c>
      <c r="AB287" s="2">
        <v>42226</v>
      </c>
      <c r="AC287" s="12">
        <f t="shared" si="121"/>
        <v>2097.6776469916981</v>
      </c>
      <c r="AD287" s="12">
        <f t="shared" si="133"/>
        <v>2277.4686137068966</v>
      </c>
      <c r="AE287" s="12">
        <f t="shared" si="138"/>
        <v>2345.7926721181034</v>
      </c>
      <c r="AF287" s="34">
        <f t="shared" si="117"/>
        <v>25920</v>
      </c>
      <c r="AG287" s="36">
        <f t="shared" si="116"/>
        <v>25920</v>
      </c>
      <c r="AH287" s="15">
        <f t="shared" si="134"/>
        <v>-26168.115025126404</v>
      </c>
      <c r="AI287" s="15">
        <f t="shared" si="136"/>
        <v>235228.299027637</v>
      </c>
      <c r="AJ287" s="15">
        <f t="shared" si="137"/>
        <v>0</v>
      </c>
    </row>
    <row r="288" spans="1:36" x14ac:dyDescent="0.15">
      <c r="A288" s="2">
        <v>42227</v>
      </c>
      <c r="B288" s="38">
        <v>0.21422532499999999</v>
      </c>
      <c r="C288" s="12">
        <f t="shared" si="122"/>
        <v>18509.068080000001</v>
      </c>
      <c r="D288" s="12">
        <f>Výpar!$L$18/31</f>
        <v>20333.094827586207</v>
      </c>
      <c r="E288" s="12">
        <f t="shared" si="123"/>
        <v>20943.087672413792</v>
      </c>
      <c r="F288" s="13">
        <f t="shared" si="140"/>
        <v>3888</v>
      </c>
      <c r="G288" s="13">
        <f t="shared" si="124"/>
        <v>7171.2000000000007</v>
      </c>
      <c r="H288" s="14">
        <f t="shared" si="124"/>
        <v>7171.2000000000007</v>
      </c>
      <c r="I288" s="15">
        <f t="shared" si="118"/>
        <v>18230.400000000001</v>
      </c>
      <c r="J288" s="15">
        <f t="shared" si="119"/>
        <v>-20664.419592413793</v>
      </c>
      <c r="K288" s="15">
        <f t="shared" si="125"/>
        <v>3999199.9056500192</v>
      </c>
      <c r="L288" s="15">
        <f t="shared" si="126"/>
        <v>0</v>
      </c>
      <c r="N288" s="2">
        <v>42227</v>
      </c>
      <c r="O288" s="38">
        <f t="shared" si="120"/>
        <v>7.0703684912917258E-2</v>
      </c>
      <c r="P288" s="12">
        <f t="shared" si="127"/>
        <v>6108.7983764760511</v>
      </c>
      <c r="Q288" s="12">
        <f t="shared" si="128"/>
        <v>5807.9793103448283</v>
      </c>
      <c r="R288" s="12">
        <f t="shared" si="129"/>
        <v>5982.218689655173</v>
      </c>
      <c r="S288" s="13">
        <f t="shared" si="130"/>
        <v>7171.2000000000007</v>
      </c>
      <c r="T288" s="13">
        <f t="shared" si="115"/>
        <v>21772.799999999999</v>
      </c>
      <c r="U288" s="14">
        <v>0</v>
      </c>
      <c r="V288" s="15">
        <f t="shared" si="114"/>
        <v>7171.2000000000007</v>
      </c>
      <c r="W288" s="15">
        <f t="shared" si="131"/>
        <v>14728.179686820877</v>
      </c>
      <c r="X288" s="15">
        <f t="shared" si="139"/>
        <v>6518000</v>
      </c>
      <c r="Y288" s="15">
        <f t="shared" si="135"/>
        <v>3808007.5260032616</v>
      </c>
      <c r="Z288" s="15">
        <f t="shared" si="132"/>
        <v>6518000</v>
      </c>
      <c r="AB288" s="2">
        <v>42227</v>
      </c>
      <c r="AC288" s="12">
        <f t="shared" si="121"/>
        <v>2018.804740510885</v>
      </c>
      <c r="AD288" s="12">
        <f t="shared" si="133"/>
        <v>2277.4686137068966</v>
      </c>
      <c r="AE288" s="12">
        <f t="shared" si="138"/>
        <v>2345.7926721181034</v>
      </c>
      <c r="AF288" s="34">
        <f t="shared" si="117"/>
        <v>25920</v>
      </c>
      <c r="AG288" s="36">
        <f t="shared" si="116"/>
        <v>25920</v>
      </c>
      <c r="AH288" s="15">
        <f t="shared" si="134"/>
        <v>-26246.987931607218</v>
      </c>
      <c r="AI288" s="15">
        <f t="shared" si="136"/>
        <v>208981.31109602976</v>
      </c>
      <c r="AJ288" s="15">
        <f t="shared" si="137"/>
        <v>0</v>
      </c>
    </row>
    <row r="289" spans="1:36" x14ac:dyDescent="0.15">
      <c r="A289" s="2">
        <v>42228</v>
      </c>
      <c r="B289" s="38">
        <v>0.207051388</v>
      </c>
      <c r="C289" s="12">
        <f t="shared" si="122"/>
        <v>17889.239923199999</v>
      </c>
      <c r="D289" s="12">
        <f>Výpar!$L$18/31</f>
        <v>20333.094827586207</v>
      </c>
      <c r="E289" s="12">
        <f t="shared" si="123"/>
        <v>20943.087672413792</v>
      </c>
      <c r="F289" s="13">
        <f t="shared" si="140"/>
        <v>3888</v>
      </c>
      <c r="G289" s="13">
        <f t="shared" si="124"/>
        <v>7171.2000000000007</v>
      </c>
      <c r="H289" s="14">
        <f t="shared" si="124"/>
        <v>7171.2000000000007</v>
      </c>
      <c r="I289" s="15">
        <f t="shared" si="118"/>
        <v>18230.400000000001</v>
      </c>
      <c r="J289" s="15">
        <f t="shared" si="119"/>
        <v>-21284.247749213795</v>
      </c>
      <c r="K289" s="15">
        <f t="shared" si="125"/>
        <v>3977915.6579008056</v>
      </c>
      <c r="L289" s="15">
        <f t="shared" si="126"/>
        <v>0</v>
      </c>
      <c r="N289" s="2">
        <v>42228</v>
      </c>
      <c r="O289" s="38">
        <f t="shared" si="120"/>
        <v>6.8335973339912898E-2</v>
      </c>
      <c r="P289" s="12">
        <f t="shared" si="127"/>
        <v>5904.228096568474</v>
      </c>
      <c r="Q289" s="12">
        <f t="shared" si="128"/>
        <v>5807.9793103448283</v>
      </c>
      <c r="R289" s="12">
        <f t="shared" si="129"/>
        <v>5982.218689655173</v>
      </c>
      <c r="S289" s="13">
        <f t="shared" si="130"/>
        <v>7171.2000000000007</v>
      </c>
      <c r="T289" s="13">
        <f t="shared" si="115"/>
        <v>21772.799999999999</v>
      </c>
      <c r="U289" s="14">
        <v>0</v>
      </c>
      <c r="V289" s="15">
        <f t="shared" si="114"/>
        <v>7171.2000000000007</v>
      </c>
      <c r="W289" s="15">
        <f t="shared" si="131"/>
        <v>14523.6094069133</v>
      </c>
      <c r="X289" s="15">
        <f t="shared" si="139"/>
        <v>6518000</v>
      </c>
      <c r="Y289" s="15">
        <f t="shared" si="135"/>
        <v>3822531.1354101747</v>
      </c>
      <c r="Z289" s="15">
        <f t="shared" si="132"/>
        <v>6518000</v>
      </c>
      <c r="AB289" s="2">
        <v>42228</v>
      </c>
      <c r="AC289" s="12">
        <f t="shared" si="121"/>
        <v>1951.1993907525102</v>
      </c>
      <c r="AD289" s="12">
        <f t="shared" si="133"/>
        <v>2277.4686137068966</v>
      </c>
      <c r="AE289" s="12">
        <f t="shared" si="138"/>
        <v>2345.7926721181034</v>
      </c>
      <c r="AF289" s="34">
        <f t="shared" si="117"/>
        <v>25920</v>
      </c>
      <c r="AG289" s="36">
        <f t="shared" si="116"/>
        <v>25920</v>
      </c>
      <c r="AH289" s="15">
        <f t="shared" si="134"/>
        <v>-26314.593281365593</v>
      </c>
      <c r="AI289" s="15">
        <f t="shared" si="136"/>
        <v>182666.71781466418</v>
      </c>
      <c r="AJ289" s="15">
        <f t="shared" si="137"/>
        <v>0</v>
      </c>
    </row>
    <row r="290" spans="1:36" x14ac:dyDescent="0.15">
      <c r="A290" s="2">
        <v>42229</v>
      </c>
      <c r="B290" s="38">
        <v>0.204660076</v>
      </c>
      <c r="C290" s="12">
        <f t="shared" si="122"/>
        <v>17682.630566399999</v>
      </c>
      <c r="D290" s="12">
        <f>Výpar!$L$18/31</f>
        <v>20333.094827586207</v>
      </c>
      <c r="E290" s="12">
        <f t="shared" si="123"/>
        <v>20943.087672413792</v>
      </c>
      <c r="F290" s="13">
        <f t="shared" si="140"/>
        <v>3888</v>
      </c>
      <c r="G290" s="13">
        <f t="shared" si="124"/>
        <v>7171.2000000000007</v>
      </c>
      <c r="H290" s="14">
        <f t="shared" si="124"/>
        <v>7171.2000000000007</v>
      </c>
      <c r="I290" s="15">
        <f t="shared" si="118"/>
        <v>18230.400000000001</v>
      </c>
      <c r="J290" s="15">
        <f t="shared" si="119"/>
        <v>-21490.857106013795</v>
      </c>
      <c r="K290" s="15">
        <f t="shared" si="125"/>
        <v>3956424.8007947919</v>
      </c>
      <c r="L290" s="15">
        <f t="shared" si="126"/>
        <v>0</v>
      </c>
      <c r="N290" s="2">
        <v>42229</v>
      </c>
      <c r="O290" s="38">
        <f t="shared" si="120"/>
        <v>6.754673625892596E-2</v>
      </c>
      <c r="P290" s="12">
        <f t="shared" si="127"/>
        <v>5836.0380127712033</v>
      </c>
      <c r="Q290" s="12">
        <f t="shared" si="128"/>
        <v>5807.9793103448283</v>
      </c>
      <c r="R290" s="12">
        <f t="shared" si="129"/>
        <v>5982.218689655173</v>
      </c>
      <c r="S290" s="13">
        <f t="shared" si="130"/>
        <v>7171.2000000000007</v>
      </c>
      <c r="T290" s="13">
        <f t="shared" si="115"/>
        <v>21772.799999999999</v>
      </c>
      <c r="U290" s="14">
        <v>0</v>
      </c>
      <c r="V290" s="15">
        <f t="shared" si="114"/>
        <v>7171.2000000000007</v>
      </c>
      <c r="W290" s="15">
        <f t="shared" si="131"/>
        <v>14455.419323116028</v>
      </c>
      <c r="X290" s="15">
        <f t="shared" si="139"/>
        <v>6518000</v>
      </c>
      <c r="Y290" s="15">
        <f t="shared" si="135"/>
        <v>3836986.5547332908</v>
      </c>
      <c r="Z290" s="15">
        <f t="shared" si="132"/>
        <v>6518000</v>
      </c>
      <c r="AB290" s="2">
        <v>42229</v>
      </c>
      <c r="AC290" s="12">
        <f t="shared" si="121"/>
        <v>1928.6642773076339</v>
      </c>
      <c r="AD290" s="12">
        <f t="shared" si="133"/>
        <v>2277.4686137068966</v>
      </c>
      <c r="AE290" s="12">
        <f t="shared" si="138"/>
        <v>2345.7926721181034</v>
      </c>
      <c r="AF290" s="34">
        <f t="shared" si="117"/>
        <v>25920</v>
      </c>
      <c r="AG290" s="36">
        <f t="shared" si="116"/>
        <v>25920</v>
      </c>
      <c r="AH290" s="15">
        <f t="shared" si="134"/>
        <v>-26337.128394810468</v>
      </c>
      <c r="AI290" s="15">
        <f t="shared" si="136"/>
        <v>156329.5894198537</v>
      </c>
      <c r="AJ290" s="15">
        <f t="shared" si="137"/>
        <v>0</v>
      </c>
    </row>
    <row r="291" spans="1:36" x14ac:dyDescent="0.15">
      <c r="A291" s="2">
        <v>42230</v>
      </c>
      <c r="B291" s="38">
        <v>0.20346442000000001</v>
      </c>
      <c r="C291" s="12">
        <f t="shared" si="122"/>
        <v>17579.325887999999</v>
      </c>
      <c r="D291" s="12">
        <f>Výpar!$L$18/31</f>
        <v>20333.094827586207</v>
      </c>
      <c r="E291" s="12">
        <f t="shared" si="123"/>
        <v>20943.087672413792</v>
      </c>
      <c r="F291" s="13">
        <f t="shared" si="140"/>
        <v>3888</v>
      </c>
      <c r="G291" s="13">
        <f t="shared" si="124"/>
        <v>7171.2000000000007</v>
      </c>
      <c r="H291" s="14">
        <f t="shared" si="124"/>
        <v>7171.2000000000007</v>
      </c>
      <c r="I291" s="15">
        <f t="shared" si="118"/>
        <v>18230.400000000001</v>
      </c>
      <c r="J291" s="15">
        <f t="shared" si="119"/>
        <v>-21594.161784413795</v>
      </c>
      <c r="K291" s="15">
        <f t="shared" si="125"/>
        <v>3934830.6390103782</v>
      </c>
      <c r="L291" s="15">
        <f t="shared" si="126"/>
        <v>0</v>
      </c>
      <c r="N291" s="2">
        <v>42230</v>
      </c>
      <c r="O291" s="38">
        <f t="shared" si="120"/>
        <v>6.7152117718432505E-2</v>
      </c>
      <c r="P291" s="12">
        <f t="shared" si="127"/>
        <v>5801.9429708725684</v>
      </c>
      <c r="Q291" s="12">
        <f t="shared" si="128"/>
        <v>5807.9793103448283</v>
      </c>
      <c r="R291" s="12">
        <f t="shared" si="129"/>
        <v>5982.218689655173</v>
      </c>
      <c r="S291" s="13">
        <f t="shared" si="130"/>
        <v>7171.2000000000007</v>
      </c>
      <c r="T291" s="13">
        <f t="shared" si="115"/>
        <v>21772.799999999999</v>
      </c>
      <c r="U291" s="14">
        <v>0</v>
      </c>
      <c r="V291" s="15">
        <f t="shared" si="114"/>
        <v>7171.2000000000007</v>
      </c>
      <c r="W291" s="15">
        <f t="shared" si="131"/>
        <v>14421.324281217396</v>
      </c>
      <c r="X291" s="15">
        <f t="shared" si="139"/>
        <v>6518000</v>
      </c>
      <c r="Y291" s="15">
        <f t="shared" si="135"/>
        <v>3851407.8790145083</v>
      </c>
      <c r="Z291" s="15">
        <f t="shared" si="132"/>
        <v>6518000</v>
      </c>
      <c r="AB291" s="2">
        <v>42230</v>
      </c>
      <c r="AC291" s="12">
        <f t="shared" si="121"/>
        <v>1917.3967205851959</v>
      </c>
      <c r="AD291" s="12">
        <f t="shared" si="133"/>
        <v>2277.4686137068966</v>
      </c>
      <c r="AE291" s="12">
        <f t="shared" si="138"/>
        <v>2345.7926721181034</v>
      </c>
      <c r="AF291" s="34">
        <f t="shared" si="117"/>
        <v>25920</v>
      </c>
      <c r="AG291" s="36">
        <f t="shared" si="116"/>
        <v>25920</v>
      </c>
      <c r="AH291" s="15">
        <f t="shared" si="134"/>
        <v>-26348.395951532908</v>
      </c>
      <c r="AI291" s="15">
        <f t="shared" si="136"/>
        <v>129981.19346832079</v>
      </c>
      <c r="AJ291" s="15">
        <f t="shared" si="137"/>
        <v>0</v>
      </c>
    </row>
    <row r="292" spans="1:36" x14ac:dyDescent="0.15">
      <c r="A292" s="2">
        <v>42231</v>
      </c>
      <c r="B292" s="38">
        <v>0.185529578</v>
      </c>
      <c r="C292" s="12">
        <f t="shared" si="122"/>
        <v>16029.755539199999</v>
      </c>
      <c r="D292" s="12">
        <f>Výpar!$L$18/31</f>
        <v>20333.094827586207</v>
      </c>
      <c r="E292" s="12">
        <f t="shared" si="123"/>
        <v>20943.087672413792</v>
      </c>
      <c r="F292" s="13">
        <f t="shared" si="140"/>
        <v>3888</v>
      </c>
      <c r="G292" s="13">
        <f t="shared" si="124"/>
        <v>7171.2000000000007</v>
      </c>
      <c r="H292" s="14">
        <f t="shared" si="124"/>
        <v>7171.2000000000007</v>
      </c>
      <c r="I292" s="15">
        <f t="shared" si="118"/>
        <v>18230.400000000001</v>
      </c>
      <c r="J292" s="15">
        <f t="shared" si="119"/>
        <v>-23143.732133213794</v>
      </c>
      <c r="K292" s="15">
        <f t="shared" si="125"/>
        <v>3911686.9068771643</v>
      </c>
      <c r="L292" s="15">
        <f t="shared" si="126"/>
        <v>0</v>
      </c>
      <c r="N292" s="2">
        <v>42231</v>
      </c>
      <c r="O292" s="38">
        <f t="shared" si="120"/>
        <v>6.1232838950943384E-2</v>
      </c>
      <c r="P292" s="12">
        <f t="shared" si="127"/>
        <v>5290.5172853615086</v>
      </c>
      <c r="Q292" s="12">
        <f t="shared" si="128"/>
        <v>5807.9793103448283</v>
      </c>
      <c r="R292" s="12">
        <f t="shared" si="129"/>
        <v>5982.218689655173</v>
      </c>
      <c r="S292" s="13">
        <f t="shared" si="130"/>
        <v>7171.2000000000007</v>
      </c>
      <c r="T292" s="13">
        <f t="shared" si="115"/>
        <v>21772.799999999999</v>
      </c>
      <c r="U292" s="14">
        <v>0</v>
      </c>
      <c r="V292" s="15">
        <f t="shared" ref="V292:V355" si="141">SUM(S292+U292)</f>
        <v>7171.2000000000007</v>
      </c>
      <c r="W292" s="15">
        <f t="shared" si="131"/>
        <v>13909.898595706334</v>
      </c>
      <c r="X292" s="15">
        <f t="shared" si="139"/>
        <v>6518000</v>
      </c>
      <c r="Y292" s="15">
        <f t="shared" si="135"/>
        <v>3865317.7776102149</v>
      </c>
      <c r="Z292" s="15">
        <f t="shared" si="132"/>
        <v>6518000</v>
      </c>
      <c r="AB292" s="2">
        <v>42231</v>
      </c>
      <c r="AC292" s="12">
        <f t="shared" si="121"/>
        <v>1748.383350901132</v>
      </c>
      <c r="AD292" s="12">
        <f t="shared" si="133"/>
        <v>2277.4686137068966</v>
      </c>
      <c r="AE292" s="12">
        <f t="shared" si="138"/>
        <v>2345.7926721181034</v>
      </c>
      <c r="AF292" s="34">
        <f t="shared" si="117"/>
        <v>25920</v>
      </c>
      <c r="AG292" s="36">
        <f t="shared" si="116"/>
        <v>25920</v>
      </c>
      <c r="AH292" s="15">
        <f t="shared" si="134"/>
        <v>-26517.409321216972</v>
      </c>
      <c r="AI292" s="15">
        <f t="shared" si="136"/>
        <v>103463.78414710383</v>
      </c>
      <c r="AJ292" s="15">
        <f t="shared" si="137"/>
        <v>0</v>
      </c>
    </row>
    <row r="293" spans="1:36" x14ac:dyDescent="0.15">
      <c r="A293" s="2">
        <v>42232</v>
      </c>
      <c r="B293" s="38">
        <v>0.17717830900000001</v>
      </c>
      <c r="C293" s="12">
        <f t="shared" si="122"/>
        <v>15308.205897600001</v>
      </c>
      <c r="D293" s="12">
        <f>Výpar!$L$18/31</f>
        <v>20333.094827586207</v>
      </c>
      <c r="E293" s="12">
        <f t="shared" si="123"/>
        <v>20943.087672413792</v>
      </c>
      <c r="F293" s="13">
        <f t="shared" si="140"/>
        <v>3888</v>
      </c>
      <c r="G293" s="13">
        <f t="shared" si="124"/>
        <v>7171.2000000000007</v>
      </c>
      <c r="H293" s="14">
        <f t="shared" si="124"/>
        <v>7171.2000000000007</v>
      </c>
      <c r="I293" s="15">
        <f t="shared" si="118"/>
        <v>18230.400000000001</v>
      </c>
      <c r="J293" s="15">
        <f t="shared" si="119"/>
        <v>-23865.281774813793</v>
      </c>
      <c r="K293" s="15">
        <f t="shared" si="125"/>
        <v>3887821.6251023505</v>
      </c>
      <c r="L293" s="15">
        <f t="shared" si="126"/>
        <v>0</v>
      </c>
      <c r="N293" s="2">
        <v>42232</v>
      </c>
      <c r="O293" s="38">
        <f t="shared" si="120"/>
        <v>5.8476556555297522E-2</v>
      </c>
      <c r="P293" s="12">
        <f t="shared" si="127"/>
        <v>5052.3744863777056</v>
      </c>
      <c r="Q293" s="12">
        <f t="shared" si="128"/>
        <v>5807.9793103448283</v>
      </c>
      <c r="R293" s="12">
        <f t="shared" si="129"/>
        <v>5982.218689655173</v>
      </c>
      <c r="S293" s="13">
        <f t="shared" si="130"/>
        <v>7171.2000000000007</v>
      </c>
      <c r="T293" s="13">
        <f t="shared" si="115"/>
        <v>21772.799999999999</v>
      </c>
      <c r="U293" s="14">
        <v>0</v>
      </c>
      <c r="V293" s="15">
        <f t="shared" si="141"/>
        <v>7171.2000000000007</v>
      </c>
      <c r="W293" s="15">
        <f t="shared" si="131"/>
        <v>13671.755796722533</v>
      </c>
      <c r="X293" s="15">
        <f t="shared" si="139"/>
        <v>6518000</v>
      </c>
      <c r="Y293" s="15">
        <f t="shared" si="135"/>
        <v>3878989.5334069375</v>
      </c>
      <c r="Z293" s="15">
        <f t="shared" si="132"/>
        <v>6518000</v>
      </c>
      <c r="AB293" s="2">
        <v>42232</v>
      </c>
      <c r="AC293" s="12">
        <f t="shared" si="121"/>
        <v>1669.6831251155875</v>
      </c>
      <c r="AD293" s="12">
        <f t="shared" si="133"/>
        <v>2277.4686137068966</v>
      </c>
      <c r="AE293" s="12">
        <f t="shared" si="138"/>
        <v>2345.7926721181034</v>
      </c>
      <c r="AF293" s="34">
        <f t="shared" si="117"/>
        <v>25920</v>
      </c>
      <c r="AG293" s="36">
        <f t="shared" si="116"/>
        <v>25920</v>
      </c>
      <c r="AH293" s="15">
        <f t="shared" si="134"/>
        <v>-26596.109547002514</v>
      </c>
      <c r="AI293" s="15">
        <f t="shared" si="136"/>
        <v>76867.674600101309</v>
      </c>
      <c r="AJ293" s="15">
        <f t="shared" si="137"/>
        <v>0</v>
      </c>
    </row>
    <row r="294" spans="1:36" x14ac:dyDescent="0.15">
      <c r="A294" s="2">
        <v>42233</v>
      </c>
      <c r="B294" s="38">
        <v>0.234450042</v>
      </c>
      <c r="C294" s="12">
        <f t="shared" si="122"/>
        <v>20256.483628800001</v>
      </c>
      <c r="D294" s="12">
        <f>Výpar!$L$18/31</f>
        <v>20333.094827586207</v>
      </c>
      <c r="E294" s="12">
        <f t="shared" si="123"/>
        <v>20943.087672413792</v>
      </c>
      <c r="F294" s="13">
        <f t="shared" si="140"/>
        <v>3888</v>
      </c>
      <c r="G294" s="13">
        <f t="shared" si="124"/>
        <v>7171.2000000000007</v>
      </c>
      <c r="H294" s="14">
        <f t="shared" si="124"/>
        <v>7171.2000000000007</v>
      </c>
      <c r="I294" s="15">
        <f t="shared" si="118"/>
        <v>18230.400000000001</v>
      </c>
      <c r="J294" s="15">
        <f t="shared" si="119"/>
        <v>-18917.004043613793</v>
      </c>
      <c r="K294" s="15">
        <f t="shared" si="125"/>
        <v>3868904.6210587369</v>
      </c>
      <c r="L294" s="15">
        <f t="shared" si="126"/>
        <v>0</v>
      </c>
      <c r="N294" s="2">
        <v>42233</v>
      </c>
      <c r="O294" s="38">
        <f t="shared" si="120"/>
        <v>7.7378722134687938E-2</v>
      </c>
      <c r="P294" s="12">
        <f t="shared" si="127"/>
        <v>6685.5215924370377</v>
      </c>
      <c r="Q294" s="12">
        <f t="shared" si="128"/>
        <v>5807.9793103448283</v>
      </c>
      <c r="R294" s="12">
        <f t="shared" si="129"/>
        <v>5982.218689655173</v>
      </c>
      <c r="S294" s="13">
        <f t="shared" si="130"/>
        <v>7171.2000000000007</v>
      </c>
      <c r="T294" s="13">
        <f t="shared" si="115"/>
        <v>21772.799999999999</v>
      </c>
      <c r="U294" s="14">
        <v>0</v>
      </c>
      <c r="V294" s="15">
        <f t="shared" si="141"/>
        <v>7171.2000000000007</v>
      </c>
      <c r="W294" s="15">
        <f t="shared" si="131"/>
        <v>15304.902902781865</v>
      </c>
      <c r="X294" s="15">
        <f t="shared" si="139"/>
        <v>6518000</v>
      </c>
      <c r="Y294" s="15">
        <f t="shared" si="135"/>
        <v>3894294.4363097195</v>
      </c>
      <c r="Z294" s="15">
        <f t="shared" si="132"/>
        <v>6518000</v>
      </c>
      <c r="AB294" s="2">
        <v>42233</v>
      </c>
      <c r="AC294" s="12">
        <f t="shared" si="121"/>
        <v>2209.3973072631634</v>
      </c>
      <c r="AD294" s="12">
        <f t="shared" si="133"/>
        <v>2277.4686137068966</v>
      </c>
      <c r="AE294" s="12">
        <f t="shared" si="138"/>
        <v>2345.7926721181034</v>
      </c>
      <c r="AF294" s="34">
        <f t="shared" si="117"/>
        <v>25920</v>
      </c>
      <c r="AG294" s="36">
        <f t="shared" si="116"/>
        <v>25920</v>
      </c>
      <c r="AH294" s="15">
        <f t="shared" si="134"/>
        <v>-26056.39536485494</v>
      </c>
      <c r="AI294" s="15">
        <f t="shared" si="136"/>
        <v>50811.279235246373</v>
      </c>
      <c r="AJ294" s="15">
        <f t="shared" si="137"/>
        <v>0</v>
      </c>
    </row>
    <row r="295" spans="1:36" x14ac:dyDescent="0.15">
      <c r="A295" s="2">
        <v>42234</v>
      </c>
      <c r="B295" s="38">
        <v>0.76807720300000004</v>
      </c>
      <c r="C295" s="12">
        <f t="shared" si="122"/>
        <v>66361.870339200002</v>
      </c>
      <c r="D295" s="12">
        <f>Výpar!$L$18/31</f>
        <v>20333.094827586207</v>
      </c>
      <c r="E295" s="12">
        <f t="shared" si="123"/>
        <v>20943.087672413792</v>
      </c>
      <c r="F295" s="13">
        <f t="shared" si="140"/>
        <v>3888</v>
      </c>
      <c r="G295" s="13">
        <f t="shared" si="124"/>
        <v>7171.2000000000007</v>
      </c>
      <c r="H295" s="14">
        <f t="shared" si="124"/>
        <v>7171.2000000000007</v>
      </c>
      <c r="I295" s="15">
        <f t="shared" si="118"/>
        <v>18230.400000000001</v>
      </c>
      <c r="J295" s="15">
        <f t="shared" si="119"/>
        <v>27188.382666786209</v>
      </c>
      <c r="K295" s="15">
        <f t="shared" si="125"/>
        <v>3896093.0037255231</v>
      </c>
      <c r="L295" s="15">
        <f t="shared" si="126"/>
        <v>0</v>
      </c>
      <c r="N295" s="2">
        <v>42234</v>
      </c>
      <c r="O295" s="38">
        <f t="shared" si="120"/>
        <v>0.25349892011930336</v>
      </c>
      <c r="P295" s="12">
        <f t="shared" si="127"/>
        <v>21902.30669830781</v>
      </c>
      <c r="Q295" s="12">
        <f t="shared" si="128"/>
        <v>5807.9793103448283</v>
      </c>
      <c r="R295" s="12">
        <f t="shared" si="129"/>
        <v>5982.218689655173</v>
      </c>
      <c r="S295" s="13">
        <f t="shared" si="130"/>
        <v>7171.2000000000007</v>
      </c>
      <c r="T295" s="13">
        <f t="shared" si="115"/>
        <v>21772.799999999999</v>
      </c>
      <c r="U295" s="14">
        <v>0</v>
      </c>
      <c r="V295" s="15">
        <f t="shared" si="141"/>
        <v>7171.2000000000007</v>
      </c>
      <c r="W295" s="15">
        <f t="shared" si="131"/>
        <v>30521.688008652633</v>
      </c>
      <c r="X295" s="15">
        <f t="shared" si="139"/>
        <v>6518000</v>
      </c>
      <c r="Y295" s="15">
        <f t="shared" si="135"/>
        <v>3924816.124318372</v>
      </c>
      <c r="Z295" s="15">
        <f t="shared" si="132"/>
        <v>6518000</v>
      </c>
      <c r="AB295" s="2">
        <v>42234</v>
      </c>
      <c r="AC295" s="12">
        <f t="shared" si="121"/>
        <v>7238.1633613800877</v>
      </c>
      <c r="AD295" s="12">
        <f t="shared" si="133"/>
        <v>2277.4686137068966</v>
      </c>
      <c r="AE295" s="12">
        <f t="shared" si="138"/>
        <v>2345.7926721181034</v>
      </c>
      <c r="AF295" s="34">
        <f t="shared" si="117"/>
        <v>25920</v>
      </c>
      <c r="AG295" s="36">
        <f t="shared" si="116"/>
        <v>25920</v>
      </c>
      <c r="AH295" s="15">
        <f t="shared" si="134"/>
        <v>-21027.629310738015</v>
      </c>
      <c r="AI295" s="15">
        <f t="shared" si="136"/>
        <v>29783.649924508358</v>
      </c>
      <c r="AJ295" s="15">
        <f t="shared" si="137"/>
        <v>0</v>
      </c>
    </row>
    <row r="296" spans="1:36" x14ac:dyDescent="0.15">
      <c r="A296" s="2">
        <v>42235</v>
      </c>
      <c r="B296" s="38">
        <v>0.28122460799999999</v>
      </c>
      <c r="C296" s="12">
        <f t="shared" si="122"/>
        <v>24297.806131199999</v>
      </c>
      <c r="D296" s="12">
        <f>Výpar!$L$18/31</f>
        <v>20333.094827586207</v>
      </c>
      <c r="E296" s="12">
        <f t="shared" si="123"/>
        <v>20943.087672413792</v>
      </c>
      <c r="F296" s="13">
        <f t="shared" si="140"/>
        <v>3888</v>
      </c>
      <c r="G296" s="13">
        <f t="shared" si="124"/>
        <v>7171.2000000000007</v>
      </c>
      <c r="H296" s="14">
        <f t="shared" si="124"/>
        <v>7171.2000000000007</v>
      </c>
      <c r="I296" s="15">
        <f t="shared" si="118"/>
        <v>18230.400000000001</v>
      </c>
      <c r="J296" s="15">
        <f t="shared" si="119"/>
        <v>-14875.681541213795</v>
      </c>
      <c r="K296" s="15">
        <f t="shared" si="125"/>
        <v>3881217.3221843094</v>
      </c>
      <c r="L296" s="15">
        <f t="shared" si="126"/>
        <v>0</v>
      </c>
      <c r="N296" s="2">
        <v>42235</v>
      </c>
      <c r="O296" s="38">
        <f t="shared" si="120"/>
        <v>9.2816365543105933E-2</v>
      </c>
      <c r="P296" s="12">
        <f t="shared" si="127"/>
        <v>8019.3339829243523</v>
      </c>
      <c r="Q296" s="12">
        <f t="shared" si="128"/>
        <v>5807.9793103448283</v>
      </c>
      <c r="R296" s="12">
        <f t="shared" si="129"/>
        <v>5982.218689655173</v>
      </c>
      <c r="S296" s="13">
        <f t="shared" si="130"/>
        <v>7171.2000000000007</v>
      </c>
      <c r="T296" s="13">
        <f t="shared" si="115"/>
        <v>21772.799999999999</v>
      </c>
      <c r="U296" s="14">
        <v>0</v>
      </c>
      <c r="V296" s="15">
        <f t="shared" si="141"/>
        <v>7171.2000000000007</v>
      </c>
      <c r="W296" s="15">
        <f t="shared" si="131"/>
        <v>16638.715293269179</v>
      </c>
      <c r="X296" s="15">
        <f t="shared" si="139"/>
        <v>6518000</v>
      </c>
      <c r="Y296" s="15">
        <f t="shared" si="135"/>
        <v>3941454.8396116411</v>
      </c>
      <c r="Z296" s="15">
        <f t="shared" si="132"/>
        <v>6518000</v>
      </c>
      <c r="AB296" s="2">
        <v>42235</v>
      </c>
      <c r="AC296" s="12">
        <f t="shared" si="121"/>
        <v>2650.1888690271112</v>
      </c>
      <c r="AD296" s="12">
        <f t="shared" si="133"/>
        <v>2277.4686137068966</v>
      </c>
      <c r="AE296" s="12">
        <f t="shared" si="138"/>
        <v>2345.7926721181034</v>
      </c>
      <c r="AF296" s="34">
        <f t="shared" si="117"/>
        <v>25920</v>
      </c>
      <c r="AG296" s="36">
        <f t="shared" si="116"/>
        <v>25920</v>
      </c>
      <c r="AH296" s="15">
        <f t="shared" si="134"/>
        <v>-25615.603803090991</v>
      </c>
      <c r="AI296" s="15">
        <f t="shared" si="136"/>
        <v>4168.0461214173665</v>
      </c>
      <c r="AJ296" s="15">
        <f t="shared" si="137"/>
        <v>0</v>
      </c>
    </row>
    <row r="297" spans="1:36" x14ac:dyDescent="0.15">
      <c r="A297" s="2">
        <v>42236</v>
      </c>
      <c r="B297" s="38">
        <v>0.73905554600000001</v>
      </c>
      <c r="C297" s="12">
        <f t="shared" si="122"/>
        <v>63854.399174400001</v>
      </c>
      <c r="D297" s="12">
        <f>Výpar!$L$18/31</f>
        <v>20333.094827586207</v>
      </c>
      <c r="E297" s="12">
        <f t="shared" si="123"/>
        <v>20943.087672413792</v>
      </c>
      <c r="F297" s="13">
        <f t="shared" si="140"/>
        <v>3888</v>
      </c>
      <c r="G297" s="13">
        <f t="shared" si="124"/>
        <v>7171.2000000000007</v>
      </c>
      <c r="H297" s="14">
        <f t="shared" si="124"/>
        <v>7171.2000000000007</v>
      </c>
      <c r="I297" s="15">
        <f t="shared" si="118"/>
        <v>18230.400000000001</v>
      </c>
      <c r="J297" s="15">
        <f t="shared" si="119"/>
        <v>24680.911501986207</v>
      </c>
      <c r="K297" s="15">
        <f t="shared" si="125"/>
        <v>3905898.2336862953</v>
      </c>
      <c r="L297" s="15">
        <f t="shared" si="126"/>
        <v>0</v>
      </c>
      <c r="N297" s="2">
        <v>42236</v>
      </c>
      <c r="O297" s="38">
        <f t="shared" si="120"/>
        <v>0.24392050966676337</v>
      </c>
      <c r="P297" s="12">
        <f t="shared" si="127"/>
        <v>21074.732035208355</v>
      </c>
      <c r="Q297" s="12">
        <f t="shared" si="128"/>
        <v>5807.9793103448283</v>
      </c>
      <c r="R297" s="12">
        <f t="shared" si="129"/>
        <v>5982.218689655173</v>
      </c>
      <c r="S297" s="13">
        <f t="shared" si="130"/>
        <v>7171.2000000000007</v>
      </c>
      <c r="T297" s="13">
        <f t="shared" si="115"/>
        <v>21772.799999999999</v>
      </c>
      <c r="U297" s="14">
        <v>0</v>
      </c>
      <c r="V297" s="15">
        <f t="shared" si="141"/>
        <v>7171.2000000000007</v>
      </c>
      <c r="W297" s="15">
        <f t="shared" si="131"/>
        <v>29694.113345553178</v>
      </c>
      <c r="X297" s="15">
        <f t="shared" si="139"/>
        <v>6518000</v>
      </c>
      <c r="Y297" s="15">
        <f t="shared" si="135"/>
        <v>3971148.9529571943</v>
      </c>
      <c r="Z297" s="15">
        <f t="shared" si="132"/>
        <v>6518000</v>
      </c>
      <c r="AB297" s="2">
        <v>42236</v>
      </c>
      <c r="AC297" s="12">
        <f t="shared" si="121"/>
        <v>6964.6706791816532</v>
      </c>
      <c r="AD297" s="12">
        <f t="shared" si="133"/>
        <v>2277.4686137068966</v>
      </c>
      <c r="AE297" s="12">
        <f t="shared" si="138"/>
        <v>2345.7926721181034</v>
      </c>
      <c r="AF297" s="34">
        <f t="shared" si="117"/>
        <v>25920</v>
      </c>
      <c r="AG297" s="36">
        <f t="shared" si="116"/>
        <v>25920</v>
      </c>
      <c r="AH297" s="15">
        <f t="shared" si="134"/>
        <v>-21301.121992936449</v>
      </c>
      <c r="AI297" s="15">
        <f t="shared" si="136"/>
        <v>0</v>
      </c>
      <c r="AJ297" s="15">
        <f t="shared" si="137"/>
        <v>0</v>
      </c>
    </row>
    <row r="298" spans="1:36" x14ac:dyDescent="0.15">
      <c r="A298" s="2">
        <v>42237</v>
      </c>
      <c r="B298" s="38">
        <v>0.26519352200000001</v>
      </c>
      <c r="C298" s="12">
        <f t="shared" si="122"/>
        <v>22912.7203008</v>
      </c>
      <c r="D298" s="12">
        <f>Výpar!$L$18/31</f>
        <v>20333.094827586207</v>
      </c>
      <c r="E298" s="12">
        <f t="shared" si="123"/>
        <v>20943.087672413792</v>
      </c>
      <c r="F298" s="13">
        <f t="shared" si="140"/>
        <v>3888</v>
      </c>
      <c r="G298" s="13">
        <f t="shared" si="124"/>
        <v>7171.2000000000007</v>
      </c>
      <c r="H298" s="14">
        <f t="shared" si="124"/>
        <v>7171.2000000000007</v>
      </c>
      <c r="I298" s="15">
        <f t="shared" si="118"/>
        <v>18230.400000000001</v>
      </c>
      <c r="J298" s="15">
        <f t="shared" si="119"/>
        <v>-16260.767371613794</v>
      </c>
      <c r="K298" s="15">
        <f t="shared" si="125"/>
        <v>3889637.4663146813</v>
      </c>
      <c r="L298" s="15">
        <f t="shared" si="126"/>
        <v>0</v>
      </c>
      <c r="N298" s="2">
        <v>42237</v>
      </c>
      <c r="O298" s="38">
        <f t="shared" si="120"/>
        <v>8.7525409147750366E-2</v>
      </c>
      <c r="P298" s="12">
        <f t="shared" si="127"/>
        <v>7562.1953503656314</v>
      </c>
      <c r="Q298" s="12">
        <f t="shared" si="128"/>
        <v>5807.9793103448283</v>
      </c>
      <c r="R298" s="12">
        <f t="shared" si="129"/>
        <v>5982.218689655173</v>
      </c>
      <c r="S298" s="13">
        <f t="shared" si="130"/>
        <v>7171.2000000000007</v>
      </c>
      <c r="T298" s="13">
        <f t="shared" ref="T298:T361" si="142">IF(AG298-$AG$5&gt;0,AG298-$AG$5,0)</f>
        <v>0</v>
      </c>
      <c r="U298" s="14">
        <v>0</v>
      </c>
      <c r="V298" s="15">
        <f t="shared" si="141"/>
        <v>7171.2000000000007</v>
      </c>
      <c r="W298" s="15">
        <f t="shared" si="131"/>
        <v>-5591.2233392895414</v>
      </c>
      <c r="X298" s="15">
        <f t="shared" si="139"/>
        <v>6512408.7766607106</v>
      </c>
      <c r="Y298" s="15">
        <f t="shared" si="135"/>
        <v>3959966.5062786154</v>
      </c>
      <c r="Z298" s="15">
        <f t="shared" si="132"/>
        <v>6518000</v>
      </c>
      <c r="AB298" s="2">
        <v>42237</v>
      </c>
      <c r="AC298" s="12">
        <f t="shared" si="121"/>
        <v>2499.1160095865312</v>
      </c>
      <c r="AD298" s="12">
        <f t="shared" si="133"/>
        <v>2277.4686137068966</v>
      </c>
      <c r="AE298" s="12">
        <f t="shared" si="138"/>
        <v>2345.7926721181034</v>
      </c>
      <c r="AF298" s="34">
        <f t="shared" si="117"/>
        <v>25920</v>
      </c>
      <c r="AG298" s="36">
        <f t="shared" si="116"/>
        <v>0</v>
      </c>
      <c r="AH298" s="15">
        <f t="shared" si="134"/>
        <v>153.32333746842778</v>
      </c>
      <c r="AI298" s="15">
        <f t="shared" si="136"/>
        <v>153.32333746842778</v>
      </c>
      <c r="AJ298" s="15">
        <f t="shared" si="137"/>
        <v>0</v>
      </c>
    </row>
    <row r="299" spans="1:36" x14ac:dyDescent="0.15">
      <c r="A299" s="2">
        <v>42238</v>
      </c>
      <c r="B299" s="38">
        <v>0.260314041</v>
      </c>
      <c r="C299" s="12">
        <f t="shared" si="122"/>
        <v>22491.133142399998</v>
      </c>
      <c r="D299" s="12">
        <f>Výpar!$L$18/31</f>
        <v>20333.094827586207</v>
      </c>
      <c r="E299" s="12">
        <f t="shared" si="123"/>
        <v>20943.087672413792</v>
      </c>
      <c r="F299" s="13">
        <f t="shared" si="140"/>
        <v>3888</v>
      </c>
      <c r="G299" s="13">
        <f t="shared" si="124"/>
        <v>7171.2000000000007</v>
      </c>
      <c r="H299" s="14">
        <f t="shared" si="124"/>
        <v>7171.2000000000007</v>
      </c>
      <c r="I299" s="15">
        <f t="shared" si="118"/>
        <v>18230.400000000001</v>
      </c>
      <c r="J299" s="15">
        <f t="shared" si="119"/>
        <v>-16682.354530013796</v>
      </c>
      <c r="K299" s="15">
        <f t="shared" si="125"/>
        <v>3872955.1117846677</v>
      </c>
      <c r="L299" s="15">
        <f t="shared" si="126"/>
        <v>0</v>
      </c>
      <c r="N299" s="2">
        <v>42238</v>
      </c>
      <c r="O299" s="38">
        <f t="shared" si="120"/>
        <v>8.591496795849056E-2</v>
      </c>
      <c r="P299" s="12">
        <f t="shared" si="127"/>
        <v>7423.0532316135841</v>
      </c>
      <c r="Q299" s="12">
        <f t="shared" si="128"/>
        <v>5807.9793103448283</v>
      </c>
      <c r="R299" s="12">
        <f t="shared" si="129"/>
        <v>5982.218689655173</v>
      </c>
      <c r="S299" s="13">
        <f t="shared" si="130"/>
        <v>7171.2000000000007</v>
      </c>
      <c r="T299" s="13">
        <f t="shared" si="142"/>
        <v>21772.799999999999</v>
      </c>
      <c r="U299" s="14">
        <v>0</v>
      </c>
      <c r="V299" s="15">
        <f t="shared" si="141"/>
        <v>7171.2000000000007</v>
      </c>
      <c r="W299" s="15">
        <f t="shared" si="131"/>
        <v>16042.43454195841</v>
      </c>
      <c r="X299" s="15">
        <f t="shared" si="139"/>
        <v>6518000</v>
      </c>
      <c r="Y299" s="15">
        <f t="shared" si="135"/>
        <v>3976008.9408205738</v>
      </c>
      <c r="Z299" s="15">
        <f t="shared" si="132"/>
        <v>6518000</v>
      </c>
      <c r="AB299" s="2">
        <v>42238</v>
      </c>
      <c r="AC299" s="12">
        <f t="shared" si="121"/>
        <v>2453.1330270701883</v>
      </c>
      <c r="AD299" s="12">
        <f t="shared" si="133"/>
        <v>2277.4686137068966</v>
      </c>
      <c r="AE299" s="12">
        <f t="shared" si="138"/>
        <v>2345.7926721181034</v>
      </c>
      <c r="AF299" s="34">
        <f t="shared" ref="AF299:AF362" si="143">0.3*86400</f>
        <v>25920</v>
      </c>
      <c r="AG299" s="36">
        <f t="shared" ref="AG299:AG362" si="144">IF(AI298&gt;0,SUM(AF299:AF299),0)</f>
        <v>25920</v>
      </c>
      <c r="AH299" s="15">
        <f t="shared" si="134"/>
        <v>-25812.659645047916</v>
      </c>
      <c r="AI299" s="15">
        <f t="shared" si="136"/>
        <v>0</v>
      </c>
      <c r="AJ299" s="15">
        <f t="shared" si="137"/>
        <v>0</v>
      </c>
    </row>
    <row r="300" spans="1:36" x14ac:dyDescent="0.15">
      <c r="A300" s="2">
        <v>42239</v>
      </c>
      <c r="B300" s="38">
        <v>0.25299481899999998</v>
      </c>
      <c r="C300" s="12">
        <f t="shared" si="122"/>
        <v>21858.7523616</v>
      </c>
      <c r="D300" s="12">
        <f>Výpar!$L$18/31</f>
        <v>20333.094827586207</v>
      </c>
      <c r="E300" s="12">
        <f t="shared" si="123"/>
        <v>20943.087672413792</v>
      </c>
      <c r="F300" s="13">
        <f t="shared" si="140"/>
        <v>3888</v>
      </c>
      <c r="G300" s="13">
        <f t="shared" si="124"/>
        <v>7171.2000000000007</v>
      </c>
      <c r="H300" s="14">
        <f t="shared" si="124"/>
        <v>7171.2000000000007</v>
      </c>
      <c r="I300" s="15">
        <f t="shared" si="118"/>
        <v>18230.400000000001</v>
      </c>
      <c r="J300" s="15">
        <f t="shared" si="119"/>
        <v>-17314.735310813794</v>
      </c>
      <c r="K300" s="15">
        <f t="shared" si="125"/>
        <v>3855640.3764738538</v>
      </c>
      <c r="L300" s="15">
        <f t="shared" si="126"/>
        <v>0</v>
      </c>
      <c r="N300" s="2">
        <v>42239</v>
      </c>
      <c r="O300" s="38">
        <f t="shared" si="120"/>
        <v>8.3499306009579083E-2</v>
      </c>
      <c r="P300" s="12">
        <f t="shared" si="127"/>
        <v>7214.3400392276326</v>
      </c>
      <c r="Q300" s="12">
        <f t="shared" si="128"/>
        <v>5807.9793103448283</v>
      </c>
      <c r="R300" s="12">
        <f t="shared" si="129"/>
        <v>5982.218689655173</v>
      </c>
      <c r="S300" s="13">
        <f t="shared" si="130"/>
        <v>7171.2000000000007</v>
      </c>
      <c r="T300" s="13">
        <f t="shared" si="142"/>
        <v>0</v>
      </c>
      <c r="U300" s="14">
        <v>0</v>
      </c>
      <c r="V300" s="15">
        <f t="shared" si="141"/>
        <v>7171.2000000000007</v>
      </c>
      <c r="W300" s="15">
        <f t="shared" si="131"/>
        <v>-5939.0786504275402</v>
      </c>
      <c r="X300" s="15">
        <f t="shared" si="139"/>
        <v>6512060.921349572</v>
      </c>
      <c r="Y300" s="15">
        <f t="shared" si="135"/>
        <v>3964130.7835197179</v>
      </c>
      <c r="Z300" s="15">
        <f t="shared" si="132"/>
        <v>6518000</v>
      </c>
      <c r="AB300" s="2">
        <v>42239</v>
      </c>
      <c r="AC300" s="12">
        <f t="shared" si="121"/>
        <v>2384.1585485838023</v>
      </c>
      <c r="AD300" s="12">
        <f t="shared" si="133"/>
        <v>2277.4686137068966</v>
      </c>
      <c r="AE300" s="12">
        <f t="shared" si="138"/>
        <v>2345.7926721181034</v>
      </c>
      <c r="AF300" s="34">
        <f t="shared" si="143"/>
        <v>25920</v>
      </c>
      <c r="AG300" s="36">
        <f t="shared" si="144"/>
        <v>0</v>
      </c>
      <c r="AH300" s="15">
        <f t="shared" si="134"/>
        <v>38.365876465698875</v>
      </c>
      <c r="AI300" s="15">
        <f t="shared" si="136"/>
        <v>38.365876465698875</v>
      </c>
      <c r="AJ300" s="15">
        <f t="shared" si="137"/>
        <v>0</v>
      </c>
    </row>
    <row r="301" spans="1:36" x14ac:dyDescent="0.15">
      <c r="A301" s="2">
        <v>42240</v>
      </c>
      <c r="B301" s="38">
        <v>0.24811533799999999</v>
      </c>
      <c r="C301" s="12">
        <f t="shared" si="122"/>
        <v>21437.165203199998</v>
      </c>
      <c r="D301" s="12">
        <f>Výpar!$L$18/31</f>
        <v>20333.094827586207</v>
      </c>
      <c r="E301" s="12">
        <f t="shared" si="123"/>
        <v>20943.087672413792</v>
      </c>
      <c r="F301" s="13">
        <f t="shared" si="140"/>
        <v>3888</v>
      </c>
      <c r="G301" s="13">
        <f t="shared" si="124"/>
        <v>7171.2000000000007</v>
      </c>
      <c r="H301" s="14">
        <f t="shared" si="124"/>
        <v>7171.2000000000007</v>
      </c>
      <c r="I301" s="15">
        <f t="shared" si="118"/>
        <v>18230.400000000001</v>
      </c>
      <c r="J301" s="15">
        <f t="shared" si="119"/>
        <v>-17736.322469213796</v>
      </c>
      <c r="K301" s="15">
        <f t="shared" si="125"/>
        <v>3837904.0540046399</v>
      </c>
      <c r="L301" s="15">
        <f t="shared" si="126"/>
        <v>0</v>
      </c>
      <c r="N301" s="2">
        <v>42240</v>
      </c>
      <c r="O301" s="38">
        <f t="shared" si="120"/>
        <v>8.1888864820319276E-2</v>
      </c>
      <c r="P301" s="12">
        <f t="shared" si="127"/>
        <v>7075.1979204755853</v>
      </c>
      <c r="Q301" s="12">
        <f t="shared" si="128"/>
        <v>5807.9793103448283</v>
      </c>
      <c r="R301" s="12">
        <f t="shared" si="129"/>
        <v>5982.218689655173</v>
      </c>
      <c r="S301" s="13">
        <f t="shared" si="130"/>
        <v>7171.2000000000007</v>
      </c>
      <c r="T301" s="13">
        <f t="shared" si="142"/>
        <v>21772.799999999999</v>
      </c>
      <c r="U301" s="14">
        <v>0</v>
      </c>
      <c r="V301" s="15">
        <f t="shared" si="141"/>
        <v>7171.2000000000007</v>
      </c>
      <c r="W301" s="15">
        <f t="shared" si="131"/>
        <v>15694.579230820411</v>
      </c>
      <c r="X301" s="15">
        <f t="shared" si="139"/>
        <v>6518000</v>
      </c>
      <c r="Y301" s="15">
        <f t="shared" si="135"/>
        <v>3979825.3627505382</v>
      </c>
      <c r="Z301" s="15">
        <f t="shared" si="132"/>
        <v>6518000</v>
      </c>
      <c r="AB301" s="2">
        <v>42240</v>
      </c>
      <c r="AC301" s="12">
        <f t="shared" si="121"/>
        <v>2338.1755660674594</v>
      </c>
      <c r="AD301" s="12">
        <f t="shared" si="133"/>
        <v>2277.4686137068966</v>
      </c>
      <c r="AE301" s="12">
        <f t="shared" si="138"/>
        <v>2345.7926721181034</v>
      </c>
      <c r="AF301" s="34">
        <f t="shared" si="143"/>
        <v>25920</v>
      </c>
      <c r="AG301" s="36">
        <f t="shared" si="144"/>
        <v>25920</v>
      </c>
      <c r="AH301" s="15">
        <f t="shared" si="134"/>
        <v>-25927.617106050642</v>
      </c>
      <c r="AI301" s="15">
        <f t="shared" si="136"/>
        <v>0</v>
      </c>
      <c r="AJ301" s="15">
        <f t="shared" si="137"/>
        <v>0</v>
      </c>
    </row>
    <row r="302" spans="1:36" x14ac:dyDescent="0.15">
      <c r="A302" s="2">
        <v>42241</v>
      </c>
      <c r="B302" s="38">
        <v>0.240796116</v>
      </c>
      <c r="C302" s="12">
        <f t="shared" si="122"/>
        <v>20804.7844224</v>
      </c>
      <c r="D302" s="12">
        <f>Výpar!$L$18/31</f>
        <v>20333.094827586207</v>
      </c>
      <c r="E302" s="12">
        <f t="shared" si="123"/>
        <v>20943.087672413792</v>
      </c>
      <c r="F302" s="13">
        <f t="shared" si="140"/>
        <v>3888</v>
      </c>
      <c r="G302" s="13">
        <f t="shared" si="124"/>
        <v>7171.2000000000007</v>
      </c>
      <c r="H302" s="14">
        <f t="shared" si="124"/>
        <v>7171.2000000000007</v>
      </c>
      <c r="I302" s="15">
        <f t="shared" si="118"/>
        <v>18230.400000000001</v>
      </c>
      <c r="J302" s="15">
        <f t="shared" si="119"/>
        <v>-18368.703250013794</v>
      </c>
      <c r="K302" s="15">
        <f t="shared" si="125"/>
        <v>3819535.3507546261</v>
      </c>
      <c r="L302" s="15">
        <f t="shared" si="126"/>
        <v>0</v>
      </c>
      <c r="N302" s="2">
        <v>42241</v>
      </c>
      <c r="O302" s="38">
        <f t="shared" si="120"/>
        <v>7.9473202871407828E-2</v>
      </c>
      <c r="P302" s="12">
        <f t="shared" si="127"/>
        <v>6866.4847280896365</v>
      </c>
      <c r="Q302" s="12">
        <f t="shared" si="128"/>
        <v>5807.9793103448283</v>
      </c>
      <c r="R302" s="12">
        <f t="shared" si="129"/>
        <v>5982.218689655173</v>
      </c>
      <c r="S302" s="13">
        <f t="shared" si="130"/>
        <v>7171.2000000000007</v>
      </c>
      <c r="T302" s="13">
        <f t="shared" si="142"/>
        <v>0</v>
      </c>
      <c r="U302" s="14">
        <v>0</v>
      </c>
      <c r="V302" s="15">
        <f t="shared" si="141"/>
        <v>7171.2000000000007</v>
      </c>
      <c r="W302" s="15">
        <f t="shared" si="131"/>
        <v>-6286.9339615655363</v>
      </c>
      <c r="X302" s="15">
        <f t="shared" si="139"/>
        <v>6511713.0660384344</v>
      </c>
      <c r="Y302" s="15">
        <f t="shared" si="135"/>
        <v>3967251.4948274069</v>
      </c>
      <c r="Z302" s="15">
        <f t="shared" si="132"/>
        <v>6518000</v>
      </c>
      <c r="AB302" s="2">
        <v>42241</v>
      </c>
      <c r="AC302" s="12">
        <f t="shared" si="121"/>
        <v>2269.2010875810738</v>
      </c>
      <c r="AD302" s="12">
        <f t="shared" si="133"/>
        <v>2277.4686137068966</v>
      </c>
      <c r="AE302" s="12">
        <f t="shared" si="138"/>
        <v>2345.7926721181034</v>
      </c>
      <c r="AF302" s="34">
        <f t="shared" si="143"/>
        <v>25920</v>
      </c>
      <c r="AG302" s="36">
        <f t="shared" si="144"/>
        <v>0</v>
      </c>
      <c r="AH302" s="15">
        <f t="shared" si="134"/>
        <v>-76.591584537029576</v>
      </c>
      <c r="AI302" s="15">
        <f t="shared" si="136"/>
        <v>0</v>
      </c>
      <c r="AJ302" s="15">
        <f t="shared" si="137"/>
        <v>0</v>
      </c>
    </row>
    <row r="303" spans="1:36" x14ac:dyDescent="0.15">
      <c r="A303" s="2">
        <v>42242</v>
      </c>
      <c r="B303" s="38">
        <v>0.22625452900000001</v>
      </c>
      <c r="C303" s="12">
        <f t="shared" si="122"/>
        <v>19548.391305600002</v>
      </c>
      <c r="D303" s="12">
        <f>Výpar!$L$18/31</f>
        <v>20333.094827586207</v>
      </c>
      <c r="E303" s="12">
        <f t="shared" si="123"/>
        <v>20943.087672413792</v>
      </c>
      <c r="F303" s="13">
        <f t="shared" si="140"/>
        <v>3888</v>
      </c>
      <c r="G303" s="13">
        <f t="shared" si="124"/>
        <v>7171.2000000000007</v>
      </c>
      <c r="H303" s="14">
        <f t="shared" si="124"/>
        <v>7171.2000000000007</v>
      </c>
      <c r="I303" s="15">
        <f t="shared" si="118"/>
        <v>18230.400000000001</v>
      </c>
      <c r="J303" s="15">
        <f t="shared" si="119"/>
        <v>-19625.096366813792</v>
      </c>
      <c r="K303" s="15">
        <f t="shared" si="125"/>
        <v>3799910.2543878122</v>
      </c>
      <c r="L303" s="15">
        <f t="shared" si="126"/>
        <v>0</v>
      </c>
      <c r="N303" s="2">
        <v>42242</v>
      </c>
      <c r="O303" s="38">
        <f t="shared" si="120"/>
        <v>7.4673846000870819E-2</v>
      </c>
      <c r="P303" s="12">
        <f t="shared" si="127"/>
        <v>6451.8202944752384</v>
      </c>
      <c r="Q303" s="12">
        <f t="shared" si="128"/>
        <v>5807.9793103448283</v>
      </c>
      <c r="R303" s="12">
        <f t="shared" si="129"/>
        <v>5982.218689655173</v>
      </c>
      <c r="S303" s="13">
        <f t="shared" si="130"/>
        <v>7171.2000000000007</v>
      </c>
      <c r="T303" s="13">
        <f t="shared" si="142"/>
        <v>0</v>
      </c>
      <c r="U303" s="14">
        <v>0</v>
      </c>
      <c r="V303" s="15">
        <f t="shared" si="141"/>
        <v>7171.2000000000007</v>
      </c>
      <c r="W303" s="15">
        <f t="shared" si="131"/>
        <v>-6701.5983951799344</v>
      </c>
      <c r="X303" s="15">
        <f t="shared" si="139"/>
        <v>6505011.4676432544</v>
      </c>
      <c r="Y303" s="15">
        <f t="shared" si="135"/>
        <v>3947561.3640754814</v>
      </c>
      <c r="Z303" s="15">
        <f t="shared" si="132"/>
        <v>6518000</v>
      </c>
      <c r="AB303" s="2">
        <v>42242</v>
      </c>
      <c r="AC303" s="12">
        <f t="shared" si="121"/>
        <v>2132.1648862348907</v>
      </c>
      <c r="AD303" s="12">
        <f t="shared" si="133"/>
        <v>2277.4686137068966</v>
      </c>
      <c r="AE303" s="12">
        <f t="shared" si="138"/>
        <v>2345.7926721181034</v>
      </c>
      <c r="AF303" s="34">
        <f t="shared" si="143"/>
        <v>25920</v>
      </c>
      <c r="AG303" s="36">
        <f t="shared" si="144"/>
        <v>0</v>
      </c>
      <c r="AH303" s="15">
        <f t="shared" si="134"/>
        <v>-213.62778588321271</v>
      </c>
      <c r="AI303" s="15">
        <f t="shared" si="136"/>
        <v>0</v>
      </c>
      <c r="AJ303" s="15">
        <f t="shared" si="137"/>
        <v>0</v>
      </c>
    </row>
    <row r="304" spans="1:36" x14ac:dyDescent="0.15">
      <c r="A304" s="2">
        <v>42243</v>
      </c>
      <c r="B304" s="38">
        <v>0.20944270100000001</v>
      </c>
      <c r="C304" s="12">
        <f t="shared" si="122"/>
        <v>18095.849366400002</v>
      </c>
      <c r="D304" s="12">
        <f>Výpar!$L$18/31</f>
        <v>20333.094827586207</v>
      </c>
      <c r="E304" s="12">
        <f t="shared" si="123"/>
        <v>20943.087672413792</v>
      </c>
      <c r="F304" s="13">
        <f t="shared" si="140"/>
        <v>3888</v>
      </c>
      <c r="G304" s="13">
        <f t="shared" si="124"/>
        <v>7171.2000000000007</v>
      </c>
      <c r="H304" s="14">
        <f t="shared" si="124"/>
        <v>7171.2000000000007</v>
      </c>
      <c r="I304" s="15">
        <f t="shared" si="118"/>
        <v>18230.400000000001</v>
      </c>
      <c r="J304" s="15">
        <f t="shared" si="119"/>
        <v>-21077.638306013792</v>
      </c>
      <c r="K304" s="15">
        <f t="shared" si="125"/>
        <v>3778832.6160817984</v>
      </c>
      <c r="L304" s="15">
        <f t="shared" si="126"/>
        <v>0</v>
      </c>
      <c r="N304" s="2">
        <v>42243</v>
      </c>
      <c r="O304" s="38">
        <f t="shared" si="120"/>
        <v>6.9125210750943383E-2</v>
      </c>
      <c r="P304" s="12">
        <f t="shared" si="127"/>
        <v>5972.4182088815087</v>
      </c>
      <c r="Q304" s="12">
        <f t="shared" si="128"/>
        <v>5807.9793103448283</v>
      </c>
      <c r="R304" s="12">
        <f t="shared" si="129"/>
        <v>5982.218689655173</v>
      </c>
      <c r="S304" s="13">
        <f t="shared" si="130"/>
        <v>7171.2000000000007</v>
      </c>
      <c r="T304" s="13">
        <f t="shared" si="142"/>
        <v>0</v>
      </c>
      <c r="U304" s="14">
        <v>0</v>
      </c>
      <c r="V304" s="15">
        <f t="shared" si="141"/>
        <v>7171.2000000000007</v>
      </c>
      <c r="W304" s="15">
        <f t="shared" si="131"/>
        <v>-7181.0004807736641</v>
      </c>
      <c r="X304" s="15">
        <f t="shared" si="139"/>
        <v>6497830.4671624806</v>
      </c>
      <c r="Y304" s="15">
        <f t="shared" si="135"/>
        <v>3920210.8307571881</v>
      </c>
      <c r="Z304" s="15">
        <f t="shared" si="132"/>
        <v>6518000</v>
      </c>
      <c r="AB304" s="2">
        <v>42243</v>
      </c>
      <c r="AC304" s="12">
        <f t="shared" si="121"/>
        <v>1973.7345136211318</v>
      </c>
      <c r="AD304" s="12">
        <f t="shared" si="133"/>
        <v>2277.4686137068966</v>
      </c>
      <c r="AE304" s="12">
        <f t="shared" si="138"/>
        <v>2345.7926721181034</v>
      </c>
      <c r="AF304" s="34">
        <f t="shared" si="143"/>
        <v>25920</v>
      </c>
      <c r="AG304" s="36">
        <f t="shared" si="144"/>
        <v>0</v>
      </c>
      <c r="AH304" s="15">
        <f t="shared" si="134"/>
        <v>-372.0581584969716</v>
      </c>
      <c r="AI304" s="15">
        <f t="shared" si="136"/>
        <v>0</v>
      </c>
      <c r="AJ304" s="15">
        <f t="shared" si="137"/>
        <v>0</v>
      </c>
    </row>
    <row r="305" spans="1:36" x14ac:dyDescent="0.15">
      <c r="A305" s="2">
        <v>42244</v>
      </c>
      <c r="B305" s="38">
        <v>0.178373965</v>
      </c>
      <c r="C305" s="12">
        <f t="shared" si="122"/>
        <v>15411.510575999999</v>
      </c>
      <c r="D305" s="12">
        <f>Výpar!$L$18/31</f>
        <v>20333.094827586207</v>
      </c>
      <c r="E305" s="12">
        <f t="shared" si="123"/>
        <v>20943.087672413792</v>
      </c>
      <c r="F305" s="13">
        <f t="shared" si="140"/>
        <v>3888</v>
      </c>
      <c r="G305" s="13">
        <f t="shared" si="124"/>
        <v>7171.2000000000007</v>
      </c>
      <c r="H305" s="14">
        <f t="shared" si="124"/>
        <v>7171.2000000000007</v>
      </c>
      <c r="I305" s="15">
        <f t="shared" si="118"/>
        <v>18230.400000000001</v>
      </c>
      <c r="J305" s="15">
        <f t="shared" si="119"/>
        <v>-23761.977096413793</v>
      </c>
      <c r="K305" s="15">
        <f t="shared" si="125"/>
        <v>3755070.6389853847</v>
      </c>
      <c r="L305" s="15">
        <f t="shared" si="126"/>
        <v>0</v>
      </c>
      <c r="N305" s="2">
        <v>42244</v>
      </c>
      <c r="O305" s="38">
        <f t="shared" si="120"/>
        <v>5.8871175095790998E-2</v>
      </c>
      <c r="P305" s="12">
        <f t="shared" si="127"/>
        <v>5086.4695282763423</v>
      </c>
      <c r="Q305" s="12">
        <f t="shared" si="128"/>
        <v>5807.9793103448283</v>
      </c>
      <c r="R305" s="12">
        <f t="shared" si="129"/>
        <v>5982.218689655173</v>
      </c>
      <c r="S305" s="13">
        <f t="shared" si="130"/>
        <v>7171.2000000000007</v>
      </c>
      <c r="T305" s="13">
        <f t="shared" si="142"/>
        <v>0</v>
      </c>
      <c r="U305" s="14">
        <v>0</v>
      </c>
      <c r="V305" s="15">
        <f t="shared" si="141"/>
        <v>7171.2000000000007</v>
      </c>
      <c r="W305" s="15">
        <f t="shared" si="131"/>
        <v>-8066.9491613788305</v>
      </c>
      <c r="X305" s="15">
        <f t="shared" si="139"/>
        <v>6489763.5180011019</v>
      </c>
      <c r="Y305" s="15">
        <f t="shared" si="135"/>
        <v>3883907.3995969114</v>
      </c>
      <c r="Z305" s="15">
        <f t="shared" si="132"/>
        <v>6518000</v>
      </c>
      <c r="AB305" s="2">
        <v>42244</v>
      </c>
      <c r="AC305" s="12">
        <f t="shared" si="121"/>
        <v>1680.9506818380262</v>
      </c>
      <c r="AD305" s="12">
        <f t="shared" si="133"/>
        <v>2277.4686137068966</v>
      </c>
      <c r="AE305" s="12">
        <f t="shared" si="138"/>
        <v>2345.7926721181034</v>
      </c>
      <c r="AF305" s="34">
        <f t="shared" si="143"/>
        <v>25920</v>
      </c>
      <c r="AG305" s="36">
        <f t="shared" si="144"/>
        <v>0</v>
      </c>
      <c r="AH305" s="15">
        <f t="shared" si="134"/>
        <v>-664.8419902800772</v>
      </c>
      <c r="AI305" s="15">
        <f t="shared" si="136"/>
        <v>0</v>
      </c>
      <c r="AJ305" s="15">
        <f t="shared" si="137"/>
        <v>0</v>
      </c>
    </row>
    <row r="306" spans="1:36" x14ac:dyDescent="0.15">
      <c r="A306" s="2">
        <v>42245</v>
      </c>
      <c r="B306" s="38">
        <v>0.195094827</v>
      </c>
      <c r="C306" s="12">
        <f t="shared" si="122"/>
        <v>16856.193052800001</v>
      </c>
      <c r="D306" s="12">
        <f>Výpar!$L$18/31</f>
        <v>20333.094827586207</v>
      </c>
      <c r="E306" s="12">
        <f t="shared" si="123"/>
        <v>20943.087672413792</v>
      </c>
      <c r="F306" s="13">
        <f t="shared" si="140"/>
        <v>3888</v>
      </c>
      <c r="G306" s="13">
        <f t="shared" si="124"/>
        <v>7171.2000000000007</v>
      </c>
      <c r="H306" s="14">
        <f t="shared" si="124"/>
        <v>7171.2000000000007</v>
      </c>
      <c r="I306" s="15">
        <f t="shared" si="118"/>
        <v>18230.400000000001</v>
      </c>
      <c r="J306" s="15">
        <f t="shared" si="119"/>
        <v>-22317.294619613793</v>
      </c>
      <c r="K306" s="15">
        <f t="shared" si="125"/>
        <v>3732753.3443657709</v>
      </c>
      <c r="L306" s="15">
        <f t="shared" si="126"/>
        <v>0</v>
      </c>
      <c r="N306" s="2">
        <v>42245</v>
      </c>
      <c r="O306" s="38">
        <f t="shared" si="120"/>
        <v>6.4389787604934676E-2</v>
      </c>
      <c r="P306" s="12">
        <f t="shared" si="127"/>
        <v>5563.2776490663564</v>
      </c>
      <c r="Q306" s="12">
        <f t="shared" si="128"/>
        <v>5807.9793103448283</v>
      </c>
      <c r="R306" s="12">
        <f t="shared" si="129"/>
        <v>5982.218689655173</v>
      </c>
      <c r="S306" s="13">
        <f t="shared" si="130"/>
        <v>7171.2000000000007</v>
      </c>
      <c r="T306" s="13">
        <f t="shared" si="142"/>
        <v>0</v>
      </c>
      <c r="U306" s="14">
        <v>0</v>
      </c>
      <c r="V306" s="15">
        <f t="shared" si="141"/>
        <v>7171.2000000000007</v>
      </c>
      <c r="W306" s="15">
        <f t="shared" si="131"/>
        <v>-7590.1410405888164</v>
      </c>
      <c r="X306" s="15">
        <f t="shared" si="139"/>
        <v>6482173.3769605132</v>
      </c>
      <c r="Y306" s="15">
        <f t="shared" si="135"/>
        <v>3840490.6355168358</v>
      </c>
      <c r="Z306" s="15">
        <f t="shared" si="132"/>
        <v>6518000</v>
      </c>
      <c r="AB306" s="2">
        <v>42245</v>
      </c>
      <c r="AC306" s="12">
        <f t="shared" si="121"/>
        <v>1838.5238141043828</v>
      </c>
      <c r="AD306" s="12">
        <f t="shared" si="133"/>
        <v>2277.4686137068966</v>
      </c>
      <c r="AE306" s="12">
        <f t="shared" si="138"/>
        <v>2345.7926721181034</v>
      </c>
      <c r="AF306" s="34">
        <f t="shared" si="143"/>
        <v>25920</v>
      </c>
      <c r="AG306" s="36">
        <f t="shared" si="144"/>
        <v>0</v>
      </c>
      <c r="AH306" s="15">
        <f t="shared" si="134"/>
        <v>-507.26885801372055</v>
      </c>
      <c r="AI306" s="15">
        <f t="shared" si="136"/>
        <v>0</v>
      </c>
      <c r="AJ306" s="15">
        <f t="shared" si="137"/>
        <v>0</v>
      </c>
    </row>
    <row r="307" spans="1:36" x14ac:dyDescent="0.15">
      <c r="A307" s="2">
        <v>42246</v>
      </c>
      <c r="B307" s="38">
        <v>0.201073108</v>
      </c>
      <c r="C307" s="12">
        <f t="shared" si="122"/>
        <v>17372.7165312</v>
      </c>
      <c r="D307" s="12">
        <f>Výpar!$L$18/31</f>
        <v>20333.094827586207</v>
      </c>
      <c r="E307" s="12">
        <f t="shared" si="123"/>
        <v>20943.087672413792</v>
      </c>
      <c r="F307" s="13">
        <f t="shared" si="140"/>
        <v>3888</v>
      </c>
      <c r="G307" s="13">
        <f t="shared" si="124"/>
        <v>7171.2000000000007</v>
      </c>
      <c r="H307" s="14">
        <f t="shared" si="124"/>
        <v>7171.2000000000007</v>
      </c>
      <c r="I307" s="15">
        <f t="shared" si="118"/>
        <v>18230.400000000001</v>
      </c>
      <c r="J307" s="15">
        <f t="shared" si="119"/>
        <v>-21800.771141213794</v>
      </c>
      <c r="K307" s="15">
        <f t="shared" si="125"/>
        <v>3710952.5732245571</v>
      </c>
      <c r="L307" s="15">
        <f t="shared" si="126"/>
        <v>0</v>
      </c>
      <c r="N307" s="2">
        <v>42246</v>
      </c>
      <c r="O307" s="38">
        <f t="shared" si="120"/>
        <v>6.6362880637445568E-2</v>
      </c>
      <c r="P307" s="12">
        <f t="shared" si="127"/>
        <v>5733.7528870752967</v>
      </c>
      <c r="Q307" s="12">
        <f t="shared" si="128"/>
        <v>5807.9793103448283</v>
      </c>
      <c r="R307" s="12">
        <f t="shared" si="129"/>
        <v>5982.218689655173</v>
      </c>
      <c r="S307" s="13">
        <f t="shared" si="130"/>
        <v>7171.2000000000007</v>
      </c>
      <c r="T307" s="13">
        <f t="shared" si="142"/>
        <v>0</v>
      </c>
      <c r="U307" s="14">
        <v>0</v>
      </c>
      <c r="V307" s="15">
        <f t="shared" si="141"/>
        <v>7171.2000000000007</v>
      </c>
      <c r="W307" s="15">
        <f t="shared" si="131"/>
        <v>-7419.6658025798761</v>
      </c>
      <c r="X307" s="15">
        <f t="shared" si="139"/>
        <v>6474753.7111579329</v>
      </c>
      <c r="Y307" s="15">
        <f t="shared" si="135"/>
        <v>3789824.6808721884</v>
      </c>
      <c r="Z307" s="15">
        <f t="shared" si="132"/>
        <v>6518000</v>
      </c>
      <c r="AB307" s="2">
        <v>42246</v>
      </c>
      <c r="AC307" s="12">
        <f t="shared" si="121"/>
        <v>1894.8616071403189</v>
      </c>
      <c r="AD307" s="12">
        <f t="shared" si="133"/>
        <v>2277.4686137068966</v>
      </c>
      <c r="AE307" s="12">
        <f t="shared" si="138"/>
        <v>2345.7926721181034</v>
      </c>
      <c r="AF307" s="34">
        <f t="shared" si="143"/>
        <v>25920</v>
      </c>
      <c r="AG307" s="36">
        <f t="shared" si="144"/>
        <v>0</v>
      </c>
      <c r="AH307" s="15">
        <f t="shared" si="134"/>
        <v>-450.93106497778444</v>
      </c>
      <c r="AI307" s="15">
        <f t="shared" si="136"/>
        <v>0</v>
      </c>
      <c r="AJ307" s="15">
        <f t="shared" si="137"/>
        <v>0</v>
      </c>
    </row>
    <row r="308" spans="1:36" x14ac:dyDescent="0.15">
      <c r="A308" s="2">
        <v>42247</v>
      </c>
      <c r="B308" s="38">
        <v>0.207051388</v>
      </c>
      <c r="C308" s="12">
        <f t="shared" si="122"/>
        <v>17889.239923199999</v>
      </c>
      <c r="D308" s="12">
        <f>Výpar!$L$18/31</f>
        <v>20333.094827586207</v>
      </c>
      <c r="E308" s="12">
        <f t="shared" si="123"/>
        <v>20943.087672413792</v>
      </c>
      <c r="F308" s="13">
        <f t="shared" si="140"/>
        <v>3888</v>
      </c>
      <c r="G308" s="13">
        <f t="shared" si="124"/>
        <v>7171.2000000000007</v>
      </c>
      <c r="H308" s="14">
        <f t="shared" si="124"/>
        <v>7171.2000000000007</v>
      </c>
      <c r="I308" s="15">
        <f t="shared" si="118"/>
        <v>18230.400000000001</v>
      </c>
      <c r="J308" s="15">
        <f t="shared" si="119"/>
        <v>-21284.247749213795</v>
      </c>
      <c r="K308" s="15">
        <f t="shared" si="125"/>
        <v>3689668.3254753435</v>
      </c>
      <c r="L308" s="15">
        <f t="shared" si="126"/>
        <v>0</v>
      </c>
      <c r="N308" s="2">
        <v>42247</v>
      </c>
      <c r="O308" s="38">
        <f t="shared" si="120"/>
        <v>6.8335973339912898E-2</v>
      </c>
      <c r="P308" s="12">
        <f t="shared" si="127"/>
        <v>5904.228096568474</v>
      </c>
      <c r="Q308" s="12">
        <f t="shared" si="128"/>
        <v>5807.9793103448283</v>
      </c>
      <c r="R308" s="12">
        <f t="shared" si="129"/>
        <v>5982.218689655173</v>
      </c>
      <c r="S308" s="13">
        <f t="shared" si="130"/>
        <v>7171.2000000000007</v>
      </c>
      <c r="T308" s="13">
        <f t="shared" si="142"/>
        <v>0</v>
      </c>
      <c r="U308" s="14">
        <v>0</v>
      </c>
      <c r="V308" s="15">
        <f t="shared" si="141"/>
        <v>7171.2000000000007</v>
      </c>
      <c r="W308" s="15">
        <f t="shared" si="131"/>
        <v>-7249.1905930866988</v>
      </c>
      <c r="X308" s="15">
        <f t="shared" si="139"/>
        <v>6467504.5205648458</v>
      </c>
      <c r="Y308" s="15">
        <f t="shared" si="135"/>
        <v>3732080.0108439471</v>
      </c>
      <c r="Z308" s="15">
        <f t="shared" si="132"/>
        <v>6518000</v>
      </c>
      <c r="AB308" s="2">
        <v>42247</v>
      </c>
      <c r="AC308" s="12">
        <f t="shared" si="121"/>
        <v>1951.1993907525102</v>
      </c>
      <c r="AD308" s="12">
        <f t="shared" si="133"/>
        <v>2277.4686137068966</v>
      </c>
      <c r="AE308" s="12">
        <f t="shared" si="138"/>
        <v>2345.7926721181034</v>
      </c>
      <c r="AF308" s="34">
        <f t="shared" si="143"/>
        <v>25920</v>
      </c>
      <c r="AG308" s="36">
        <f t="shared" si="144"/>
        <v>0</v>
      </c>
      <c r="AH308" s="15">
        <f t="shared" si="134"/>
        <v>-394.59328136559316</v>
      </c>
      <c r="AI308" s="15">
        <f t="shared" si="136"/>
        <v>0</v>
      </c>
      <c r="AJ308" s="15">
        <f t="shared" si="137"/>
        <v>0</v>
      </c>
    </row>
    <row r="309" spans="1:36" x14ac:dyDescent="0.15">
      <c r="A309" s="2">
        <v>42248</v>
      </c>
      <c r="B309" s="38">
        <v>0.20824704399999999</v>
      </c>
      <c r="C309" s="12">
        <f t="shared" si="122"/>
        <v>17992.544601599999</v>
      </c>
      <c r="D309" s="12">
        <f>Výpar!$M$18/30</f>
        <v>11616.119999999999</v>
      </c>
      <c r="E309" s="12">
        <f t="shared" si="123"/>
        <v>11964.603599999999</v>
      </c>
      <c r="F309" s="13">
        <f t="shared" si="140"/>
        <v>3888</v>
      </c>
      <c r="G309" s="13">
        <f t="shared" si="124"/>
        <v>7171.2000000000007</v>
      </c>
      <c r="H309" s="14">
        <f t="shared" si="124"/>
        <v>7171.2000000000007</v>
      </c>
      <c r="I309" s="15">
        <f t="shared" si="118"/>
        <v>18230.400000000001</v>
      </c>
      <c r="J309" s="15">
        <f t="shared" si="119"/>
        <v>-12202.458998400001</v>
      </c>
      <c r="K309" s="15">
        <f t="shared" si="125"/>
        <v>3677465.8664769437</v>
      </c>
      <c r="L309" s="15">
        <f t="shared" si="126"/>
        <v>0</v>
      </c>
      <c r="N309" s="2">
        <v>42248</v>
      </c>
      <c r="O309" s="38">
        <f t="shared" si="120"/>
        <v>6.873059188040638E-2</v>
      </c>
      <c r="P309" s="12">
        <f t="shared" si="127"/>
        <v>5938.3231384671117</v>
      </c>
      <c r="Q309" s="12">
        <f t="shared" si="128"/>
        <v>3318.0479999999993</v>
      </c>
      <c r="R309" s="12">
        <f t="shared" si="129"/>
        <v>3417.5894399999993</v>
      </c>
      <c r="S309" s="13">
        <f t="shared" si="130"/>
        <v>7171.2000000000007</v>
      </c>
      <c r="T309" s="13">
        <f t="shared" si="142"/>
        <v>0</v>
      </c>
      <c r="U309" s="14">
        <v>0</v>
      </c>
      <c r="V309" s="15">
        <f t="shared" si="141"/>
        <v>7171.2000000000007</v>
      </c>
      <c r="W309" s="15">
        <f t="shared" si="131"/>
        <v>-4650.4663015328888</v>
      </c>
      <c r="X309" s="15">
        <f t="shared" si="139"/>
        <v>6462854.0542633133</v>
      </c>
      <c r="Y309" s="15">
        <f t="shared" si="135"/>
        <v>3672283.5988057279</v>
      </c>
      <c r="Z309" s="15">
        <f t="shared" si="132"/>
        <v>6518000</v>
      </c>
      <c r="AB309" s="2">
        <v>42248</v>
      </c>
      <c r="AC309" s="12">
        <f t="shared" si="121"/>
        <v>1962.4669474749494</v>
      </c>
      <c r="AD309" s="12">
        <f t="shared" si="133"/>
        <v>1301.0979851999998</v>
      </c>
      <c r="AE309" s="12">
        <f t="shared" si="138"/>
        <v>1340.1309247559998</v>
      </c>
      <c r="AF309" s="34">
        <f t="shared" si="143"/>
        <v>25920</v>
      </c>
      <c r="AG309" s="36">
        <f t="shared" si="144"/>
        <v>0</v>
      </c>
      <c r="AH309" s="15">
        <f t="shared" si="134"/>
        <v>622.33602271894961</v>
      </c>
      <c r="AI309" s="15">
        <f t="shared" si="136"/>
        <v>622.33602271894961</v>
      </c>
      <c r="AJ309" s="15">
        <f t="shared" si="137"/>
        <v>0</v>
      </c>
    </row>
    <row r="310" spans="1:36" x14ac:dyDescent="0.15">
      <c r="A310" s="2">
        <v>42249</v>
      </c>
      <c r="B310" s="38">
        <v>0.201073108</v>
      </c>
      <c r="C310" s="12">
        <f t="shared" si="122"/>
        <v>17372.7165312</v>
      </c>
      <c r="D310" s="12">
        <f>Výpar!$M$18/30</f>
        <v>11616.119999999999</v>
      </c>
      <c r="E310" s="12">
        <f t="shared" si="123"/>
        <v>11964.603599999999</v>
      </c>
      <c r="F310" s="13">
        <f t="shared" si="140"/>
        <v>3888</v>
      </c>
      <c r="G310" s="13">
        <f t="shared" si="124"/>
        <v>7171.2000000000007</v>
      </c>
      <c r="H310" s="14">
        <f t="shared" si="124"/>
        <v>7171.2000000000007</v>
      </c>
      <c r="I310" s="15">
        <f t="shared" si="118"/>
        <v>18230.400000000001</v>
      </c>
      <c r="J310" s="15">
        <f t="shared" si="119"/>
        <v>-12822.2870688</v>
      </c>
      <c r="K310" s="15">
        <f t="shared" si="125"/>
        <v>3664643.5794081436</v>
      </c>
      <c r="L310" s="15">
        <f t="shared" si="126"/>
        <v>0</v>
      </c>
      <c r="N310" s="2">
        <v>42249</v>
      </c>
      <c r="O310" s="38">
        <f t="shared" si="120"/>
        <v>6.6362880637445568E-2</v>
      </c>
      <c r="P310" s="12">
        <f t="shared" si="127"/>
        <v>5733.7528870752967</v>
      </c>
      <c r="Q310" s="12">
        <f t="shared" si="128"/>
        <v>3318.0479999999993</v>
      </c>
      <c r="R310" s="12">
        <f t="shared" si="129"/>
        <v>3417.5894399999993</v>
      </c>
      <c r="S310" s="13">
        <f t="shared" si="130"/>
        <v>7171.2000000000007</v>
      </c>
      <c r="T310" s="13">
        <f t="shared" si="142"/>
        <v>21772.799999999999</v>
      </c>
      <c r="U310" s="14">
        <v>0</v>
      </c>
      <c r="V310" s="15">
        <f t="shared" si="141"/>
        <v>7171.2000000000007</v>
      </c>
      <c r="W310" s="15">
        <f t="shared" si="131"/>
        <v>16917.763447075296</v>
      </c>
      <c r="X310" s="15">
        <f t="shared" si="139"/>
        <v>6479771.8177103885</v>
      </c>
      <c r="Y310" s="15">
        <f t="shared" si="135"/>
        <v>3650973.1799631915</v>
      </c>
      <c r="Z310" s="15">
        <f t="shared" si="132"/>
        <v>6518000</v>
      </c>
      <c r="AB310" s="2">
        <v>42249</v>
      </c>
      <c r="AC310" s="12">
        <f t="shared" si="121"/>
        <v>1894.8616071403189</v>
      </c>
      <c r="AD310" s="12">
        <f t="shared" si="133"/>
        <v>1301.0979851999998</v>
      </c>
      <c r="AE310" s="12">
        <f t="shared" si="138"/>
        <v>1340.1309247559998</v>
      </c>
      <c r="AF310" s="34">
        <f t="shared" si="143"/>
        <v>25920</v>
      </c>
      <c r="AG310" s="36">
        <f t="shared" si="144"/>
        <v>25920</v>
      </c>
      <c r="AH310" s="15">
        <f t="shared" si="134"/>
        <v>-25365.269317615679</v>
      </c>
      <c r="AI310" s="15">
        <f t="shared" si="136"/>
        <v>0</v>
      </c>
      <c r="AJ310" s="15">
        <f t="shared" si="137"/>
        <v>0</v>
      </c>
    </row>
    <row r="311" spans="1:36" x14ac:dyDescent="0.15">
      <c r="A311" s="2">
        <v>42250</v>
      </c>
      <c r="B311" s="38">
        <v>0.18672523399999999</v>
      </c>
      <c r="C311" s="12">
        <f t="shared" si="122"/>
        <v>16133.060217599999</v>
      </c>
      <c r="D311" s="12">
        <f>Výpar!$M$18/30</f>
        <v>11616.119999999999</v>
      </c>
      <c r="E311" s="12">
        <f t="shared" si="123"/>
        <v>11964.603599999999</v>
      </c>
      <c r="F311" s="13">
        <f t="shared" si="140"/>
        <v>3888</v>
      </c>
      <c r="G311" s="13">
        <f t="shared" si="124"/>
        <v>7171.2000000000007</v>
      </c>
      <c r="H311" s="14">
        <f t="shared" si="124"/>
        <v>7171.2000000000007</v>
      </c>
      <c r="I311" s="15">
        <f t="shared" si="118"/>
        <v>18230.400000000001</v>
      </c>
      <c r="J311" s="15">
        <f t="shared" si="119"/>
        <v>-14061.943382400001</v>
      </c>
      <c r="K311" s="15">
        <f t="shared" si="125"/>
        <v>3650581.6360257436</v>
      </c>
      <c r="L311" s="15">
        <f t="shared" si="126"/>
        <v>0</v>
      </c>
      <c r="N311" s="2">
        <v>42250</v>
      </c>
      <c r="O311" s="38">
        <f t="shared" si="120"/>
        <v>6.1627457491436853E-2</v>
      </c>
      <c r="P311" s="12">
        <f t="shared" si="127"/>
        <v>5324.6123272601444</v>
      </c>
      <c r="Q311" s="12">
        <f t="shared" si="128"/>
        <v>3318.0479999999993</v>
      </c>
      <c r="R311" s="12">
        <f t="shared" si="129"/>
        <v>3417.5894399999993</v>
      </c>
      <c r="S311" s="13">
        <f t="shared" si="130"/>
        <v>7171.2000000000007</v>
      </c>
      <c r="T311" s="13">
        <f t="shared" si="142"/>
        <v>0</v>
      </c>
      <c r="U311" s="14">
        <v>0</v>
      </c>
      <c r="V311" s="15">
        <f t="shared" si="141"/>
        <v>7171.2000000000007</v>
      </c>
      <c r="W311" s="15">
        <f t="shared" si="131"/>
        <v>-5264.1771127398561</v>
      </c>
      <c r="X311" s="15">
        <f t="shared" si="139"/>
        <v>6474507.6405976489</v>
      </c>
      <c r="Y311" s="15">
        <f t="shared" si="135"/>
        <v>3602216.6434481009</v>
      </c>
      <c r="Z311" s="15">
        <f t="shared" si="132"/>
        <v>6518000</v>
      </c>
      <c r="AB311" s="2">
        <v>42250</v>
      </c>
      <c r="AC311" s="12">
        <f t="shared" si="121"/>
        <v>1759.6509076235702</v>
      </c>
      <c r="AD311" s="12">
        <f t="shared" si="133"/>
        <v>1301.0979851999998</v>
      </c>
      <c r="AE311" s="12">
        <f t="shared" si="138"/>
        <v>1340.1309247559998</v>
      </c>
      <c r="AF311" s="34">
        <f t="shared" si="143"/>
        <v>25920</v>
      </c>
      <c r="AG311" s="36">
        <f t="shared" si="144"/>
        <v>0</v>
      </c>
      <c r="AH311" s="15">
        <f t="shared" si="134"/>
        <v>419.51998286757043</v>
      </c>
      <c r="AI311" s="15">
        <f t="shared" si="136"/>
        <v>419.51998286757043</v>
      </c>
      <c r="AJ311" s="15">
        <f t="shared" si="137"/>
        <v>0</v>
      </c>
    </row>
    <row r="312" spans="1:36" x14ac:dyDescent="0.15">
      <c r="A312" s="2">
        <v>42251</v>
      </c>
      <c r="B312" s="38">
        <v>0.17362798900000001</v>
      </c>
      <c r="C312" s="12">
        <f t="shared" si="122"/>
        <v>15001.4582496</v>
      </c>
      <c r="D312" s="12">
        <f>Výpar!$M$18/30</f>
        <v>11616.119999999999</v>
      </c>
      <c r="E312" s="12">
        <f t="shared" si="123"/>
        <v>11964.603599999999</v>
      </c>
      <c r="F312" s="13">
        <f t="shared" si="140"/>
        <v>3888</v>
      </c>
      <c r="G312" s="13">
        <f t="shared" si="124"/>
        <v>7171.2000000000007</v>
      </c>
      <c r="H312" s="14">
        <f t="shared" si="124"/>
        <v>7171.2000000000007</v>
      </c>
      <c r="I312" s="15">
        <f t="shared" si="118"/>
        <v>18230.400000000001</v>
      </c>
      <c r="J312" s="15">
        <f t="shared" si="119"/>
        <v>-15193.5453504</v>
      </c>
      <c r="K312" s="15">
        <f t="shared" si="125"/>
        <v>3635388.0906753438</v>
      </c>
      <c r="L312" s="15">
        <f t="shared" si="126"/>
        <v>0</v>
      </c>
      <c r="N312" s="2">
        <v>42251</v>
      </c>
      <c r="O312" s="38">
        <f t="shared" si="120"/>
        <v>5.7304796369521037E-2</v>
      </c>
      <c r="P312" s="12">
        <f t="shared" si="127"/>
        <v>4951.1344063266179</v>
      </c>
      <c r="Q312" s="12">
        <f t="shared" si="128"/>
        <v>3318.0479999999993</v>
      </c>
      <c r="R312" s="12">
        <f t="shared" si="129"/>
        <v>3417.5894399999993</v>
      </c>
      <c r="S312" s="13">
        <f t="shared" si="130"/>
        <v>7171.2000000000007</v>
      </c>
      <c r="T312" s="13">
        <f t="shared" si="142"/>
        <v>21772.799999999999</v>
      </c>
      <c r="U312" s="14">
        <v>0</v>
      </c>
      <c r="V312" s="15">
        <f t="shared" si="141"/>
        <v>7171.2000000000007</v>
      </c>
      <c r="W312" s="15">
        <f t="shared" si="131"/>
        <v>16135.144966326618</v>
      </c>
      <c r="X312" s="15">
        <f t="shared" si="139"/>
        <v>6490642.7855639756</v>
      </c>
      <c r="Y312" s="15">
        <f t="shared" si="135"/>
        <v>3590994.5739784031</v>
      </c>
      <c r="Z312" s="15">
        <f t="shared" si="132"/>
        <v>6518000</v>
      </c>
      <c r="AB312" s="2">
        <v>42251</v>
      </c>
      <c r="AC312" s="12">
        <f t="shared" si="121"/>
        <v>1636.2258163388099</v>
      </c>
      <c r="AD312" s="12">
        <f t="shared" si="133"/>
        <v>1301.0979851999998</v>
      </c>
      <c r="AE312" s="12">
        <f t="shared" si="138"/>
        <v>1340.1309247559998</v>
      </c>
      <c r="AF312" s="34">
        <f t="shared" si="143"/>
        <v>25920</v>
      </c>
      <c r="AG312" s="36">
        <f t="shared" si="144"/>
        <v>25920</v>
      </c>
      <c r="AH312" s="15">
        <f t="shared" si="134"/>
        <v>-25623.905108417188</v>
      </c>
      <c r="AI312" s="15">
        <f t="shared" si="136"/>
        <v>0</v>
      </c>
      <c r="AJ312" s="15">
        <f t="shared" si="137"/>
        <v>0</v>
      </c>
    </row>
    <row r="313" spans="1:36" x14ac:dyDescent="0.15">
      <c r="A313" s="2">
        <v>42252</v>
      </c>
      <c r="B313" s="38">
        <v>0.170059345</v>
      </c>
      <c r="C313" s="12">
        <f t="shared" si="122"/>
        <v>14693.127408</v>
      </c>
      <c r="D313" s="12">
        <f>Výpar!$M$18/30</f>
        <v>11616.119999999999</v>
      </c>
      <c r="E313" s="12">
        <f t="shared" si="123"/>
        <v>11964.603599999999</v>
      </c>
      <c r="F313" s="13">
        <f t="shared" si="140"/>
        <v>3888</v>
      </c>
      <c r="G313" s="13">
        <f t="shared" si="124"/>
        <v>7171.2000000000007</v>
      </c>
      <c r="H313" s="14">
        <f t="shared" si="124"/>
        <v>7171.2000000000007</v>
      </c>
      <c r="I313" s="15">
        <f t="shared" si="118"/>
        <v>18230.400000000001</v>
      </c>
      <c r="J313" s="15">
        <f t="shared" si="119"/>
        <v>-15501.876192</v>
      </c>
      <c r="K313" s="15">
        <f t="shared" si="125"/>
        <v>3619886.2144833435</v>
      </c>
      <c r="L313" s="15">
        <f t="shared" si="126"/>
        <v>0</v>
      </c>
      <c r="N313" s="2">
        <v>42252</v>
      </c>
      <c r="O313" s="38">
        <f t="shared" si="120"/>
        <v>5.6126988465892584E-2</v>
      </c>
      <c r="P313" s="12">
        <f t="shared" si="127"/>
        <v>4849.3718034531194</v>
      </c>
      <c r="Q313" s="12">
        <f t="shared" si="128"/>
        <v>3318.0479999999993</v>
      </c>
      <c r="R313" s="12">
        <f t="shared" si="129"/>
        <v>3417.5894399999993</v>
      </c>
      <c r="S313" s="13">
        <f t="shared" si="130"/>
        <v>7171.2000000000007</v>
      </c>
      <c r="T313" s="13">
        <f t="shared" si="142"/>
        <v>0</v>
      </c>
      <c r="U313" s="14">
        <v>0</v>
      </c>
      <c r="V313" s="15">
        <f t="shared" si="141"/>
        <v>7171.2000000000007</v>
      </c>
      <c r="W313" s="15">
        <f t="shared" si="131"/>
        <v>-5739.4176365468811</v>
      </c>
      <c r="X313" s="15">
        <f t="shared" si="139"/>
        <v>6484903.3679274283</v>
      </c>
      <c r="Y313" s="15">
        <f t="shared" si="135"/>
        <v>3552158.5242692842</v>
      </c>
      <c r="Z313" s="15">
        <f t="shared" si="132"/>
        <v>6518000</v>
      </c>
      <c r="AB313" s="2">
        <v>42252</v>
      </c>
      <c r="AC313" s="12">
        <f t="shared" si="121"/>
        <v>1602.595826866763</v>
      </c>
      <c r="AD313" s="12">
        <f t="shared" si="133"/>
        <v>1301.0979851999998</v>
      </c>
      <c r="AE313" s="12">
        <f t="shared" si="138"/>
        <v>1340.1309247559998</v>
      </c>
      <c r="AF313" s="34">
        <f t="shared" si="143"/>
        <v>25920</v>
      </c>
      <c r="AG313" s="36">
        <f t="shared" si="144"/>
        <v>0</v>
      </c>
      <c r="AH313" s="15">
        <f t="shared" si="134"/>
        <v>262.46490211076321</v>
      </c>
      <c r="AI313" s="15">
        <f t="shared" si="136"/>
        <v>262.46490211076321</v>
      </c>
      <c r="AJ313" s="15">
        <f t="shared" si="137"/>
        <v>0</v>
      </c>
    </row>
    <row r="314" spans="1:36" x14ac:dyDescent="0.15">
      <c r="A314" s="2">
        <v>42253</v>
      </c>
      <c r="B314" s="38">
        <v>0.24623972199999999</v>
      </c>
      <c r="C314" s="12">
        <f t="shared" si="122"/>
        <v>21275.1119808</v>
      </c>
      <c r="D314" s="12">
        <f>Výpar!$M$18/30</f>
        <v>11616.119999999999</v>
      </c>
      <c r="E314" s="12">
        <f t="shared" si="123"/>
        <v>11964.603599999999</v>
      </c>
      <c r="F314" s="13">
        <f t="shared" si="140"/>
        <v>3888</v>
      </c>
      <c r="G314" s="13">
        <f t="shared" si="124"/>
        <v>7171.2000000000007</v>
      </c>
      <c r="H314" s="14">
        <f t="shared" si="124"/>
        <v>7171.2000000000007</v>
      </c>
      <c r="I314" s="15">
        <f t="shared" si="118"/>
        <v>18230.400000000001</v>
      </c>
      <c r="J314" s="15">
        <f t="shared" si="119"/>
        <v>-8919.8916191999997</v>
      </c>
      <c r="K314" s="15">
        <f t="shared" si="125"/>
        <v>3610966.3228641436</v>
      </c>
      <c r="L314" s="15">
        <f t="shared" si="126"/>
        <v>0</v>
      </c>
      <c r="N314" s="2">
        <v>42253</v>
      </c>
      <c r="O314" s="38">
        <f t="shared" si="120"/>
        <v>8.1269829873439753E-2</v>
      </c>
      <c r="P314" s="12">
        <f t="shared" si="127"/>
        <v>7021.7133010651951</v>
      </c>
      <c r="Q314" s="12">
        <f t="shared" si="128"/>
        <v>3318.0479999999993</v>
      </c>
      <c r="R314" s="12">
        <f t="shared" si="129"/>
        <v>3417.5894399999993</v>
      </c>
      <c r="S314" s="13">
        <f t="shared" si="130"/>
        <v>7171.2000000000007</v>
      </c>
      <c r="T314" s="13">
        <f t="shared" si="142"/>
        <v>21772.799999999999</v>
      </c>
      <c r="U314" s="14">
        <v>0</v>
      </c>
      <c r="V314" s="15">
        <f t="shared" si="141"/>
        <v>7171.2000000000007</v>
      </c>
      <c r="W314" s="15">
        <f t="shared" si="131"/>
        <v>18205.723861065195</v>
      </c>
      <c r="X314" s="15">
        <f t="shared" si="139"/>
        <v>6503109.0917884931</v>
      </c>
      <c r="Y314" s="15">
        <f t="shared" si="135"/>
        <v>3555473.3399188421</v>
      </c>
      <c r="Z314" s="15">
        <f t="shared" si="132"/>
        <v>6518000</v>
      </c>
      <c r="AB314" s="2">
        <v>42253</v>
      </c>
      <c r="AC314" s="12">
        <f t="shared" si="121"/>
        <v>2320.5002399958198</v>
      </c>
      <c r="AD314" s="12">
        <f t="shared" si="133"/>
        <v>1301.0979851999998</v>
      </c>
      <c r="AE314" s="12">
        <f t="shared" si="138"/>
        <v>1340.1309247559998</v>
      </c>
      <c r="AF314" s="34">
        <f t="shared" si="143"/>
        <v>25920</v>
      </c>
      <c r="AG314" s="36">
        <f t="shared" si="144"/>
        <v>25920</v>
      </c>
      <c r="AH314" s="15">
        <f t="shared" si="134"/>
        <v>-24939.630684760177</v>
      </c>
      <c r="AI314" s="15">
        <f t="shared" si="136"/>
        <v>0</v>
      </c>
      <c r="AJ314" s="15">
        <f t="shared" si="137"/>
        <v>0</v>
      </c>
    </row>
    <row r="315" spans="1:36" x14ac:dyDescent="0.15">
      <c r="A315" s="2">
        <v>42254</v>
      </c>
      <c r="B315" s="38">
        <v>0.27390538599999997</v>
      </c>
      <c r="C315" s="12">
        <f t="shared" si="122"/>
        <v>23665.425350399997</v>
      </c>
      <c r="D315" s="12">
        <f>Výpar!$M$18/30</f>
        <v>11616.119999999999</v>
      </c>
      <c r="E315" s="12">
        <f t="shared" si="123"/>
        <v>11964.603599999999</v>
      </c>
      <c r="F315" s="13">
        <f t="shared" si="140"/>
        <v>3888</v>
      </c>
      <c r="G315" s="13">
        <f t="shared" si="124"/>
        <v>7171.2000000000007</v>
      </c>
      <c r="H315" s="14">
        <f t="shared" si="124"/>
        <v>7171.2000000000007</v>
      </c>
      <c r="I315" s="15">
        <f t="shared" si="118"/>
        <v>18230.400000000001</v>
      </c>
      <c r="J315" s="15">
        <f t="shared" si="119"/>
        <v>-6529.5782496000029</v>
      </c>
      <c r="K315" s="15">
        <f t="shared" si="125"/>
        <v>3604436.7446145439</v>
      </c>
      <c r="L315" s="15">
        <f t="shared" si="126"/>
        <v>0</v>
      </c>
      <c r="N315" s="2">
        <v>42254</v>
      </c>
      <c r="O315" s="38">
        <f t="shared" si="120"/>
        <v>9.0400703594194456E-2</v>
      </c>
      <c r="P315" s="12">
        <f t="shared" si="127"/>
        <v>7810.6207905384008</v>
      </c>
      <c r="Q315" s="12">
        <f t="shared" si="128"/>
        <v>3318.0479999999993</v>
      </c>
      <c r="R315" s="12">
        <f t="shared" si="129"/>
        <v>3417.5894399999993</v>
      </c>
      <c r="S315" s="13">
        <f t="shared" si="130"/>
        <v>7171.2000000000007</v>
      </c>
      <c r="T315" s="13">
        <f t="shared" si="142"/>
        <v>0</v>
      </c>
      <c r="U315" s="14">
        <v>0</v>
      </c>
      <c r="V315" s="15">
        <f t="shared" si="141"/>
        <v>7171.2000000000007</v>
      </c>
      <c r="W315" s="15">
        <f t="shared" si="131"/>
        <v>-2778.1686494615997</v>
      </c>
      <c r="X315" s="15">
        <f t="shared" si="139"/>
        <v>6500330.923139031</v>
      </c>
      <c r="Y315" s="15">
        <f t="shared" si="135"/>
        <v>3535026.0944084111</v>
      </c>
      <c r="Z315" s="15">
        <f t="shared" si="132"/>
        <v>6518000</v>
      </c>
      <c r="AB315" s="2">
        <v>42254</v>
      </c>
      <c r="AC315" s="12">
        <f t="shared" si="121"/>
        <v>2581.2143905407252</v>
      </c>
      <c r="AD315" s="12">
        <f t="shared" si="133"/>
        <v>1301.0979851999998</v>
      </c>
      <c r="AE315" s="12">
        <f t="shared" si="138"/>
        <v>1340.1309247559998</v>
      </c>
      <c r="AF315" s="34">
        <f t="shared" si="143"/>
        <v>25920</v>
      </c>
      <c r="AG315" s="36">
        <f t="shared" si="144"/>
        <v>0</v>
      </c>
      <c r="AH315" s="15">
        <f t="shared" si="134"/>
        <v>1241.0834657847254</v>
      </c>
      <c r="AI315" s="15">
        <f t="shared" si="136"/>
        <v>1241.0834657847254</v>
      </c>
      <c r="AJ315" s="15">
        <f t="shared" si="137"/>
        <v>0</v>
      </c>
    </row>
    <row r="316" spans="1:36" x14ac:dyDescent="0.15">
      <c r="A316" s="2">
        <v>42255</v>
      </c>
      <c r="B316" s="38">
        <v>0.240796116</v>
      </c>
      <c r="C316" s="12">
        <f t="shared" si="122"/>
        <v>20804.7844224</v>
      </c>
      <c r="D316" s="12">
        <f>Výpar!$M$18/30</f>
        <v>11616.119999999999</v>
      </c>
      <c r="E316" s="12">
        <f t="shared" si="123"/>
        <v>11964.603599999999</v>
      </c>
      <c r="F316" s="13">
        <f t="shared" si="140"/>
        <v>3888</v>
      </c>
      <c r="G316" s="13">
        <f t="shared" si="124"/>
        <v>7171.2000000000007</v>
      </c>
      <c r="H316" s="14">
        <f t="shared" si="124"/>
        <v>7171.2000000000007</v>
      </c>
      <c r="I316" s="15">
        <f t="shared" si="118"/>
        <v>18230.400000000001</v>
      </c>
      <c r="J316" s="15">
        <f t="shared" si="119"/>
        <v>-9390.2191776</v>
      </c>
      <c r="K316" s="15">
        <f t="shared" si="125"/>
        <v>3595046.5254369439</v>
      </c>
      <c r="L316" s="15">
        <f t="shared" si="126"/>
        <v>0</v>
      </c>
      <c r="N316" s="2">
        <v>42255</v>
      </c>
      <c r="O316" s="38">
        <f t="shared" si="120"/>
        <v>7.9473202871407828E-2</v>
      </c>
      <c r="P316" s="12">
        <f t="shared" si="127"/>
        <v>6866.4847280896365</v>
      </c>
      <c r="Q316" s="12">
        <f t="shared" si="128"/>
        <v>3318.0479999999993</v>
      </c>
      <c r="R316" s="12">
        <f t="shared" si="129"/>
        <v>3417.5894399999993</v>
      </c>
      <c r="S316" s="13">
        <f t="shared" si="130"/>
        <v>7171.2000000000007</v>
      </c>
      <c r="T316" s="13">
        <f t="shared" si="142"/>
        <v>21772.799999999999</v>
      </c>
      <c r="U316" s="14">
        <v>0</v>
      </c>
      <c r="V316" s="15">
        <f t="shared" si="141"/>
        <v>7171.2000000000007</v>
      </c>
      <c r="W316" s="15">
        <f t="shared" si="131"/>
        <v>18050.495288089634</v>
      </c>
      <c r="X316" s="15">
        <f t="shared" si="139"/>
        <v>6518000</v>
      </c>
      <c r="Y316" s="15">
        <f t="shared" si="135"/>
        <v>3553076.5896965009</v>
      </c>
      <c r="Z316" s="15">
        <f t="shared" si="132"/>
        <v>6518000</v>
      </c>
      <c r="AB316" s="2">
        <v>42255</v>
      </c>
      <c r="AC316" s="12">
        <f t="shared" si="121"/>
        <v>2269.2010875810738</v>
      </c>
      <c r="AD316" s="12">
        <f t="shared" si="133"/>
        <v>1301.0979851999998</v>
      </c>
      <c r="AE316" s="12">
        <f t="shared" si="138"/>
        <v>1340.1309247559998</v>
      </c>
      <c r="AF316" s="34">
        <f t="shared" si="143"/>
        <v>25920</v>
      </c>
      <c r="AG316" s="36">
        <f t="shared" si="144"/>
        <v>25920</v>
      </c>
      <c r="AH316" s="15">
        <f t="shared" si="134"/>
        <v>-24990.929837174925</v>
      </c>
      <c r="AI316" s="15">
        <f t="shared" si="136"/>
        <v>0</v>
      </c>
      <c r="AJ316" s="15">
        <f t="shared" si="137"/>
        <v>0</v>
      </c>
    </row>
    <row r="317" spans="1:36" x14ac:dyDescent="0.15">
      <c r="A317" s="2">
        <v>42256</v>
      </c>
      <c r="B317" s="38">
        <v>0.216707604</v>
      </c>
      <c r="C317" s="12">
        <f t="shared" si="122"/>
        <v>18723.5369856</v>
      </c>
      <c r="D317" s="12">
        <f>Výpar!$M$18/30</f>
        <v>11616.119999999999</v>
      </c>
      <c r="E317" s="12">
        <f t="shared" si="123"/>
        <v>11964.603599999999</v>
      </c>
      <c r="F317" s="13">
        <f t="shared" si="140"/>
        <v>3888</v>
      </c>
      <c r="G317" s="13">
        <f t="shared" si="124"/>
        <v>7171.2000000000007</v>
      </c>
      <c r="H317" s="14">
        <f t="shared" si="124"/>
        <v>7171.2000000000007</v>
      </c>
      <c r="I317" s="15">
        <f t="shared" si="118"/>
        <v>18230.400000000001</v>
      </c>
      <c r="J317" s="15">
        <f t="shared" si="119"/>
        <v>-11471.4666144</v>
      </c>
      <c r="K317" s="15">
        <f t="shared" si="125"/>
        <v>3583575.0588225438</v>
      </c>
      <c r="L317" s="15">
        <f t="shared" si="126"/>
        <v>0</v>
      </c>
      <c r="N317" s="2">
        <v>42256</v>
      </c>
      <c r="O317" s="38">
        <f t="shared" si="120"/>
        <v>7.1522945064731475E-2</v>
      </c>
      <c r="P317" s="12">
        <f t="shared" si="127"/>
        <v>6179.5824535927995</v>
      </c>
      <c r="Q317" s="12">
        <f t="shared" si="128"/>
        <v>3318.0479999999993</v>
      </c>
      <c r="R317" s="12">
        <f t="shared" si="129"/>
        <v>3417.5894399999993</v>
      </c>
      <c r="S317" s="13">
        <f t="shared" si="130"/>
        <v>7171.2000000000007</v>
      </c>
      <c r="T317" s="13">
        <f t="shared" si="142"/>
        <v>0</v>
      </c>
      <c r="U317" s="14">
        <v>0</v>
      </c>
      <c r="V317" s="15">
        <f t="shared" si="141"/>
        <v>7171.2000000000007</v>
      </c>
      <c r="W317" s="15">
        <f t="shared" si="131"/>
        <v>-4409.2069864072009</v>
      </c>
      <c r="X317" s="15">
        <f t="shared" si="139"/>
        <v>6513590.7930135932</v>
      </c>
      <c r="Y317" s="15">
        <f t="shared" si="135"/>
        <v>3544258.1757236873</v>
      </c>
      <c r="Z317" s="15">
        <f t="shared" si="132"/>
        <v>6518000</v>
      </c>
      <c r="AB317" s="2">
        <v>42256</v>
      </c>
      <c r="AC317" s="12">
        <f t="shared" si="121"/>
        <v>2042.1971037269079</v>
      </c>
      <c r="AD317" s="12">
        <f t="shared" si="133"/>
        <v>1301.0979851999998</v>
      </c>
      <c r="AE317" s="12">
        <f t="shared" si="138"/>
        <v>1340.1309247559998</v>
      </c>
      <c r="AF317" s="34">
        <f t="shared" si="143"/>
        <v>25920</v>
      </c>
      <c r="AG317" s="36">
        <f t="shared" si="144"/>
        <v>0</v>
      </c>
      <c r="AH317" s="15">
        <f t="shared" si="134"/>
        <v>702.06617897090814</v>
      </c>
      <c r="AI317" s="15">
        <f t="shared" si="136"/>
        <v>702.06617897090814</v>
      </c>
      <c r="AJ317" s="15">
        <f t="shared" si="137"/>
        <v>0</v>
      </c>
    </row>
    <row r="318" spans="1:36" x14ac:dyDescent="0.15">
      <c r="A318" s="2">
        <v>42257</v>
      </c>
      <c r="B318" s="38">
        <v>0.16175388700000001</v>
      </c>
      <c r="C318" s="12">
        <f t="shared" si="122"/>
        <v>13975.535836800002</v>
      </c>
      <c r="D318" s="12">
        <f>Výpar!$M$18/30</f>
        <v>11616.119999999999</v>
      </c>
      <c r="E318" s="12">
        <f t="shared" si="123"/>
        <v>11964.603599999999</v>
      </c>
      <c r="F318" s="13">
        <f t="shared" si="140"/>
        <v>3888</v>
      </c>
      <c r="G318" s="13">
        <f t="shared" si="124"/>
        <v>7171.2000000000007</v>
      </c>
      <c r="H318" s="14">
        <f t="shared" si="124"/>
        <v>7171.2000000000007</v>
      </c>
      <c r="I318" s="15">
        <f t="shared" si="118"/>
        <v>18230.400000000001</v>
      </c>
      <c r="J318" s="15">
        <f t="shared" si="119"/>
        <v>-16219.467763199998</v>
      </c>
      <c r="K318" s="15">
        <f t="shared" si="125"/>
        <v>3567355.5910593439</v>
      </c>
      <c r="L318" s="15">
        <f t="shared" si="126"/>
        <v>0</v>
      </c>
      <c r="N318" s="2">
        <v>42257</v>
      </c>
      <c r="O318" s="38">
        <f t="shared" si="120"/>
        <v>5.3385825694920168E-2</v>
      </c>
      <c r="P318" s="12">
        <f t="shared" si="127"/>
        <v>4612.5353400411022</v>
      </c>
      <c r="Q318" s="12">
        <f t="shared" si="128"/>
        <v>3318.0479999999993</v>
      </c>
      <c r="R318" s="12">
        <f t="shared" si="129"/>
        <v>3417.5894399999993</v>
      </c>
      <c r="S318" s="13">
        <f t="shared" si="130"/>
        <v>7171.2000000000007</v>
      </c>
      <c r="T318" s="13">
        <f t="shared" si="142"/>
        <v>21772.799999999999</v>
      </c>
      <c r="U318" s="14">
        <v>0</v>
      </c>
      <c r="V318" s="15">
        <f t="shared" si="141"/>
        <v>7171.2000000000007</v>
      </c>
      <c r="W318" s="15">
        <f t="shared" si="131"/>
        <v>15796.545900041099</v>
      </c>
      <c r="X318" s="15">
        <f t="shared" si="139"/>
        <v>6518000</v>
      </c>
      <c r="Y318" s="15">
        <f t="shared" si="135"/>
        <v>3560054.7216237285</v>
      </c>
      <c r="Z318" s="15">
        <f t="shared" si="132"/>
        <v>6518000</v>
      </c>
      <c r="AB318" s="2">
        <v>42257</v>
      </c>
      <c r="AC318" s="12">
        <f t="shared" si="121"/>
        <v>1524.3273122431347</v>
      </c>
      <c r="AD318" s="12">
        <f t="shared" si="133"/>
        <v>1301.0979851999998</v>
      </c>
      <c r="AE318" s="12">
        <f t="shared" si="138"/>
        <v>1340.1309247559998</v>
      </c>
      <c r="AF318" s="34">
        <f t="shared" si="143"/>
        <v>25920</v>
      </c>
      <c r="AG318" s="36">
        <f t="shared" si="144"/>
        <v>25920</v>
      </c>
      <c r="AH318" s="15">
        <f t="shared" si="134"/>
        <v>-25735.803612512864</v>
      </c>
      <c r="AI318" s="15">
        <f t="shared" si="136"/>
        <v>0</v>
      </c>
      <c r="AJ318" s="15">
        <f t="shared" si="137"/>
        <v>0</v>
      </c>
    </row>
    <row r="319" spans="1:36" x14ac:dyDescent="0.15">
      <c r="A319" s="2">
        <v>42258</v>
      </c>
      <c r="B319" s="38">
        <v>0.153448428</v>
      </c>
      <c r="C319" s="12">
        <f t="shared" si="122"/>
        <v>13257.9441792</v>
      </c>
      <c r="D319" s="12">
        <f>Výpar!$M$18/30</f>
        <v>11616.119999999999</v>
      </c>
      <c r="E319" s="12">
        <f t="shared" si="123"/>
        <v>11964.603599999999</v>
      </c>
      <c r="F319" s="13">
        <f t="shared" si="140"/>
        <v>3888</v>
      </c>
      <c r="G319" s="13">
        <f t="shared" si="124"/>
        <v>7171.2000000000007</v>
      </c>
      <c r="H319" s="14">
        <f t="shared" si="124"/>
        <v>7171.2000000000007</v>
      </c>
      <c r="I319" s="15">
        <f t="shared" si="118"/>
        <v>18230.400000000001</v>
      </c>
      <c r="J319" s="15">
        <f t="shared" si="119"/>
        <v>-16937.0594208</v>
      </c>
      <c r="K319" s="15">
        <f t="shared" si="125"/>
        <v>3550418.5316385441</v>
      </c>
      <c r="L319" s="15">
        <f t="shared" si="126"/>
        <v>0</v>
      </c>
      <c r="N319" s="2">
        <v>42258</v>
      </c>
      <c r="O319" s="38">
        <f t="shared" si="120"/>
        <v>5.0644662593904197E-2</v>
      </c>
      <c r="P319" s="12">
        <f t="shared" si="127"/>
        <v>4375.698848113323</v>
      </c>
      <c r="Q319" s="12">
        <f t="shared" si="128"/>
        <v>3318.0479999999993</v>
      </c>
      <c r="R319" s="12">
        <f t="shared" si="129"/>
        <v>3417.5894399999993</v>
      </c>
      <c r="S319" s="13">
        <f t="shared" si="130"/>
        <v>7171.2000000000007</v>
      </c>
      <c r="T319" s="13">
        <f t="shared" si="142"/>
        <v>0</v>
      </c>
      <c r="U319" s="14">
        <v>0</v>
      </c>
      <c r="V319" s="15">
        <f t="shared" si="141"/>
        <v>7171.2000000000007</v>
      </c>
      <c r="W319" s="15">
        <f t="shared" si="131"/>
        <v>-6213.0905918866774</v>
      </c>
      <c r="X319" s="15">
        <f t="shared" si="139"/>
        <v>6511786.909408113</v>
      </c>
      <c r="Y319" s="15">
        <f t="shared" si="135"/>
        <v>3547628.5404399545</v>
      </c>
      <c r="Z319" s="15">
        <f t="shared" si="132"/>
        <v>6518000</v>
      </c>
      <c r="AB319" s="2">
        <v>42258</v>
      </c>
      <c r="AC319" s="12">
        <f t="shared" si="121"/>
        <v>1446.0587881957617</v>
      </c>
      <c r="AD319" s="12">
        <f t="shared" si="133"/>
        <v>1301.0979851999998</v>
      </c>
      <c r="AE319" s="12">
        <f t="shared" si="138"/>
        <v>1340.1309247559998</v>
      </c>
      <c r="AF319" s="34">
        <f t="shared" si="143"/>
        <v>25920</v>
      </c>
      <c r="AG319" s="36">
        <f t="shared" si="144"/>
        <v>0</v>
      </c>
      <c r="AH319" s="15">
        <f t="shared" si="134"/>
        <v>105.92786343976195</v>
      </c>
      <c r="AI319" s="15">
        <f t="shared" si="136"/>
        <v>105.92786343976195</v>
      </c>
      <c r="AJ319" s="15">
        <f t="shared" si="137"/>
        <v>0</v>
      </c>
    </row>
    <row r="320" spans="1:36" x14ac:dyDescent="0.15">
      <c r="A320" s="2">
        <v>42259</v>
      </c>
      <c r="B320" s="38">
        <v>0.182052555</v>
      </c>
      <c r="C320" s="12">
        <f t="shared" si="122"/>
        <v>15729.340752</v>
      </c>
      <c r="D320" s="12">
        <f>Výpar!$M$18/30</f>
        <v>11616.119999999999</v>
      </c>
      <c r="E320" s="12">
        <f t="shared" si="123"/>
        <v>11964.603599999999</v>
      </c>
      <c r="F320" s="13">
        <f t="shared" si="140"/>
        <v>3888</v>
      </c>
      <c r="G320" s="13">
        <f t="shared" si="124"/>
        <v>7171.2000000000007</v>
      </c>
      <c r="H320" s="14">
        <f t="shared" si="124"/>
        <v>7171.2000000000007</v>
      </c>
      <c r="I320" s="15">
        <f t="shared" si="118"/>
        <v>18230.400000000001</v>
      </c>
      <c r="J320" s="15">
        <f t="shared" si="119"/>
        <v>-14465.662848</v>
      </c>
      <c r="K320" s="15">
        <f t="shared" si="125"/>
        <v>3535952.8687905441</v>
      </c>
      <c r="L320" s="15">
        <f t="shared" si="126"/>
        <v>0</v>
      </c>
      <c r="N320" s="2">
        <v>42259</v>
      </c>
      <c r="O320" s="38">
        <f t="shared" si="120"/>
        <v>6.0085269966618275E-2</v>
      </c>
      <c r="P320" s="12">
        <f t="shared" si="127"/>
        <v>5191.3673251158189</v>
      </c>
      <c r="Q320" s="12">
        <f t="shared" si="128"/>
        <v>3318.0479999999993</v>
      </c>
      <c r="R320" s="12">
        <f t="shared" si="129"/>
        <v>3417.5894399999993</v>
      </c>
      <c r="S320" s="13">
        <f t="shared" si="130"/>
        <v>7171.2000000000007</v>
      </c>
      <c r="T320" s="13">
        <f t="shared" si="142"/>
        <v>21772.799999999999</v>
      </c>
      <c r="U320" s="14">
        <v>0</v>
      </c>
      <c r="V320" s="15">
        <f t="shared" si="141"/>
        <v>7171.2000000000007</v>
      </c>
      <c r="W320" s="15">
        <f t="shared" si="131"/>
        <v>16375.377885115817</v>
      </c>
      <c r="X320" s="15">
        <f t="shared" si="139"/>
        <v>6518000</v>
      </c>
      <c r="Y320" s="15">
        <f t="shared" si="135"/>
        <v>3564003.9183250703</v>
      </c>
      <c r="Z320" s="15">
        <f t="shared" si="132"/>
        <v>6518000</v>
      </c>
      <c r="AB320" s="2">
        <v>42259</v>
      </c>
      <c r="AC320" s="12">
        <f t="shared" si="121"/>
        <v>1715.6167743291726</v>
      </c>
      <c r="AD320" s="12">
        <f t="shared" si="133"/>
        <v>1301.0979851999998</v>
      </c>
      <c r="AE320" s="12">
        <f t="shared" si="138"/>
        <v>1340.1309247559998</v>
      </c>
      <c r="AF320" s="34">
        <f t="shared" si="143"/>
        <v>25920</v>
      </c>
      <c r="AG320" s="36">
        <f t="shared" si="144"/>
        <v>25920</v>
      </c>
      <c r="AH320" s="15">
        <f t="shared" si="134"/>
        <v>-25544.514150426825</v>
      </c>
      <c r="AI320" s="15">
        <f t="shared" si="136"/>
        <v>0</v>
      </c>
      <c r="AJ320" s="15">
        <f t="shared" si="137"/>
        <v>0</v>
      </c>
    </row>
    <row r="321" spans="1:36" x14ac:dyDescent="0.15">
      <c r="A321" s="2">
        <v>42260</v>
      </c>
      <c r="B321" s="38">
        <v>0.210638357</v>
      </c>
      <c r="C321" s="12">
        <f t="shared" si="122"/>
        <v>18199.154044800001</v>
      </c>
      <c r="D321" s="12">
        <f>Výpar!$M$18/30</f>
        <v>11616.119999999999</v>
      </c>
      <c r="E321" s="12">
        <f t="shared" si="123"/>
        <v>11964.603599999999</v>
      </c>
      <c r="F321" s="13">
        <f t="shared" si="140"/>
        <v>3888</v>
      </c>
      <c r="G321" s="13">
        <f t="shared" si="124"/>
        <v>7171.2000000000007</v>
      </c>
      <c r="H321" s="14">
        <f t="shared" si="124"/>
        <v>7171.2000000000007</v>
      </c>
      <c r="I321" s="15">
        <f t="shared" si="118"/>
        <v>18230.400000000001</v>
      </c>
      <c r="J321" s="15">
        <f t="shared" si="119"/>
        <v>-11995.849555199999</v>
      </c>
      <c r="K321" s="15">
        <f t="shared" si="125"/>
        <v>3523957.0192353441</v>
      </c>
      <c r="L321" s="15">
        <f t="shared" si="126"/>
        <v>0</v>
      </c>
      <c r="N321" s="2">
        <v>42260</v>
      </c>
      <c r="O321" s="38">
        <f t="shared" si="120"/>
        <v>6.9519829291436866E-2</v>
      </c>
      <c r="P321" s="12">
        <f t="shared" si="127"/>
        <v>6006.5132507801454</v>
      </c>
      <c r="Q321" s="12">
        <f t="shared" si="128"/>
        <v>3318.0479999999993</v>
      </c>
      <c r="R321" s="12">
        <f t="shared" si="129"/>
        <v>3417.5894399999993</v>
      </c>
      <c r="S321" s="13">
        <f t="shared" si="130"/>
        <v>7171.2000000000007</v>
      </c>
      <c r="T321" s="13">
        <f t="shared" si="142"/>
        <v>0</v>
      </c>
      <c r="U321" s="14">
        <v>0</v>
      </c>
      <c r="V321" s="15">
        <f t="shared" si="141"/>
        <v>7171.2000000000007</v>
      </c>
      <c r="W321" s="15">
        <f t="shared" si="131"/>
        <v>-4582.276189219855</v>
      </c>
      <c r="X321" s="15">
        <f t="shared" si="139"/>
        <v>6513417.7238107799</v>
      </c>
      <c r="Y321" s="15">
        <f t="shared" si="135"/>
        <v>3554839.36594663</v>
      </c>
      <c r="Z321" s="15">
        <f t="shared" si="132"/>
        <v>6518000</v>
      </c>
      <c r="AB321" s="2">
        <v>42260</v>
      </c>
      <c r="AC321" s="12">
        <f t="shared" si="121"/>
        <v>1985.0020703435707</v>
      </c>
      <c r="AD321" s="12">
        <f t="shared" si="133"/>
        <v>1301.0979851999998</v>
      </c>
      <c r="AE321" s="12">
        <f t="shared" si="138"/>
        <v>1340.1309247559998</v>
      </c>
      <c r="AF321" s="34">
        <f t="shared" si="143"/>
        <v>25920</v>
      </c>
      <c r="AG321" s="36">
        <f t="shared" si="144"/>
        <v>0</v>
      </c>
      <c r="AH321" s="15">
        <f t="shared" si="134"/>
        <v>644.87114558757094</v>
      </c>
      <c r="AI321" s="15">
        <f t="shared" si="136"/>
        <v>644.87114558757094</v>
      </c>
      <c r="AJ321" s="15">
        <f t="shared" si="137"/>
        <v>0</v>
      </c>
    </row>
    <row r="322" spans="1:36" x14ac:dyDescent="0.15">
      <c r="A322" s="2">
        <v>42261</v>
      </c>
      <c r="B322" s="38">
        <v>0.210638357</v>
      </c>
      <c r="C322" s="12">
        <f t="shared" si="122"/>
        <v>18199.154044800001</v>
      </c>
      <c r="D322" s="12">
        <f>Výpar!$M$18/30</f>
        <v>11616.119999999999</v>
      </c>
      <c r="E322" s="12">
        <f t="shared" si="123"/>
        <v>11964.603599999999</v>
      </c>
      <c r="F322" s="13">
        <f t="shared" si="140"/>
        <v>3888</v>
      </c>
      <c r="G322" s="13">
        <f t="shared" si="124"/>
        <v>7171.2000000000007</v>
      </c>
      <c r="H322" s="14">
        <f t="shared" si="124"/>
        <v>7171.2000000000007</v>
      </c>
      <c r="I322" s="15">
        <f t="shared" si="118"/>
        <v>18230.400000000001</v>
      </c>
      <c r="J322" s="15">
        <f t="shared" si="119"/>
        <v>-11995.849555199999</v>
      </c>
      <c r="K322" s="15">
        <f t="shared" si="125"/>
        <v>3511961.1696801442</v>
      </c>
      <c r="L322" s="15">
        <f t="shared" si="126"/>
        <v>0</v>
      </c>
      <c r="N322" s="2">
        <v>42261</v>
      </c>
      <c r="O322" s="38">
        <f t="shared" si="120"/>
        <v>6.9519829291436866E-2</v>
      </c>
      <c r="P322" s="12">
        <f t="shared" si="127"/>
        <v>6006.5132507801454</v>
      </c>
      <c r="Q322" s="12">
        <f t="shared" si="128"/>
        <v>3318.0479999999993</v>
      </c>
      <c r="R322" s="12">
        <f t="shared" si="129"/>
        <v>3417.5894399999993</v>
      </c>
      <c r="S322" s="13">
        <f t="shared" si="130"/>
        <v>7171.2000000000007</v>
      </c>
      <c r="T322" s="13">
        <f t="shared" si="142"/>
        <v>21772.799999999999</v>
      </c>
      <c r="U322" s="14">
        <v>0</v>
      </c>
      <c r="V322" s="15">
        <f t="shared" si="141"/>
        <v>7171.2000000000007</v>
      </c>
      <c r="W322" s="15">
        <f t="shared" si="131"/>
        <v>17190.523810780145</v>
      </c>
      <c r="X322" s="15">
        <f t="shared" si="139"/>
        <v>6518000</v>
      </c>
      <c r="Y322" s="15">
        <f t="shared" si="135"/>
        <v>3572029.8897574102</v>
      </c>
      <c r="Z322" s="15">
        <f t="shared" si="132"/>
        <v>6518000</v>
      </c>
      <c r="AB322" s="2">
        <v>42261</v>
      </c>
      <c r="AC322" s="12">
        <f t="shared" si="121"/>
        <v>1985.0020703435707</v>
      </c>
      <c r="AD322" s="12">
        <f t="shared" si="133"/>
        <v>1301.0979851999998</v>
      </c>
      <c r="AE322" s="12">
        <f t="shared" si="138"/>
        <v>1340.1309247559998</v>
      </c>
      <c r="AF322" s="34">
        <f t="shared" si="143"/>
        <v>25920</v>
      </c>
      <c r="AG322" s="36">
        <f t="shared" si="144"/>
        <v>25920</v>
      </c>
      <c r="AH322" s="15">
        <f t="shared" si="134"/>
        <v>-25275.128854412429</v>
      </c>
      <c r="AI322" s="15">
        <f t="shared" si="136"/>
        <v>0</v>
      </c>
      <c r="AJ322" s="15">
        <f t="shared" si="137"/>
        <v>0</v>
      </c>
    </row>
    <row r="323" spans="1:36" x14ac:dyDescent="0.15">
      <c r="A323" s="2">
        <v>42262</v>
      </c>
      <c r="B323" s="38">
        <v>0.204660076</v>
      </c>
      <c r="C323" s="12">
        <f t="shared" si="122"/>
        <v>17682.630566399999</v>
      </c>
      <c r="D323" s="12">
        <f>Výpar!$M$18/30</f>
        <v>11616.119999999999</v>
      </c>
      <c r="E323" s="12">
        <f t="shared" si="123"/>
        <v>11964.603599999999</v>
      </c>
      <c r="F323" s="13">
        <f t="shared" si="140"/>
        <v>3888</v>
      </c>
      <c r="G323" s="13">
        <f t="shared" si="124"/>
        <v>7171.2000000000007</v>
      </c>
      <c r="H323" s="14">
        <f t="shared" si="124"/>
        <v>7171.2000000000007</v>
      </c>
      <c r="I323" s="15">
        <f t="shared" si="118"/>
        <v>18230.400000000001</v>
      </c>
      <c r="J323" s="15">
        <f t="shared" si="119"/>
        <v>-12512.373033600001</v>
      </c>
      <c r="K323" s="15">
        <f t="shared" si="125"/>
        <v>3499448.7966465442</v>
      </c>
      <c r="L323" s="15">
        <f t="shared" si="126"/>
        <v>0</v>
      </c>
      <c r="N323" s="2">
        <v>42262</v>
      </c>
      <c r="O323" s="38">
        <f t="shared" si="120"/>
        <v>6.754673625892596E-2</v>
      </c>
      <c r="P323" s="12">
        <f t="shared" si="127"/>
        <v>5836.0380127712033</v>
      </c>
      <c r="Q323" s="12">
        <f t="shared" si="128"/>
        <v>3318.0479999999993</v>
      </c>
      <c r="R323" s="12">
        <f t="shared" si="129"/>
        <v>3417.5894399999993</v>
      </c>
      <c r="S323" s="13">
        <f t="shared" si="130"/>
        <v>7171.2000000000007</v>
      </c>
      <c r="T323" s="13">
        <f t="shared" si="142"/>
        <v>0</v>
      </c>
      <c r="U323" s="14">
        <v>0</v>
      </c>
      <c r="V323" s="15">
        <f t="shared" si="141"/>
        <v>7171.2000000000007</v>
      </c>
      <c r="W323" s="15">
        <f t="shared" si="131"/>
        <v>-4752.7514272287972</v>
      </c>
      <c r="X323" s="15">
        <f t="shared" si="139"/>
        <v>6513247.2485727714</v>
      </c>
      <c r="Y323" s="15">
        <f t="shared" si="135"/>
        <v>3562524.386902953</v>
      </c>
      <c r="Z323" s="15">
        <f t="shared" si="132"/>
        <v>6518000</v>
      </c>
      <c r="AB323" s="2">
        <v>42262</v>
      </c>
      <c r="AC323" s="12">
        <f t="shared" si="121"/>
        <v>1928.6642773076339</v>
      </c>
      <c r="AD323" s="12">
        <f t="shared" si="133"/>
        <v>1301.0979851999998</v>
      </c>
      <c r="AE323" s="12">
        <f t="shared" si="138"/>
        <v>1340.1309247559998</v>
      </c>
      <c r="AF323" s="34">
        <f t="shared" si="143"/>
        <v>25920</v>
      </c>
      <c r="AG323" s="36">
        <f t="shared" si="144"/>
        <v>0</v>
      </c>
      <c r="AH323" s="15">
        <f t="shared" si="134"/>
        <v>588.53335255163415</v>
      </c>
      <c r="AI323" s="15">
        <f t="shared" si="136"/>
        <v>588.53335255163415</v>
      </c>
      <c r="AJ323" s="15">
        <f t="shared" si="137"/>
        <v>0</v>
      </c>
    </row>
    <row r="324" spans="1:36" x14ac:dyDescent="0.15">
      <c r="A324" s="2">
        <v>42263</v>
      </c>
      <c r="B324" s="38">
        <v>0.20824704399999999</v>
      </c>
      <c r="C324" s="12">
        <f t="shared" si="122"/>
        <v>17992.544601599999</v>
      </c>
      <c r="D324" s="12">
        <f>Výpar!$M$18/30</f>
        <v>11616.119999999999</v>
      </c>
      <c r="E324" s="12">
        <f t="shared" si="123"/>
        <v>11964.603599999999</v>
      </c>
      <c r="F324" s="13">
        <f t="shared" si="140"/>
        <v>3888</v>
      </c>
      <c r="G324" s="13">
        <f t="shared" si="124"/>
        <v>7171.2000000000007</v>
      </c>
      <c r="H324" s="14">
        <f t="shared" si="124"/>
        <v>7171.2000000000007</v>
      </c>
      <c r="I324" s="15">
        <f t="shared" si="118"/>
        <v>18230.400000000001</v>
      </c>
      <c r="J324" s="15">
        <f t="shared" si="119"/>
        <v>-12202.458998400001</v>
      </c>
      <c r="K324" s="15">
        <f t="shared" si="125"/>
        <v>3487246.3376481445</v>
      </c>
      <c r="L324" s="15">
        <f t="shared" si="126"/>
        <v>0</v>
      </c>
      <c r="N324" s="2">
        <v>42263</v>
      </c>
      <c r="O324" s="38">
        <f t="shared" si="120"/>
        <v>6.873059188040638E-2</v>
      </c>
      <c r="P324" s="12">
        <f t="shared" si="127"/>
        <v>5938.3231384671117</v>
      </c>
      <c r="Q324" s="12">
        <f t="shared" si="128"/>
        <v>3318.0479999999993</v>
      </c>
      <c r="R324" s="12">
        <f t="shared" si="129"/>
        <v>3417.5894399999993</v>
      </c>
      <c r="S324" s="13">
        <f t="shared" si="130"/>
        <v>7171.2000000000007</v>
      </c>
      <c r="T324" s="13">
        <f t="shared" si="142"/>
        <v>21772.799999999999</v>
      </c>
      <c r="U324" s="14">
        <v>0</v>
      </c>
      <c r="V324" s="15">
        <f t="shared" si="141"/>
        <v>7171.2000000000007</v>
      </c>
      <c r="W324" s="15">
        <f t="shared" si="131"/>
        <v>17122.333698467111</v>
      </c>
      <c r="X324" s="15">
        <f t="shared" si="139"/>
        <v>6518000</v>
      </c>
      <c r="Y324" s="15">
        <f t="shared" si="135"/>
        <v>3579646.7206014199</v>
      </c>
      <c r="Z324" s="15">
        <f t="shared" si="132"/>
        <v>6518000</v>
      </c>
      <c r="AB324" s="2">
        <v>42263</v>
      </c>
      <c r="AC324" s="12">
        <f t="shared" si="121"/>
        <v>1962.4669474749494</v>
      </c>
      <c r="AD324" s="12">
        <f t="shared" si="133"/>
        <v>1301.0979851999998</v>
      </c>
      <c r="AE324" s="12">
        <f t="shared" si="138"/>
        <v>1340.1309247559998</v>
      </c>
      <c r="AF324" s="34">
        <f t="shared" si="143"/>
        <v>25920</v>
      </c>
      <c r="AG324" s="36">
        <f t="shared" si="144"/>
        <v>25920</v>
      </c>
      <c r="AH324" s="15">
        <f t="shared" si="134"/>
        <v>-25297.663977281049</v>
      </c>
      <c r="AI324" s="15">
        <f t="shared" si="136"/>
        <v>0</v>
      </c>
      <c r="AJ324" s="15">
        <f t="shared" si="137"/>
        <v>0</v>
      </c>
    </row>
    <row r="325" spans="1:36" x14ac:dyDescent="0.15">
      <c r="A325" s="2">
        <v>42264</v>
      </c>
      <c r="B325" s="38">
        <v>0.20346442000000001</v>
      </c>
      <c r="C325" s="12">
        <f t="shared" si="122"/>
        <v>17579.325887999999</v>
      </c>
      <c r="D325" s="12">
        <f>Výpar!$M$18/30</f>
        <v>11616.119999999999</v>
      </c>
      <c r="E325" s="12">
        <f t="shared" si="123"/>
        <v>11964.603599999999</v>
      </c>
      <c r="F325" s="13">
        <f t="shared" si="140"/>
        <v>3888</v>
      </c>
      <c r="G325" s="13">
        <f t="shared" si="124"/>
        <v>7171.2000000000007</v>
      </c>
      <c r="H325" s="14">
        <f t="shared" si="124"/>
        <v>7171.2000000000007</v>
      </c>
      <c r="I325" s="15">
        <f t="shared" ref="I325:I369" si="145">SUM(F325:H325)</f>
        <v>18230.400000000001</v>
      </c>
      <c r="J325" s="15">
        <f t="shared" ref="J325:J369" si="146">C325-(E325+I325)</f>
        <v>-12615.677712000001</v>
      </c>
      <c r="K325" s="15">
        <f t="shared" si="125"/>
        <v>3474630.6599361445</v>
      </c>
      <c r="L325" s="15">
        <f t="shared" si="126"/>
        <v>0</v>
      </c>
      <c r="N325" s="2">
        <v>42264</v>
      </c>
      <c r="O325" s="38">
        <f t="shared" ref="O325:O369" si="147">B325*90.96/275.6</f>
        <v>6.7152117718432505E-2</v>
      </c>
      <c r="P325" s="12">
        <f t="shared" si="127"/>
        <v>5801.9429708725684</v>
      </c>
      <c r="Q325" s="12">
        <f t="shared" si="128"/>
        <v>3318.0479999999993</v>
      </c>
      <c r="R325" s="12">
        <f t="shared" si="129"/>
        <v>3417.5894399999993</v>
      </c>
      <c r="S325" s="13">
        <f t="shared" si="130"/>
        <v>7171.2000000000007</v>
      </c>
      <c r="T325" s="13">
        <f t="shared" si="142"/>
        <v>0</v>
      </c>
      <c r="U325" s="14">
        <v>0</v>
      </c>
      <c r="V325" s="15">
        <f t="shared" si="141"/>
        <v>7171.2000000000007</v>
      </c>
      <c r="W325" s="15">
        <f t="shared" si="131"/>
        <v>-4786.8464691274321</v>
      </c>
      <c r="X325" s="15">
        <f t="shared" si="139"/>
        <v>6513213.1535308724</v>
      </c>
      <c r="Y325" s="15">
        <f t="shared" si="135"/>
        <v>3570073.0276631648</v>
      </c>
      <c r="Z325" s="15">
        <f t="shared" si="132"/>
        <v>6518000</v>
      </c>
      <c r="AB325" s="2">
        <v>42264</v>
      </c>
      <c r="AC325" s="12">
        <f t="shared" ref="AC325:AC369" si="148">P325*30.06/90.96</f>
        <v>1917.3967205851959</v>
      </c>
      <c r="AD325" s="12">
        <f t="shared" si="133"/>
        <v>1301.0979851999998</v>
      </c>
      <c r="AE325" s="12">
        <f t="shared" si="138"/>
        <v>1340.1309247559998</v>
      </c>
      <c r="AF325" s="34">
        <f t="shared" si="143"/>
        <v>25920</v>
      </c>
      <c r="AG325" s="36">
        <f t="shared" si="144"/>
        <v>0</v>
      </c>
      <c r="AH325" s="15">
        <f t="shared" si="134"/>
        <v>577.26579582919612</v>
      </c>
      <c r="AI325" s="15">
        <f t="shared" si="136"/>
        <v>577.26579582919612</v>
      </c>
      <c r="AJ325" s="15">
        <f t="shared" si="137"/>
        <v>0</v>
      </c>
    </row>
    <row r="326" spans="1:36" x14ac:dyDescent="0.15">
      <c r="A326" s="2">
        <v>42265</v>
      </c>
      <c r="B326" s="38">
        <v>0.19270351499999999</v>
      </c>
      <c r="C326" s="12">
        <f t="shared" ref="C326:C368" si="149">B326*86400</f>
        <v>16649.583695999998</v>
      </c>
      <c r="D326" s="12">
        <f>Výpar!$M$18/30</f>
        <v>11616.119999999999</v>
      </c>
      <c r="E326" s="12">
        <f t="shared" ref="E326:E369" si="150">D326*1.03</f>
        <v>11964.603599999999</v>
      </c>
      <c r="F326" s="13">
        <f t="shared" si="140"/>
        <v>3888</v>
      </c>
      <c r="G326" s="13">
        <f t="shared" ref="G326:H369" si="151">0.083*86400</f>
        <v>7171.2000000000007</v>
      </c>
      <c r="H326" s="14">
        <f t="shared" si="151"/>
        <v>7171.2000000000007</v>
      </c>
      <c r="I326" s="15">
        <f t="shared" si="145"/>
        <v>18230.400000000001</v>
      </c>
      <c r="J326" s="15">
        <f t="shared" si="146"/>
        <v>-13545.419904000002</v>
      </c>
      <c r="K326" s="15">
        <f t="shared" ref="K326:K369" si="152">IF(IF(J326+K325&gt;$L$2,$L$2,J326+K325)&lt;0,0,IF(J326+K325&gt;$L$2,$L$2,J326+K325))</f>
        <v>3461085.2400321444</v>
      </c>
      <c r="L326" s="15">
        <f t="shared" ref="L326:L369" si="153">IF((IF($L$2&lt;=K326,J326,J326+K326-$L$2)+L325)&lt;0,0,IF($L$2&lt;=K326,J326,J326+K326-$L$2)+L325)</f>
        <v>0</v>
      </c>
      <c r="N326" s="2">
        <v>42265</v>
      </c>
      <c r="O326" s="38">
        <f t="shared" si="147"/>
        <v>6.3600550523947738E-2</v>
      </c>
      <c r="P326" s="12">
        <f t="shared" ref="P326:P369" si="154">O326*86400</f>
        <v>5495.0875652690847</v>
      </c>
      <c r="Q326" s="12">
        <f t="shared" ref="Q326:Q369" si="155">D326*1124000/3935000</f>
        <v>3318.0479999999993</v>
      </c>
      <c r="R326" s="12">
        <f t="shared" ref="R326:R369" si="156">Q326*1.03</f>
        <v>3417.5894399999993</v>
      </c>
      <c r="S326" s="13">
        <f t="shared" ref="S326:S369" si="157">0.083*86400</f>
        <v>7171.2000000000007</v>
      </c>
      <c r="T326" s="13">
        <f t="shared" si="142"/>
        <v>21772.799999999999</v>
      </c>
      <c r="U326" s="14">
        <v>0</v>
      </c>
      <c r="V326" s="15">
        <f t="shared" si="141"/>
        <v>7171.2000000000007</v>
      </c>
      <c r="W326" s="15">
        <f t="shared" ref="W326:W369" si="158">P326+T326-(R326+V326)</f>
        <v>16679.098125269084</v>
      </c>
      <c r="X326" s="15">
        <f t="shared" si="139"/>
        <v>6518000</v>
      </c>
      <c r="Y326" s="15">
        <f t="shared" si="135"/>
        <v>3586752.1257884339</v>
      </c>
      <c r="Z326" s="15">
        <f t="shared" ref="Z326:Z369" si="159">$Y$2</f>
        <v>6518000</v>
      </c>
      <c r="AB326" s="2">
        <v>42265</v>
      </c>
      <c r="AC326" s="12">
        <f t="shared" si="148"/>
        <v>1815.9887006595063</v>
      </c>
      <c r="AD326" s="12">
        <f t="shared" ref="AD326:AD369" si="160">$D326*440751.35/3935000</f>
        <v>1301.0979851999998</v>
      </c>
      <c r="AE326" s="12">
        <f t="shared" si="138"/>
        <v>1340.1309247559998</v>
      </c>
      <c r="AF326" s="34">
        <f t="shared" si="143"/>
        <v>25920</v>
      </c>
      <c r="AG326" s="36">
        <f t="shared" si="144"/>
        <v>25920</v>
      </c>
      <c r="AH326" s="15">
        <f t="shared" ref="AH326:AH369" si="161">AC326-(AE326+AG326)</f>
        <v>-25444.142224096493</v>
      </c>
      <c r="AI326" s="15">
        <f t="shared" si="136"/>
        <v>0</v>
      </c>
      <c r="AJ326" s="15">
        <f t="shared" si="137"/>
        <v>0</v>
      </c>
    </row>
    <row r="327" spans="1:36" x14ac:dyDescent="0.15">
      <c r="A327" s="2">
        <v>42266</v>
      </c>
      <c r="B327" s="38">
        <v>0.21542098100000001</v>
      </c>
      <c r="C327" s="12">
        <f t="shared" si="149"/>
        <v>18612.372758400001</v>
      </c>
      <c r="D327" s="12">
        <f>Výpar!$M$18/30</f>
        <v>11616.119999999999</v>
      </c>
      <c r="E327" s="12">
        <f t="shared" si="150"/>
        <v>11964.603599999999</v>
      </c>
      <c r="F327" s="13">
        <f t="shared" si="140"/>
        <v>3888</v>
      </c>
      <c r="G327" s="13">
        <f t="shared" si="151"/>
        <v>7171.2000000000007</v>
      </c>
      <c r="H327" s="14">
        <f t="shared" si="151"/>
        <v>7171.2000000000007</v>
      </c>
      <c r="I327" s="15">
        <f t="shared" si="145"/>
        <v>18230.400000000001</v>
      </c>
      <c r="J327" s="15">
        <f t="shared" si="146"/>
        <v>-11582.630841599999</v>
      </c>
      <c r="K327" s="15">
        <f t="shared" si="152"/>
        <v>3449502.6091905446</v>
      </c>
      <c r="L327" s="15">
        <f t="shared" si="153"/>
        <v>0</v>
      </c>
      <c r="N327" s="2">
        <v>42266</v>
      </c>
      <c r="O327" s="38">
        <f t="shared" si="147"/>
        <v>7.1098303453410727E-2</v>
      </c>
      <c r="P327" s="12">
        <f t="shared" si="154"/>
        <v>6142.8934183746869</v>
      </c>
      <c r="Q327" s="12">
        <f t="shared" si="155"/>
        <v>3318.0479999999993</v>
      </c>
      <c r="R327" s="12">
        <f t="shared" si="156"/>
        <v>3417.5894399999993</v>
      </c>
      <c r="S327" s="13">
        <f t="shared" si="157"/>
        <v>7171.2000000000007</v>
      </c>
      <c r="T327" s="13">
        <f t="shared" si="142"/>
        <v>0</v>
      </c>
      <c r="U327" s="14">
        <v>0</v>
      </c>
      <c r="V327" s="15">
        <f t="shared" si="141"/>
        <v>7171.2000000000007</v>
      </c>
      <c r="W327" s="15">
        <f t="shared" si="158"/>
        <v>-4445.8960216253136</v>
      </c>
      <c r="X327" s="15">
        <f t="shared" si="139"/>
        <v>6513554.103978375</v>
      </c>
      <c r="Y327" s="15">
        <f t="shared" ref="Y327:Y369" si="162">IF((IF($Y$2&lt;=X327,W327,W327+X327-$Y$2)+Y326)&lt;0,0,IF($Y$2&lt;=X327,W327,W327+X327-$Y$2)+Y326)</f>
        <v>3577860.3337451839</v>
      </c>
      <c r="Z327" s="15">
        <f t="shared" si="159"/>
        <v>6518000</v>
      </c>
      <c r="AB327" s="2">
        <v>42266</v>
      </c>
      <c r="AC327" s="12">
        <f t="shared" si="148"/>
        <v>2030.0722972333235</v>
      </c>
      <c r="AD327" s="12">
        <f t="shared" si="160"/>
        <v>1301.0979851999998</v>
      </c>
      <c r="AE327" s="12">
        <f t="shared" si="138"/>
        <v>1340.1309247559998</v>
      </c>
      <c r="AF327" s="34">
        <f t="shared" si="143"/>
        <v>25920</v>
      </c>
      <c r="AG327" s="36">
        <f t="shared" si="144"/>
        <v>0</v>
      </c>
      <c r="AH327" s="15">
        <f t="shared" si="161"/>
        <v>689.94137247732374</v>
      </c>
      <c r="AI327" s="15">
        <f t="shared" ref="AI327:AI369" si="163">IF(IF(AH327+AI326&gt;$AJ$2,$AJ$2,AH327+AI326)&lt;0,0,IF(AH327+AI326&gt;$AJ$2,$AJ$2,AH327+AI326))</f>
        <v>689.94137247732374</v>
      </c>
      <c r="AJ327" s="15">
        <f t="shared" si="137"/>
        <v>0</v>
      </c>
    </row>
    <row r="328" spans="1:36" x14ac:dyDescent="0.15">
      <c r="A328" s="2">
        <v>42267</v>
      </c>
      <c r="B328" s="38">
        <v>0.22625452900000001</v>
      </c>
      <c r="C328" s="12">
        <f t="shared" si="149"/>
        <v>19548.391305600002</v>
      </c>
      <c r="D328" s="12">
        <f>Výpar!$M$18/30</f>
        <v>11616.119999999999</v>
      </c>
      <c r="E328" s="12">
        <f t="shared" si="150"/>
        <v>11964.603599999999</v>
      </c>
      <c r="F328" s="13">
        <f t="shared" si="140"/>
        <v>3888</v>
      </c>
      <c r="G328" s="13">
        <f t="shared" si="151"/>
        <v>7171.2000000000007</v>
      </c>
      <c r="H328" s="14">
        <f t="shared" si="151"/>
        <v>7171.2000000000007</v>
      </c>
      <c r="I328" s="15">
        <f t="shared" si="145"/>
        <v>18230.400000000001</v>
      </c>
      <c r="J328" s="15">
        <f t="shared" si="146"/>
        <v>-10646.612294399998</v>
      </c>
      <c r="K328" s="15">
        <f t="shared" si="152"/>
        <v>3438855.9968961445</v>
      </c>
      <c r="L328" s="15">
        <f t="shared" si="153"/>
        <v>0</v>
      </c>
      <c r="N328" s="2">
        <v>42267</v>
      </c>
      <c r="O328" s="38">
        <f t="shared" si="147"/>
        <v>7.4673846000870819E-2</v>
      </c>
      <c r="P328" s="12">
        <f t="shared" si="154"/>
        <v>6451.8202944752384</v>
      </c>
      <c r="Q328" s="12">
        <f t="shared" si="155"/>
        <v>3318.0479999999993</v>
      </c>
      <c r="R328" s="12">
        <f t="shared" si="156"/>
        <v>3417.5894399999993</v>
      </c>
      <c r="S328" s="13">
        <f t="shared" si="157"/>
        <v>7171.2000000000007</v>
      </c>
      <c r="T328" s="13">
        <f t="shared" si="142"/>
        <v>21772.799999999999</v>
      </c>
      <c r="U328" s="14">
        <v>0</v>
      </c>
      <c r="V328" s="15">
        <f t="shared" si="141"/>
        <v>7171.2000000000007</v>
      </c>
      <c r="W328" s="15">
        <f t="shared" si="158"/>
        <v>17635.830854475236</v>
      </c>
      <c r="X328" s="15">
        <f t="shared" si="139"/>
        <v>6518000</v>
      </c>
      <c r="Y328" s="15">
        <f t="shared" si="162"/>
        <v>3595496.1645996589</v>
      </c>
      <c r="Z328" s="15">
        <f t="shared" si="159"/>
        <v>6518000</v>
      </c>
      <c r="AB328" s="2">
        <v>42267</v>
      </c>
      <c r="AC328" s="12">
        <f t="shared" si="148"/>
        <v>2132.1648862348907</v>
      </c>
      <c r="AD328" s="12">
        <f t="shared" si="160"/>
        <v>1301.0979851999998</v>
      </c>
      <c r="AE328" s="12">
        <f t="shared" si="138"/>
        <v>1340.1309247559998</v>
      </c>
      <c r="AF328" s="34">
        <f t="shared" si="143"/>
        <v>25920</v>
      </c>
      <c r="AG328" s="36">
        <f t="shared" si="144"/>
        <v>25920</v>
      </c>
      <c r="AH328" s="15">
        <f t="shared" si="161"/>
        <v>-25127.966038521106</v>
      </c>
      <c r="AI328" s="15">
        <f t="shared" si="163"/>
        <v>0</v>
      </c>
      <c r="AJ328" s="15">
        <f t="shared" ref="AJ328:AJ369" si="164">IF((IF($AJ$2&lt;=AI328,AH328,AH328+AI328-$AJ$2)+AJ327)&lt;0,0,IF($AJ$2&lt;=AI328,AH328,AH328+AI328-$AJ$2)+AJ327)</f>
        <v>0</v>
      </c>
    </row>
    <row r="329" spans="1:36" x14ac:dyDescent="0.15">
      <c r="A329" s="2">
        <v>42268</v>
      </c>
      <c r="B329" s="38">
        <v>0.245675597</v>
      </c>
      <c r="C329" s="12">
        <f t="shared" si="149"/>
        <v>21226.371580799998</v>
      </c>
      <c r="D329" s="12">
        <f>Výpar!$M$18/30</f>
        <v>11616.119999999999</v>
      </c>
      <c r="E329" s="12">
        <f t="shared" si="150"/>
        <v>11964.603599999999</v>
      </c>
      <c r="F329" s="13">
        <f t="shared" si="140"/>
        <v>3888</v>
      </c>
      <c r="G329" s="13">
        <f t="shared" si="151"/>
        <v>7171.2000000000007</v>
      </c>
      <c r="H329" s="14">
        <f t="shared" si="151"/>
        <v>7171.2000000000007</v>
      </c>
      <c r="I329" s="15">
        <f t="shared" si="145"/>
        <v>18230.400000000001</v>
      </c>
      <c r="J329" s="15">
        <f t="shared" si="146"/>
        <v>-8968.6320192000021</v>
      </c>
      <c r="K329" s="15">
        <f t="shared" si="152"/>
        <v>3429887.3648769446</v>
      </c>
      <c r="L329" s="15">
        <f t="shared" si="153"/>
        <v>0</v>
      </c>
      <c r="N329" s="2">
        <v>42268</v>
      </c>
      <c r="O329" s="38">
        <f t="shared" si="147"/>
        <v>8.108364406066762E-2</v>
      </c>
      <c r="P329" s="12">
        <f t="shared" si="154"/>
        <v>7005.626846841682</v>
      </c>
      <c r="Q329" s="12">
        <f t="shared" si="155"/>
        <v>3318.0479999999993</v>
      </c>
      <c r="R329" s="12">
        <f t="shared" si="156"/>
        <v>3417.5894399999993</v>
      </c>
      <c r="S329" s="13">
        <f t="shared" si="157"/>
        <v>7171.2000000000007</v>
      </c>
      <c r="T329" s="13">
        <f t="shared" si="142"/>
        <v>0</v>
      </c>
      <c r="U329" s="14">
        <v>0</v>
      </c>
      <c r="V329" s="15">
        <f t="shared" si="141"/>
        <v>7171.2000000000007</v>
      </c>
      <c r="W329" s="15">
        <f t="shared" si="158"/>
        <v>-3583.1625931583185</v>
      </c>
      <c r="X329" s="15">
        <f t="shared" si="139"/>
        <v>6514416.837406842</v>
      </c>
      <c r="Y329" s="15">
        <f t="shared" si="162"/>
        <v>3588329.839413343</v>
      </c>
      <c r="Z329" s="15">
        <f t="shared" si="159"/>
        <v>6518000</v>
      </c>
      <c r="AB329" s="2">
        <v>42268</v>
      </c>
      <c r="AC329" s="12">
        <f t="shared" si="148"/>
        <v>2315.1840700974162</v>
      </c>
      <c r="AD329" s="12">
        <f t="shared" si="160"/>
        <v>1301.0979851999998</v>
      </c>
      <c r="AE329" s="12">
        <f t="shared" ref="AE329:AE369" si="165">AD329*1.03</f>
        <v>1340.1309247559998</v>
      </c>
      <c r="AF329" s="34">
        <f t="shared" si="143"/>
        <v>25920</v>
      </c>
      <c r="AG329" s="36">
        <f t="shared" si="144"/>
        <v>0</v>
      </c>
      <c r="AH329" s="15">
        <f t="shared" si="161"/>
        <v>975.05314534141644</v>
      </c>
      <c r="AI329" s="15">
        <f t="shared" si="163"/>
        <v>975.05314534141644</v>
      </c>
      <c r="AJ329" s="15">
        <f t="shared" si="164"/>
        <v>0</v>
      </c>
    </row>
    <row r="330" spans="1:36" x14ac:dyDescent="0.15">
      <c r="A330" s="2">
        <v>42269</v>
      </c>
      <c r="B330" s="38">
        <v>0.249335208</v>
      </c>
      <c r="C330" s="12">
        <f t="shared" si="149"/>
        <v>21542.561971200001</v>
      </c>
      <c r="D330" s="12">
        <f>Výpar!$M$18/30</f>
        <v>11616.119999999999</v>
      </c>
      <c r="E330" s="12">
        <f t="shared" si="150"/>
        <v>11964.603599999999</v>
      </c>
      <c r="F330" s="13">
        <f t="shared" si="140"/>
        <v>3888</v>
      </c>
      <c r="G330" s="13">
        <f t="shared" si="151"/>
        <v>7171.2000000000007</v>
      </c>
      <c r="H330" s="14">
        <f t="shared" si="151"/>
        <v>7171.2000000000007</v>
      </c>
      <c r="I330" s="15">
        <f t="shared" si="145"/>
        <v>18230.400000000001</v>
      </c>
      <c r="J330" s="15">
        <f t="shared" si="146"/>
        <v>-8652.4416287999993</v>
      </c>
      <c r="K330" s="15">
        <f t="shared" si="152"/>
        <v>3421234.9232481448</v>
      </c>
      <c r="L330" s="15">
        <f t="shared" si="153"/>
        <v>0</v>
      </c>
      <c r="N330" s="2">
        <v>42269</v>
      </c>
      <c r="O330" s="38">
        <f t="shared" si="147"/>
        <v>8.2291475035123365E-2</v>
      </c>
      <c r="P330" s="12">
        <f t="shared" si="154"/>
        <v>7109.9834430346591</v>
      </c>
      <c r="Q330" s="12">
        <f t="shared" si="155"/>
        <v>3318.0479999999993</v>
      </c>
      <c r="R330" s="12">
        <f t="shared" si="156"/>
        <v>3417.5894399999993</v>
      </c>
      <c r="S330" s="13">
        <f t="shared" si="157"/>
        <v>7171.2000000000007</v>
      </c>
      <c r="T330" s="13">
        <f t="shared" si="142"/>
        <v>21772.799999999999</v>
      </c>
      <c r="U330" s="14">
        <v>0</v>
      </c>
      <c r="V330" s="15">
        <f t="shared" si="141"/>
        <v>7171.2000000000007</v>
      </c>
      <c r="W330" s="15">
        <f t="shared" si="158"/>
        <v>18293.994003034659</v>
      </c>
      <c r="X330" s="15">
        <f t="shared" ref="X330:X369" si="166">IF(IF(W330+X329&gt;$Y$2,$Y$2,W330+X329)&lt;0,0,IF(W330+X329&gt;$Y$2,$Y$2,W330+X329))</f>
        <v>6518000</v>
      </c>
      <c r="Y330" s="15">
        <f t="shared" si="162"/>
        <v>3606623.8334163777</v>
      </c>
      <c r="Z330" s="15">
        <f t="shared" si="159"/>
        <v>6518000</v>
      </c>
      <c r="AB330" s="2">
        <v>42269</v>
      </c>
      <c r="AC330" s="12">
        <f t="shared" si="148"/>
        <v>2349.6713093406097</v>
      </c>
      <c r="AD330" s="12">
        <f t="shared" si="160"/>
        <v>1301.0979851999998</v>
      </c>
      <c r="AE330" s="12">
        <f t="shared" si="165"/>
        <v>1340.1309247559998</v>
      </c>
      <c r="AF330" s="34">
        <f t="shared" si="143"/>
        <v>25920</v>
      </c>
      <c r="AG330" s="36">
        <f t="shared" si="144"/>
        <v>25920</v>
      </c>
      <c r="AH330" s="15">
        <f t="shared" si="161"/>
        <v>-24910.459615415388</v>
      </c>
      <c r="AI330" s="15">
        <f t="shared" si="163"/>
        <v>0</v>
      </c>
      <c r="AJ330" s="15">
        <f t="shared" si="164"/>
        <v>0</v>
      </c>
    </row>
    <row r="331" spans="1:36" x14ac:dyDescent="0.15">
      <c r="A331" s="2">
        <v>42270</v>
      </c>
      <c r="B331" s="38">
        <v>0.260314041</v>
      </c>
      <c r="C331" s="12">
        <f t="shared" si="149"/>
        <v>22491.133142399998</v>
      </c>
      <c r="D331" s="12">
        <f>Výpar!$M$18/30</f>
        <v>11616.119999999999</v>
      </c>
      <c r="E331" s="12">
        <f t="shared" si="150"/>
        <v>11964.603599999999</v>
      </c>
      <c r="F331" s="13">
        <f t="shared" ref="F331:F369" si="167">IF(K330&lt;4/5*$L$2,0.135*86400*1/3,0.135*86400)</f>
        <v>3888</v>
      </c>
      <c r="G331" s="13">
        <f t="shared" si="151"/>
        <v>7171.2000000000007</v>
      </c>
      <c r="H331" s="14">
        <f t="shared" si="151"/>
        <v>7171.2000000000007</v>
      </c>
      <c r="I331" s="15">
        <f t="shared" si="145"/>
        <v>18230.400000000001</v>
      </c>
      <c r="J331" s="15">
        <f t="shared" si="146"/>
        <v>-7703.8704576000018</v>
      </c>
      <c r="K331" s="15">
        <f t="shared" si="152"/>
        <v>3413531.0527905449</v>
      </c>
      <c r="L331" s="15">
        <f t="shared" si="153"/>
        <v>0</v>
      </c>
      <c r="N331" s="2">
        <v>42270</v>
      </c>
      <c r="O331" s="38">
        <f t="shared" si="147"/>
        <v>8.591496795849056E-2</v>
      </c>
      <c r="P331" s="12">
        <f t="shared" si="154"/>
        <v>7423.0532316135841</v>
      </c>
      <c r="Q331" s="12">
        <f t="shared" si="155"/>
        <v>3318.0479999999993</v>
      </c>
      <c r="R331" s="12">
        <f t="shared" si="156"/>
        <v>3417.5894399999993</v>
      </c>
      <c r="S331" s="13">
        <f t="shared" si="157"/>
        <v>7171.2000000000007</v>
      </c>
      <c r="T331" s="13">
        <f t="shared" si="142"/>
        <v>0</v>
      </c>
      <c r="U331" s="14">
        <v>0</v>
      </c>
      <c r="V331" s="15">
        <f t="shared" si="141"/>
        <v>7171.2000000000007</v>
      </c>
      <c r="W331" s="15">
        <f t="shared" si="158"/>
        <v>-3165.7362083864164</v>
      </c>
      <c r="X331" s="15">
        <f t="shared" si="166"/>
        <v>6514834.2637916133</v>
      </c>
      <c r="Y331" s="15">
        <f t="shared" si="162"/>
        <v>3600292.3609996042</v>
      </c>
      <c r="Z331" s="15">
        <f t="shared" si="159"/>
        <v>6518000</v>
      </c>
      <c r="AB331" s="2">
        <v>42270</v>
      </c>
      <c r="AC331" s="12">
        <f t="shared" si="148"/>
        <v>2453.1330270701883</v>
      </c>
      <c r="AD331" s="12">
        <f t="shared" si="160"/>
        <v>1301.0979851999998</v>
      </c>
      <c r="AE331" s="12">
        <f t="shared" si="165"/>
        <v>1340.1309247559998</v>
      </c>
      <c r="AF331" s="34">
        <f t="shared" si="143"/>
        <v>25920</v>
      </c>
      <c r="AG331" s="36">
        <f t="shared" si="144"/>
        <v>0</v>
      </c>
      <c r="AH331" s="15">
        <f t="shared" si="161"/>
        <v>1113.0021023141885</v>
      </c>
      <c r="AI331" s="15">
        <f t="shared" si="163"/>
        <v>1113.0021023141885</v>
      </c>
      <c r="AJ331" s="15">
        <f t="shared" si="164"/>
        <v>0</v>
      </c>
    </row>
    <row r="332" spans="1:36" x14ac:dyDescent="0.15">
      <c r="A332" s="2">
        <v>42271</v>
      </c>
      <c r="B332" s="38">
        <v>0.85910020799999998</v>
      </c>
      <c r="C332" s="12">
        <f t="shared" si="149"/>
        <v>74226.257971200001</v>
      </c>
      <c r="D332" s="12">
        <f>Výpar!$M$18/30</f>
        <v>11616.119999999999</v>
      </c>
      <c r="E332" s="12">
        <f t="shared" si="150"/>
        <v>11964.603599999999</v>
      </c>
      <c r="F332" s="13">
        <f t="shared" si="167"/>
        <v>3888</v>
      </c>
      <c r="G332" s="13">
        <f t="shared" si="151"/>
        <v>7171.2000000000007</v>
      </c>
      <c r="H332" s="14">
        <f t="shared" si="151"/>
        <v>7171.2000000000007</v>
      </c>
      <c r="I332" s="15">
        <f t="shared" si="145"/>
        <v>18230.400000000001</v>
      </c>
      <c r="J332" s="15">
        <f t="shared" si="146"/>
        <v>44031.254371200004</v>
      </c>
      <c r="K332" s="15">
        <f t="shared" si="152"/>
        <v>3457562.3071617451</v>
      </c>
      <c r="L332" s="15">
        <f t="shared" si="153"/>
        <v>0</v>
      </c>
      <c r="N332" s="2">
        <v>42271</v>
      </c>
      <c r="O332" s="38">
        <f t="shared" si="147"/>
        <v>0.28354047503512331</v>
      </c>
      <c r="P332" s="12">
        <f t="shared" si="154"/>
        <v>24497.897043034653</v>
      </c>
      <c r="Q332" s="12">
        <f t="shared" si="155"/>
        <v>3318.0479999999993</v>
      </c>
      <c r="R332" s="12">
        <f t="shared" si="156"/>
        <v>3417.5894399999993</v>
      </c>
      <c r="S332" s="13">
        <f t="shared" si="157"/>
        <v>7171.2000000000007</v>
      </c>
      <c r="T332" s="13">
        <f t="shared" si="142"/>
        <v>21772.799999999999</v>
      </c>
      <c r="U332" s="14">
        <v>0</v>
      </c>
      <c r="V332" s="15">
        <f t="shared" si="141"/>
        <v>7171.2000000000007</v>
      </c>
      <c r="W332" s="15">
        <f t="shared" si="158"/>
        <v>35681.907603034655</v>
      </c>
      <c r="X332" s="15">
        <f t="shared" si="166"/>
        <v>6518000</v>
      </c>
      <c r="Y332" s="15">
        <f t="shared" si="162"/>
        <v>3635974.268602639</v>
      </c>
      <c r="Z332" s="15">
        <f t="shared" si="159"/>
        <v>6518000</v>
      </c>
      <c r="AB332" s="2">
        <v>42271</v>
      </c>
      <c r="AC332" s="12">
        <f t="shared" si="148"/>
        <v>8095.9409093406075</v>
      </c>
      <c r="AD332" s="12">
        <f t="shared" si="160"/>
        <v>1301.0979851999998</v>
      </c>
      <c r="AE332" s="12">
        <f t="shared" si="165"/>
        <v>1340.1309247559998</v>
      </c>
      <c r="AF332" s="34">
        <f t="shared" si="143"/>
        <v>25920</v>
      </c>
      <c r="AG332" s="36">
        <f t="shared" si="144"/>
        <v>25920</v>
      </c>
      <c r="AH332" s="15">
        <f t="shared" si="161"/>
        <v>-19164.190015415392</v>
      </c>
      <c r="AI332" s="15">
        <f t="shared" si="163"/>
        <v>0</v>
      </c>
      <c r="AJ332" s="15">
        <f t="shared" si="164"/>
        <v>0</v>
      </c>
    </row>
    <row r="333" spans="1:36" x14ac:dyDescent="0.15">
      <c r="A333" s="2">
        <v>42272</v>
      </c>
      <c r="B333" s="38">
        <v>0.33727057999999999</v>
      </c>
      <c r="C333" s="12">
        <f t="shared" si="149"/>
        <v>29140.178111999998</v>
      </c>
      <c r="D333" s="12">
        <f>Výpar!$M$18/30</f>
        <v>11616.119999999999</v>
      </c>
      <c r="E333" s="12">
        <f t="shared" si="150"/>
        <v>11964.603599999999</v>
      </c>
      <c r="F333" s="13">
        <f t="shared" si="167"/>
        <v>3888</v>
      </c>
      <c r="G333" s="13">
        <f t="shared" si="151"/>
        <v>7171.2000000000007</v>
      </c>
      <c r="H333" s="14">
        <f t="shared" si="151"/>
        <v>7171.2000000000007</v>
      </c>
      <c r="I333" s="15">
        <f t="shared" si="145"/>
        <v>18230.400000000001</v>
      </c>
      <c r="J333" s="15">
        <f t="shared" si="146"/>
        <v>-1054.8254880000022</v>
      </c>
      <c r="K333" s="15">
        <f t="shared" si="152"/>
        <v>3456507.481673745</v>
      </c>
      <c r="L333" s="15">
        <f t="shared" si="153"/>
        <v>0</v>
      </c>
      <c r="N333" s="2">
        <v>42272</v>
      </c>
      <c r="O333" s="38">
        <f t="shared" si="147"/>
        <v>0.11131397662119011</v>
      </c>
      <c r="P333" s="12">
        <f t="shared" si="154"/>
        <v>9617.5275800708259</v>
      </c>
      <c r="Q333" s="12">
        <f t="shared" si="155"/>
        <v>3318.0479999999993</v>
      </c>
      <c r="R333" s="12">
        <f t="shared" si="156"/>
        <v>3417.5894399999993</v>
      </c>
      <c r="S333" s="13">
        <f t="shared" si="157"/>
        <v>7171.2000000000007</v>
      </c>
      <c r="T333" s="13">
        <f t="shared" si="142"/>
        <v>0</v>
      </c>
      <c r="U333" s="14">
        <v>0</v>
      </c>
      <c r="V333" s="15">
        <f t="shared" si="141"/>
        <v>7171.2000000000007</v>
      </c>
      <c r="W333" s="15">
        <f t="shared" si="158"/>
        <v>-971.26185992917453</v>
      </c>
      <c r="X333" s="15">
        <f t="shared" si="166"/>
        <v>6517028.7381400708</v>
      </c>
      <c r="Y333" s="15">
        <f t="shared" si="162"/>
        <v>3634031.7448827806</v>
      </c>
      <c r="Z333" s="15">
        <f t="shared" si="159"/>
        <v>6518000</v>
      </c>
      <c r="AB333" s="2">
        <v>42272</v>
      </c>
      <c r="AC333" s="12">
        <f t="shared" si="148"/>
        <v>3178.3517926223512</v>
      </c>
      <c r="AD333" s="12">
        <f t="shared" si="160"/>
        <v>1301.0979851999998</v>
      </c>
      <c r="AE333" s="12">
        <f t="shared" si="165"/>
        <v>1340.1309247559998</v>
      </c>
      <c r="AF333" s="34">
        <f t="shared" si="143"/>
        <v>25920</v>
      </c>
      <c r="AG333" s="36">
        <f t="shared" si="144"/>
        <v>0</v>
      </c>
      <c r="AH333" s="15">
        <f t="shared" si="161"/>
        <v>1838.2208678663515</v>
      </c>
      <c r="AI333" s="15">
        <f t="shared" si="163"/>
        <v>1838.2208678663515</v>
      </c>
      <c r="AJ333" s="15">
        <f t="shared" si="164"/>
        <v>0</v>
      </c>
    </row>
    <row r="334" spans="1:36" x14ac:dyDescent="0.15">
      <c r="A334" s="2">
        <v>42273</v>
      </c>
      <c r="B334" s="38">
        <v>0.293204729</v>
      </c>
      <c r="C334" s="12">
        <f t="shared" si="149"/>
        <v>25332.888585600002</v>
      </c>
      <c r="D334" s="12">
        <f>Výpar!$M$18/30</f>
        <v>11616.119999999999</v>
      </c>
      <c r="E334" s="12">
        <f t="shared" si="150"/>
        <v>11964.603599999999</v>
      </c>
      <c r="F334" s="13">
        <f t="shared" si="167"/>
        <v>3888</v>
      </c>
      <c r="G334" s="13">
        <f t="shared" si="151"/>
        <v>7171.2000000000007</v>
      </c>
      <c r="H334" s="14">
        <f t="shared" si="151"/>
        <v>7171.2000000000007</v>
      </c>
      <c r="I334" s="15">
        <f t="shared" si="145"/>
        <v>18230.400000000001</v>
      </c>
      <c r="J334" s="15">
        <f t="shared" si="146"/>
        <v>-4862.1150143999985</v>
      </c>
      <c r="K334" s="15">
        <f t="shared" si="152"/>
        <v>3451645.3666593451</v>
      </c>
      <c r="L334" s="15">
        <f t="shared" si="153"/>
        <v>0</v>
      </c>
      <c r="N334" s="2">
        <v>42273</v>
      </c>
      <c r="O334" s="38">
        <f t="shared" si="147"/>
        <v>9.677032710391871E-2</v>
      </c>
      <c r="P334" s="12">
        <f t="shared" si="154"/>
        <v>8360.9562617785759</v>
      </c>
      <c r="Q334" s="12">
        <f t="shared" si="155"/>
        <v>3318.0479999999993</v>
      </c>
      <c r="R334" s="12">
        <f t="shared" si="156"/>
        <v>3417.5894399999993</v>
      </c>
      <c r="S334" s="13">
        <f t="shared" si="157"/>
        <v>7171.2000000000007</v>
      </c>
      <c r="T334" s="13">
        <f t="shared" si="142"/>
        <v>21772.799999999999</v>
      </c>
      <c r="U334" s="14">
        <v>0</v>
      </c>
      <c r="V334" s="15">
        <f t="shared" si="141"/>
        <v>7171.2000000000007</v>
      </c>
      <c r="W334" s="15">
        <f t="shared" si="158"/>
        <v>19544.966821778573</v>
      </c>
      <c r="X334" s="15">
        <f t="shared" si="166"/>
        <v>6518000</v>
      </c>
      <c r="Y334" s="15">
        <f t="shared" si="162"/>
        <v>3653576.7117045592</v>
      </c>
      <c r="Z334" s="15">
        <f t="shared" si="159"/>
        <v>6518000</v>
      </c>
      <c r="AB334" s="2">
        <v>42273</v>
      </c>
      <c r="AC334" s="12">
        <f t="shared" si="148"/>
        <v>2763.0864690970097</v>
      </c>
      <c r="AD334" s="12">
        <f t="shared" si="160"/>
        <v>1301.0979851999998</v>
      </c>
      <c r="AE334" s="12">
        <f t="shared" si="165"/>
        <v>1340.1309247559998</v>
      </c>
      <c r="AF334" s="34">
        <f t="shared" si="143"/>
        <v>25920</v>
      </c>
      <c r="AG334" s="36">
        <f t="shared" si="144"/>
        <v>25920</v>
      </c>
      <c r="AH334" s="15">
        <f t="shared" si="161"/>
        <v>-24497.04445565899</v>
      </c>
      <c r="AI334" s="15">
        <f t="shared" si="163"/>
        <v>0</v>
      </c>
      <c r="AJ334" s="15">
        <f t="shared" si="164"/>
        <v>0</v>
      </c>
    </row>
    <row r="335" spans="1:36" x14ac:dyDescent="0.15">
      <c r="A335" s="2">
        <v>42274</v>
      </c>
      <c r="B335" s="38">
        <v>0.82724745700000002</v>
      </c>
      <c r="C335" s="12">
        <f t="shared" si="149"/>
        <v>71474.180284800008</v>
      </c>
      <c r="D335" s="12">
        <f>Výpar!$M$18/30</f>
        <v>11616.119999999999</v>
      </c>
      <c r="E335" s="12">
        <f t="shared" si="150"/>
        <v>11964.603599999999</v>
      </c>
      <c r="F335" s="13">
        <f t="shared" si="167"/>
        <v>3888</v>
      </c>
      <c r="G335" s="13">
        <f t="shared" si="151"/>
        <v>7171.2000000000007</v>
      </c>
      <c r="H335" s="14">
        <f t="shared" si="151"/>
        <v>7171.2000000000007</v>
      </c>
      <c r="I335" s="15">
        <f t="shared" si="145"/>
        <v>18230.400000000001</v>
      </c>
      <c r="J335" s="15">
        <f t="shared" si="146"/>
        <v>41279.176684800012</v>
      </c>
      <c r="K335" s="15">
        <f t="shared" si="152"/>
        <v>3492924.5433441452</v>
      </c>
      <c r="L335" s="15">
        <f t="shared" si="153"/>
        <v>0</v>
      </c>
      <c r="N335" s="2">
        <v>42274</v>
      </c>
      <c r="O335" s="38">
        <f t="shared" si="147"/>
        <v>0.27302768029288821</v>
      </c>
      <c r="P335" s="12">
        <f t="shared" si="154"/>
        <v>23589.591577305542</v>
      </c>
      <c r="Q335" s="12">
        <f t="shared" si="155"/>
        <v>3318.0479999999993</v>
      </c>
      <c r="R335" s="12">
        <f t="shared" si="156"/>
        <v>3417.5894399999993</v>
      </c>
      <c r="S335" s="13">
        <f t="shared" si="157"/>
        <v>7171.2000000000007</v>
      </c>
      <c r="T335" s="13">
        <f t="shared" si="142"/>
        <v>0</v>
      </c>
      <c r="U335" s="14">
        <v>0</v>
      </c>
      <c r="V335" s="15">
        <f t="shared" si="141"/>
        <v>7171.2000000000007</v>
      </c>
      <c r="W335" s="15">
        <f t="shared" si="158"/>
        <v>13000.802137305542</v>
      </c>
      <c r="X335" s="15">
        <f t="shared" si="166"/>
        <v>6518000</v>
      </c>
      <c r="Y335" s="15">
        <f t="shared" si="162"/>
        <v>3666577.5138418647</v>
      </c>
      <c r="Z335" s="15">
        <f t="shared" si="159"/>
        <v>6518000</v>
      </c>
      <c r="AB335" s="2">
        <v>42274</v>
      </c>
      <c r="AC335" s="12">
        <f t="shared" si="148"/>
        <v>7795.768720468388</v>
      </c>
      <c r="AD335" s="12">
        <f t="shared" si="160"/>
        <v>1301.0979851999998</v>
      </c>
      <c r="AE335" s="12">
        <f t="shared" si="165"/>
        <v>1340.1309247559998</v>
      </c>
      <c r="AF335" s="34">
        <f t="shared" si="143"/>
        <v>25920</v>
      </c>
      <c r="AG335" s="36">
        <f t="shared" si="144"/>
        <v>0</v>
      </c>
      <c r="AH335" s="15">
        <f t="shared" si="161"/>
        <v>6455.6377957123877</v>
      </c>
      <c r="AI335" s="15">
        <f t="shared" si="163"/>
        <v>6455.6377957123877</v>
      </c>
      <c r="AJ335" s="15">
        <f t="shared" si="164"/>
        <v>0</v>
      </c>
    </row>
    <row r="336" spans="1:36" x14ac:dyDescent="0.15">
      <c r="A336" s="2">
        <v>42275</v>
      </c>
      <c r="B336" s="38">
        <v>0.30522280699999998</v>
      </c>
      <c r="C336" s="12">
        <f t="shared" si="149"/>
        <v>26371.250524799998</v>
      </c>
      <c r="D336" s="12">
        <f>Výpar!$M$18/30</f>
        <v>11616.119999999999</v>
      </c>
      <c r="E336" s="12">
        <f t="shared" si="150"/>
        <v>11964.603599999999</v>
      </c>
      <c r="F336" s="13">
        <f t="shared" si="167"/>
        <v>3888</v>
      </c>
      <c r="G336" s="13">
        <f t="shared" si="151"/>
        <v>7171.2000000000007</v>
      </c>
      <c r="H336" s="14">
        <f t="shared" si="151"/>
        <v>7171.2000000000007</v>
      </c>
      <c r="I336" s="15">
        <f t="shared" si="145"/>
        <v>18230.400000000001</v>
      </c>
      <c r="J336" s="15">
        <f t="shared" si="146"/>
        <v>-3823.7530752000021</v>
      </c>
      <c r="K336" s="15">
        <f t="shared" si="152"/>
        <v>3489100.790268945</v>
      </c>
      <c r="L336" s="15">
        <f t="shared" si="153"/>
        <v>0</v>
      </c>
      <c r="N336" s="2">
        <v>42275</v>
      </c>
      <c r="O336" s="38">
        <f t="shared" si="147"/>
        <v>0.10073681612743103</v>
      </c>
      <c r="P336" s="12">
        <f t="shared" si="154"/>
        <v>8703.6609134100418</v>
      </c>
      <c r="Q336" s="12">
        <f t="shared" si="155"/>
        <v>3318.0479999999993</v>
      </c>
      <c r="R336" s="12">
        <f t="shared" si="156"/>
        <v>3417.5894399999993</v>
      </c>
      <c r="S336" s="13">
        <f t="shared" si="157"/>
        <v>7171.2000000000007</v>
      </c>
      <c r="T336" s="13">
        <f t="shared" si="142"/>
        <v>21772.799999999999</v>
      </c>
      <c r="U336" s="14">
        <v>0</v>
      </c>
      <c r="V336" s="15">
        <f t="shared" si="141"/>
        <v>7171.2000000000007</v>
      </c>
      <c r="W336" s="15">
        <f t="shared" si="158"/>
        <v>19887.671473410039</v>
      </c>
      <c r="X336" s="15">
        <f t="shared" si="166"/>
        <v>6518000</v>
      </c>
      <c r="Y336" s="15">
        <f t="shared" si="162"/>
        <v>3686465.1853152746</v>
      </c>
      <c r="Z336" s="15">
        <f t="shared" si="159"/>
        <v>6518000</v>
      </c>
      <c r="AB336" s="2">
        <v>42275</v>
      </c>
      <c r="AC336" s="12">
        <f t="shared" si="148"/>
        <v>2876.3417662390707</v>
      </c>
      <c r="AD336" s="12">
        <f t="shared" si="160"/>
        <v>1301.0979851999998</v>
      </c>
      <c r="AE336" s="12">
        <f t="shared" si="165"/>
        <v>1340.1309247559998</v>
      </c>
      <c r="AF336" s="34">
        <f t="shared" si="143"/>
        <v>25920</v>
      </c>
      <c r="AG336" s="36">
        <f t="shared" si="144"/>
        <v>25920</v>
      </c>
      <c r="AH336" s="15">
        <f t="shared" si="161"/>
        <v>-24383.789158516927</v>
      </c>
      <c r="AI336" s="15">
        <f t="shared" si="163"/>
        <v>0</v>
      </c>
      <c r="AJ336" s="15">
        <f t="shared" si="164"/>
        <v>0</v>
      </c>
    </row>
    <row r="337" spans="1:36" x14ac:dyDescent="0.15">
      <c r="A337" s="2">
        <v>42276</v>
      </c>
      <c r="B337" s="38">
        <v>0.86709611799999997</v>
      </c>
      <c r="C337" s="12">
        <f t="shared" si="149"/>
        <v>74917.104595199999</v>
      </c>
      <c r="D337" s="12">
        <f>Výpar!$M$18/30</f>
        <v>11616.119999999999</v>
      </c>
      <c r="E337" s="12">
        <f t="shared" si="150"/>
        <v>11964.603599999999</v>
      </c>
      <c r="F337" s="13">
        <f t="shared" si="167"/>
        <v>3888</v>
      </c>
      <c r="G337" s="13">
        <f t="shared" si="151"/>
        <v>7171.2000000000007</v>
      </c>
      <c r="H337" s="14">
        <f t="shared" si="151"/>
        <v>7171.2000000000007</v>
      </c>
      <c r="I337" s="15">
        <f t="shared" si="145"/>
        <v>18230.400000000001</v>
      </c>
      <c r="J337" s="15">
        <f t="shared" si="146"/>
        <v>44722.100995200002</v>
      </c>
      <c r="K337" s="15">
        <f t="shared" si="152"/>
        <v>3533822.8912641453</v>
      </c>
      <c r="L337" s="15">
        <f t="shared" si="153"/>
        <v>0</v>
      </c>
      <c r="N337" s="2">
        <v>42276</v>
      </c>
      <c r="O337" s="38">
        <f t="shared" si="147"/>
        <v>0.28617947348795353</v>
      </c>
      <c r="P337" s="12">
        <f t="shared" si="154"/>
        <v>24725.906509359185</v>
      </c>
      <c r="Q337" s="12">
        <f t="shared" si="155"/>
        <v>3318.0479999999993</v>
      </c>
      <c r="R337" s="12">
        <f t="shared" si="156"/>
        <v>3417.5894399999993</v>
      </c>
      <c r="S337" s="13">
        <f t="shared" si="157"/>
        <v>7171.2000000000007</v>
      </c>
      <c r="T337" s="13">
        <f t="shared" si="142"/>
        <v>0</v>
      </c>
      <c r="U337" s="14">
        <v>0</v>
      </c>
      <c r="V337" s="15">
        <f t="shared" si="141"/>
        <v>7171.2000000000007</v>
      </c>
      <c r="W337" s="15">
        <f t="shared" si="158"/>
        <v>14137.117069359185</v>
      </c>
      <c r="X337" s="15">
        <f t="shared" si="166"/>
        <v>6518000</v>
      </c>
      <c r="Y337" s="15">
        <f t="shared" si="162"/>
        <v>3700602.302384634</v>
      </c>
      <c r="Z337" s="15">
        <f t="shared" si="159"/>
        <v>6518000</v>
      </c>
      <c r="AB337" s="2">
        <v>42276</v>
      </c>
      <c r="AC337" s="12">
        <f t="shared" si="148"/>
        <v>8171.2923226840057</v>
      </c>
      <c r="AD337" s="12">
        <f t="shared" si="160"/>
        <v>1301.0979851999998</v>
      </c>
      <c r="AE337" s="12">
        <f t="shared" si="165"/>
        <v>1340.1309247559998</v>
      </c>
      <c r="AF337" s="34">
        <f t="shared" si="143"/>
        <v>25920</v>
      </c>
      <c r="AG337" s="36">
        <f t="shared" si="144"/>
        <v>0</v>
      </c>
      <c r="AH337" s="15">
        <f t="shared" si="161"/>
        <v>6831.1613979280064</v>
      </c>
      <c r="AI337" s="15">
        <f t="shared" si="163"/>
        <v>6831.1613979280064</v>
      </c>
      <c r="AJ337" s="15">
        <f t="shared" si="164"/>
        <v>0</v>
      </c>
    </row>
    <row r="338" spans="1:36" x14ac:dyDescent="0.15">
      <c r="A338" s="2">
        <v>42277</v>
      </c>
      <c r="B338" s="38">
        <v>2.4775736089999998</v>
      </c>
      <c r="C338" s="12">
        <f t="shared" si="149"/>
        <v>214062.35981759999</v>
      </c>
      <c r="D338" s="12">
        <f>Výpar!$M$18/30</f>
        <v>11616.119999999999</v>
      </c>
      <c r="E338" s="12">
        <f t="shared" si="150"/>
        <v>11964.603599999999</v>
      </c>
      <c r="F338" s="13">
        <f t="shared" si="167"/>
        <v>3888</v>
      </c>
      <c r="G338" s="13">
        <f t="shared" si="151"/>
        <v>7171.2000000000007</v>
      </c>
      <c r="H338" s="14">
        <f t="shared" si="151"/>
        <v>7171.2000000000007</v>
      </c>
      <c r="I338" s="15">
        <f t="shared" si="145"/>
        <v>18230.400000000001</v>
      </c>
      <c r="J338" s="15">
        <f t="shared" si="146"/>
        <v>183867.3562176</v>
      </c>
      <c r="K338" s="15">
        <f t="shared" si="152"/>
        <v>3717690.2474817452</v>
      </c>
      <c r="L338" s="15">
        <f t="shared" si="153"/>
        <v>0</v>
      </c>
      <c r="N338" s="2">
        <v>42277</v>
      </c>
      <c r="O338" s="38">
        <f t="shared" si="147"/>
        <v>0.81770716790507958</v>
      </c>
      <c r="P338" s="12">
        <f t="shared" si="154"/>
        <v>70649.899306998879</v>
      </c>
      <c r="Q338" s="12">
        <f t="shared" si="155"/>
        <v>3318.0479999999993</v>
      </c>
      <c r="R338" s="12">
        <f t="shared" si="156"/>
        <v>3417.5894399999993</v>
      </c>
      <c r="S338" s="13">
        <f t="shared" si="157"/>
        <v>7171.2000000000007</v>
      </c>
      <c r="T338" s="13">
        <f t="shared" si="142"/>
        <v>21772.799999999999</v>
      </c>
      <c r="U338" s="14">
        <v>0</v>
      </c>
      <c r="V338" s="15">
        <f t="shared" si="141"/>
        <v>7171.2000000000007</v>
      </c>
      <c r="W338" s="15">
        <f t="shared" si="158"/>
        <v>81833.909866998874</v>
      </c>
      <c r="X338" s="15">
        <f t="shared" si="166"/>
        <v>6518000</v>
      </c>
      <c r="Y338" s="15">
        <f t="shared" si="162"/>
        <v>3782436.2122516329</v>
      </c>
      <c r="Z338" s="15">
        <f t="shared" si="159"/>
        <v>6518000</v>
      </c>
      <c r="AB338" s="2">
        <v>42277</v>
      </c>
      <c r="AC338" s="12">
        <f t="shared" si="148"/>
        <v>23348.020813196857</v>
      </c>
      <c r="AD338" s="12">
        <f t="shared" si="160"/>
        <v>1301.0979851999998</v>
      </c>
      <c r="AE338" s="12">
        <f t="shared" si="165"/>
        <v>1340.1309247559998</v>
      </c>
      <c r="AF338" s="34">
        <f t="shared" si="143"/>
        <v>25920</v>
      </c>
      <c r="AG338" s="36">
        <f t="shared" si="144"/>
        <v>25920</v>
      </c>
      <c r="AH338" s="15">
        <f t="shared" si="161"/>
        <v>-3912.1101115591409</v>
      </c>
      <c r="AI338" s="15">
        <f t="shared" si="163"/>
        <v>2919.0512863688655</v>
      </c>
      <c r="AJ338" s="15">
        <f t="shared" si="164"/>
        <v>0</v>
      </c>
    </row>
    <row r="339" spans="1:36" x14ac:dyDescent="0.15">
      <c r="A339" s="2">
        <v>42278</v>
      </c>
      <c r="B339" s="38">
        <v>1.375423404</v>
      </c>
      <c r="C339" s="12">
        <f t="shared" si="149"/>
        <v>118836.5821056</v>
      </c>
      <c r="D339" s="12">
        <f>Výpar!$N$18/31</f>
        <v>7808.3674698795176</v>
      </c>
      <c r="E339" s="12">
        <f t="shared" si="150"/>
        <v>8042.6184939759032</v>
      </c>
      <c r="F339" s="13">
        <f t="shared" si="167"/>
        <v>3888</v>
      </c>
      <c r="G339" s="13">
        <f t="shared" si="151"/>
        <v>7171.2000000000007</v>
      </c>
      <c r="H339" s="14">
        <f t="shared" si="151"/>
        <v>7171.2000000000007</v>
      </c>
      <c r="I339" s="15">
        <f t="shared" si="145"/>
        <v>18230.400000000001</v>
      </c>
      <c r="J339" s="15">
        <f t="shared" si="146"/>
        <v>92563.563611624093</v>
      </c>
      <c r="K339" s="15">
        <f t="shared" si="152"/>
        <v>3810253.8110933695</v>
      </c>
      <c r="L339" s="15">
        <f t="shared" si="153"/>
        <v>0</v>
      </c>
      <c r="N339" s="2">
        <v>42278</v>
      </c>
      <c r="O339" s="38">
        <f t="shared" si="147"/>
        <v>0.45394961113149485</v>
      </c>
      <c r="P339" s="12">
        <f t="shared" si="154"/>
        <v>39221.246401761156</v>
      </c>
      <c r="Q339" s="12">
        <f t="shared" si="155"/>
        <v>2230.3951807228914</v>
      </c>
      <c r="R339" s="12">
        <f t="shared" si="156"/>
        <v>2297.307036144578</v>
      </c>
      <c r="S339" s="13">
        <f t="shared" si="157"/>
        <v>7171.2000000000007</v>
      </c>
      <c r="T339" s="13">
        <f t="shared" si="142"/>
        <v>21772.799999999999</v>
      </c>
      <c r="U339" s="14">
        <v>0</v>
      </c>
      <c r="V339" s="15">
        <f t="shared" si="141"/>
        <v>7171.2000000000007</v>
      </c>
      <c r="W339" s="15">
        <f t="shared" si="158"/>
        <v>51525.539365616569</v>
      </c>
      <c r="X339" s="15">
        <f t="shared" si="166"/>
        <v>6518000</v>
      </c>
      <c r="Y339" s="15">
        <f t="shared" si="162"/>
        <v>3833961.7516172496</v>
      </c>
      <c r="Z339" s="15">
        <f t="shared" si="159"/>
        <v>6518000</v>
      </c>
      <c r="AB339" s="2">
        <v>42278</v>
      </c>
      <c r="AC339" s="12">
        <f t="shared" si="148"/>
        <v>12961.638817468562</v>
      </c>
      <c r="AD339" s="12">
        <f t="shared" si="160"/>
        <v>874.59936560240953</v>
      </c>
      <c r="AE339" s="12">
        <f t="shared" si="165"/>
        <v>900.83734657048183</v>
      </c>
      <c r="AF339" s="34">
        <f t="shared" si="143"/>
        <v>25920</v>
      </c>
      <c r="AG339" s="36">
        <f t="shared" si="144"/>
        <v>25920</v>
      </c>
      <c r="AH339" s="15">
        <f t="shared" si="161"/>
        <v>-13859.198529101921</v>
      </c>
      <c r="AI339" s="15">
        <f t="shared" si="163"/>
        <v>0</v>
      </c>
      <c r="AJ339" s="15">
        <f t="shared" si="164"/>
        <v>0</v>
      </c>
    </row>
    <row r="340" spans="1:36" x14ac:dyDescent="0.15">
      <c r="A340" s="2">
        <v>42279</v>
      </c>
      <c r="B340" s="38">
        <v>1.9798089329999999</v>
      </c>
      <c r="C340" s="12">
        <f t="shared" si="149"/>
        <v>171055.49181119999</v>
      </c>
      <c r="D340" s="12">
        <f>Výpar!$N$18/31</f>
        <v>7808.3674698795176</v>
      </c>
      <c r="E340" s="12">
        <f t="shared" si="150"/>
        <v>8042.6184939759032</v>
      </c>
      <c r="F340" s="13">
        <f t="shared" si="167"/>
        <v>3888</v>
      </c>
      <c r="G340" s="13">
        <f t="shared" si="151"/>
        <v>7171.2000000000007</v>
      </c>
      <c r="H340" s="14">
        <f t="shared" si="151"/>
        <v>7171.2000000000007</v>
      </c>
      <c r="I340" s="15">
        <f t="shared" si="145"/>
        <v>18230.400000000001</v>
      </c>
      <c r="J340" s="15">
        <f t="shared" si="146"/>
        <v>144782.47331722407</v>
      </c>
      <c r="K340" s="15">
        <f t="shared" si="152"/>
        <v>3955036.2844105936</v>
      </c>
      <c r="L340" s="15">
        <f t="shared" si="153"/>
        <v>0</v>
      </c>
      <c r="N340" s="2">
        <v>42279</v>
      </c>
      <c r="O340" s="38">
        <f t="shared" si="147"/>
        <v>0.65342315147198826</v>
      </c>
      <c r="P340" s="12">
        <f t="shared" si="154"/>
        <v>56455.760287179786</v>
      </c>
      <c r="Q340" s="12">
        <f t="shared" si="155"/>
        <v>2230.3951807228914</v>
      </c>
      <c r="R340" s="12">
        <f t="shared" si="156"/>
        <v>2297.307036144578</v>
      </c>
      <c r="S340" s="13">
        <f t="shared" si="157"/>
        <v>7171.2000000000007</v>
      </c>
      <c r="T340" s="13">
        <f t="shared" si="142"/>
        <v>0</v>
      </c>
      <c r="U340" s="14">
        <v>0</v>
      </c>
      <c r="V340" s="15">
        <f t="shared" si="141"/>
        <v>7171.2000000000007</v>
      </c>
      <c r="W340" s="15">
        <f t="shared" si="158"/>
        <v>46987.253251035203</v>
      </c>
      <c r="X340" s="15">
        <f t="shared" si="166"/>
        <v>6518000</v>
      </c>
      <c r="Y340" s="15">
        <f t="shared" si="162"/>
        <v>3880949.0048682848</v>
      </c>
      <c r="Z340" s="15">
        <f t="shared" si="159"/>
        <v>6518000</v>
      </c>
      <c r="AB340" s="2">
        <v>42279</v>
      </c>
      <c r="AC340" s="12">
        <f t="shared" si="148"/>
        <v>18657.213656910997</v>
      </c>
      <c r="AD340" s="12">
        <f t="shared" si="160"/>
        <v>874.59936560240953</v>
      </c>
      <c r="AE340" s="12">
        <f t="shared" si="165"/>
        <v>900.83734657048183</v>
      </c>
      <c r="AF340" s="34">
        <f t="shared" si="143"/>
        <v>25920</v>
      </c>
      <c r="AG340" s="36">
        <f t="shared" si="144"/>
        <v>0</v>
      </c>
      <c r="AH340" s="15">
        <f t="shared" si="161"/>
        <v>17756.376310340514</v>
      </c>
      <c r="AI340" s="15">
        <f t="shared" si="163"/>
        <v>17756.376310340514</v>
      </c>
      <c r="AJ340" s="15">
        <f t="shared" si="164"/>
        <v>0</v>
      </c>
    </row>
    <row r="341" spans="1:36" x14ac:dyDescent="0.15">
      <c r="A341" s="2">
        <v>42280</v>
      </c>
      <c r="B341" s="38">
        <v>1.604109821</v>
      </c>
      <c r="C341" s="12">
        <f t="shared" si="149"/>
        <v>138595.08853440001</v>
      </c>
      <c r="D341" s="12">
        <f>Výpar!$N$18/31</f>
        <v>7808.3674698795176</v>
      </c>
      <c r="E341" s="12">
        <f t="shared" si="150"/>
        <v>8042.6184939759032</v>
      </c>
      <c r="F341" s="13">
        <f t="shared" si="167"/>
        <v>3888</v>
      </c>
      <c r="G341" s="13">
        <f t="shared" si="151"/>
        <v>7171.2000000000007</v>
      </c>
      <c r="H341" s="14">
        <f t="shared" si="151"/>
        <v>7171.2000000000007</v>
      </c>
      <c r="I341" s="15">
        <f t="shared" si="145"/>
        <v>18230.400000000001</v>
      </c>
      <c r="J341" s="15">
        <f t="shared" si="146"/>
        <v>112322.07004042411</v>
      </c>
      <c r="K341" s="15">
        <f t="shared" si="152"/>
        <v>4067358.3544510175</v>
      </c>
      <c r="L341" s="15">
        <f t="shared" si="153"/>
        <v>0</v>
      </c>
      <c r="N341" s="2">
        <v>42280</v>
      </c>
      <c r="O341" s="38">
        <f t="shared" si="147"/>
        <v>0.52942608606008701</v>
      </c>
      <c r="P341" s="12">
        <f t="shared" si="154"/>
        <v>45742.41383559152</v>
      </c>
      <c r="Q341" s="12">
        <f t="shared" si="155"/>
        <v>2230.3951807228914</v>
      </c>
      <c r="R341" s="12">
        <f t="shared" si="156"/>
        <v>2297.307036144578</v>
      </c>
      <c r="S341" s="13">
        <f t="shared" si="157"/>
        <v>7171.2000000000007</v>
      </c>
      <c r="T341" s="13">
        <f t="shared" si="142"/>
        <v>21772.799999999999</v>
      </c>
      <c r="U341" s="14">
        <v>0</v>
      </c>
      <c r="V341" s="15">
        <f t="shared" si="141"/>
        <v>7171.2000000000007</v>
      </c>
      <c r="W341" s="15">
        <f t="shared" si="158"/>
        <v>58046.70679944694</v>
      </c>
      <c r="X341" s="15">
        <f t="shared" si="166"/>
        <v>6518000</v>
      </c>
      <c r="Y341" s="15">
        <f t="shared" si="162"/>
        <v>3938995.7116677319</v>
      </c>
      <c r="Z341" s="15">
        <f t="shared" si="159"/>
        <v>6518000</v>
      </c>
      <c r="AB341" s="2">
        <v>42280</v>
      </c>
      <c r="AC341" s="12">
        <f t="shared" si="148"/>
        <v>15116.721195007489</v>
      </c>
      <c r="AD341" s="12">
        <f t="shared" si="160"/>
        <v>874.59936560240953</v>
      </c>
      <c r="AE341" s="12">
        <f t="shared" si="165"/>
        <v>900.83734657048183</v>
      </c>
      <c r="AF341" s="34">
        <f t="shared" si="143"/>
        <v>25920</v>
      </c>
      <c r="AG341" s="36">
        <f t="shared" si="144"/>
        <v>25920</v>
      </c>
      <c r="AH341" s="15">
        <f t="shared" si="161"/>
        <v>-11704.116151562994</v>
      </c>
      <c r="AI341" s="15">
        <f t="shared" si="163"/>
        <v>6052.2601587775207</v>
      </c>
      <c r="AJ341" s="15">
        <f t="shared" si="164"/>
        <v>0</v>
      </c>
    </row>
    <row r="342" spans="1:36" x14ac:dyDescent="0.15">
      <c r="A342" s="2">
        <v>42281</v>
      </c>
      <c r="B342" s="38">
        <v>1.9581797949999999</v>
      </c>
      <c r="C342" s="12">
        <f t="shared" si="149"/>
        <v>169186.73428800001</v>
      </c>
      <c r="D342" s="12">
        <f>Výpar!$N$18/31</f>
        <v>7808.3674698795176</v>
      </c>
      <c r="E342" s="12">
        <f t="shared" si="150"/>
        <v>8042.6184939759032</v>
      </c>
      <c r="F342" s="13">
        <f t="shared" si="167"/>
        <v>3888</v>
      </c>
      <c r="G342" s="13">
        <f t="shared" si="151"/>
        <v>7171.2000000000007</v>
      </c>
      <c r="H342" s="14">
        <f t="shared" si="151"/>
        <v>7171.2000000000007</v>
      </c>
      <c r="I342" s="15">
        <f t="shared" si="145"/>
        <v>18230.400000000001</v>
      </c>
      <c r="J342" s="15">
        <f t="shared" si="146"/>
        <v>142913.71579402412</v>
      </c>
      <c r="K342" s="15">
        <f t="shared" si="152"/>
        <v>4210272.0702450415</v>
      </c>
      <c r="L342" s="15">
        <f t="shared" si="153"/>
        <v>0</v>
      </c>
      <c r="N342" s="2">
        <v>42281</v>
      </c>
      <c r="O342" s="38">
        <f t="shared" si="147"/>
        <v>0.64628459416981121</v>
      </c>
      <c r="P342" s="12">
        <f t="shared" si="154"/>
        <v>55838.988936271686</v>
      </c>
      <c r="Q342" s="12">
        <f t="shared" si="155"/>
        <v>2230.3951807228914</v>
      </c>
      <c r="R342" s="12">
        <f t="shared" si="156"/>
        <v>2297.307036144578</v>
      </c>
      <c r="S342" s="13">
        <f t="shared" si="157"/>
        <v>7171.2000000000007</v>
      </c>
      <c r="T342" s="13">
        <f t="shared" si="142"/>
        <v>21772.799999999999</v>
      </c>
      <c r="U342" s="14">
        <v>0</v>
      </c>
      <c r="V342" s="15">
        <f t="shared" si="141"/>
        <v>7171.2000000000007</v>
      </c>
      <c r="W342" s="15">
        <f t="shared" si="158"/>
        <v>68143.281900127098</v>
      </c>
      <c r="X342" s="15">
        <f t="shared" si="166"/>
        <v>6518000</v>
      </c>
      <c r="Y342" s="15">
        <f t="shared" si="162"/>
        <v>4007138.9935678588</v>
      </c>
      <c r="Z342" s="15">
        <f t="shared" si="159"/>
        <v>6518000</v>
      </c>
      <c r="AB342" s="2">
        <v>42281</v>
      </c>
      <c r="AC342" s="12">
        <f t="shared" si="148"/>
        <v>18453.386185403771</v>
      </c>
      <c r="AD342" s="12">
        <f t="shared" si="160"/>
        <v>874.59936560240953</v>
      </c>
      <c r="AE342" s="12">
        <f t="shared" si="165"/>
        <v>900.83734657048183</v>
      </c>
      <c r="AF342" s="34">
        <f t="shared" si="143"/>
        <v>25920</v>
      </c>
      <c r="AG342" s="36">
        <f t="shared" si="144"/>
        <v>25920</v>
      </c>
      <c r="AH342" s="15">
        <f t="shared" si="161"/>
        <v>-8367.4511611667112</v>
      </c>
      <c r="AI342" s="15">
        <f t="shared" si="163"/>
        <v>0</v>
      </c>
      <c r="AJ342" s="15">
        <f t="shared" si="164"/>
        <v>0</v>
      </c>
    </row>
    <row r="343" spans="1:36" x14ac:dyDescent="0.15">
      <c r="A343" s="2">
        <v>42282</v>
      </c>
      <c r="B343" s="38">
        <v>1.356871428</v>
      </c>
      <c r="C343" s="12">
        <f t="shared" si="149"/>
        <v>117233.6913792</v>
      </c>
      <c r="D343" s="12">
        <f>Výpar!$N$18/31</f>
        <v>7808.3674698795176</v>
      </c>
      <c r="E343" s="12">
        <f t="shared" si="150"/>
        <v>8042.6184939759032</v>
      </c>
      <c r="F343" s="13">
        <f t="shared" si="167"/>
        <v>3888</v>
      </c>
      <c r="G343" s="13">
        <f t="shared" si="151"/>
        <v>7171.2000000000007</v>
      </c>
      <c r="H343" s="14">
        <f t="shared" si="151"/>
        <v>7171.2000000000007</v>
      </c>
      <c r="I343" s="15">
        <f t="shared" si="145"/>
        <v>18230.400000000001</v>
      </c>
      <c r="J343" s="15">
        <f t="shared" si="146"/>
        <v>90960.672885224092</v>
      </c>
      <c r="K343" s="15">
        <f t="shared" si="152"/>
        <v>4301232.7431302657</v>
      </c>
      <c r="L343" s="15">
        <f t="shared" si="153"/>
        <v>0</v>
      </c>
      <c r="N343" s="2">
        <v>42282</v>
      </c>
      <c r="O343" s="38">
        <f t="shared" si="147"/>
        <v>0.44782665127314941</v>
      </c>
      <c r="P343" s="12">
        <f t="shared" si="154"/>
        <v>38692.222670000112</v>
      </c>
      <c r="Q343" s="12">
        <f t="shared" si="155"/>
        <v>2230.3951807228914</v>
      </c>
      <c r="R343" s="12">
        <f t="shared" si="156"/>
        <v>2297.307036144578</v>
      </c>
      <c r="S343" s="13">
        <f t="shared" si="157"/>
        <v>7171.2000000000007</v>
      </c>
      <c r="T343" s="13">
        <f t="shared" si="142"/>
        <v>0</v>
      </c>
      <c r="U343" s="14">
        <v>0</v>
      </c>
      <c r="V343" s="15">
        <f t="shared" si="141"/>
        <v>7171.2000000000007</v>
      </c>
      <c r="W343" s="15">
        <f t="shared" si="158"/>
        <v>29223.715633855532</v>
      </c>
      <c r="X343" s="15">
        <f t="shared" si="166"/>
        <v>6518000</v>
      </c>
      <c r="Y343" s="15">
        <f t="shared" si="162"/>
        <v>4036362.7092017145</v>
      </c>
      <c r="Z343" s="15">
        <f t="shared" si="159"/>
        <v>6518000</v>
      </c>
      <c r="AB343" s="2">
        <v>42282</v>
      </c>
      <c r="AC343" s="12">
        <f t="shared" si="148"/>
        <v>12786.809734610855</v>
      </c>
      <c r="AD343" s="12">
        <f t="shared" si="160"/>
        <v>874.59936560240953</v>
      </c>
      <c r="AE343" s="12">
        <f t="shared" si="165"/>
        <v>900.83734657048183</v>
      </c>
      <c r="AF343" s="34">
        <f t="shared" si="143"/>
        <v>25920</v>
      </c>
      <c r="AG343" s="36">
        <f t="shared" si="144"/>
        <v>0</v>
      </c>
      <c r="AH343" s="15">
        <f t="shared" si="161"/>
        <v>11885.972388040373</v>
      </c>
      <c r="AI343" s="15">
        <f t="shared" si="163"/>
        <v>11885.972388040373</v>
      </c>
      <c r="AJ343" s="15">
        <f t="shared" si="164"/>
        <v>0</v>
      </c>
    </row>
    <row r="344" spans="1:36" x14ac:dyDescent="0.15">
      <c r="A344" s="2">
        <v>42283</v>
      </c>
      <c r="B344" s="38">
        <v>1.8794117749999999</v>
      </c>
      <c r="C344" s="12">
        <f t="shared" si="149"/>
        <v>162381.17736</v>
      </c>
      <c r="D344" s="12">
        <f>Výpar!$N$18/31</f>
        <v>7808.3674698795176</v>
      </c>
      <c r="E344" s="12">
        <f t="shared" si="150"/>
        <v>8042.6184939759032</v>
      </c>
      <c r="F344" s="13">
        <f t="shared" si="167"/>
        <v>3888</v>
      </c>
      <c r="G344" s="13">
        <f t="shared" si="151"/>
        <v>7171.2000000000007</v>
      </c>
      <c r="H344" s="14">
        <f t="shared" si="151"/>
        <v>7171.2000000000007</v>
      </c>
      <c r="I344" s="15">
        <f t="shared" si="145"/>
        <v>18230.400000000001</v>
      </c>
      <c r="J344" s="15">
        <f t="shared" si="146"/>
        <v>136108.15886602411</v>
      </c>
      <c r="K344" s="15">
        <f t="shared" si="152"/>
        <v>4437340.9019962903</v>
      </c>
      <c r="L344" s="15">
        <f t="shared" si="153"/>
        <v>0</v>
      </c>
      <c r="N344" s="2">
        <v>42283</v>
      </c>
      <c r="O344" s="38">
        <f t="shared" si="147"/>
        <v>0.6202877179027575</v>
      </c>
      <c r="P344" s="12">
        <f t="shared" si="154"/>
        <v>53592.858826798249</v>
      </c>
      <c r="Q344" s="12">
        <f t="shared" si="155"/>
        <v>2230.3951807228914</v>
      </c>
      <c r="R344" s="12">
        <f t="shared" si="156"/>
        <v>2297.307036144578</v>
      </c>
      <c r="S344" s="13">
        <f t="shared" si="157"/>
        <v>7171.2000000000007</v>
      </c>
      <c r="T344" s="13">
        <f t="shared" si="142"/>
        <v>21772.799999999999</v>
      </c>
      <c r="U344" s="14">
        <v>0</v>
      </c>
      <c r="V344" s="15">
        <f t="shared" si="141"/>
        <v>7171.2000000000007</v>
      </c>
      <c r="W344" s="15">
        <f t="shared" si="158"/>
        <v>65897.151790653661</v>
      </c>
      <c r="X344" s="15">
        <f t="shared" si="166"/>
        <v>6518000</v>
      </c>
      <c r="Y344" s="15">
        <f t="shared" si="162"/>
        <v>4102259.8609923683</v>
      </c>
      <c r="Z344" s="15">
        <f t="shared" si="159"/>
        <v>6518000</v>
      </c>
      <c r="AB344" s="2">
        <v>42283</v>
      </c>
      <c r="AC344" s="12">
        <f t="shared" si="148"/>
        <v>17711.09648563715</v>
      </c>
      <c r="AD344" s="12">
        <f t="shared" si="160"/>
        <v>874.59936560240953</v>
      </c>
      <c r="AE344" s="12">
        <f t="shared" si="165"/>
        <v>900.83734657048183</v>
      </c>
      <c r="AF344" s="34">
        <f t="shared" si="143"/>
        <v>25920</v>
      </c>
      <c r="AG344" s="36">
        <f t="shared" si="144"/>
        <v>25920</v>
      </c>
      <c r="AH344" s="15">
        <f t="shared" si="161"/>
        <v>-9109.7408609333324</v>
      </c>
      <c r="AI344" s="15">
        <f t="shared" si="163"/>
        <v>2776.2315271070402</v>
      </c>
      <c r="AJ344" s="15">
        <f t="shared" si="164"/>
        <v>0</v>
      </c>
    </row>
    <row r="345" spans="1:36" x14ac:dyDescent="0.15">
      <c r="A345" s="2">
        <v>42284</v>
      </c>
      <c r="B345" s="38">
        <v>1.413027346</v>
      </c>
      <c r="C345" s="12">
        <f t="shared" si="149"/>
        <v>122085.5626944</v>
      </c>
      <c r="D345" s="12">
        <f>Výpar!$N$18/31</f>
        <v>7808.3674698795176</v>
      </c>
      <c r="E345" s="12">
        <f t="shared" si="150"/>
        <v>8042.6184939759032</v>
      </c>
      <c r="F345" s="13">
        <f t="shared" si="167"/>
        <v>3888</v>
      </c>
      <c r="G345" s="13">
        <f t="shared" si="151"/>
        <v>7171.2000000000007</v>
      </c>
      <c r="H345" s="14">
        <f t="shared" si="151"/>
        <v>7171.2000000000007</v>
      </c>
      <c r="I345" s="15">
        <f t="shared" si="145"/>
        <v>18230.400000000001</v>
      </c>
      <c r="J345" s="15">
        <f t="shared" si="146"/>
        <v>95812.54420042409</v>
      </c>
      <c r="K345" s="15">
        <f t="shared" si="152"/>
        <v>4533153.4461967144</v>
      </c>
      <c r="L345" s="15">
        <f t="shared" si="153"/>
        <v>0</v>
      </c>
      <c r="N345" s="2">
        <v>42284</v>
      </c>
      <c r="O345" s="38">
        <f t="shared" si="147"/>
        <v>0.4663605493184324</v>
      </c>
      <c r="P345" s="12">
        <f t="shared" si="154"/>
        <v>40293.551461112562</v>
      </c>
      <c r="Q345" s="12">
        <f t="shared" si="155"/>
        <v>2230.3951807228914</v>
      </c>
      <c r="R345" s="12">
        <f t="shared" si="156"/>
        <v>2297.307036144578</v>
      </c>
      <c r="S345" s="13">
        <f t="shared" si="157"/>
        <v>7171.2000000000007</v>
      </c>
      <c r="T345" s="13">
        <f t="shared" si="142"/>
        <v>21772.799999999999</v>
      </c>
      <c r="U345" s="14">
        <v>0</v>
      </c>
      <c r="V345" s="15">
        <f t="shared" si="141"/>
        <v>7171.2000000000007</v>
      </c>
      <c r="W345" s="15">
        <f t="shared" si="158"/>
        <v>52597.844424967974</v>
      </c>
      <c r="X345" s="15">
        <f t="shared" si="166"/>
        <v>6518000</v>
      </c>
      <c r="Y345" s="15">
        <f t="shared" si="162"/>
        <v>4154857.7054173364</v>
      </c>
      <c r="Z345" s="15">
        <f t="shared" si="159"/>
        <v>6518000</v>
      </c>
      <c r="AB345" s="2">
        <v>42284</v>
      </c>
      <c r="AC345" s="12">
        <f t="shared" si="148"/>
        <v>13316.008761225194</v>
      </c>
      <c r="AD345" s="12">
        <f t="shared" si="160"/>
        <v>874.59936560240953</v>
      </c>
      <c r="AE345" s="12">
        <f t="shared" si="165"/>
        <v>900.83734657048183</v>
      </c>
      <c r="AF345" s="34">
        <f t="shared" si="143"/>
        <v>25920</v>
      </c>
      <c r="AG345" s="36">
        <f t="shared" si="144"/>
        <v>25920</v>
      </c>
      <c r="AH345" s="15">
        <f t="shared" si="161"/>
        <v>-13504.828585345289</v>
      </c>
      <c r="AI345" s="15">
        <f t="shared" si="163"/>
        <v>0</v>
      </c>
      <c r="AJ345" s="15">
        <f t="shared" si="164"/>
        <v>0</v>
      </c>
    </row>
    <row r="346" spans="1:36" x14ac:dyDescent="0.15">
      <c r="A346" s="2">
        <v>42285</v>
      </c>
      <c r="B346" s="38">
        <v>0.86885000899999998</v>
      </c>
      <c r="C346" s="12">
        <f t="shared" si="149"/>
        <v>75068.640777599998</v>
      </c>
      <c r="D346" s="12">
        <f>Výpar!$N$18/31</f>
        <v>7808.3674698795176</v>
      </c>
      <c r="E346" s="12">
        <f t="shared" si="150"/>
        <v>8042.6184939759032</v>
      </c>
      <c r="F346" s="13">
        <f t="shared" si="167"/>
        <v>11664</v>
      </c>
      <c r="G346" s="13">
        <f t="shared" si="151"/>
        <v>7171.2000000000007</v>
      </c>
      <c r="H346" s="14">
        <f t="shared" si="151"/>
        <v>7171.2000000000007</v>
      </c>
      <c r="I346" s="15">
        <f t="shared" si="145"/>
        <v>26006.400000000001</v>
      </c>
      <c r="J346" s="15">
        <f t="shared" si="146"/>
        <v>41019.622283624092</v>
      </c>
      <c r="K346" s="15">
        <f t="shared" si="152"/>
        <v>4574173.0684803389</v>
      </c>
      <c r="L346" s="15">
        <f t="shared" si="153"/>
        <v>0</v>
      </c>
      <c r="N346" s="2">
        <v>42285</v>
      </c>
      <c r="O346" s="38">
        <f t="shared" si="147"/>
        <v>0.28675833388476046</v>
      </c>
      <c r="P346" s="12">
        <f t="shared" si="154"/>
        <v>24775.920047643303</v>
      </c>
      <c r="Q346" s="12">
        <f t="shared" si="155"/>
        <v>2230.3951807228914</v>
      </c>
      <c r="R346" s="12">
        <f t="shared" si="156"/>
        <v>2297.307036144578</v>
      </c>
      <c r="S346" s="13">
        <f t="shared" si="157"/>
        <v>7171.2000000000007</v>
      </c>
      <c r="T346" s="13">
        <f t="shared" si="142"/>
        <v>0</v>
      </c>
      <c r="U346" s="14">
        <v>0</v>
      </c>
      <c r="V346" s="15">
        <f t="shared" si="141"/>
        <v>7171.2000000000007</v>
      </c>
      <c r="W346" s="15">
        <f t="shared" si="158"/>
        <v>15307.413011498724</v>
      </c>
      <c r="X346" s="15">
        <f t="shared" si="166"/>
        <v>6518000</v>
      </c>
      <c r="Y346" s="15">
        <f t="shared" si="162"/>
        <v>4170165.1184288352</v>
      </c>
      <c r="Z346" s="15">
        <f t="shared" si="159"/>
        <v>6518000</v>
      </c>
      <c r="AB346" s="2">
        <v>42285</v>
      </c>
      <c r="AC346" s="12">
        <f t="shared" si="148"/>
        <v>8187.820543449403</v>
      </c>
      <c r="AD346" s="12">
        <f t="shared" si="160"/>
        <v>874.59936560240953</v>
      </c>
      <c r="AE346" s="12">
        <f t="shared" si="165"/>
        <v>900.83734657048183</v>
      </c>
      <c r="AF346" s="34">
        <f t="shared" si="143"/>
        <v>25920</v>
      </c>
      <c r="AG346" s="36">
        <f t="shared" si="144"/>
        <v>0</v>
      </c>
      <c r="AH346" s="15">
        <f t="shared" si="161"/>
        <v>7286.9831968789213</v>
      </c>
      <c r="AI346" s="15">
        <f t="shared" si="163"/>
        <v>7286.9831968789213</v>
      </c>
      <c r="AJ346" s="15">
        <f t="shared" si="164"/>
        <v>0</v>
      </c>
    </row>
    <row r="347" spans="1:36" x14ac:dyDescent="0.15">
      <c r="A347" s="2">
        <v>42286</v>
      </c>
      <c r="B347" s="38">
        <v>1.31965884</v>
      </c>
      <c r="C347" s="12">
        <f t="shared" si="149"/>
        <v>114018.523776</v>
      </c>
      <c r="D347" s="12">
        <f>Výpar!$N$18/31</f>
        <v>7808.3674698795176</v>
      </c>
      <c r="E347" s="12">
        <f t="shared" si="150"/>
        <v>8042.6184939759032</v>
      </c>
      <c r="F347" s="13">
        <f t="shared" si="167"/>
        <v>11664</v>
      </c>
      <c r="G347" s="13">
        <f t="shared" si="151"/>
        <v>7171.2000000000007</v>
      </c>
      <c r="H347" s="14">
        <f t="shared" si="151"/>
        <v>7171.2000000000007</v>
      </c>
      <c r="I347" s="15">
        <f t="shared" si="145"/>
        <v>26006.400000000001</v>
      </c>
      <c r="J347" s="15">
        <f t="shared" si="146"/>
        <v>79969.505282024096</v>
      </c>
      <c r="K347" s="15">
        <f t="shared" si="152"/>
        <v>4654142.5737623628</v>
      </c>
      <c r="L347" s="15">
        <f t="shared" si="153"/>
        <v>0</v>
      </c>
      <c r="N347" s="2">
        <v>42286</v>
      </c>
      <c r="O347" s="38">
        <f t="shared" si="147"/>
        <v>0.43554487694629895</v>
      </c>
      <c r="P347" s="12">
        <f t="shared" si="154"/>
        <v>37631.07736816023</v>
      </c>
      <c r="Q347" s="12">
        <f t="shared" si="155"/>
        <v>2230.3951807228914</v>
      </c>
      <c r="R347" s="12">
        <f t="shared" si="156"/>
        <v>2297.307036144578</v>
      </c>
      <c r="S347" s="13">
        <f t="shared" si="157"/>
        <v>7171.2000000000007</v>
      </c>
      <c r="T347" s="13">
        <f t="shared" si="142"/>
        <v>21772.799999999999</v>
      </c>
      <c r="U347" s="14">
        <v>0</v>
      </c>
      <c r="V347" s="15">
        <f t="shared" si="141"/>
        <v>7171.2000000000007</v>
      </c>
      <c r="W347" s="15">
        <f t="shared" si="158"/>
        <v>49935.370332015649</v>
      </c>
      <c r="X347" s="15">
        <f t="shared" si="166"/>
        <v>6518000</v>
      </c>
      <c r="Y347" s="15">
        <f t="shared" si="162"/>
        <v>4220100.4887608504</v>
      </c>
      <c r="Z347" s="15">
        <f t="shared" si="159"/>
        <v>6518000</v>
      </c>
      <c r="AB347" s="2">
        <v>42286</v>
      </c>
      <c r="AC347" s="12">
        <f t="shared" si="148"/>
        <v>12436.127810981714</v>
      </c>
      <c r="AD347" s="12">
        <f t="shared" si="160"/>
        <v>874.59936560240953</v>
      </c>
      <c r="AE347" s="12">
        <f t="shared" si="165"/>
        <v>900.83734657048183</v>
      </c>
      <c r="AF347" s="34">
        <f t="shared" si="143"/>
        <v>25920</v>
      </c>
      <c r="AG347" s="36">
        <f t="shared" si="144"/>
        <v>25920</v>
      </c>
      <c r="AH347" s="15">
        <f t="shared" si="161"/>
        <v>-14384.709535588769</v>
      </c>
      <c r="AI347" s="15">
        <f t="shared" si="163"/>
        <v>0</v>
      </c>
      <c r="AJ347" s="15">
        <f t="shared" si="164"/>
        <v>0</v>
      </c>
    </row>
    <row r="348" spans="1:36" x14ac:dyDescent="0.15">
      <c r="A348" s="2">
        <v>42287</v>
      </c>
      <c r="B348" s="38">
        <v>0.28627686000000002</v>
      </c>
      <c r="C348" s="12">
        <f t="shared" si="149"/>
        <v>24734.320704000002</v>
      </c>
      <c r="D348" s="12">
        <f>Výpar!$N$18/31</f>
        <v>7808.3674698795176</v>
      </c>
      <c r="E348" s="12">
        <f t="shared" si="150"/>
        <v>8042.6184939759032</v>
      </c>
      <c r="F348" s="13">
        <f t="shared" si="167"/>
        <v>11664</v>
      </c>
      <c r="G348" s="13">
        <f t="shared" si="151"/>
        <v>7171.2000000000007</v>
      </c>
      <c r="H348" s="14">
        <f t="shared" si="151"/>
        <v>7171.2000000000007</v>
      </c>
      <c r="I348" s="15">
        <f t="shared" si="145"/>
        <v>26006.400000000001</v>
      </c>
      <c r="J348" s="15">
        <f t="shared" si="146"/>
        <v>-9314.697789975904</v>
      </c>
      <c r="K348" s="15">
        <f t="shared" si="152"/>
        <v>4644827.8759723874</v>
      </c>
      <c r="L348" s="15">
        <f t="shared" si="153"/>
        <v>0</v>
      </c>
      <c r="N348" s="2">
        <v>42287</v>
      </c>
      <c r="O348" s="38">
        <f t="shared" si="147"/>
        <v>9.4483828685050786E-2</v>
      </c>
      <c r="P348" s="12">
        <f t="shared" si="154"/>
        <v>8163.402798388388</v>
      </c>
      <c r="Q348" s="12">
        <f t="shared" si="155"/>
        <v>2230.3951807228914</v>
      </c>
      <c r="R348" s="12">
        <f t="shared" si="156"/>
        <v>2297.307036144578</v>
      </c>
      <c r="S348" s="13">
        <f t="shared" si="157"/>
        <v>7171.2000000000007</v>
      </c>
      <c r="T348" s="13">
        <f t="shared" si="142"/>
        <v>0</v>
      </c>
      <c r="U348" s="14">
        <v>0</v>
      </c>
      <c r="V348" s="15">
        <f t="shared" si="141"/>
        <v>7171.2000000000007</v>
      </c>
      <c r="W348" s="15">
        <f t="shared" si="158"/>
        <v>-1305.1042377561917</v>
      </c>
      <c r="X348" s="15">
        <f t="shared" si="166"/>
        <v>6516694.8957622442</v>
      </c>
      <c r="Y348" s="15">
        <f t="shared" si="162"/>
        <v>4217490.2802853389</v>
      </c>
      <c r="Z348" s="15">
        <f t="shared" si="159"/>
        <v>6518000</v>
      </c>
      <c r="AB348" s="2">
        <v>42287</v>
      </c>
      <c r="AC348" s="12">
        <f t="shared" si="148"/>
        <v>2697.8000013143683</v>
      </c>
      <c r="AD348" s="12">
        <f t="shared" si="160"/>
        <v>874.59936560240953</v>
      </c>
      <c r="AE348" s="12">
        <f t="shared" si="165"/>
        <v>900.83734657048183</v>
      </c>
      <c r="AF348" s="34">
        <f t="shared" si="143"/>
        <v>25920</v>
      </c>
      <c r="AG348" s="36">
        <f t="shared" si="144"/>
        <v>0</v>
      </c>
      <c r="AH348" s="15">
        <f t="shared" si="161"/>
        <v>1796.9626547438866</v>
      </c>
      <c r="AI348" s="15">
        <f t="shared" si="163"/>
        <v>1796.9626547438866</v>
      </c>
      <c r="AJ348" s="15">
        <f t="shared" si="164"/>
        <v>0</v>
      </c>
    </row>
    <row r="349" spans="1:36" x14ac:dyDescent="0.15">
      <c r="A349" s="2">
        <v>42288</v>
      </c>
      <c r="B349" s="38">
        <v>0.663854206</v>
      </c>
      <c r="C349" s="12">
        <f t="shared" si="149"/>
        <v>57357.003398400004</v>
      </c>
      <c r="D349" s="12">
        <f>Výpar!$N$18/31</f>
        <v>7808.3674698795176</v>
      </c>
      <c r="E349" s="12">
        <f t="shared" si="150"/>
        <v>8042.6184939759032</v>
      </c>
      <c r="F349" s="13">
        <f t="shared" si="167"/>
        <v>11664</v>
      </c>
      <c r="G349" s="13">
        <f t="shared" si="151"/>
        <v>7171.2000000000007</v>
      </c>
      <c r="H349" s="14">
        <f t="shared" si="151"/>
        <v>7171.2000000000007</v>
      </c>
      <c r="I349" s="15">
        <f t="shared" si="145"/>
        <v>26006.400000000001</v>
      </c>
      <c r="J349" s="15">
        <f t="shared" si="146"/>
        <v>23307.984904424098</v>
      </c>
      <c r="K349" s="15">
        <f t="shared" si="152"/>
        <v>4668135.8608768117</v>
      </c>
      <c r="L349" s="15">
        <f t="shared" si="153"/>
        <v>0</v>
      </c>
      <c r="N349" s="2">
        <v>42288</v>
      </c>
      <c r="O349" s="38">
        <f t="shared" si="147"/>
        <v>0.2191007930978229</v>
      </c>
      <c r="P349" s="12">
        <f t="shared" si="154"/>
        <v>18930.3085236519</v>
      </c>
      <c r="Q349" s="12">
        <f t="shared" si="155"/>
        <v>2230.3951807228914</v>
      </c>
      <c r="R349" s="12">
        <f t="shared" si="156"/>
        <v>2297.307036144578</v>
      </c>
      <c r="S349" s="13">
        <f t="shared" si="157"/>
        <v>7171.2000000000007</v>
      </c>
      <c r="T349" s="13">
        <f t="shared" si="142"/>
        <v>21772.799999999999</v>
      </c>
      <c r="U349" s="14">
        <v>0</v>
      </c>
      <c r="V349" s="15">
        <f t="shared" si="141"/>
        <v>7171.2000000000007</v>
      </c>
      <c r="W349" s="15">
        <f t="shared" si="158"/>
        <v>31234.60148750732</v>
      </c>
      <c r="X349" s="15">
        <f t="shared" si="166"/>
        <v>6518000</v>
      </c>
      <c r="Y349" s="15">
        <f t="shared" si="162"/>
        <v>4248724.881772846</v>
      </c>
      <c r="Z349" s="15">
        <f t="shared" si="159"/>
        <v>6518000</v>
      </c>
      <c r="AB349" s="2">
        <v>42288</v>
      </c>
      <c r="AC349" s="12">
        <f t="shared" si="148"/>
        <v>6255.992460652772</v>
      </c>
      <c r="AD349" s="12">
        <f t="shared" si="160"/>
        <v>874.59936560240953</v>
      </c>
      <c r="AE349" s="12">
        <f t="shared" si="165"/>
        <v>900.83734657048183</v>
      </c>
      <c r="AF349" s="34">
        <f t="shared" si="143"/>
        <v>25920</v>
      </c>
      <c r="AG349" s="36">
        <f t="shared" si="144"/>
        <v>25920</v>
      </c>
      <c r="AH349" s="15">
        <f t="shared" si="161"/>
        <v>-20564.844885917712</v>
      </c>
      <c r="AI349" s="15">
        <f t="shared" si="163"/>
        <v>0</v>
      </c>
      <c r="AJ349" s="15">
        <f t="shared" si="164"/>
        <v>0</v>
      </c>
    </row>
    <row r="350" spans="1:36" x14ac:dyDescent="0.15">
      <c r="A350" s="2">
        <v>42289</v>
      </c>
      <c r="B350" s="38">
        <v>0.30648586999999999</v>
      </c>
      <c r="C350" s="12">
        <f t="shared" si="149"/>
        <v>26480.379167999999</v>
      </c>
      <c r="D350" s="12">
        <f>Výpar!$N$18/31</f>
        <v>7808.3674698795176</v>
      </c>
      <c r="E350" s="12">
        <f t="shared" si="150"/>
        <v>8042.6184939759032</v>
      </c>
      <c r="F350" s="13">
        <f t="shared" si="167"/>
        <v>11664</v>
      </c>
      <c r="G350" s="13">
        <f t="shared" si="151"/>
        <v>7171.2000000000007</v>
      </c>
      <c r="H350" s="14">
        <f t="shared" si="151"/>
        <v>7171.2000000000007</v>
      </c>
      <c r="I350" s="15">
        <f t="shared" si="145"/>
        <v>26006.400000000001</v>
      </c>
      <c r="J350" s="15">
        <f t="shared" si="146"/>
        <v>-7568.6393259759061</v>
      </c>
      <c r="K350" s="15">
        <f t="shared" si="152"/>
        <v>4660567.2215508353</v>
      </c>
      <c r="L350" s="15">
        <f t="shared" si="153"/>
        <v>0</v>
      </c>
      <c r="N350" s="2">
        <v>42289</v>
      </c>
      <c r="O350" s="38">
        <f t="shared" si="147"/>
        <v>0.10115368191291725</v>
      </c>
      <c r="P350" s="12">
        <f t="shared" si="154"/>
        <v>8739.6781172760511</v>
      </c>
      <c r="Q350" s="12">
        <f t="shared" si="155"/>
        <v>2230.3951807228914</v>
      </c>
      <c r="R350" s="12">
        <f t="shared" si="156"/>
        <v>2297.307036144578</v>
      </c>
      <c r="S350" s="13">
        <f t="shared" si="157"/>
        <v>7171.2000000000007</v>
      </c>
      <c r="T350" s="13">
        <f t="shared" si="142"/>
        <v>0</v>
      </c>
      <c r="U350" s="14">
        <v>0</v>
      </c>
      <c r="V350" s="15">
        <f t="shared" si="141"/>
        <v>7171.2000000000007</v>
      </c>
      <c r="W350" s="15">
        <f t="shared" si="158"/>
        <v>-728.82891886852849</v>
      </c>
      <c r="X350" s="15">
        <f t="shared" si="166"/>
        <v>6517271.1710811313</v>
      </c>
      <c r="Y350" s="15">
        <f t="shared" si="162"/>
        <v>4247267.2239351086</v>
      </c>
      <c r="Z350" s="15">
        <f t="shared" si="159"/>
        <v>6518000</v>
      </c>
      <c r="AB350" s="2">
        <v>42289</v>
      </c>
      <c r="AC350" s="12">
        <f t="shared" si="148"/>
        <v>2888.2445493108848</v>
      </c>
      <c r="AD350" s="12">
        <f t="shared" si="160"/>
        <v>874.59936560240953</v>
      </c>
      <c r="AE350" s="12">
        <f t="shared" si="165"/>
        <v>900.83734657048183</v>
      </c>
      <c r="AF350" s="34">
        <f t="shared" si="143"/>
        <v>25920</v>
      </c>
      <c r="AG350" s="36">
        <f t="shared" si="144"/>
        <v>0</v>
      </c>
      <c r="AH350" s="15">
        <f t="shared" si="161"/>
        <v>1987.4072027404031</v>
      </c>
      <c r="AI350" s="15">
        <f t="shared" si="163"/>
        <v>1987.4072027404031</v>
      </c>
      <c r="AJ350" s="15">
        <f t="shared" si="164"/>
        <v>0</v>
      </c>
    </row>
    <row r="351" spans="1:36" x14ac:dyDescent="0.15">
      <c r="A351" s="2">
        <v>42290</v>
      </c>
      <c r="B351" s="38">
        <v>0.331073063</v>
      </c>
      <c r="C351" s="12">
        <f t="shared" si="149"/>
        <v>28604.7126432</v>
      </c>
      <c r="D351" s="12">
        <f>Výpar!$N$18/31</f>
        <v>7808.3674698795176</v>
      </c>
      <c r="E351" s="12">
        <f t="shared" si="150"/>
        <v>8042.6184939759032</v>
      </c>
      <c r="F351" s="13">
        <f t="shared" si="167"/>
        <v>11664</v>
      </c>
      <c r="G351" s="13">
        <f t="shared" si="151"/>
        <v>7171.2000000000007</v>
      </c>
      <c r="H351" s="14">
        <f t="shared" si="151"/>
        <v>7171.2000000000007</v>
      </c>
      <c r="I351" s="15">
        <f t="shared" si="145"/>
        <v>26006.400000000001</v>
      </c>
      <c r="J351" s="15">
        <f t="shared" si="146"/>
        <v>-5444.3058507759051</v>
      </c>
      <c r="K351" s="15">
        <f t="shared" si="152"/>
        <v>4655122.9157000594</v>
      </c>
      <c r="L351" s="15">
        <f t="shared" si="153"/>
        <v>0</v>
      </c>
      <c r="N351" s="2">
        <v>42290</v>
      </c>
      <c r="O351" s="38">
        <f t="shared" si="147"/>
        <v>0.10926852616284469</v>
      </c>
      <c r="P351" s="12">
        <f t="shared" si="154"/>
        <v>9440.8006604697803</v>
      </c>
      <c r="Q351" s="12">
        <f t="shared" si="155"/>
        <v>2230.3951807228914</v>
      </c>
      <c r="R351" s="12">
        <f t="shared" si="156"/>
        <v>2297.307036144578</v>
      </c>
      <c r="S351" s="13">
        <f t="shared" si="157"/>
        <v>7171.2000000000007</v>
      </c>
      <c r="T351" s="13">
        <f t="shared" si="142"/>
        <v>21772.799999999999</v>
      </c>
      <c r="U351" s="14">
        <v>0</v>
      </c>
      <c r="V351" s="15">
        <f t="shared" si="141"/>
        <v>7171.2000000000007</v>
      </c>
      <c r="W351" s="15">
        <f t="shared" si="158"/>
        <v>21745.0936243252</v>
      </c>
      <c r="X351" s="15">
        <f t="shared" si="166"/>
        <v>6518000</v>
      </c>
      <c r="Y351" s="15">
        <f t="shared" si="162"/>
        <v>4269012.3175594341</v>
      </c>
      <c r="Z351" s="15">
        <f t="shared" si="159"/>
        <v>6518000</v>
      </c>
      <c r="AB351" s="2">
        <v>42290</v>
      </c>
      <c r="AC351" s="12">
        <f t="shared" si="148"/>
        <v>3119.9479755246439</v>
      </c>
      <c r="AD351" s="12">
        <f t="shared" si="160"/>
        <v>874.59936560240953</v>
      </c>
      <c r="AE351" s="12">
        <f t="shared" si="165"/>
        <v>900.83734657048183</v>
      </c>
      <c r="AF351" s="34">
        <f t="shared" si="143"/>
        <v>25920</v>
      </c>
      <c r="AG351" s="36">
        <f t="shared" si="144"/>
        <v>25920</v>
      </c>
      <c r="AH351" s="15">
        <f t="shared" si="161"/>
        <v>-23700.88937104584</v>
      </c>
      <c r="AI351" s="15">
        <f t="shared" si="163"/>
        <v>0</v>
      </c>
      <c r="AJ351" s="15">
        <f t="shared" si="164"/>
        <v>0</v>
      </c>
    </row>
    <row r="352" spans="1:36" x14ac:dyDescent="0.15">
      <c r="A352" s="2">
        <v>42291</v>
      </c>
      <c r="B352" s="38">
        <v>0.41009631400000002</v>
      </c>
      <c r="C352" s="12">
        <f t="shared" si="149"/>
        <v>35432.321529599998</v>
      </c>
      <c r="D352" s="12">
        <f>Výpar!$N$18/31</f>
        <v>7808.3674698795176</v>
      </c>
      <c r="E352" s="12">
        <f t="shared" si="150"/>
        <v>8042.6184939759032</v>
      </c>
      <c r="F352" s="13">
        <f t="shared" si="167"/>
        <v>11664</v>
      </c>
      <c r="G352" s="13">
        <f t="shared" si="151"/>
        <v>7171.2000000000007</v>
      </c>
      <c r="H352" s="14">
        <f t="shared" si="151"/>
        <v>7171.2000000000007</v>
      </c>
      <c r="I352" s="15">
        <f t="shared" si="145"/>
        <v>26006.400000000001</v>
      </c>
      <c r="J352" s="15">
        <f t="shared" si="146"/>
        <v>1383.3030356240924</v>
      </c>
      <c r="K352" s="15">
        <f t="shared" si="152"/>
        <v>4656506.2187356837</v>
      </c>
      <c r="L352" s="15">
        <f t="shared" si="153"/>
        <v>0</v>
      </c>
      <c r="N352" s="2">
        <v>42291</v>
      </c>
      <c r="O352" s="38">
        <f t="shared" si="147"/>
        <v>0.13534963977300432</v>
      </c>
      <c r="P352" s="12">
        <f t="shared" si="154"/>
        <v>11694.208876387573</v>
      </c>
      <c r="Q352" s="12">
        <f t="shared" si="155"/>
        <v>2230.3951807228914</v>
      </c>
      <c r="R352" s="12">
        <f t="shared" si="156"/>
        <v>2297.307036144578</v>
      </c>
      <c r="S352" s="13">
        <f t="shared" si="157"/>
        <v>7171.2000000000007</v>
      </c>
      <c r="T352" s="13">
        <f t="shared" si="142"/>
        <v>0</v>
      </c>
      <c r="U352" s="14">
        <v>0</v>
      </c>
      <c r="V352" s="15">
        <f t="shared" si="141"/>
        <v>7171.2000000000007</v>
      </c>
      <c r="W352" s="15">
        <f t="shared" si="158"/>
        <v>2225.7018402429931</v>
      </c>
      <c r="X352" s="15">
        <f t="shared" si="166"/>
        <v>6518000</v>
      </c>
      <c r="Y352" s="15">
        <f t="shared" si="162"/>
        <v>4271238.0193996774</v>
      </c>
      <c r="Z352" s="15">
        <f t="shared" si="159"/>
        <v>6518000</v>
      </c>
      <c r="AB352" s="2">
        <v>42291</v>
      </c>
      <c r="AC352" s="12">
        <f t="shared" si="148"/>
        <v>3864.6429070383733</v>
      </c>
      <c r="AD352" s="12">
        <f t="shared" si="160"/>
        <v>874.59936560240953</v>
      </c>
      <c r="AE352" s="12">
        <f t="shared" si="165"/>
        <v>900.83734657048183</v>
      </c>
      <c r="AF352" s="34">
        <f t="shared" si="143"/>
        <v>25920</v>
      </c>
      <c r="AG352" s="36">
        <f t="shared" si="144"/>
        <v>0</v>
      </c>
      <c r="AH352" s="15">
        <f t="shared" si="161"/>
        <v>2963.8055604678916</v>
      </c>
      <c r="AI352" s="15">
        <f t="shared" si="163"/>
        <v>2963.8055604678916</v>
      </c>
      <c r="AJ352" s="15">
        <f t="shared" si="164"/>
        <v>0</v>
      </c>
    </row>
    <row r="353" spans="1:36" x14ac:dyDescent="0.15">
      <c r="A353" s="2">
        <v>42292</v>
      </c>
      <c r="B353" s="38">
        <v>0.425148362</v>
      </c>
      <c r="C353" s="12">
        <f t="shared" si="149"/>
        <v>36732.818476799999</v>
      </c>
      <c r="D353" s="12">
        <f>Výpar!$N$18/31</f>
        <v>7808.3674698795176</v>
      </c>
      <c r="E353" s="12">
        <f t="shared" si="150"/>
        <v>8042.6184939759032</v>
      </c>
      <c r="F353" s="13">
        <f t="shared" si="167"/>
        <v>11664</v>
      </c>
      <c r="G353" s="13">
        <f t="shared" si="151"/>
        <v>7171.2000000000007</v>
      </c>
      <c r="H353" s="14">
        <f t="shared" si="151"/>
        <v>7171.2000000000007</v>
      </c>
      <c r="I353" s="15">
        <f t="shared" si="145"/>
        <v>26006.400000000001</v>
      </c>
      <c r="J353" s="15">
        <f t="shared" si="146"/>
        <v>2683.7999828240936</v>
      </c>
      <c r="K353" s="15">
        <f t="shared" si="152"/>
        <v>4659190.0187185081</v>
      </c>
      <c r="L353" s="15">
        <f t="shared" si="153"/>
        <v>0</v>
      </c>
      <c r="N353" s="2">
        <v>42292</v>
      </c>
      <c r="O353" s="38">
        <f t="shared" si="147"/>
        <v>0.1403174709997097</v>
      </c>
      <c r="P353" s="12">
        <f t="shared" si="154"/>
        <v>12123.429494374919</v>
      </c>
      <c r="Q353" s="12">
        <f t="shared" si="155"/>
        <v>2230.3951807228914</v>
      </c>
      <c r="R353" s="12">
        <f t="shared" si="156"/>
        <v>2297.307036144578</v>
      </c>
      <c r="S353" s="13">
        <f t="shared" si="157"/>
        <v>7171.2000000000007</v>
      </c>
      <c r="T353" s="13">
        <f t="shared" si="142"/>
        <v>21772.799999999999</v>
      </c>
      <c r="U353" s="14">
        <v>0</v>
      </c>
      <c r="V353" s="15">
        <f t="shared" si="141"/>
        <v>7171.2000000000007</v>
      </c>
      <c r="W353" s="15">
        <f t="shared" si="158"/>
        <v>24427.722458230335</v>
      </c>
      <c r="X353" s="15">
        <f t="shared" si="166"/>
        <v>6518000</v>
      </c>
      <c r="Y353" s="15">
        <f t="shared" si="162"/>
        <v>4295665.7418579077</v>
      </c>
      <c r="Z353" s="15">
        <f t="shared" si="159"/>
        <v>6518000</v>
      </c>
      <c r="AB353" s="2">
        <v>42292</v>
      </c>
      <c r="AC353" s="12">
        <f t="shared" si="148"/>
        <v>4006.4895624550359</v>
      </c>
      <c r="AD353" s="12">
        <f t="shared" si="160"/>
        <v>874.59936560240953</v>
      </c>
      <c r="AE353" s="12">
        <f t="shared" si="165"/>
        <v>900.83734657048183</v>
      </c>
      <c r="AF353" s="34">
        <f t="shared" si="143"/>
        <v>25920</v>
      </c>
      <c r="AG353" s="36">
        <f t="shared" si="144"/>
        <v>25920</v>
      </c>
      <c r="AH353" s="15">
        <f t="shared" si="161"/>
        <v>-22814.347784115445</v>
      </c>
      <c r="AI353" s="15">
        <f t="shared" si="163"/>
        <v>0</v>
      </c>
      <c r="AJ353" s="15">
        <f t="shared" si="164"/>
        <v>0</v>
      </c>
    </row>
    <row r="354" spans="1:36" x14ac:dyDescent="0.15">
      <c r="A354" s="2">
        <v>42293</v>
      </c>
      <c r="B354" s="38">
        <v>0.41817860899999998</v>
      </c>
      <c r="C354" s="12">
        <f t="shared" si="149"/>
        <v>36130.631817599999</v>
      </c>
      <c r="D354" s="12">
        <f>Výpar!$N$18/31</f>
        <v>7808.3674698795176</v>
      </c>
      <c r="E354" s="12">
        <f t="shared" si="150"/>
        <v>8042.6184939759032</v>
      </c>
      <c r="F354" s="13">
        <f t="shared" si="167"/>
        <v>11664</v>
      </c>
      <c r="G354" s="13">
        <f t="shared" si="151"/>
        <v>7171.2000000000007</v>
      </c>
      <c r="H354" s="14">
        <f t="shared" si="151"/>
        <v>7171.2000000000007</v>
      </c>
      <c r="I354" s="15">
        <f t="shared" si="145"/>
        <v>26006.400000000001</v>
      </c>
      <c r="J354" s="15">
        <f t="shared" si="146"/>
        <v>2081.613323624093</v>
      </c>
      <c r="K354" s="15">
        <f t="shared" si="152"/>
        <v>4661271.6320421323</v>
      </c>
      <c r="L354" s="15">
        <f t="shared" si="153"/>
        <v>0</v>
      </c>
      <c r="N354" s="2">
        <v>42293</v>
      </c>
      <c r="O354" s="38">
        <f t="shared" si="147"/>
        <v>0.13801714903715526</v>
      </c>
      <c r="P354" s="12">
        <f t="shared" si="154"/>
        <v>11924.681676810214</v>
      </c>
      <c r="Q354" s="12">
        <f t="shared" si="155"/>
        <v>2230.3951807228914</v>
      </c>
      <c r="R354" s="12">
        <f t="shared" si="156"/>
        <v>2297.307036144578</v>
      </c>
      <c r="S354" s="13">
        <f t="shared" si="157"/>
        <v>7171.2000000000007</v>
      </c>
      <c r="T354" s="13">
        <f t="shared" si="142"/>
        <v>0</v>
      </c>
      <c r="U354" s="14">
        <v>0</v>
      </c>
      <c r="V354" s="15">
        <f t="shared" si="141"/>
        <v>7171.2000000000007</v>
      </c>
      <c r="W354" s="15">
        <f t="shared" si="158"/>
        <v>2456.1746406656348</v>
      </c>
      <c r="X354" s="15">
        <f t="shared" si="166"/>
        <v>6518000</v>
      </c>
      <c r="Y354" s="15">
        <f t="shared" si="162"/>
        <v>4298121.9164985735</v>
      </c>
      <c r="Z354" s="15">
        <f t="shared" si="159"/>
        <v>6518000</v>
      </c>
      <c r="AB354" s="2">
        <v>42293</v>
      </c>
      <c r="AC354" s="12">
        <f t="shared" si="148"/>
        <v>3940.8083905553549</v>
      </c>
      <c r="AD354" s="12">
        <f t="shared" si="160"/>
        <v>874.59936560240953</v>
      </c>
      <c r="AE354" s="12">
        <f t="shared" si="165"/>
        <v>900.83734657048183</v>
      </c>
      <c r="AF354" s="34">
        <f t="shared" si="143"/>
        <v>25920</v>
      </c>
      <c r="AG354" s="36">
        <f t="shared" si="144"/>
        <v>0</v>
      </c>
      <c r="AH354" s="15">
        <f t="shared" si="161"/>
        <v>3039.9710439848732</v>
      </c>
      <c r="AI354" s="15">
        <f t="shared" si="163"/>
        <v>3039.9710439848732</v>
      </c>
      <c r="AJ354" s="15">
        <f t="shared" si="164"/>
        <v>0</v>
      </c>
    </row>
    <row r="355" spans="1:36" x14ac:dyDescent="0.15">
      <c r="A355" s="2">
        <v>42294</v>
      </c>
      <c r="B355" s="38">
        <v>0.61930668899999997</v>
      </c>
      <c r="C355" s="12">
        <f t="shared" si="149"/>
        <v>53508.0979296</v>
      </c>
      <c r="D355" s="12">
        <f>Výpar!$N$18/31</f>
        <v>7808.3674698795176</v>
      </c>
      <c r="E355" s="12">
        <f t="shared" si="150"/>
        <v>8042.6184939759032</v>
      </c>
      <c r="F355" s="13">
        <f t="shared" si="167"/>
        <v>11664</v>
      </c>
      <c r="G355" s="13">
        <f t="shared" si="151"/>
        <v>7171.2000000000007</v>
      </c>
      <c r="H355" s="14">
        <f t="shared" si="151"/>
        <v>7171.2000000000007</v>
      </c>
      <c r="I355" s="15">
        <f t="shared" si="145"/>
        <v>26006.400000000001</v>
      </c>
      <c r="J355" s="15">
        <f t="shared" si="146"/>
        <v>19459.079435624095</v>
      </c>
      <c r="K355" s="15">
        <f t="shared" si="152"/>
        <v>4680730.7114777565</v>
      </c>
      <c r="L355" s="15">
        <f t="shared" si="153"/>
        <v>0</v>
      </c>
      <c r="N355" s="2">
        <v>42294</v>
      </c>
      <c r="O355" s="38">
        <f t="shared" si="147"/>
        <v>0.2043981728281567</v>
      </c>
      <c r="P355" s="12">
        <f t="shared" si="154"/>
        <v>17660.00213235274</v>
      </c>
      <c r="Q355" s="12">
        <f t="shared" si="155"/>
        <v>2230.3951807228914</v>
      </c>
      <c r="R355" s="12">
        <f t="shared" si="156"/>
        <v>2297.307036144578</v>
      </c>
      <c r="S355" s="13">
        <f t="shared" si="157"/>
        <v>7171.2000000000007</v>
      </c>
      <c r="T355" s="13">
        <f t="shared" si="142"/>
        <v>21772.799999999999</v>
      </c>
      <c r="U355" s="14">
        <v>0</v>
      </c>
      <c r="V355" s="15">
        <f t="shared" si="141"/>
        <v>7171.2000000000007</v>
      </c>
      <c r="W355" s="15">
        <f t="shared" si="158"/>
        <v>29964.295096208156</v>
      </c>
      <c r="X355" s="15">
        <f t="shared" si="166"/>
        <v>6518000</v>
      </c>
      <c r="Y355" s="15">
        <f t="shared" si="162"/>
        <v>4328086.2115947818</v>
      </c>
      <c r="Z355" s="15">
        <f t="shared" si="159"/>
        <v>6518000</v>
      </c>
      <c r="AB355" s="2">
        <v>42294</v>
      </c>
      <c r="AC355" s="12">
        <f t="shared" si="148"/>
        <v>5836.1880397814793</v>
      </c>
      <c r="AD355" s="12">
        <f t="shared" si="160"/>
        <v>874.59936560240953</v>
      </c>
      <c r="AE355" s="12">
        <f t="shared" si="165"/>
        <v>900.83734657048183</v>
      </c>
      <c r="AF355" s="34">
        <f t="shared" si="143"/>
        <v>25920</v>
      </c>
      <c r="AG355" s="36">
        <f t="shared" si="144"/>
        <v>25920</v>
      </c>
      <c r="AH355" s="15">
        <f t="shared" si="161"/>
        <v>-20984.649306789004</v>
      </c>
      <c r="AI355" s="15">
        <f t="shared" si="163"/>
        <v>0</v>
      </c>
      <c r="AJ355" s="15">
        <f t="shared" si="164"/>
        <v>0</v>
      </c>
    </row>
    <row r="356" spans="1:36" x14ac:dyDescent="0.15">
      <c r="A356" s="2">
        <v>42295</v>
      </c>
      <c r="B356" s="38">
        <v>0.88286150200000002</v>
      </c>
      <c r="C356" s="12">
        <f t="shared" si="149"/>
        <v>76279.233772799998</v>
      </c>
      <c r="D356" s="12">
        <f>Výpar!$N$18/31</f>
        <v>7808.3674698795176</v>
      </c>
      <c r="E356" s="12">
        <f t="shared" si="150"/>
        <v>8042.6184939759032</v>
      </c>
      <c r="F356" s="13">
        <f t="shared" si="167"/>
        <v>11664</v>
      </c>
      <c r="G356" s="13">
        <f t="shared" si="151"/>
        <v>7171.2000000000007</v>
      </c>
      <c r="H356" s="14">
        <f t="shared" si="151"/>
        <v>7171.2000000000007</v>
      </c>
      <c r="I356" s="15">
        <f t="shared" si="145"/>
        <v>26006.400000000001</v>
      </c>
      <c r="J356" s="15">
        <f t="shared" si="146"/>
        <v>42230.215278824093</v>
      </c>
      <c r="K356" s="15">
        <f t="shared" si="152"/>
        <v>4722960.9267565804</v>
      </c>
      <c r="L356" s="15">
        <f t="shared" si="153"/>
        <v>0</v>
      </c>
      <c r="N356" s="2">
        <v>42295</v>
      </c>
      <c r="O356" s="38">
        <f t="shared" si="147"/>
        <v>0.29138273665428155</v>
      </c>
      <c r="P356" s="12">
        <f t="shared" si="154"/>
        <v>25175.468446929925</v>
      </c>
      <c r="Q356" s="12">
        <f t="shared" si="155"/>
        <v>2230.3951807228914</v>
      </c>
      <c r="R356" s="12">
        <f t="shared" si="156"/>
        <v>2297.307036144578</v>
      </c>
      <c r="S356" s="13">
        <f t="shared" si="157"/>
        <v>7171.2000000000007</v>
      </c>
      <c r="T356" s="13">
        <f t="shared" si="142"/>
        <v>0</v>
      </c>
      <c r="U356" s="14">
        <v>0</v>
      </c>
      <c r="V356" s="15">
        <f t="shared" ref="V356:V369" si="168">SUM(S356+U356)</f>
        <v>7171.2000000000007</v>
      </c>
      <c r="W356" s="15">
        <f t="shared" si="158"/>
        <v>15706.961410785345</v>
      </c>
      <c r="X356" s="15">
        <f t="shared" si="166"/>
        <v>6518000</v>
      </c>
      <c r="Y356" s="15">
        <f t="shared" si="162"/>
        <v>4343793.1730055669</v>
      </c>
      <c r="Z356" s="15">
        <f t="shared" si="159"/>
        <v>6518000</v>
      </c>
      <c r="AB356" s="2">
        <v>42295</v>
      </c>
      <c r="AC356" s="12">
        <f t="shared" si="148"/>
        <v>8319.8612743482136</v>
      </c>
      <c r="AD356" s="12">
        <f t="shared" si="160"/>
        <v>874.59936560240953</v>
      </c>
      <c r="AE356" s="12">
        <f t="shared" si="165"/>
        <v>900.83734657048183</v>
      </c>
      <c r="AF356" s="34">
        <f t="shared" si="143"/>
        <v>25920</v>
      </c>
      <c r="AG356" s="36">
        <f t="shared" si="144"/>
        <v>0</v>
      </c>
      <c r="AH356" s="15">
        <f t="shared" si="161"/>
        <v>7419.0239277777318</v>
      </c>
      <c r="AI356" s="15">
        <f t="shared" si="163"/>
        <v>7419.0239277777318</v>
      </c>
      <c r="AJ356" s="15">
        <f t="shared" si="164"/>
        <v>0</v>
      </c>
    </row>
    <row r="357" spans="1:36" x14ac:dyDescent="0.15">
      <c r="A357" s="2">
        <v>42296</v>
      </c>
      <c r="B357" s="38">
        <v>0.57867924900000001</v>
      </c>
      <c r="C357" s="12">
        <f t="shared" si="149"/>
        <v>49997.887113600002</v>
      </c>
      <c r="D357" s="12">
        <f>Výpar!$N$18/31</f>
        <v>7808.3674698795176</v>
      </c>
      <c r="E357" s="12">
        <f t="shared" si="150"/>
        <v>8042.6184939759032</v>
      </c>
      <c r="F357" s="13">
        <f t="shared" si="167"/>
        <v>11664</v>
      </c>
      <c r="G357" s="13">
        <f t="shared" si="151"/>
        <v>7171.2000000000007</v>
      </c>
      <c r="H357" s="14">
        <f t="shared" si="151"/>
        <v>7171.2000000000007</v>
      </c>
      <c r="I357" s="15">
        <f t="shared" si="145"/>
        <v>26006.400000000001</v>
      </c>
      <c r="J357" s="15">
        <f t="shared" si="146"/>
        <v>15948.868619624096</v>
      </c>
      <c r="K357" s="15">
        <f t="shared" si="152"/>
        <v>4738909.7953762049</v>
      </c>
      <c r="L357" s="15">
        <f t="shared" si="153"/>
        <v>0</v>
      </c>
      <c r="N357" s="2">
        <v>42296</v>
      </c>
      <c r="O357" s="38">
        <f t="shared" si="147"/>
        <v>0.19098934865399125</v>
      </c>
      <c r="P357" s="12">
        <f t="shared" si="154"/>
        <v>16501.479723704844</v>
      </c>
      <c r="Q357" s="12">
        <f t="shared" si="155"/>
        <v>2230.3951807228914</v>
      </c>
      <c r="R357" s="12">
        <f t="shared" si="156"/>
        <v>2297.307036144578</v>
      </c>
      <c r="S357" s="13">
        <f t="shared" si="157"/>
        <v>7171.2000000000007</v>
      </c>
      <c r="T357" s="13">
        <f t="shared" si="142"/>
        <v>21772.799999999999</v>
      </c>
      <c r="U357" s="14">
        <v>0</v>
      </c>
      <c r="V357" s="15">
        <f t="shared" si="168"/>
        <v>7171.2000000000007</v>
      </c>
      <c r="W357" s="15">
        <f t="shared" si="158"/>
        <v>28805.772687560264</v>
      </c>
      <c r="X357" s="15">
        <f t="shared" si="166"/>
        <v>6518000</v>
      </c>
      <c r="Y357" s="15">
        <f t="shared" si="162"/>
        <v>4372598.9456931269</v>
      </c>
      <c r="Z357" s="15">
        <f t="shared" si="159"/>
        <v>6518000</v>
      </c>
      <c r="AB357" s="2">
        <v>42296</v>
      </c>
      <c r="AC357" s="12">
        <f t="shared" si="148"/>
        <v>5453.3254232032505</v>
      </c>
      <c r="AD357" s="12">
        <f t="shared" si="160"/>
        <v>874.59936560240953</v>
      </c>
      <c r="AE357" s="12">
        <f t="shared" si="165"/>
        <v>900.83734657048183</v>
      </c>
      <c r="AF357" s="34">
        <f t="shared" si="143"/>
        <v>25920</v>
      </c>
      <c r="AG357" s="36">
        <f t="shared" si="144"/>
        <v>25920</v>
      </c>
      <c r="AH357" s="15">
        <f t="shared" si="161"/>
        <v>-21367.51192336723</v>
      </c>
      <c r="AI357" s="15">
        <f t="shared" si="163"/>
        <v>0</v>
      </c>
      <c r="AJ357" s="15">
        <f t="shared" si="164"/>
        <v>0</v>
      </c>
    </row>
    <row r="358" spans="1:36" x14ac:dyDescent="0.15">
      <c r="A358" s="2">
        <v>42297</v>
      </c>
      <c r="B358" s="38">
        <v>0.673310819</v>
      </c>
      <c r="C358" s="12">
        <f t="shared" si="149"/>
        <v>58174.054761600004</v>
      </c>
      <c r="D358" s="12">
        <f>Výpar!$N$18/31</f>
        <v>7808.3674698795176</v>
      </c>
      <c r="E358" s="12">
        <f t="shared" si="150"/>
        <v>8042.6184939759032</v>
      </c>
      <c r="F358" s="13">
        <f t="shared" si="167"/>
        <v>11664</v>
      </c>
      <c r="G358" s="13">
        <f t="shared" si="151"/>
        <v>7171.2000000000007</v>
      </c>
      <c r="H358" s="14">
        <f t="shared" si="151"/>
        <v>7171.2000000000007</v>
      </c>
      <c r="I358" s="15">
        <f t="shared" si="145"/>
        <v>26006.400000000001</v>
      </c>
      <c r="J358" s="15">
        <f t="shared" si="146"/>
        <v>24125.036267624098</v>
      </c>
      <c r="K358" s="15">
        <f t="shared" si="152"/>
        <v>4763034.8316438291</v>
      </c>
      <c r="L358" s="15">
        <f t="shared" si="153"/>
        <v>0</v>
      </c>
      <c r="N358" s="2">
        <v>42297</v>
      </c>
      <c r="O358" s="38">
        <f t="shared" si="147"/>
        <v>0.22222188714165453</v>
      </c>
      <c r="P358" s="12">
        <f t="shared" si="154"/>
        <v>19199.971049038952</v>
      </c>
      <c r="Q358" s="12">
        <f t="shared" si="155"/>
        <v>2230.3951807228914</v>
      </c>
      <c r="R358" s="12">
        <f t="shared" si="156"/>
        <v>2297.307036144578</v>
      </c>
      <c r="S358" s="13">
        <f t="shared" si="157"/>
        <v>7171.2000000000007</v>
      </c>
      <c r="T358" s="13">
        <f t="shared" si="142"/>
        <v>0</v>
      </c>
      <c r="U358" s="14">
        <v>0</v>
      </c>
      <c r="V358" s="15">
        <f t="shared" si="168"/>
        <v>7171.2000000000007</v>
      </c>
      <c r="W358" s="15">
        <f t="shared" si="158"/>
        <v>9731.464012894372</v>
      </c>
      <c r="X358" s="15">
        <f t="shared" si="166"/>
        <v>6518000</v>
      </c>
      <c r="Y358" s="15">
        <f t="shared" si="162"/>
        <v>4382330.4097060217</v>
      </c>
      <c r="Z358" s="15">
        <f t="shared" si="159"/>
        <v>6518000</v>
      </c>
      <c r="AB358" s="2">
        <v>42297</v>
      </c>
      <c r="AC358" s="12">
        <f t="shared" si="148"/>
        <v>6345.1091659422927</v>
      </c>
      <c r="AD358" s="12">
        <f t="shared" si="160"/>
        <v>874.59936560240953</v>
      </c>
      <c r="AE358" s="12">
        <f t="shared" si="165"/>
        <v>900.83734657048183</v>
      </c>
      <c r="AF358" s="34">
        <f t="shared" si="143"/>
        <v>25920</v>
      </c>
      <c r="AG358" s="36">
        <f t="shared" si="144"/>
        <v>0</v>
      </c>
      <c r="AH358" s="15">
        <f t="shared" si="161"/>
        <v>5444.271819371811</v>
      </c>
      <c r="AI358" s="15">
        <f t="shared" si="163"/>
        <v>5444.271819371811</v>
      </c>
      <c r="AJ358" s="15">
        <f t="shared" si="164"/>
        <v>0</v>
      </c>
    </row>
    <row r="359" spans="1:36" x14ac:dyDescent="0.15">
      <c r="A359" s="2">
        <v>42298</v>
      </c>
      <c r="B359" s="38">
        <v>0.63622388200000002</v>
      </c>
      <c r="C359" s="12">
        <f t="shared" si="149"/>
        <v>54969.7434048</v>
      </c>
      <c r="D359" s="12">
        <f>Výpar!$N$18/31</f>
        <v>7808.3674698795176</v>
      </c>
      <c r="E359" s="12">
        <f t="shared" si="150"/>
        <v>8042.6184939759032</v>
      </c>
      <c r="F359" s="13">
        <f t="shared" si="167"/>
        <v>11664</v>
      </c>
      <c r="G359" s="13">
        <f t="shared" si="151"/>
        <v>7171.2000000000007</v>
      </c>
      <c r="H359" s="14">
        <f t="shared" si="151"/>
        <v>7171.2000000000007</v>
      </c>
      <c r="I359" s="15">
        <f t="shared" si="145"/>
        <v>26006.400000000001</v>
      </c>
      <c r="J359" s="15">
        <f t="shared" si="146"/>
        <v>20920.724910824094</v>
      </c>
      <c r="K359" s="15">
        <f t="shared" si="152"/>
        <v>4783955.5565546528</v>
      </c>
      <c r="L359" s="15">
        <f t="shared" si="153"/>
        <v>0</v>
      </c>
      <c r="N359" s="2">
        <v>42298</v>
      </c>
      <c r="O359" s="38">
        <f t="shared" si="147"/>
        <v>0.20998158311582002</v>
      </c>
      <c r="P359" s="12">
        <f t="shared" si="154"/>
        <v>18142.40878120685</v>
      </c>
      <c r="Q359" s="12">
        <f t="shared" si="155"/>
        <v>2230.3951807228914</v>
      </c>
      <c r="R359" s="12">
        <f t="shared" si="156"/>
        <v>2297.307036144578</v>
      </c>
      <c r="S359" s="13">
        <f t="shared" si="157"/>
        <v>7171.2000000000007</v>
      </c>
      <c r="T359" s="13">
        <f t="shared" si="142"/>
        <v>21772.799999999999</v>
      </c>
      <c r="U359" s="14">
        <v>0</v>
      </c>
      <c r="V359" s="15">
        <f t="shared" si="168"/>
        <v>7171.2000000000007</v>
      </c>
      <c r="W359" s="15">
        <f t="shared" si="158"/>
        <v>30446.70174506227</v>
      </c>
      <c r="X359" s="15">
        <f t="shared" si="166"/>
        <v>6518000</v>
      </c>
      <c r="Y359" s="15">
        <f t="shared" si="162"/>
        <v>4412777.1114510838</v>
      </c>
      <c r="Z359" s="15">
        <f t="shared" si="159"/>
        <v>6518000</v>
      </c>
      <c r="AB359" s="2">
        <v>42298</v>
      </c>
      <c r="AC359" s="12">
        <f t="shared" si="148"/>
        <v>5995.6113452405225</v>
      </c>
      <c r="AD359" s="12">
        <f t="shared" si="160"/>
        <v>874.59936560240953</v>
      </c>
      <c r="AE359" s="12">
        <f t="shared" si="165"/>
        <v>900.83734657048183</v>
      </c>
      <c r="AF359" s="34">
        <f t="shared" si="143"/>
        <v>25920</v>
      </c>
      <c r="AG359" s="36">
        <f t="shared" si="144"/>
        <v>25920</v>
      </c>
      <c r="AH359" s="15">
        <f t="shared" si="161"/>
        <v>-20825.22600132996</v>
      </c>
      <c r="AI359" s="15">
        <f t="shared" si="163"/>
        <v>0</v>
      </c>
      <c r="AJ359" s="15">
        <f t="shared" si="164"/>
        <v>0</v>
      </c>
    </row>
    <row r="360" spans="1:36" x14ac:dyDescent="0.15">
      <c r="A360" s="2">
        <v>42299</v>
      </c>
      <c r="B360" s="38">
        <v>0.73792336999999997</v>
      </c>
      <c r="C360" s="12">
        <f t="shared" si="149"/>
        <v>63756.579167999997</v>
      </c>
      <c r="D360" s="12">
        <f>Výpar!$N$18/31</f>
        <v>7808.3674698795176</v>
      </c>
      <c r="E360" s="12">
        <f t="shared" si="150"/>
        <v>8042.6184939759032</v>
      </c>
      <c r="F360" s="13">
        <f t="shared" si="167"/>
        <v>11664</v>
      </c>
      <c r="G360" s="13">
        <f t="shared" si="151"/>
        <v>7171.2000000000007</v>
      </c>
      <c r="H360" s="14">
        <f t="shared" si="151"/>
        <v>7171.2000000000007</v>
      </c>
      <c r="I360" s="15">
        <f t="shared" si="145"/>
        <v>26006.400000000001</v>
      </c>
      <c r="J360" s="15">
        <f t="shared" si="146"/>
        <v>29707.560674024091</v>
      </c>
      <c r="K360" s="15">
        <f t="shared" si="152"/>
        <v>4813663.1172286766</v>
      </c>
      <c r="L360" s="15">
        <f t="shared" si="153"/>
        <v>0</v>
      </c>
      <c r="N360" s="2">
        <v>42299</v>
      </c>
      <c r="O360" s="38">
        <f t="shared" si="147"/>
        <v>0.24354684229027571</v>
      </c>
      <c r="P360" s="12">
        <f t="shared" si="154"/>
        <v>21042.44717387982</v>
      </c>
      <c r="Q360" s="12">
        <f t="shared" si="155"/>
        <v>2230.3951807228914</v>
      </c>
      <c r="R360" s="12">
        <f t="shared" si="156"/>
        <v>2297.307036144578</v>
      </c>
      <c r="S360" s="13">
        <f t="shared" si="157"/>
        <v>7171.2000000000007</v>
      </c>
      <c r="T360" s="13">
        <f t="shared" si="142"/>
        <v>0</v>
      </c>
      <c r="U360" s="14">
        <v>0</v>
      </c>
      <c r="V360" s="15">
        <f t="shared" si="168"/>
        <v>7171.2000000000007</v>
      </c>
      <c r="W360" s="15">
        <f t="shared" si="158"/>
        <v>11573.940137735241</v>
      </c>
      <c r="X360" s="15">
        <f t="shared" si="166"/>
        <v>6518000</v>
      </c>
      <c r="Y360" s="15">
        <f t="shared" si="162"/>
        <v>4424351.0515888194</v>
      </c>
      <c r="Z360" s="15">
        <f t="shared" si="159"/>
        <v>6518000</v>
      </c>
      <c r="AB360" s="2">
        <v>42299</v>
      </c>
      <c r="AC360" s="12">
        <f t="shared" si="148"/>
        <v>6954.0013417637147</v>
      </c>
      <c r="AD360" s="12">
        <f t="shared" si="160"/>
        <v>874.59936560240953</v>
      </c>
      <c r="AE360" s="12">
        <f t="shared" si="165"/>
        <v>900.83734657048183</v>
      </c>
      <c r="AF360" s="34">
        <f t="shared" si="143"/>
        <v>25920</v>
      </c>
      <c r="AG360" s="36">
        <f t="shared" si="144"/>
        <v>0</v>
      </c>
      <c r="AH360" s="15">
        <f t="shared" si="161"/>
        <v>6053.1639951932329</v>
      </c>
      <c r="AI360" s="15">
        <f t="shared" si="163"/>
        <v>6053.1639951932329</v>
      </c>
      <c r="AJ360" s="15">
        <f t="shared" si="164"/>
        <v>0</v>
      </c>
    </row>
    <row r="361" spans="1:36" x14ac:dyDescent="0.15">
      <c r="A361" s="2">
        <v>42300</v>
      </c>
      <c r="B361" s="38">
        <v>0.95803011900000001</v>
      </c>
      <c r="C361" s="12">
        <f t="shared" si="149"/>
        <v>82773.802281600001</v>
      </c>
      <c r="D361" s="12">
        <f>Výpar!$N$18/31</f>
        <v>7808.3674698795176</v>
      </c>
      <c r="E361" s="12">
        <f t="shared" si="150"/>
        <v>8042.6184939759032</v>
      </c>
      <c r="F361" s="13">
        <f t="shared" si="167"/>
        <v>11664</v>
      </c>
      <c r="G361" s="13">
        <f t="shared" si="151"/>
        <v>7171.2000000000007</v>
      </c>
      <c r="H361" s="14">
        <f t="shared" si="151"/>
        <v>7171.2000000000007</v>
      </c>
      <c r="I361" s="15">
        <f t="shared" si="145"/>
        <v>26006.400000000001</v>
      </c>
      <c r="J361" s="15">
        <f t="shared" si="146"/>
        <v>48724.783787624096</v>
      </c>
      <c r="K361" s="15">
        <f t="shared" si="152"/>
        <v>4862387.9010163005</v>
      </c>
      <c r="L361" s="15">
        <f t="shared" si="153"/>
        <v>0</v>
      </c>
      <c r="N361" s="2">
        <v>42300</v>
      </c>
      <c r="O361" s="38">
        <f t="shared" si="147"/>
        <v>0.31619165320841797</v>
      </c>
      <c r="P361" s="12">
        <f t="shared" si="154"/>
        <v>27318.958837207312</v>
      </c>
      <c r="Q361" s="12">
        <f t="shared" si="155"/>
        <v>2230.3951807228914</v>
      </c>
      <c r="R361" s="12">
        <f t="shared" si="156"/>
        <v>2297.307036144578</v>
      </c>
      <c r="S361" s="13">
        <f t="shared" si="157"/>
        <v>7171.2000000000007</v>
      </c>
      <c r="T361" s="13">
        <f t="shared" si="142"/>
        <v>21772.799999999999</v>
      </c>
      <c r="U361" s="14">
        <v>0</v>
      </c>
      <c r="V361" s="15">
        <f t="shared" si="168"/>
        <v>7171.2000000000007</v>
      </c>
      <c r="W361" s="15">
        <f t="shared" si="158"/>
        <v>39623.251801062725</v>
      </c>
      <c r="X361" s="15">
        <f t="shared" si="166"/>
        <v>6518000</v>
      </c>
      <c r="Y361" s="15">
        <f t="shared" si="162"/>
        <v>4463974.3033898817</v>
      </c>
      <c r="Z361" s="15">
        <f t="shared" si="159"/>
        <v>6518000</v>
      </c>
      <c r="AB361" s="2">
        <v>42300</v>
      </c>
      <c r="AC361" s="12">
        <f t="shared" si="148"/>
        <v>9028.2311196839473</v>
      </c>
      <c r="AD361" s="12">
        <f t="shared" si="160"/>
        <v>874.59936560240953</v>
      </c>
      <c r="AE361" s="12">
        <f t="shared" si="165"/>
        <v>900.83734657048183</v>
      </c>
      <c r="AF361" s="34">
        <f t="shared" si="143"/>
        <v>25920</v>
      </c>
      <c r="AG361" s="36">
        <f t="shared" si="144"/>
        <v>25920</v>
      </c>
      <c r="AH361" s="15">
        <f t="shared" si="161"/>
        <v>-17792.606226886535</v>
      </c>
      <c r="AI361" s="15">
        <f t="shared" si="163"/>
        <v>0</v>
      </c>
      <c r="AJ361" s="15">
        <f t="shared" si="164"/>
        <v>0</v>
      </c>
    </row>
    <row r="362" spans="1:36" x14ac:dyDescent="0.15">
      <c r="A362" s="2">
        <v>42301</v>
      </c>
      <c r="B362" s="38">
        <v>0.97797735500000005</v>
      </c>
      <c r="C362" s="12">
        <f t="shared" si="149"/>
        <v>84497.243472000002</v>
      </c>
      <c r="D362" s="12">
        <f>Výpar!$N$18/31</f>
        <v>7808.3674698795176</v>
      </c>
      <c r="E362" s="12">
        <f t="shared" si="150"/>
        <v>8042.6184939759032</v>
      </c>
      <c r="F362" s="13">
        <f t="shared" si="167"/>
        <v>11664</v>
      </c>
      <c r="G362" s="13">
        <f t="shared" si="151"/>
        <v>7171.2000000000007</v>
      </c>
      <c r="H362" s="14">
        <f t="shared" si="151"/>
        <v>7171.2000000000007</v>
      </c>
      <c r="I362" s="15">
        <f t="shared" si="145"/>
        <v>26006.400000000001</v>
      </c>
      <c r="J362" s="15">
        <f t="shared" si="146"/>
        <v>50448.224978024096</v>
      </c>
      <c r="K362" s="15">
        <f t="shared" si="152"/>
        <v>4912836.1259943247</v>
      </c>
      <c r="L362" s="15">
        <f t="shared" si="153"/>
        <v>0</v>
      </c>
      <c r="N362" s="2">
        <v>42301</v>
      </c>
      <c r="O362" s="38">
        <f t="shared" si="147"/>
        <v>0.32277510961828737</v>
      </c>
      <c r="P362" s="12">
        <f t="shared" si="154"/>
        <v>27887.76947102003</v>
      </c>
      <c r="Q362" s="12">
        <f t="shared" si="155"/>
        <v>2230.3951807228914</v>
      </c>
      <c r="R362" s="12">
        <f t="shared" si="156"/>
        <v>2297.307036144578</v>
      </c>
      <c r="S362" s="13">
        <f t="shared" si="157"/>
        <v>7171.2000000000007</v>
      </c>
      <c r="T362" s="13">
        <f t="shared" ref="T362:T369" si="169">IF(AG362-$AG$5&gt;0,AG362-$AG$5,0)</f>
        <v>0</v>
      </c>
      <c r="U362" s="14">
        <v>0</v>
      </c>
      <c r="V362" s="15">
        <f t="shared" si="168"/>
        <v>7171.2000000000007</v>
      </c>
      <c r="W362" s="15">
        <f t="shared" si="158"/>
        <v>18419.262434875451</v>
      </c>
      <c r="X362" s="15">
        <f t="shared" si="166"/>
        <v>6518000</v>
      </c>
      <c r="Y362" s="15">
        <f t="shared" si="162"/>
        <v>4482393.5658247573</v>
      </c>
      <c r="Z362" s="15">
        <f t="shared" si="159"/>
        <v>6518000</v>
      </c>
      <c r="AB362" s="2">
        <v>42301</v>
      </c>
      <c r="AC362" s="12">
        <f t="shared" si="148"/>
        <v>9216.2087763727141</v>
      </c>
      <c r="AD362" s="12">
        <f t="shared" si="160"/>
        <v>874.59936560240953</v>
      </c>
      <c r="AE362" s="12">
        <f t="shared" si="165"/>
        <v>900.83734657048183</v>
      </c>
      <c r="AF362" s="34">
        <f t="shared" si="143"/>
        <v>25920</v>
      </c>
      <c r="AG362" s="36">
        <f t="shared" si="144"/>
        <v>0</v>
      </c>
      <c r="AH362" s="15">
        <f t="shared" si="161"/>
        <v>8315.3714298022314</v>
      </c>
      <c r="AI362" s="15">
        <f t="shared" si="163"/>
        <v>8315.3714298022314</v>
      </c>
      <c r="AJ362" s="15">
        <f t="shared" si="164"/>
        <v>0</v>
      </c>
    </row>
    <row r="363" spans="1:36" x14ac:dyDescent="0.15">
      <c r="A363" s="2">
        <v>42302</v>
      </c>
      <c r="B363" s="38">
        <v>0.993408976</v>
      </c>
      <c r="C363" s="12">
        <f t="shared" si="149"/>
        <v>85830.535526399995</v>
      </c>
      <c r="D363" s="12">
        <f>Výpar!$N$18/31</f>
        <v>7808.3674698795176</v>
      </c>
      <c r="E363" s="12">
        <f t="shared" si="150"/>
        <v>8042.6184939759032</v>
      </c>
      <c r="F363" s="13">
        <f t="shared" si="167"/>
        <v>11664</v>
      </c>
      <c r="G363" s="13">
        <f t="shared" si="151"/>
        <v>7171.2000000000007</v>
      </c>
      <c r="H363" s="14">
        <f t="shared" si="151"/>
        <v>7171.2000000000007</v>
      </c>
      <c r="I363" s="15">
        <f t="shared" si="145"/>
        <v>26006.400000000001</v>
      </c>
      <c r="J363" s="15">
        <f t="shared" si="146"/>
        <v>51781.51703242409</v>
      </c>
      <c r="K363" s="15">
        <f t="shared" si="152"/>
        <v>4964617.6430267487</v>
      </c>
      <c r="L363" s="15">
        <f t="shared" si="153"/>
        <v>0</v>
      </c>
      <c r="N363" s="2">
        <v>42302</v>
      </c>
      <c r="O363" s="38">
        <f t="shared" si="147"/>
        <v>0.32786821646211894</v>
      </c>
      <c r="P363" s="12">
        <f t="shared" si="154"/>
        <v>28327.813902327078</v>
      </c>
      <c r="Q363" s="12">
        <f t="shared" si="155"/>
        <v>2230.3951807228914</v>
      </c>
      <c r="R363" s="12">
        <f t="shared" si="156"/>
        <v>2297.307036144578</v>
      </c>
      <c r="S363" s="13">
        <f t="shared" si="157"/>
        <v>7171.2000000000007</v>
      </c>
      <c r="T363" s="13">
        <f t="shared" si="169"/>
        <v>21772.799999999999</v>
      </c>
      <c r="U363" s="14">
        <v>0</v>
      </c>
      <c r="V363" s="15">
        <f t="shared" si="168"/>
        <v>7171.2000000000007</v>
      </c>
      <c r="W363" s="15">
        <f t="shared" si="158"/>
        <v>40632.106866182497</v>
      </c>
      <c r="X363" s="15">
        <f t="shared" si="166"/>
        <v>6518000</v>
      </c>
      <c r="Y363" s="15">
        <f t="shared" si="162"/>
        <v>4523025.6726909401</v>
      </c>
      <c r="Z363" s="15">
        <f t="shared" si="159"/>
        <v>6518000</v>
      </c>
      <c r="AB363" s="2">
        <v>42302</v>
      </c>
      <c r="AC363" s="12">
        <f t="shared" si="148"/>
        <v>9361.6324307822342</v>
      </c>
      <c r="AD363" s="12">
        <f t="shared" si="160"/>
        <v>874.59936560240953</v>
      </c>
      <c r="AE363" s="12">
        <f t="shared" si="165"/>
        <v>900.83734657048183</v>
      </c>
      <c r="AF363" s="34">
        <f t="shared" ref="AF363:AF369" si="170">0.3*86400</f>
        <v>25920</v>
      </c>
      <c r="AG363" s="36">
        <f t="shared" ref="AG363:AG369" si="171">IF(AI362&gt;0,SUM(AF363:AF363),0)</f>
        <v>25920</v>
      </c>
      <c r="AH363" s="15">
        <f t="shared" si="161"/>
        <v>-17459.20491578825</v>
      </c>
      <c r="AI363" s="15">
        <f t="shared" si="163"/>
        <v>0</v>
      </c>
      <c r="AJ363" s="15">
        <f t="shared" si="164"/>
        <v>0</v>
      </c>
    </row>
    <row r="364" spans="1:36" x14ac:dyDescent="0.15">
      <c r="A364" s="2">
        <v>42303</v>
      </c>
      <c r="B364" s="38">
        <v>1.011412534</v>
      </c>
      <c r="C364" s="12">
        <f t="shared" si="149"/>
        <v>87386.042937599996</v>
      </c>
      <c r="D364" s="12">
        <f>Výpar!$N$18/31</f>
        <v>7808.3674698795176</v>
      </c>
      <c r="E364" s="12">
        <f t="shared" si="150"/>
        <v>8042.6184939759032</v>
      </c>
      <c r="F364" s="13">
        <f t="shared" si="167"/>
        <v>11664</v>
      </c>
      <c r="G364" s="13">
        <f t="shared" si="151"/>
        <v>7171.2000000000007</v>
      </c>
      <c r="H364" s="14">
        <f t="shared" si="151"/>
        <v>7171.2000000000007</v>
      </c>
      <c r="I364" s="15">
        <f t="shared" si="145"/>
        <v>26006.400000000001</v>
      </c>
      <c r="J364" s="15">
        <f t="shared" si="146"/>
        <v>53337.02444362409</v>
      </c>
      <c r="K364" s="15">
        <f t="shared" si="152"/>
        <v>5017954.6674703732</v>
      </c>
      <c r="L364" s="15">
        <f t="shared" si="153"/>
        <v>0</v>
      </c>
      <c r="N364" s="2">
        <v>42303</v>
      </c>
      <c r="O364" s="38">
        <f t="shared" si="147"/>
        <v>0.33381017450159645</v>
      </c>
      <c r="P364" s="12">
        <f t="shared" si="154"/>
        <v>28841.199076937934</v>
      </c>
      <c r="Q364" s="12">
        <f t="shared" si="155"/>
        <v>2230.3951807228914</v>
      </c>
      <c r="R364" s="12">
        <f t="shared" si="156"/>
        <v>2297.307036144578</v>
      </c>
      <c r="S364" s="13">
        <f t="shared" si="157"/>
        <v>7171.2000000000007</v>
      </c>
      <c r="T364" s="13">
        <f t="shared" si="169"/>
        <v>0</v>
      </c>
      <c r="U364" s="14">
        <v>0</v>
      </c>
      <c r="V364" s="15">
        <f t="shared" si="168"/>
        <v>7171.2000000000007</v>
      </c>
      <c r="W364" s="15">
        <f t="shared" si="158"/>
        <v>19372.692040793354</v>
      </c>
      <c r="X364" s="15">
        <f t="shared" si="166"/>
        <v>6518000</v>
      </c>
      <c r="Y364" s="15">
        <f t="shared" si="162"/>
        <v>4542398.3647317337</v>
      </c>
      <c r="Z364" s="15">
        <f t="shared" si="159"/>
        <v>6518000</v>
      </c>
      <c r="AB364" s="2">
        <v>42303</v>
      </c>
      <c r="AC364" s="12">
        <f t="shared" si="148"/>
        <v>9531.2933624972993</v>
      </c>
      <c r="AD364" s="12">
        <f t="shared" si="160"/>
        <v>874.59936560240953</v>
      </c>
      <c r="AE364" s="12">
        <f t="shared" si="165"/>
        <v>900.83734657048183</v>
      </c>
      <c r="AF364" s="34">
        <f t="shared" si="170"/>
        <v>25920</v>
      </c>
      <c r="AG364" s="36">
        <f t="shared" si="171"/>
        <v>0</v>
      </c>
      <c r="AH364" s="15">
        <f t="shared" si="161"/>
        <v>8630.4560159268167</v>
      </c>
      <c r="AI364" s="15">
        <f t="shared" si="163"/>
        <v>8630.4560159268167</v>
      </c>
      <c r="AJ364" s="15">
        <f t="shared" si="164"/>
        <v>0</v>
      </c>
    </row>
    <row r="365" spans="1:36" x14ac:dyDescent="0.15">
      <c r="A365" s="2">
        <v>42304</v>
      </c>
      <c r="B365" s="38">
        <v>1.035639787</v>
      </c>
      <c r="C365" s="12">
        <f t="shared" si="149"/>
        <v>89479.277596800006</v>
      </c>
      <c r="D365" s="12">
        <f>Výpar!$N$18/31</f>
        <v>7808.3674698795176</v>
      </c>
      <c r="E365" s="12">
        <f t="shared" si="150"/>
        <v>8042.6184939759032</v>
      </c>
      <c r="F365" s="13">
        <f t="shared" si="167"/>
        <v>11664</v>
      </c>
      <c r="G365" s="13">
        <f t="shared" si="151"/>
        <v>7171.2000000000007</v>
      </c>
      <c r="H365" s="14">
        <f t="shared" si="151"/>
        <v>7171.2000000000007</v>
      </c>
      <c r="I365" s="15">
        <f t="shared" si="145"/>
        <v>26006.400000000001</v>
      </c>
      <c r="J365" s="15">
        <f t="shared" si="146"/>
        <v>55430.2591028241</v>
      </c>
      <c r="K365" s="15">
        <f t="shared" si="152"/>
        <v>5073384.9265731974</v>
      </c>
      <c r="L365" s="15">
        <f t="shared" si="153"/>
        <v>0</v>
      </c>
      <c r="N365" s="2">
        <v>42304</v>
      </c>
      <c r="O365" s="38">
        <f t="shared" si="147"/>
        <v>0.34180622287924523</v>
      </c>
      <c r="P365" s="12">
        <f t="shared" si="154"/>
        <v>29532.057656766789</v>
      </c>
      <c r="Q365" s="12">
        <f t="shared" si="155"/>
        <v>2230.3951807228914</v>
      </c>
      <c r="R365" s="12">
        <f t="shared" si="156"/>
        <v>2297.307036144578</v>
      </c>
      <c r="S365" s="13">
        <f t="shared" si="157"/>
        <v>7171.2000000000007</v>
      </c>
      <c r="T365" s="13">
        <f t="shared" si="169"/>
        <v>21772.799999999999</v>
      </c>
      <c r="U365" s="14">
        <v>0</v>
      </c>
      <c r="V365" s="15">
        <f t="shared" si="168"/>
        <v>7171.2000000000007</v>
      </c>
      <c r="W365" s="15">
        <f t="shared" si="158"/>
        <v>41836.350620622208</v>
      </c>
      <c r="X365" s="15">
        <f t="shared" si="166"/>
        <v>6518000</v>
      </c>
      <c r="Y365" s="15">
        <f t="shared" si="162"/>
        <v>4584234.7153523555</v>
      </c>
      <c r="Z365" s="15">
        <f t="shared" si="159"/>
        <v>6518000</v>
      </c>
      <c r="AB365" s="2">
        <v>42304</v>
      </c>
      <c r="AC365" s="12">
        <f t="shared" si="148"/>
        <v>9759.6048060950943</v>
      </c>
      <c r="AD365" s="12">
        <f t="shared" si="160"/>
        <v>874.59936560240953</v>
      </c>
      <c r="AE365" s="12">
        <f t="shared" si="165"/>
        <v>900.83734657048183</v>
      </c>
      <c r="AF365" s="34">
        <f t="shared" si="170"/>
        <v>25920</v>
      </c>
      <c r="AG365" s="36">
        <f t="shared" si="171"/>
        <v>25920</v>
      </c>
      <c r="AH365" s="15">
        <f t="shared" si="161"/>
        <v>-17061.232540475386</v>
      </c>
      <c r="AI365" s="15">
        <f t="shared" si="163"/>
        <v>0</v>
      </c>
      <c r="AJ365" s="15">
        <f t="shared" si="164"/>
        <v>0</v>
      </c>
    </row>
    <row r="366" spans="1:36" x14ac:dyDescent="0.15">
      <c r="A366" s="2">
        <v>42305</v>
      </c>
      <c r="B366" s="38">
        <v>1.1295449319999999</v>
      </c>
      <c r="C366" s="12">
        <f t="shared" si="149"/>
        <v>97592.682124799991</v>
      </c>
      <c r="D366" s="12">
        <f>Výpar!$N$18/31</f>
        <v>7808.3674698795176</v>
      </c>
      <c r="E366" s="12">
        <f t="shared" si="150"/>
        <v>8042.6184939759032</v>
      </c>
      <c r="F366" s="13">
        <f t="shared" si="167"/>
        <v>11664</v>
      </c>
      <c r="G366" s="13">
        <f t="shared" si="151"/>
        <v>7171.2000000000007</v>
      </c>
      <c r="H366" s="14">
        <f t="shared" si="151"/>
        <v>7171.2000000000007</v>
      </c>
      <c r="I366" s="15">
        <f t="shared" si="145"/>
        <v>26006.400000000001</v>
      </c>
      <c r="J366" s="15">
        <f t="shared" si="146"/>
        <v>63543.663630824085</v>
      </c>
      <c r="K366" s="15">
        <f t="shared" si="152"/>
        <v>5136928.5902040219</v>
      </c>
      <c r="L366" s="15">
        <f t="shared" si="153"/>
        <v>0</v>
      </c>
      <c r="N366" s="2">
        <v>42305</v>
      </c>
      <c r="O366" s="38">
        <f t="shared" si="147"/>
        <v>0.37279900948737293</v>
      </c>
      <c r="P366" s="12">
        <f t="shared" si="154"/>
        <v>32209.834419709023</v>
      </c>
      <c r="Q366" s="12">
        <f t="shared" si="155"/>
        <v>2230.3951807228914</v>
      </c>
      <c r="R366" s="12">
        <f t="shared" si="156"/>
        <v>2297.307036144578</v>
      </c>
      <c r="S366" s="13">
        <f t="shared" si="157"/>
        <v>7171.2000000000007</v>
      </c>
      <c r="T366" s="13">
        <f t="shared" si="169"/>
        <v>0</v>
      </c>
      <c r="U366" s="14">
        <v>0</v>
      </c>
      <c r="V366" s="15">
        <f t="shared" si="168"/>
        <v>7171.2000000000007</v>
      </c>
      <c r="W366" s="15">
        <f t="shared" si="158"/>
        <v>22741.327383564443</v>
      </c>
      <c r="X366" s="15">
        <f t="shared" si="166"/>
        <v>6518000</v>
      </c>
      <c r="Y366" s="15">
        <f t="shared" si="162"/>
        <v>4606976.0427359203</v>
      </c>
      <c r="Z366" s="15">
        <f t="shared" si="159"/>
        <v>6518000</v>
      </c>
      <c r="AB366" s="2">
        <v>42305</v>
      </c>
      <c r="AC366" s="12">
        <f t="shared" si="148"/>
        <v>10644.542905194077</v>
      </c>
      <c r="AD366" s="12">
        <f t="shared" si="160"/>
        <v>874.59936560240953</v>
      </c>
      <c r="AE366" s="12">
        <f t="shared" si="165"/>
        <v>900.83734657048183</v>
      </c>
      <c r="AF366" s="34">
        <f t="shared" si="170"/>
        <v>25920</v>
      </c>
      <c r="AG366" s="36">
        <f t="shared" si="171"/>
        <v>0</v>
      </c>
      <c r="AH366" s="15">
        <f t="shared" si="161"/>
        <v>9743.7055586235947</v>
      </c>
      <c r="AI366" s="15">
        <f t="shared" si="163"/>
        <v>9743.7055586235947</v>
      </c>
      <c r="AJ366" s="15">
        <f>IF((IF($AJ$2&lt;=AI366,AH366,AH366+AI366-$AJ$2)+AJ365)&lt;0,0,IF($AJ$2&lt;=AI366,AH366,AH366+AI366-$AJ$2)+AJ365)</f>
        <v>0</v>
      </c>
    </row>
    <row r="367" spans="1:36" x14ac:dyDescent="0.15">
      <c r="A367" s="2">
        <v>42306</v>
      </c>
      <c r="B367" s="38">
        <v>1.1239691300000001</v>
      </c>
      <c r="C367" s="12">
        <f t="shared" si="149"/>
        <v>97110.932832000006</v>
      </c>
      <c r="D367" s="12">
        <f>Výpar!$N$18/31</f>
        <v>7808.3674698795176</v>
      </c>
      <c r="E367" s="12">
        <f t="shared" si="150"/>
        <v>8042.6184939759032</v>
      </c>
      <c r="F367" s="13">
        <f t="shared" si="167"/>
        <v>11664</v>
      </c>
      <c r="G367" s="13">
        <f t="shared" si="151"/>
        <v>7171.2000000000007</v>
      </c>
      <c r="H367" s="14">
        <f t="shared" si="151"/>
        <v>7171.2000000000007</v>
      </c>
      <c r="I367" s="15">
        <f t="shared" si="145"/>
        <v>26006.400000000001</v>
      </c>
      <c r="J367" s="15">
        <f t="shared" si="146"/>
        <v>63061.9143380241</v>
      </c>
      <c r="K367" s="15">
        <f t="shared" si="152"/>
        <v>5199990.5045420462</v>
      </c>
      <c r="L367" s="15">
        <f t="shared" si="153"/>
        <v>0</v>
      </c>
      <c r="N367" s="2">
        <v>42306</v>
      </c>
      <c r="O367" s="38">
        <f t="shared" si="147"/>
        <v>0.37095875204934686</v>
      </c>
      <c r="P367" s="12">
        <f t="shared" si="154"/>
        <v>32050.836177063567</v>
      </c>
      <c r="Q367" s="12">
        <f t="shared" si="155"/>
        <v>2230.3951807228914</v>
      </c>
      <c r="R367" s="12">
        <f t="shared" si="156"/>
        <v>2297.307036144578</v>
      </c>
      <c r="S367" s="13">
        <f t="shared" si="157"/>
        <v>7171.2000000000007</v>
      </c>
      <c r="T367" s="13">
        <f t="shared" si="169"/>
        <v>21772.799999999999</v>
      </c>
      <c r="U367" s="14">
        <v>0</v>
      </c>
      <c r="V367" s="15">
        <f t="shared" si="168"/>
        <v>7171.2000000000007</v>
      </c>
      <c r="W367" s="15">
        <f t="shared" si="158"/>
        <v>44355.129140918987</v>
      </c>
      <c r="X367" s="15">
        <f t="shared" si="166"/>
        <v>6518000</v>
      </c>
      <c r="Y367" s="15">
        <f t="shared" si="162"/>
        <v>4651331.1718768394</v>
      </c>
      <c r="Z367" s="15">
        <f t="shared" si="159"/>
        <v>6518000</v>
      </c>
      <c r="AB367" s="2">
        <v>42306</v>
      </c>
      <c r="AC367" s="12">
        <f t="shared" si="148"/>
        <v>10591.99797144383</v>
      </c>
      <c r="AD367" s="12">
        <f t="shared" si="160"/>
        <v>874.59936560240953</v>
      </c>
      <c r="AE367" s="12">
        <f t="shared" si="165"/>
        <v>900.83734657048183</v>
      </c>
      <c r="AF367" s="34">
        <f t="shared" si="170"/>
        <v>25920</v>
      </c>
      <c r="AG367" s="36">
        <f t="shared" si="171"/>
        <v>25920</v>
      </c>
      <c r="AH367" s="15">
        <f t="shared" si="161"/>
        <v>-16228.839375126652</v>
      </c>
      <c r="AI367" s="15">
        <f t="shared" si="163"/>
        <v>0</v>
      </c>
      <c r="AJ367" s="15">
        <f t="shared" si="164"/>
        <v>0</v>
      </c>
    </row>
    <row r="368" spans="1:36" x14ac:dyDescent="0.15">
      <c r="A368" s="2">
        <v>42307</v>
      </c>
      <c r="B368" s="38">
        <v>1.0960901190000001</v>
      </c>
      <c r="C368" s="12">
        <f t="shared" si="149"/>
        <v>94702.186281600007</v>
      </c>
      <c r="D368" s="12">
        <f>Výpar!$N$18/31</f>
        <v>7808.3674698795176</v>
      </c>
      <c r="E368" s="12">
        <f t="shared" si="150"/>
        <v>8042.6184939759032</v>
      </c>
      <c r="F368" s="13">
        <f t="shared" si="167"/>
        <v>11664</v>
      </c>
      <c r="G368" s="13">
        <f t="shared" si="151"/>
        <v>7171.2000000000007</v>
      </c>
      <c r="H368" s="14">
        <f t="shared" si="151"/>
        <v>7171.2000000000007</v>
      </c>
      <c r="I368" s="15">
        <f t="shared" si="145"/>
        <v>26006.400000000001</v>
      </c>
      <c r="J368" s="15">
        <f t="shared" si="146"/>
        <v>60653.167787624101</v>
      </c>
      <c r="K368" s="15">
        <f t="shared" si="152"/>
        <v>5260643.6723296707</v>
      </c>
      <c r="L368" s="15">
        <f t="shared" si="153"/>
        <v>0</v>
      </c>
      <c r="N368" s="2">
        <v>42307</v>
      </c>
      <c r="O368" s="38">
        <f t="shared" si="147"/>
        <v>0.36175746452917268</v>
      </c>
      <c r="P368" s="12">
        <f t="shared" si="154"/>
        <v>31255.844935320518</v>
      </c>
      <c r="Q368" s="12">
        <f t="shared" si="155"/>
        <v>2230.3951807228914</v>
      </c>
      <c r="R368" s="12">
        <f t="shared" si="156"/>
        <v>2297.307036144578</v>
      </c>
      <c r="S368" s="13">
        <f t="shared" si="157"/>
        <v>7171.2000000000007</v>
      </c>
      <c r="T368" s="13">
        <f t="shared" si="169"/>
        <v>0</v>
      </c>
      <c r="U368" s="14">
        <v>0</v>
      </c>
      <c r="V368" s="15">
        <f t="shared" si="168"/>
        <v>7171.2000000000007</v>
      </c>
      <c r="W368" s="15">
        <f t="shared" si="158"/>
        <v>21787.337899175938</v>
      </c>
      <c r="X368" s="15">
        <f t="shared" si="166"/>
        <v>6518000</v>
      </c>
      <c r="Y368" s="15">
        <f t="shared" si="162"/>
        <v>4673118.5097760148</v>
      </c>
      <c r="Z368" s="15">
        <f t="shared" si="159"/>
        <v>6518000</v>
      </c>
      <c r="AB368" s="2">
        <v>42307</v>
      </c>
      <c r="AC368" s="12">
        <f t="shared" si="148"/>
        <v>10329.273293268852</v>
      </c>
      <c r="AD368" s="12">
        <f t="shared" si="160"/>
        <v>874.59936560240953</v>
      </c>
      <c r="AE368" s="12">
        <f t="shared" si="165"/>
        <v>900.83734657048183</v>
      </c>
      <c r="AF368" s="34">
        <f t="shared" si="170"/>
        <v>25920</v>
      </c>
      <c r="AG368" s="36">
        <f t="shared" si="171"/>
        <v>0</v>
      </c>
      <c r="AH368" s="15">
        <f t="shared" si="161"/>
        <v>9428.4359466983697</v>
      </c>
      <c r="AI368" s="15">
        <f t="shared" si="163"/>
        <v>9428.4359466983697</v>
      </c>
      <c r="AJ368" s="15">
        <f t="shared" si="164"/>
        <v>0</v>
      </c>
    </row>
    <row r="369" spans="1:36" x14ac:dyDescent="0.15">
      <c r="A369" s="2">
        <v>42308</v>
      </c>
      <c r="B369" s="38">
        <v>1.1668740099999999</v>
      </c>
      <c r="C369" s="12">
        <f>B369*86400</f>
        <v>100817.91446399999</v>
      </c>
      <c r="D369" s="12">
        <f>Výpar!$N$18/31</f>
        <v>7808.3674698795176</v>
      </c>
      <c r="E369" s="12">
        <f t="shared" si="150"/>
        <v>8042.6184939759032</v>
      </c>
      <c r="F369" s="13">
        <f t="shared" si="167"/>
        <v>11664</v>
      </c>
      <c r="G369" s="13">
        <f t="shared" si="151"/>
        <v>7171.2000000000007</v>
      </c>
      <c r="H369" s="14">
        <f t="shared" si="151"/>
        <v>7171.2000000000007</v>
      </c>
      <c r="I369" s="15">
        <f t="shared" si="145"/>
        <v>26006.400000000001</v>
      </c>
      <c r="J369" s="15">
        <f t="shared" si="146"/>
        <v>66768.895970024081</v>
      </c>
      <c r="K369" s="15">
        <f t="shared" si="152"/>
        <v>5327412.5682996949</v>
      </c>
      <c r="L369" s="15">
        <f t="shared" si="153"/>
        <v>0</v>
      </c>
      <c r="N369" s="2">
        <v>42308</v>
      </c>
      <c r="O369" s="38">
        <f t="shared" si="147"/>
        <v>0.385119230586357</v>
      </c>
      <c r="P369" s="12">
        <f t="shared" si="154"/>
        <v>33274.301522661248</v>
      </c>
      <c r="Q369" s="12">
        <f t="shared" si="155"/>
        <v>2230.3951807228914</v>
      </c>
      <c r="R369" s="12">
        <f t="shared" si="156"/>
        <v>2297.307036144578</v>
      </c>
      <c r="S369" s="13">
        <f t="shared" si="157"/>
        <v>7171.2000000000007</v>
      </c>
      <c r="T369" s="13">
        <f t="shared" si="169"/>
        <v>21772.799999999999</v>
      </c>
      <c r="U369" s="14">
        <v>0</v>
      </c>
      <c r="V369" s="15">
        <f t="shared" si="168"/>
        <v>7171.2000000000007</v>
      </c>
      <c r="W369" s="15">
        <f t="shared" si="158"/>
        <v>45578.594486516668</v>
      </c>
      <c r="X369" s="15">
        <f t="shared" si="166"/>
        <v>6518000</v>
      </c>
      <c r="Y369" s="15">
        <f t="shared" si="162"/>
        <v>4718697.1042625317</v>
      </c>
      <c r="Z369" s="15">
        <f t="shared" si="159"/>
        <v>6518000</v>
      </c>
      <c r="AB369" s="2">
        <v>42308</v>
      </c>
      <c r="AC369" s="12">
        <f t="shared" si="148"/>
        <v>10996.322600826705</v>
      </c>
      <c r="AD369" s="12">
        <f t="shared" si="160"/>
        <v>874.59936560240953</v>
      </c>
      <c r="AE369" s="12">
        <f t="shared" si="165"/>
        <v>900.83734657048183</v>
      </c>
      <c r="AF369" s="34">
        <f t="shared" si="170"/>
        <v>25920</v>
      </c>
      <c r="AG369" s="36">
        <f t="shared" si="171"/>
        <v>25920</v>
      </c>
      <c r="AH369" s="15">
        <f t="shared" si="161"/>
        <v>-15824.514745743778</v>
      </c>
      <c r="AI369" s="15">
        <f t="shared" si="163"/>
        <v>0</v>
      </c>
      <c r="AJ369" s="15">
        <f t="shared" si="164"/>
        <v>0</v>
      </c>
    </row>
    <row r="370" spans="1:36" x14ac:dyDescent="0.15">
      <c r="A370" s="2"/>
      <c r="C370" s="12">
        <f>SUM(C5:C369)</f>
        <v>21662683.480367992</v>
      </c>
      <c r="D370" s="12"/>
      <c r="E370" s="12"/>
      <c r="F370" s="13"/>
      <c r="G370" s="13"/>
      <c r="H370" s="16"/>
      <c r="I370" s="15"/>
      <c r="J370" s="15"/>
      <c r="K370" s="15"/>
      <c r="L370" s="15"/>
      <c r="N370" s="2"/>
      <c r="P370" s="12">
        <f>SUM(P5:P369)</f>
        <v>7149628.7713144785</v>
      </c>
      <c r="Q370" s="12"/>
      <c r="R370" s="12"/>
      <c r="S370" s="13"/>
      <c r="T370" s="13"/>
      <c r="U370" s="16"/>
      <c r="V370" s="15"/>
      <c r="W370" s="15"/>
      <c r="X370" s="15"/>
      <c r="Y370" s="15"/>
      <c r="Z370" s="15"/>
      <c r="AB370" s="2"/>
      <c r="AC370" s="2"/>
      <c r="AD370" s="12"/>
      <c r="AE370" s="12"/>
      <c r="AF370" s="13"/>
      <c r="AG370" s="15"/>
      <c r="AH370" s="15"/>
      <c r="AI370" s="15"/>
      <c r="AJ370" s="15"/>
    </row>
    <row r="371" spans="1:36" x14ac:dyDescent="0.15">
      <c r="A371" s="2"/>
      <c r="C371" s="12"/>
      <c r="D371" s="12"/>
      <c r="E371" s="12"/>
      <c r="F371" s="13"/>
      <c r="G371" s="13"/>
      <c r="H371" s="16"/>
      <c r="I371" s="15"/>
      <c r="J371" s="15"/>
      <c r="K371" s="15"/>
      <c r="L371" s="15"/>
    </row>
    <row r="372" spans="1:36" x14ac:dyDescent="0.15">
      <c r="A372" s="2"/>
      <c r="C372" s="12"/>
      <c r="D372" s="12"/>
      <c r="E372" s="12"/>
      <c r="F372" s="13"/>
      <c r="G372" s="13"/>
      <c r="H372" s="4"/>
    </row>
    <row r="373" spans="1:36" x14ac:dyDescent="0.15">
      <c r="A373" s="2"/>
      <c r="F373" s="4"/>
      <c r="G373" s="4"/>
      <c r="H373" s="4"/>
    </row>
    <row r="374" spans="1:36" x14ac:dyDescent="0.15">
      <c r="A374" s="2"/>
      <c r="F374" s="4"/>
      <c r="G374" s="4"/>
      <c r="H374" s="4"/>
    </row>
    <row r="375" spans="1:36" x14ac:dyDescent="0.15">
      <c r="A375" s="2"/>
      <c r="F375" s="4"/>
      <c r="G375" s="4"/>
      <c r="H375" s="4"/>
    </row>
    <row r="376" spans="1:36" x14ac:dyDescent="0.15">
      <c r="A376" s="2"/>
      <c r="F376" s="4"/>
      <c r="G376" s="4"/>
      <c r="H376" s="4"/>
    </row>
    <row r="377" spans="1:36" x14ac:dyDescent="0.15">
      <c r="A377" s="2"/>
      <c r="F377" s="4"/>
      <c r="G377" s="4"/>
      <c r="H377" s="4"/>
    </row>
    <row r="378" spans="1:36" x14ac:dyDescent="0.15">
      <c r="A378" s="2"/>
      <c r="F378" s="4"/>
      <c r="G378" s="4"/>
      <c r="H378" s="4"/>
    </row>
    <row r="379" spans="1:36" x14ac:dyDescent="0.15">
      <c r="A379" s="2"/>
      <c r="F379" s="4"/>
      <c r="G379" s="4"/>
      <c r="H379" s="4"/>
    </row>
    <row r="380" spans="1:36" x14ac:dyDescent="0.15">
      <c r="A380" s="2"/>
      <c r="F380" s="4"/>
      <c r="G380" s="4"/>
      <c r="H380" s="4"/>
    </row>
    <row r="381" spans="1:36" x14ac:dyDescent="0.15">
      <c r="A381" s="2"/>
      <c r="F381" s="4"/>
      <c r="G381" s="4"/>
      <c r="H381" s="4"/>
    </row>
    <row r="382" spans="1:36" x14ac:dyDescent="0.15">
      <c r="A382" s="2"/>
      <c r="F382" s="4"/>
      <c r="G382" s="4"/>
      <c r="H382" s="4"/>
    </row>
    <row r="383" spans="1:36" x14ac:dyDescent="0.15">
      <c r="A383" s="2"/>
      <c r="F383" s="4"/>
      <c r="G383" s="4"/>
      <c r="H383" s="4"/>
    </row>
    <row r="384" spans="1:36" x14ac:dyDescent="0.15">
      <c r="A384" s="2"/>
      <c r="F384" s="4"/>
      <c r="G384" s="4"/>
      <c r="H384" s="4"/>
    </row>
    <row r="385" spans="1:8" x14ac:dyDescent="0.15">
      <c r="A385" s="2"/>
      <c r="F385" s="4"/>
      <c r="G385" s="4"/>
      <c r="H385" s="4"/>
    </row>
    <row r="386" spans="1:8" x14ac:dyDescent="0.15">
      <c r="A386" s="2"/>
      <c r="F386" s="4"/>
      <c r="G386" s="4"/>
      <c r="H386" s="4"/>
    </row>
    <row r="387" spans="1:8" x14ac:dyDescent="0.15">
      <c r="A387" s="2"/>
      <c r="F387" s="4"/>
      <c r="G387" s="4"/>
      <c r="H387" s="4"/>
    </row>
    <row r="388" spans="1:8" x14ac:dyDescent="0.15">
      <c r="A388" s="2"/>
      <c r="F388" s="4"/>
      <c r="G388" s="4"/>
      <c r="H388" s="4"/>
    </row>
    <row r="389" spans="1:8" x14ac:dyDescent="0.15">
      <c r="A389" s="2"/>
      <c r="F389" s="4"/>
      <c r="G389" s="4"/>
      <c r="H389" s="4"/>
    </row>
    <row r="390" spans="1:8" x14ac:dyDescent="0.15">
      <c r="A390" s="2"/>
      <c r="F390" s="4"/>
      <c r="G390" s="4"/>
      <c r="H390" s="4"/>
    </row>
    <row r="391" spans="1:8" x14ac:dyDescent="0.15">
      <c r="A391" s="2"/>
      <c r="F391" s="4"/>
      <c r="G391" s="4"/>
      <c r="H391" s="4"/>
    </row>
    <row r="392" spans="1:8" x14ac:dyDescent="0.15">
      <c r="A392" s="2"/>
      <c r="F392" s="4"/>
      <c r="G392" s="4"/>
      <c r="H392" s="4"/>
    </row>
    <row r="393" spans="1:8" x14ac:dyDescent="0.15">
      <c r="A393" s="2"/>
      <c r="F393" s="4"/>
      <c r="G393" s="4"/>
      <c r="H393" s="4"/>
    </row>
    <row r="394" spans="1:8" x14ac:dyDescent="0.15">
      <c r="A394" s="2"/>
      <c r="F394" s="4"/>
      <c r="G394" s="4"/>
      <c r="H394" s="4"/>
    </row>
    <row r="395" spans="1:8" x14ac:dyDescent="0.15">
      <c r="A395" s="2"/>
      <c r="F395" s="4"/>
      <c r="G395" s="4"/>
      <c r="H395" s="4"/>
    </row>
    <row r="396" spans="1:8" x14ac:dyDescent="0.15">
      <c r="A396" s="2"/>
      <c r="F396" s="4"/>
      <c r="G396" s="4"/>
      <c r="H396" s="4"/>
    </row>
    <row r="397" spans="1:8" x14ac:dyDescent="0.15">
      <c r="A397" s="2"/>
      <c r="F397" s="4"/>
      <c r="G397" s="4"/>
      <c r="H397" s="4"/>
    </row>
    <row r="398" spans="1:8" x14ac:dyDescent="0.15">
      <c r="A398" s="2"/>
      <c r="F398" s="4"/>
      <c r="G398" s="4"/>
      <c r="H398" s="4"/>
    </row>
    <row r="399" spans="1:8" x14ac:dyDescent="0.15">
      <c r="A399" s="2"/>
      <c r="F399" s="4"/>
      <c r="G399" s="4"/>
      <c r="H399" s="4"/>
    </row>
    <row r="400" spans="1:8" x14ac:dyDescent="0.15">
      <c r="A400" s="2"/>
      <c r="F400" s="4"/>
      <c r="G400" s="4"/>
      <c r="H400" s="4"/>
    </row>
    <row r="401" spans="1:8" x14ac:dyDescent="0.15">
      <c r="A401" s="2"/>
      <c r="F401" s="4"/>
      <c r="G401" s="4"/>
      <c r="H401" s="4"/>
    </row>
    <row r="402" spans="1:8" x14ac:dyDescent="0.15">
      <c r="A402" s="2"/>
      <c r="F402" s="4"/>
      <c r="G402" s="4"/>
      <c r="H402" s="4"/>
    </row>
    <row r="403" spans="1:8" x14ac:dyDescent="0.15">
      <c r="A403" s="2"/>
      <c r="F403" s="4"/>
      <c r="G403" s="4"/>
      <c r="H403" s="4"/>
    </row>
    <row r="404" spans="1:8" x14ac:dyDescent="0.15">
      <c r="A404" s="2"/>
      <c r="F404" s="4"/>
      <c r="G404" s="4"/>
      <c r="H404" s="4"/>
    </row>
    <row r="405" spans="1:8" x14ac:dyDescent="0.15">
      <c r="A405" s="2"/>
      <c r="F405" s="4"/>
      <c r="G405" s="4"/>
      <c r="H405" s="4"/>
    </row>
    <row r="406" spans="1:8" x14ac:dyDescent="0.15">
      <c r="A406" s="2"/>
      <c r="F406" s="4"/>
      <c r="G406" s="4"/>
      <c r="H406" s="4"/>
    </row>
    <row r="407" spans="1:8" x14ac:dyDescent="0.15">
      <c r="A407" s="2"/>
      <c r="F407" s="4"/>
      <c r="G407" s="4"/>
      <c r="H407" s="4"/>
    </row>
    <row r="408" spans="1:8" x14ac:dyDescent="0.15">
      <c r="A408" s="2"/>
      <c r="F408" s="4"/>
      <c r="G408" s="4"/>
      <c r="H408" s="4"/>
    </row>
    <row r="409" spans="1:8" x14ac:dyDescent="0.15">
      <c r="A409" s="2"/>
      <c r="F409" s="4"/>
      <c r="G409" s="4"/>
      <c r="H409" s="4"/>
    </row>
    <row r="410" spans="1:8" x14ac:dyDescent="0.15">
      <c r="A410" s="2"/>
      <c r="F410" s="4"/>
      <c r="G410" s="4"/>
      <c r="H410" s="4"/>
    </row>
    <row r="411" spans="1:8" x14ac:dyDescent="0.15">
      <c r="A411" s="2"/>
      <c r="F411" s="4"/>
      <c r="G411" s="4"/>
      <c r="H411" s="4"/>
    </row>
    <row r="412" spans="1:8" x14ac:dyDescent="0.15">
      <c r="A412" s="2"/>
      <c r="F412" s="4"/>
      <c r="G412" s="4"/>
      <c r="H412" s="4"/>
    </row>
    <row r="413" spans="1:8" x14ac:dyDescent="0.15">
      <c r="A413" s="2"/>
      <c r="F413" s="4"/>
      <c r="G413" s="4"/>
      <c r="H413" s="4"/>
    </row>
    <row r="414" spans="1:8" x14ac:dyDescent="0.15">
      <c r="A414" s="2"/>
      <c r="F414" s="4"/>
      <c r="G414" s="4"/>
      <c r="H414" s="4"/>
    </row>
    <row r="415" spans="1:8" x14ac:dyDescent="0.15">
      <c r="A415" s="2"/>
      <c r="F415" s="4"/>
      <c r="G415" s="4"/>
      <c r="H415" s="4"/>
    </row>
    <row r="416" spans="1:8" x14ac:dyDescent="0.15">
      <c r="A416" s="2"/>
      <c r="F416" s="4"/>
      <c r="G416" s="4"/>
      <c r="H416" s="4"/>
    </row>
    <row r="417" spans="1:8" x14ac:dyDescent="0.15">
      <c r="A417" s="2"/>
      <c r="F417" s="4"/>
      <c r="G417" s="4"/>
      <c r="H417" s="4"/>
    </row>
    <row r="418" spans="1:8" x14ac:dyDescent="0.15">
      <c r="A418" s="2"/>
      <c r="F418" s="4"/>
      <c r="G418" s="4"/>
      <c r="H418" s="4"/>
    </row>
    <row r="419" spans="1:8" x14ac:dyDescent="0.15">
      <c r="A419" s="2"/>
      <c r="F419" s="4"/>
      <c r="G419" s="4"/>
      <c r="H419" s="4"/>
    </row>
    <row r="420" spans="1:8" x14ac:dyDescent="0.15">
      <c r="A420" s="2"/>
      <c r="F420" s="4"/>
      <c r="G420" s="4"/>
      <c r="H420" s="4"/>
    </row>
    <row r="421" spans="1:8" x14ac:dyDescent="0.15">
      <c r="A421" s="2"/>
      <c r="F421" s="4"/>
      <c r="G421" s="4"/>
      <c r="H421" s="4"/>
    </row>
    <row r="422" spans="1:8" x14ac:dyDescent="0.15">
      <c r="A422" s="2"/>
      <c r="F422" s="4"/>
      <c r="G422" s="4"/>
      <c r="H422" s="4"/>
    </row>
    <row r="423" spans="1:8" x14ac:dyDescent="0.15">
      <c r="A423" s="2"/>
      <c r="F423" s="4"/>
      <c r="G423" s="4"/>
      <c r="H423" s="4"/>
    </row>
    <row r="424" spans="1:8" x14ac:dyDescent="0.15">
      <c r="A424" s="2"/>
      <c r="F424" s="4"/>
      <c r="G424" s="4"/>
      <c r="H424" s="4"/>
    </row>
    <row r="425" spans="1:8" x14ac:dyDescent="0.15">
      <c r="A425" s="2"/>
      <c r="F425" s="4"/>
      <c r="G425" s="4"/>
      <c r="H425" s="4"/>
    </row>
    <row r="426" spans="1:8" x14ac:dyDescent="0.15">
      <c r="A426" s="2"/>
      <c r="F426" s="4"/>
      <c r="G426" s="4"/>
      <c r="H426" s="4"/>
    </row>
    <row r="427" spans="1:8" x14ac:dyDescent="0.15">
      <c r="A427" s="2"/>
      <c r="F427" s="4"/>
      <c r="G427" s="4"/>
      <c r="H427" s="4"/>
    </row>
    <row r="428" spans="1:8" x14ac:dyDescent="0.15">
      <c r="A428" s="2"/>
      <c r="F428" s="4"/>
      <c r="G428" s="4"/>
      <c r="H428" s="4"/>
    </row>
    <row r="429" spans="1:8" x14ac:dyDescent="0.15">
      <c r="A429" s="2"/>
      <c r="F429" s="4"/>
      <c r="G429" s="4"/>
      <c r="H429" s="4"/>
    </row>
    <row r="430" spans="1:8" x14ac:dyDescent="0.15">
      <c r="A430" s="2"/>
      <c r="F430" s="4"/>
      <c r="G430" s="4"/>
      <c r="H430" s="4"/>
    </row>
    <row r="431" spans="1:8" x14ac:dyDescent="0.15">
      <c r="A431" s="2"/>
      <c r="F431" s="4"/>
      <c r="G431" s="4"/>
      <c r="H431" s="4"/>
    </row>
    <row r="432" spans="1:8" x14ac:dyDescent="0.15">
      <c r="A432" s="2"/>
      <c r="F432" s="4"/>
      <c r="G432" s="4"/>
      <c r="H432" s="4"/>
    </row>
    <row r="433" spans="1:8" x14ac:dyDescent="0.15">
      <c r="A433" s="2"/>
      <c r="F433" s="4"/>
      <c r="G433" s="4"/>
      <c r="H433" s="4"/>
    </row>
    <row r="434" spans="1:8" x14ac:dyDescent="0.15">
      <c r="A434" s="2"/>
      <c r="F434" s="4"/>
      <c r="G434" s="4"/>
      <c r="H434" s="4"/>
    </row>
    <row r="435" spans="1:8" x14ac:dyDescent="0.15">
      <c r="A435" s="2"/>
      <c r="F435" s="4"/>
      <c r="G435" s="4"/>
      <c r="H435" s="4"/>
    </row>
    <row r="436" spans="1:8" x14ac:dyDescent="0.15">
      <c r="A436" s="2"/>
      <c r="F436" s="4"/>
      <c r="G436" s="4"/>
      <c r="H436" s="4"/>
    </row>
    <row r="437" spans="1:8" x14ac:dyDescent="0.15">
      <c r="A437" s="2"/>
      <c r="F437" s="4"/>
      <c r="G437" s="4"/>
      <c r="H437" s="4"/>
    </row>
    <row r="438" spans="1:8" x14ac:dyDescent="0.15">
      <c r="A438" s="2"/>
      <c r="F438" s="4"/>
      <c r="G438" s="4"/>
      <c r="H438" s="4"/>
    </row>
    <row r="439" spans="1:8" x14ac:dyDescent="0.15">
      <c r="A439" s="2"/>
      <c r="F439" s="4"/>
      <c r="G439" s="4"/>
      <c r="H439" s="4"/>
    </row>
    <row r="440" spans="1:8" x14ac:dyDescent="0.15">
      <c r="A440" s="2"/>
      <c r="F440" s="4"/>
      <c r="G440" s="4"/>
      <c r="H440" s="4"/>
    </row>
    <row r="441" spans="1:8" x14ac:dyDescent="0.15">
      <c r="A441" s="2"/>
      <c r="F441" s="4"/>
      <c r="G441" s="4"/>
      <c r="H441" s="4"/>
    </row>
    <row r="442" spans="1:8" x14ac:dyDescent="0.15">
      <c r="A442" s="2"/>
      <c r="F442" s="4"/>
      <c r="G442" s="4"/>
      <c r="H442" s="4"/>
    </row>
    <row r="443" spans="1:8" x14ac:dyDescent="0.15">
      <c r="A443" s="2"/>
      <c r="F443" s="4"/>
      <c r="G443" s="4"/>
      <c r="H443" s="4"/>
    </row>
    <row r="444" spans="1:8" x14ac:dyDescent="0.15">
      <c r="A444" s="2"/>
      <c r="F444" s="4"/>
      <c r="G444" s="4"/>
      <c r="H444" s="4"/>
    </row>
    <row r="445" spans="1:8" x14ac:dyDescent="0.15">
      <c r="A445" s="2"/>
      <c r="F445" s="4"/>
      <c r="G445" s="4"/>
      <c r="H445" s="4"/>
    </row>
    <row r="446" spans="1:8" x14ac:dyDescent="0.15">
      <c r="A446" s="2"/>
      <c r="F446" s="4"/>
      <c r="G446" s="4"/>
      <c r="H446" s="4"/>
    </row>
    <row r="447" spans="1:8" x14ac:dyDescent="0.15">
      <c r="A447" s="2"/>
      <c r="F447" s="4"/>
      <c r="G447" s="4"/>
      <c r="H447" s="4"/>
    </row>
    <row r="448" spans="1:8" x14ac:dyDescent="0.15">
      <c r="A448" s="2"/>
      <c r="F448" s="4"/>
      <c r="G448" s="4"/>
      <c r="H448" s="4"/>
    </row>
    <row r="449" spans="1:8" x14ac:dyDescent="0.15">
      <c r="A449" s="2"/>
      <c r="F449" s="4"/>
      <c r="G449" s="4"/>
      <c r="H449" s="4"/>
    </row>
    <row r="450" spans="1:8" x14ac:dyDescent="0.15">
      <c r="A450" s="2"/>
      <c r="F450" s="4"/>
      <c r="G450" s="4"/>
      <c r="H450" s="4"/>
    </row>
    <row r="451" spans="1:8" x14ac:dyDescent="0.15">
      <c r="A451" s="2"/>
      <c r="F451" s="4"/>
      <c r="G451" s="4"/>
      <c r="H451" s="4"/>
    </row>
    <row r="452" spans="1:8" x14ac:dyDescent="0.15">
      <c r="A452" s="2"/>
      <c r="F452" s="4"/>
      <c r="G452" s="4"/>
      <c r="H452" s="4"/>
    </row>
    <row r="453" spans="1:8" x14ac:dyDescent="0.15">
      <c r="A453" s="2"/>
      <c r="F453" s="4"/>
      <c r="G453" s="4"/>
      <c r="H453" s="4"/>
    </row>
    <row r="454" spans="1:8" x14ac:dyDescent="0.15">
      <c r="A454" s="2"/>
      <c r="F454" s="4"/>
      <c r="G454" s="4"/>
      <c r="H454" s="4"/>
    </row>
    <row r="455" spans="1:8" x14ac:dyDescent="0.15">
      <c r="A455" s="2"/>
      <c r="F455" s="4"/>
      <c r="G455" s="4"/>
      <c r="H455" s="4"/>
    </row>
    <row r="456" spans="1:8" x14ac:dyDescent="0.15">
      <c r="A456" s="2"/>
      <c r="F456" s="4"/>
      <c r="G456" s="4"/>
      <c r="H456" s="4"/>
    </row>
    <row r="457" spans="1:8" x14ac:dyDescent="0.15">
      <c r="A457" s="2"/>
      <c r="F457" s="4"/>
      <c r="G457" s="4"/>
      <c r="H457" s="4"/>
    </row>
    <row r="458" spans="1:8" x14ac:dyDescent="0.15">
      <c r="A458" s="2"/>
      <c r="F458" s="4"/>
      <c r="G458" s="4"/>
      <c r="H458" s="4"/>
    </row>
    <row r="459" spans="1:8" x14ac:dyDescent="0.15">
      <c r="A459" s="2"/>
      <c r="F459" s="4"/>
      <c r="G459" s="4"/>
      <c r="H459" s="4"/>
    </row>
    <row r="460" spans="1:8" x14ac:dyDescent="0.15">
      <c r="A460" s="2"/>
      <c r="F460" s="4"/>
      <c r="G460" s="4"/>
      <c r="H460" s="4"/>
    </row>
    <row r="461" spans="1:8" x14ac:dyDescent="0.15">
      <c r="A461" s="2"/>
      <c r="F461" s="4"/>
      <c r="G461" s="4"/>
      <c r="H461" s="4"/>
    </row>
    <row r="462" spans="1:8" x14ac:dyDescent="0.15">
      <c r="A462" s="2"/>
      <c r="F462" s="4"/>
      <c r="G462" s="4"/>
      <c r="H462" s="4"/>
    </row>
    <row r="463" spans="1:8" x14ac:dyDescent="0.15">
      <c r="A463" s="2"/>
      <c r="F463" s="4"/>
      <c r="G463" s="4"/>
      <c r="H463" s="4"/>
    </row>
    <row r="464" spans="1:8" x14ac:dyDescent="0.15">
      <c r="A464" s="2"/>
      <c r="F464" s="4"/>
      <c r="G464" s="4"/>
      <c r="H464" s="4"/>
    </row>
    <row r="465" spans="1:8" x14ac:dyDescent="0.15">
      <c r="A465" s="2"/>
      <c r="F465" s="4"/>
      <c r="G465" s="4"/>
      <c r="H465" s="4"/>
    </row>
    <row r="466" spans="1:8" x14ac:dyDescent="0.15">
      <c r="A466" s="2"/>
      <c r="F466" s="4"/>
      <c r="G466" s="4"/>
      <c r="H466" s="4"/>
    </row>
    <row r="467" spans="1:8" x14ac:dyDescent="0.15">
      <c r="A467" s="2"/>
      <c r="F467" s="4"/>
      <c r="G467" s="4"/>
      <c r="H467" s="4"/>
    </row>
    <row r="468" spans="1:8" x14ac:dyDescent="0.15">
      <c r="A468" s="2"/>
      <c r="F468" s="4"/>
      <c r="G468" s="4"/>
      <c r="H468" s="4"/>
    </row>
    <row r="469" spans="1:8" x14ac:dyDescent="0.15">
      <c r="A469" s="2"/>
      <c r="F469" s="4"/>
      <c r="G469" s="4"/>
      <c r="H469" s="4"/>
    </row>
    <row r="470" spans="1:8" x14ac:dyDescent="0.15">
      <c r="A470" s="2"/>
      <c r="F470" s="4"/>
      <c r="G470" s="4"/>
      <c r="H470" s="4"/>
    </row>
    <row r="471" spans="1:8" x14ac:dyDescent="0.15">
      <c r="A471" s="2"/>
      <c r="F471" s="4"/>
      <c r="G471" s="4"/>
      <c r="H471" s="4"/>
    </row>
    <row r="472" spans="1:8" x14ac:dyDescent="0.15">
      <c r="A472" s="2"/>
      <c r="F472" s="4"/>
      <c r="G472" s="4"/>
      <c r="H472" s="4"/>
    </row>
    <row r="473" spans="1:8" x14ac:dyDescent="0.15">
      <c r="A473" s="2"/>
      <c r="F473" s="4"/>
      <c r="G473" s="4"/>
      <c r="H473" s="4"/>
    </row>
    <row r="474" spans="1:8" x14ac:dyDescent="0.15">
      <c r="A474" s="2"/>
      <c r="F474" s="4"/>
      <c r="G474" s="4"/>
      <c r="H474" s="4"/>
    </row>
    <row r="475" spans="1:8" x14ac:dyDescent="0.15">
      <c r="A475" s="2"/>
      <c r="F475" s="4"/>
      <c r="G475" s="4"/>
      <c r="H475" s="4"/>
    </row>
    <row r="476" spans="1:8" x14ac:dyDescent="0.15">
      <c r="A476" s="2"/>
      <c r="F476" s="4"/>
      <c r="G476" s="4"/>
      <c r="H476" s="4"/>
    </row>
    <row r="477" spans="1:8" x14ac:dyDescent="0.15">
      <c r="A477" s="2"/>
      <c r="F477" s="4"/>
      <c r="G477" s="4"/>
      <c r="H477" s="4"/>
    </row>
    <row r="478" spans="1:8" x14ac:dyDescent="0.15">
      <c r="A478" s="2"/>
      <c r="F478" s="4"/>
      <c r="G478" s="4"/>
      <c r="H478" s="4"/>
    </row>
    <row r="479" spans="1:8" x14ac:dyDescent="0.15">
      <c r="A479" s="2"/>
      <c r="F479" s="4"/>
      <c r="G479" s="4"/>
      <c r="H479" s="4"/>
    </row>
    <row r="480" spans="1:8" x14ac:dyDescent="0.15">
      <c r="A480" s="2"/>
      <c r="F480" s="4"/>
      <c r="G480" s="4"/>
      <c r="H480" s="4"/>
    </row>
    <row r="481" spans="1:8" x14ac:dyDescent="0.15">
      <c r="A481" s="2"/>
      <c r="F481" s="4"/>
      <c r="G481" s="4"/>
      <c r="H481" s="4"/>
    </row>
    <row r="482" spans="1:8" x14ac:dyDescent="0.15">
      <c r="A482" s="2"/>
      <c r="F482" s="4"/>
      <c r="G482" s="4"/>
      <c r="H482" s="4"/>
    </row>
    <row r="483" spans="1:8" x14ac:dyDescent="0.15">
      <c r="A483" s="2"/>
      <c r="F483" s="4"/>
      <c r="G483" s="4"/>
      <c r="H483" s="4"/>
    </row>
    <row r="484" spans="1:8" x14ac:dyDescent="0.15">
      <c r="A484" s="2"/>
      <c r="F484" s="4"/>
      <c r="G484" s="4"/>
      <c r="H484" s="4"/>
    </row>
    <row r="485" spans="1:8" x14ac:dyDescent="0.15">
      <c r="A485" s="2"/>
      <c r="F485" s="4"/>
      <c r="G485" s="4"/>
      <c r="H485" s="4"/>
    </row>
    <row r="486" spans="1:8" x14ac:dyDescent="0.15">
      <c r="A486" s="2"/>
      <c r="F486" s="4"/>
      <c r="G486" s="4"/>
      <c r="H486" s="4"/>
    </row>
    <row r="487" spans="1:8" x14ac:dyDescent="0.15">
      <c r="A487" s="2"/>
      <c r="F487" s="4"/>
      <c r="G487" s="4"/>
      <c r="H487" s="4"/>
    </row>
    <row r="488" spans="1:8" x14ac:dyDescent="0.15">
      <c r="A488" s="2"/>
      <c r="F488" s="4"/>
      <c r="G488" s="4"/>
      <c r="H488" s="4"/>
    </row>
    <row r="489" spans="1:8" x14ac:dyDescent="0.15">
      <c r="A489" s="2"/>
      <c r="F489" s="4"/>
      <c r="G489" s="4"/>
      <c r="H489" s="4"/>
    </row>
    <row r="490" spans="1:8" x14ac:dyDescent="0.15">
      <c r="A490" s="2"/>
      <c r="F490" s="4"/>
      <c r="G490" s="4"/>
      <c r="H490" s="4"/>
    </row>
    <row r="491" spans="1:8" x14ac:dyDescent="0.15">
      <c r="A491" s="2"/>
      <c r="F491" s="4"/>
      <c r="G491" s="4"/>
      <c r="H491" s="4"/>
    </row>
    <row r="492" spans="1:8" x14ac:dyDescent="0.15">
      <c r="A492" s="2"/>
      <c r="F492" s="4"/>
      <c r="G492" s="4"/>
      <c r="H492" s="4"/>
    </row>
    <row r="493" spans="1:8" x14ac:dyDescent="0.15">
      <c r="A493" s="2"/>
      <c r="F493" s="4"/>
      <c r="G493" s="4"/>
      <c r="H493" s="4"/>
    </row>
    <row r="494" spans="1:8" x14ac:dyDescent="0.15">
      <c r="A494" s="2"/>
      <c r="F494" s="4"/>
      <c r="G494" s="4"/>
      <c r="H494" s="4"/>
    </row>
    <row r="495" spans="1:8" x14ac:dyDescent="0.15">
      <c r="A495" s="2"/>
      <c r="F495" s="4"/>
      <c r="G495" s="4"/>
      <c r="H495" s="4"/>
    </row>
    <row r="496" spans="1:8" x14ac:dyDescent="0.15">
      <c r="A496" s="2"/>
      <c r="F496" s="4"/>
      <c r="G496" s="4"/>
      <c r="H496" s="4"/>
    </row>
    <row r="497" spans="1:8" x14ac:dyDescent="0.15">
      <c r="A497" s="2"/>
      <c r="F497" s="4"/>
      <c r="G497" s="4"/>
      <c r="H497" s="4"/>
    </row>
    <row r="498" spans="1:8" x14ac:dyDescent="0.15">
      <c r="A498" s="2"/>
      <c r="F498" s="4"/>
      <c r="G498" s="4"/>
      <c r="H498" s="4"/>
    </row>
    <row r="499" spans="1:8" x14ac:dyDescent="0.15">
      <c r="A499" s="2"/>
      <c r="F499" s="4"/>
      <c r="G499" s="4"/>
      <c r="H499" s="4"/>
    </row>
    <row r="500" spans="1:8" x14ac:dyDescent="0.15">
      <c r="A500" s="2"/>
      <c r="F500" s="4"/>
      <c r="G500" s="4"/>
      <c r="H500" s="4"/>
    </row>
    <row r="501" spans="1:8" x14ac:dyDescent="0.15">
      <c r="A501" s="2"/>
      <c r="F501" s="4"/>
      <c r="G501" s="4"/>
      <c r="H501" s="4"/>
    </row>
    <row r="502" spans="1:8" x14ac:dyDescent="0.15">
      <c r="A502" s="2"/>
      <c r="F502" s="4"/>
      <c r="G502" s="4"/>
      <c r="H502" s="4"/>
    </row>
    <row r="503" spans="1:8" x14ac:dyDescent="0.15">
      <c r="A503" s="2"/>
      <c r="F503" s="4"/>
      <c r="G503" s="4"/>
      <c r="H503" s="4"/>
    </row>
    <row r="504" spans="1:8" x14ac:dyDescent="0.15">
      <c r="A504" s="2"/>
      <c r="F504" s="4"/>
      <c r="G504" s="4"/>
      <c r="H504" s="4"/>
    </row>
    <row r="505" spans="1:8" x14ac:dyDescent="0.15">
      <c r="A505" s="2"/>
      <c r="F505" s="4"/>
      <c r="G505" s="4"/>
      <c r="H505" s="4"/>
    </row>
    <row r="506" spans="1:8" x14ac:dyDescent="0.15">
      <c r="A506" s="2"/>
      <c r="F506" s="4"/>
      <c r="G506" s="4"/>
      <c r="H506" s="4"/>
    </row>
    <row r="507" spans="1:8" x14ac:dyDescent="0.15">
      <c r="A507" s="2"/>
      <c r="F507" s="4"/>
      <c r="G507" s="4"/>
      <c r="H507" s="4"/>
    </row>
    <row r="508" spans="1:8" x14ac:dyDescent="0.15">
      <c r="A508" s="2"/>
      <c r="F508" s="4"/>
      <c r="G508" s="4"/>
      <c r="H508" s="4"/>
    </row>
    <row r="509" spans="1:8" x14ac:dyDescent="0.15">
      <c r="A509" s="2"/>
      <c r="F509" s="4"/>
      <c r="G509" s="4"/>
      <c r="H509" s="4"/>
    </row>
    <row r="510" spans="1:8" x14ac:dyDescent="0.15">
      <c r="A510" s="2"/>
      <c r="F510" s="4"/>
      <c r="G510" s="4"/>
      <c r="H510" s="4"/>
    </row>
    <row r="511" spans="1:8" x14ac:dyDescent="0.15">
      <c r="A511" s="2"/>
      <c r="F511" s="4"/>
      <c r="G511" s="4"/>
      <c r="H511" s="4"/>
    </row>
    <row r="512" spans="1:8" x14ac:dyDescent="0.15">
      <c r="A512" s="2"/>
      <c r="F512" s="4"/>
      <c r="G512" s="4"/>
      <c r="H512" s="4"/>
    </row>
    <row r="513" spans="1:8" x14ac:dyDescent="0.15">
      <c r="A513" s="2"/>
      <c r="F513" s="4"/>
      <c r="G513" s="4"/>
      <c r="H513" s="4"/>
    </row>
    <row r="514" spans="1:8" x14ac:dyDescent="0.15">
      <c r="A514" s="2"/>
      <c r="F514" s="4"/>
      <c r="G514" s="4"/>
      <c r="H514" s="4"/>
    </row>
    <row r="515" spans="1:8" x14ac:dyDescent="0.15">
      <c r="A515" s="2"/>
      <c r="F515" s="4"/>
      <c r="G515" s="4"/>
      <c r="H515" s="4"/>
    </row>
    <row r="516" spans="1:8" x14ac:dyDescent="0.15">
      <c r="A516" s="2"/>
      <c r="F516" s="4"/>
      <c r="G516" s="4"/>
      <c r="H516" s="4"/>
    </row>
    <row r="517" spans="1:8" x14ac:dyDescent="0.15">
      <c r="A517" s="2"/>
      <c r="F517" s="4"/>
      <c r="G517" s="4"/>
      <c r="H517" s="4"/>
    </row>
    <row r="518" spans="1:8" x14ac:dyDescent="0.15">
      <c r="A518" s="2"/>
      <c r="F518" s="4"/>
      <c r="G518" s="4"/>
      <c r="H518" s="4"/>
    </row>
    <row r="519" spans="1:8" x14ac:dyDescent="0.15">
      <c r="A519" s="2"/>
      <c r="F519" s="4"/>
      <c r="G519" s="4"/>
      <c r="H519" s="4"/>
    </row>
    <row r="520" spans="1:8" x14ac:dyDescent="0.15">
      <c r="A520" s="2"/>
      <c r="F520" s="4"/>
      <c r="G520" s="4"/>
      <c r="H520" s="4"/>
    </row>
    <row r="521" spans="1:8" x14ac:dyDescent="0.15">
      <c r="A521" s="2"/>
      <c r="F521" s="4"/>
      <c r="G521" s="4"/>
      <c r="H521" s="4"/>
    </row>
    <row r="522" spans="1:8" x14ac:dyDescent="0.15">
      <c r="A522" s="2"/>
      <c r="F522" s="4"/>
      <c r="G522" s="4"/>
      <c r="H522" s="4"/>
    </row>
    <row r="523" spans="1:8" x14ac:dyDescent="0.15">
      <c r="A523" s="2"/>
      <c r="F523" s="4"/>
      <c r="G523" s="4"/>
      <c r="H523" s="4"/>
    </row>
    <row r="524" spans="1:8" x14ac:dyDescent="0.15">
      <c r="A524" s="2"/>
      <c r="F524" s="4"/>
      <c r="G524" s="4"/>
      <c r="H524" s="4"/>
    </row>
    <row r="525" spans="1:8" x14ac:dyDescent="0.15">
      <c r="A525" s="2"/>
      <c r="F525" s="4"/>
      <c r="G525" s="4"/>
      <c r="H525" s="4"/>
    </row>
    <row r="526" spans="1:8" x14ac:dyDescent="0.15">
      <c r="A526" s="2"/>
      <c r="F526" s="4"/>
      <c r="G526" s="4"/>
      <c r="H526" s="4"/>
    </row>
    <row r="527" spans="1:8" x14ac:dyDescent="0.15">
      <c r="A527" s="2"/>
      <c r="F527" s="4"/>
      <c r="G527" s="4"/>
      <c r="H527" s="4"/>
    </row>
    <row r="528" spans="1:8" x14ac:dyDescent="0.15">
      <c r="A528" s="2"/>
      <c r="F528" s="4"/>
      <c r="G528" s="4"/>
      <c r="H528" s="4"/>
    </row>
    <row r="529" spans="1:8" x14ac:dyDescent="0.15">
      <c r="A529" s="2"/>
      <c r="F529" s="4"/>
      <c r="G529" s="4"/>
      <c r="H529" s="4"/>
    </row>
    <row r="530" spans="1:8" x14ac:dyDescent="0.15">
      <c r="A530" s="2"/>
      <c r="F530" s="4"/>
      <c r="G530" s="4"/>
      <c r="H530" s="4"/>
    </row>
    <row r="531" spans="1:8" x14ac:dyDescent="0.15">
      <c r="A531" s="2"/>
      <c r="F531" s="4"/>
      <c r="G531" s="4"/>
      <c r="H531" s="4"/>
    </row>
    <row r="532" spans="1:8" x14ac:dyDescent="0.15">
      <c r="A532" s="2"/>
      <c r="F532" s="4"/>
      <c r="G532" s="4"/>
      <c r="H532" s="4"/>
    </row>
    <row r="533" spans="1:8" x14ac:dyDescent="0.15">
      <c r="A533" s="2"/>
      <c r="F533" s="4"/>
      <c r="G533" s="4"/>
      <c r="H533" s="4"/>
    </row>
    <row r="534" spans="1:8" x14ac:dyDescent="0.15">
      <c r="A534" s="2"/>
      <c r="F534" s="4"/>
      <c r="G534" s="4"/>
      <c r="H534" s="4"/>
    </row>
    <row r="535" spans="1:8" x14ac:dyDescent="0.15">
      <c r="A535" s="2"/>
      <c r="F535" s="4"/>
      <c r="G535" s="4"/>
      <c r="H535" s="4"/>
    </row>
    <row r="536" spans="1:8" x14ac:dyDescent="0.15">
      <c r="A536" s="2"/>
      <c r="F536" s="4"/>
      <c r="G536" s="4"/>
      <c r="H536" s="4"/>
    </row>
    <row r="537" spans="1:8" x14ac:dyDescent="0.15">
      <c r="A537" s="2"/>
      <c r="F537" s="4"/>
      <c r="G537" s="4"/>
      <c r="H537" s="4"/>
    </row>
    <row r="538" spans="1:8" x14ac:dyDescent="0.15">
      <c r="A538" s="2"/>
      <c r="F538" s="4"/>
      <c r="G538" s="4"/>
      <c r="H538" s="4"/>
    </row>
    <row r="539" spans="1:8" x14ac:dyDescent="0.15">
      <c r="A539" s="2"/>
      <c r="F539" s="4"/>
      <c r="G539" s="4"/>
      <c r="H539" s="4"/>
    </row>
    <row r="540" spans="1:8" x14ac:dyDescent="0.15">
      <c r="A540" s="2"/>
      <c r="F540" s="4"/>
      <c r="G540" s="4"/>
      <c r="H540" s="4"/>
    </row>
    <row r="541" spans="1:8" x14ac:dyDescent="0.15">
      <c r="A541" s="2"/>
      <c r="F541" s="4"/>
      <c r="G541" s="4"/>
      <c r="H541" s="4"/>
    </row>
    <row r="542" spans="1:8" x14ac:dyDescent="0.15">
      <c r="A542" s="2"/>
      <c r="F542" s="4"/>
      <c r="G542" s="4"/>
      <c r="H542" s="4"/>
    </row>
    <row r="543" spans="1:8" x14ac:dyDescent="0.15">
      <c r="A543" s="2"/>
      <c r="F543" s="4"/>
      <c r="G543" s="4"/>
      <c r="H543" s="4"/>
    </row>
    <row r="544" spans="1:8" x14ac:dyDescent="0.15">
      <c r="A544" s="2"/>
      <c r="F544" s="4"/>
      <c r="G544" s="4"/>
      <c r="H544" s="4"/>
    </row>
    <row r="545" spans="1:8" x14ac:dyDescent="0.15">
      <c r="A545" s="2"/>
      <c r="F545" s="4"/>
      <c r="G545" s="4"/>
      <c r="H545" s="4"/>
    </row>
    <row r="546" spans="1:8" x14ac:dyDescent="0.15">
      <c r="A546" s="2"/>
      <c r="F546" s="4"/>
      <c r="G546" s="4"/>
      <c r="H546" s="4"/>
    </row>
    <row r="547" spans="1:8" x14ac:dyDescent="0.15">
      <c r="A547" s="2"/>
      <c r="F547" s="4"/>
      <c r="G547" s="4"/>
      <c r="H547" s="4"/>
    </row>
    <row r="548" spans="1:8" x14ac:dyDescent="0.15">
      <c r="A548" s="2"/>
      <c r="F548" s="4"/>
      <c r="G548" s="4"/>
      <c r="H548" s="4"/>
    </row>
    <row r="549" spans="1:8" x14ac:dyDescent="0.15">
      <c r="A549" s="2"/>
      <c r="F549" s="4"/>
      <c r="G549" s="4"/>
      <c r="H549" s="4"/>
    </row>
    <row r="550" spans="1:8" x14ac:dyDescent="0.15">
      <c r="A550" s="2"/>
      <c r="F550" s="4"/>
      <c r="G550" s="4"/>
      <c r="H550" s="4"/>
    </row>
    <row r="551" spans="1:8" x14ac:dyDescent="0.15">
      <c r="A551" s="2"/>
      <c r="F551" s="4"/>
      <c r="G551" s="4"/>
      <c r="H551" s="4"/>
    </row>
    <row r="552" spans="1:8" x14ac:dyDescent="0.15">
      <c r="A552" s="2"/>
      <c r="F552" s="4"/>
      <c r="G552" s="4"/>
      <c r="H552" s="4"/>
    </row>
    <row r="553" spans="1:8" x14ac:dyDescent="0.15">
      <c r="A553" s="2"/>
      <c r="F553" s="4"/>
      <c r="G553" s="4"/>
      <c r="H553" s="4"/>
    </row>
    <row r="554" spans="1:8" x14ac:dyDescent="0.15">
      <c r="A554" s="2"/>
      <c r="F554" s="4"/>
      <c r="G554" s="4"/>
      <c r="H554" s="4"/>
    </row>
    <row r="555" spans="1:8" x14ac:dyDescent="0.15">
      <c r="A555" s="2"/>
      <c r="F555" s="4"/>
      <c r="G555" s="4"/>
      <c r="H555" s="4"/>
    </row>
    <row r="556" spans="1:8" x14ac:dyDescent="0.15">
      <c r="A556" s="2"/>
      <c r="F556" s="4"/>
      <c r="G556" s="4"/>
      <c r="H556" s="4"/>
    </row>
    <row r="557" spans="1:8" x14ac:dyDescent="0.15">
      <c r="A557" s="2"/>
      <c r="F557" s="4"/>
      <c r="G557" s="4"/>
      <c r="H557" s="4"/>
    </row>
    <row r="558" spans="1:8" x14ac:dyDescent="0.15">
      <c r="A558" s="2"/>
      <c r="F558" s="4"/>
      <c r="G558" s="4"/>
      <c r="H558" s="4"/>
    </row>
    <row r="559" spans="1:8" x14ac:dyDescent="0.15">
      <c r="A559" s="2"/>
      <c r="F559" s="4"/>
      <c r="G559" s="4"/>
      <c r="H559" s="4"/>
    </row>
    <row r="560" spans="1:8" x14ac:dyDescent="0.15">
      <c r="A560" s="2"/>
      <c r="F560" s="4"/>
      <c r="G560" s="4"/>
      <c r="H560" s="4"/>
    </row>
    <row r="561" spans="1:8" x14ac:dyDescent="0.15">
      <c r="A561" s="2"/>
      <c r="F561" s="4"/>
      <c r="G561" s="4"/>
      <c r="H561" s="4"/>
    </row>
    <row r="562" spans="1:8" x14ac:dyDescent="0.15">
      <c r="A562" s="2"/>
      <c r="F562" s="4"/>
      <c r="G562" s="4"/>
      <c r="H562" s="4"/>
    </row>
    <row r="563" spans="1:8" x14ac:dyDescent="0.15">
      <c r="A563" s="2"/>
      <c r="F563" s="4"/>
      <c r="G563" s="4"/>
      <c r="H563" s="4"/>
    </row>
    <row r="564" spans="1:8" x14ac:dyDescent="0.15">
      <c r="A564" s="2"/>
      <c r="F564" s="4"/>
      <c r="G564" s="4"/>
      <c r="H564" s="4"/>
    </row>
    <row r="565" spans="1:8" x14ac:dyDescent="0.15">
      <c r="A565" s="2"/>
      <c r="F565" s="4"/>
      <c r="G565" s="4"/>
      <c r="H565" s="4"/>
    </row>
    <row r="566" spans="1:8" x14ac:dyDescent="0.15">
      <c r="A566" s="2"/>
      <c r="F566" s="4"/>
      <c r="G566" s="4"/>
      <c r="H566" s="4"/>
    </row>
    <row r="567" spans="1:8" x14ac:dyDescent="0.15">
      <c r="A567" s="2"/>
      <c r="F567" s="4"/>
      <c r="G567" s="4"/>
      <c r="H567" s="4"/>
    </row>
    <row r="568" spans="1:8" x14ac:dyDescent="0.15">
      <c r="A568" s="2"/>
      <c r="F568" s="4"/>
      <c r="G568" s="4"/>
      <c r="H568" s="4"/>
    </row>
    <row r="569" spans="1:8" x14ac:dyDescent="0.15">
      <c r="A569" s="2"/>
      <c r="F569" s="4"/>
      <c r="G569" s="4"/>
      <c r="H569" s="4"/>
    </row>
    <row r="570" spans="1:8" x14ac:dyDescent="0.15">
      <c r="A570" s="2"/>
      <c r="F570" s="4"/>
      <c r="G570" s="4"/>
      <c r="H570" s="4"/>
    </row>
    <row r="571" spans="1:8" x14ac:dyDescent="0.15">
      <c r="A571" s="2"/>
      <c r="F571" s="4"/>
      <c r="G571" s="4"/>
      <c r="H571" s="4"/>
    </row>
    <row r="572" spans="1:8" x14ac:dyDescent="0.15">
      <c r="A572" s="2"/>
      <c r="F572" s="4"/>
      <c r="G572" s="4"/>
      <c r="H572" s="4"/>
    </row>
    <row r="573" spans="1:8" x14ac:dyDescent="0.15">
      <c r="A573" s="2"/>
      <c r="F573" s="4"/>
      <c r="G573" s="4"/>
      <c r="H573" s="4"/>
    </row>
    <row r="574" spans="1:8" x14ac:dyDescent="0.15">
      <c r="A574" s="2"/>
      <c r="F574" s="4"/>
      <c r="G574" s="4"/>
      <c r="H574" s="4"/>
    </row>
    <row r="575" spans="1:8" x14ac:dyDescent="0.15">
      <c r="A575" s="2"/>
      <c r="F575" s="4"/>
      <c r="G575" s="4"/>
      <c r="H575" s="4"/>
    </row>
    <row r="576" spans="1:8" x14ac:dyDescent="0.15">
      <c r="A576" s="2"/>
      <c r="F576" s="4"/>
      <c r="G576" s="4"/>
      <c r="H576" s="4"/>
    </row>
    <row r="577" spans="1:8" x14ac:dyDescent="0.15">
      <c r="A577" s="2"/>
      <c r="F577" s="4"/>
      <c r="G577" s="4"/>
      <c r="H577" s="4"/>
    </row>
    <row r="578" spans="1:8" x14ac:dyDescent="0.15">
      <c r="A578" s="2"/>
      <c r="F578" s="4"/>
      <c r="G578" s="4"/>
      <c r="H578" s="4"/>
    </row>
    <row r="579" spans="1:8" x14ac:dyDescent="0.15">
      <c r="A579" s="2"/>
      <c r="F579" s="4"/>
      <c r="G579" s="4"/>
      <c r="H579" s="4"/>
    </row>
    <row r="580" spans="1:8" x14ac:dyDescent="0.15">
      <c r="A580" s="2"/>
      <c r="F580" s="4"/>
      <c r="G580" s="4"/>
      <c r="H580" s="4"/>
    </row>
    <row r="581" spans="1:8" x14ac:dyDescent="0.15">
      <c r="A581" s="2"/>
      <c r="F581" s="4"/>
      <c r="G581" s="4"/>
      <c r="H581" s="4"/>
    </row>
    <row r="582" spans="1:8" x14ac:dyDescent="0.15">
      <c r="A582" s="2"/>
      <c r="F582" s="4"/>
      <c r="G582" s="4"/>
      <c r="H582" s="4"/>
    </row>
    <row r="583" spans="1:8" x14ac:dyDescent="0.15">
      <c r="A583" s="2"/>
      <c r="F583" s="4"/>
      <c r="G583" s="4"/>
      <c r="H583" s="4"/>
    </row>
    <row r="584" spans="1:8" x14ac:dyDescent="0.15">
      <c r="A584" s="2"/>
      <c r="F584" s="4"/>
      <c r="G584" s="4"/>
      <c r="H584" s="4"/>
    </row>
    <row r="585" spans="1:8" x14ac:dyDescent="0.15">
      <c r="A585" s="2"/>
      <c r="F585" s="4"/>
      <c r="G585" s="4"/>
      <c r="H585" s="4"/>
    </row>
    <row r="586" spans="1:8" x14ac:dyDescent="0.15">
      <c r="A586" s="2"/>
      <c r="F586" s="4"/>
      <c r="G586" s="4"/>
      <c r="H586" s="4"/>
    </row>
    <row r="587" spans="1:8" x14ac:dyDescent="0.15">
      <c r="A587" s="2"/>
      <c r="F587" s="4"/>
      <c r="G587" s="4"/>
      <c r="H587" s="4"/>
    </row>
    <row r="588" spans="1:8" x14ac:dyDescent="0.15">
      <c r="A588" s="2"/>
      <c r="F588" s="4"/>
      <c r="G588" s="4"/>
      <c r="H588" s="4"/>
    </row>
    <row r="589" spans="1:8" x14ac:dyDescent="0.15">
      <c r="A589" s="2"/>
      <c r="F589" s="4"/>
      <c r="G589" s="4"/>
      <c r="H589" s="4"/>
    </row>
    <row r="590" spans="1:8" x14ac:dyDescent="0.15">
      <c r="A590" s="2"/>
      <c r="F590" s="4"/>
      <c r="G590" s="4"/>
      <c r="H590" s="4"/>
    </row>
    <row r="591" spans="1:8" x14ac:dyDescent="0.15">
      <c r="A591" s="2"/>
      <c r="F591" s="4"/>
      <c r="G591" s="4"/>
      <c r="H591" s="4"/>
    </row>
    <row r="592" spans="1:8" x14ac:dyDescent="0.15">
      <c r="A592" s="2"/>
      <c r="F592" s="4"/>
      <c r="G592" s="4"/>
      <c r="H592" s="4"/>
    </row>
    <row r="593" spans="1:8" x14ac:dyDescent="0.15">
      <c r="A593" s="2"/>
      <c r="F593" s="4"/>
      <c r="G593" s="4"/>
      <c r="H593" s="4"/>
    </row>
    <row r="594" spans="1:8" x14ac:dyDescent="0.15">
      <c r="A594" s="2"/>
      <c r="F594" s="4"/>
      <c r="G594" s="4"/>
      <c r="H594" s="4"/>
    </row>
    <row r="595" spans="1:8" x14ac:dyDescent="0.15">
      <c r="A595" s="2"/>
      <c r="F595" s="4"/>
      <c r="G595" s="4"/>
      <c r="H595" s="4"/>
    </row>
    <row r="596" spans="1:8" x14ac:dyDescent="0.15">
      <c r="A596" s="2"/>
      <c r="F596" s="4"/>
      <c r="G596" s="4"/>
      <c r="H596" s="4"/>
    </row>
    <row r="597" spans="1:8" x14ac:dyDescent="0.15">
      <c r="A597" s="2"/>
      <c r="F597" s="4"/>
      <c r="G597" s="4"/>
      <c r="H597" s="4"/>
    </row>
    <row r="598" spans="1:8" x14ac:dyDescent="0.15">
      <c r="A598" s="2"/>
      <c r="F598" s="4"/>
      <c r="G598" s="4"/>
      <c r="H598" s="4"/>
    </row>
    <row r="599" spans="1:8" x14ac:dyDescent="0.15">
      <c r="A599" s="2"/>
      <c r="F599" s="4"/>
      <c r="G599" s="4"/>
      <c r="H599" s="4"/>
    </row>
    <row r="600" spans="1:8" x14ac:dyDescent="0.15">
      <c r="A600" s="2"/>
      <c r="F600" s="4"/>
      <c r="G600" s="4"/>
      <c r="H600" s="4"/>
    </row>
    <row r="601" spans="1:8" x14ac:dyDescent="0.15">
      <c r="A601" s="2"/>
      <c r="F601" s="4"/>
      <c r="G601" s="4"/>
      <c r="H601" s="4"/>
    </row>
    <row r="602" spans="1:8" x14ac:dyDescent="0.15">
      <c r="A602" s="2"/>
      <c r="F602" s="4"/>
      <c r="G602" s="4"/>
      <c r="H602" s="4"/>
    </row>
    <row r="603" spans="1:8" x14ac:dyDescent="0.15">
      <c r="A603" s="2"/>
      <c r="F603" s="4"/>
      <c r="G603" s="4"/>
      <c r="H603" s="4"/>
    </row>
    <row r="604" spans="1:8" x14ac:dyDescent="0.15">
      <c r="A604" s="2"/>
      <c r="F604" s="4"/>
      <c r="G604" s="4"/>
      <c r="H604" s="4"/>
    </row>
    <row r="605" spans="1:8" x14ac:dyDescent="0.15">
      <c r="A605" s="2"/>
      <c r="F605" s="4"/>
      <c r="G605" s="4"/>
      <c r="H605" s="4"/>
    </row>
    <row r="606" spans="1:8" x14ac:dyDescent="0.15">
      <c r="A606" s="2"/>
      <c r="F606" s="4"/>
      <c r="G606" s="4"/>
      <c r="H606" s="4"/>
    </row>
    <row r="607" spans="1:8" x14ac:dyDescent="0.15">
      <c r="A607" s="2"/>
      <c r="F607" s="4"/>
      <c r="G607" s="4"/>
      <c r="H607" s="4"/>
    </row>
    <row r="608" spans="1:8" x14ac:dyDescent="0.15">
      <c r="A608" s="2"/>
      <c r="F608" s="4"/>
      <c r="G608" s="4"/>
      <c r="H608" s="4"/>
    </row>
    <row r="609" spans="1:8" x14ac:dyDescent="0.15">
      <c r="A609" s="2"/>
      <c r="F609" s="4"/>
      <c r="G609" s="4"/>
      <c r="H609" s="4"/>
    </row>
    <row r="610" spans="1:8" x14ac:dyDescent="0.15">
      <c r="A610" s="2"/>
      <c r="F610" s="4"/>
      <c r="G610" s="4"/>
      <c r="H610" s="4"/>
    </row>
    <row r="611" spans="1:8" x14ac:dyDescent="0.15">
      <c r="A611" s="2"/>
      <c r="F611" s="4"/>
      <c r="G611" s="4"/>
      <c r="H611" s="4"/>
    </row>
    <row r="612" spans="1:8" x14ac:dyDescent="0.15">
      <c r="A612" s="2"/>
      <c r="F612" s="4"/>
      <c r="G612" s="4"/>
      <c r="H612" s="4"/>
    </row>
    <row r="613" spans="1:8" x14ac:dyDescent="0.15">
      <c r="A613" s="2"/>
      <c r="F613" s="4"/>
      <c r="G613" s="4"/>
      <c r="H613" s="4"/>
    </row>
    <row r="614" spans="1:8" x14ac:dyDescent="0.15">
      <c r="A614" s="2"/>
      <c r="F614" s="4"/>
      <c r="G614" s="4"/>
      <c r="H614" s="4"/>
    </row>
    <row r="615" spans="1:8" x14ac:dyDescent="0.15">
      <c r="A615" s="2"/>
      <c r="F615" s="4"/>
      <c r="G615" s="4"/>
      <c r="H615" s="4"/>
    </row>
    <row r="616" spans="1:8" x14ac:dyDescent="0.15">
      <c r="A616" s="2"/>
      <c r="F616" s="4"/>
      <c r="G616" s="4"/>
      <c r="H616" s="4"/>
    </row>
    <row r="617" spans="1:8" x14ac:dyDescent="0.15">
      <c r="A617" s="2"/>
      <c r="F617" s="4"/>
      <c r="G617" s="4"/>
      <c r="H617" s="4"/>
    </row>
    <row r="618" spans="1:8" x14ac:dyDescent="0.15">
      <c r="A618" s="2"/>
      <c r="F618" s="4"/>
      <c r="G618" s="4"/>
      <c r="H618" s="4"/>
    </row>
    <row r="619" spans="1:8" x14ac:dyDescent="0.15">
      <c r="A619" s="2"/>
      <c r="F619" s="4"/>
      <c r="G619" s="4"/>
      <c r="H619" s="4"/>
    </row>
    <row r="620" spans="1:8" x14ac:dyDescent="0.15">
      <c r="A620" s="2"/>
      <c r="F620" s="4"/>
      <c r="G620" s="4"/>
      <c r="H620" s="4"/>
    </row>
    <row r="621" spans="1:8" x14ac:dyDescent="0.15">
      <c r="A621" s="2"/>
      <c r="F621" s="4"/>
      <c r="G621" s="4"/>
      <c r="H621" s="4"/>
    </row>
    <row r="622" spans="1:8" x14ac:dyDescent="0.15">
      <c r="A622" s="2"/>
      <c r="F622" s="4"/>
      <c r="G622" s="4"/>
      <c r="H622" s="4"/>
    </row>
    <row r="623" spans="1:8" x14ac:dyDescent="0.15">
      <c r="A623" s="2"/>
      <c r="F623" s="4"/>
      <c r="G623" s="4"/>
      <c r="H623" s="4"/>
    </row>
    <row r="624" spans="1:8" x14ac:dyDescent="0.15">
      <c r="A624" s="2"/>
      <c r="F624" s="4"/>
      <c r="G624" s="4"/>
      <c r="H624" s="4"/>
    </row>
    <row r="625" spans="1:8" x14ac:dyDescent="0.15">
      <c r="A625" s="2"/>
      <c r="F625" s="4"/>
      <c r="G625" s="4"/>
      <c r="H625" s="4"/>
    </row>
    <row r="626" spans="1:8" x14ac:dyDescent="0.15">
      <c r="A626" s="2"/>
      <c r="F626" s="4"/>
      <c r="G626" s="4"/>
      <c r="H626" s="4"/>
    </row>
    <row r="627" spans="1:8" x14ac:dyDescent="0.15">
      <c r="A627" s="2"/>
      <c r="F627" s="4"/>
      <c r="G627" s="4"/>
      <c r="H627" s="4"/>
    </row>
    <row r="628" spans="1:8" x14ac:dyDescent="0.15">
      <c r="A628" s="2"/>
      <c r="F628" s="4"/>
      <c r="G628" s="4"/>
      <c r="H628" s="4"/>
    </row>
    <row r="629" spans="1:8" x14ac:dyDescent="0.15">
      <c r="A629" s="2"/>
      <c r="F629" s="4"/>
      <c r="G629" s="4"/>
      <c r="H629" s="4"/>
    </row>
    <row r="630" spans="1:8" x14ac:dyDescent="0.15">
      <c r="A630" s="2"/>
      <c r="F630" s="4"/>
      <c r="G630" s="4"/>
      <c r="H630" s="4"/>
    </row>
    <row r="631" spans="1:8" x14ac:dyDescent="0.15">
      <c r="A631" s="2"/>
      <c r="F631" s="4"/>
      <c r="G631" s="4"/>
      <c r="H631" s="4"/>
    </row>
    <row r="632" spans="1:8" x14ac:dyDescent="0.15">
      <c r="A632" s="2"/>
      <c r="F632" s="4"/>
      <c r="G632" s="4"/>
      <c r="H632" s="4"/>
    </row>
    <row r="633" spans="1:8" x14ac:dyDescent="0.15">
      <c r="A633" s="2"/>
      <c r="F633" s="4"/>
      <c r="G633" s="4"/>
      <c r="H633" s="4"/>
    </row>
    <row r="634" spans="1:8" x14ac:dyDescent="0.15">
      <c r="A634" s="2"/>
      <c r="F634" s="4"/>
      <c r="G634" s="4"/>
      <c r="H634" s="4"/>
    </row>
    <row r="635" spans="1:8" x14ac:dyDescent="0.15">
      <c r="A635" s="2"/>
      <c r="F635" s="4"/>
      <c r="G635" s="4"/>
      <c r="H635" s="4"/>
    </row>
    <row r="636" spans="1:8" x14ac:dyDescent="0.15">
      <c r="A636" s="2"/>
      <c r="F636" s="4"/>
      <c r="G636" s="4"/>
      <c r="H636" s="4"/>
    </row>
    <row r="637" spans="1:8" x14ac:dyDescent="0.15">
      <c r="A637" s="2"/>
      <c r="F637" s="4"/>
      <c r="G637" s="4"/>
      <c r="H637" s="4"/>
    </row>
    <row r="638" spans="1:8" x14ac:dyDescent="0.15">
      <c r="A638" s="2"/>
      <c r="F638" s="4"/>
      <c r="G638" s="4"/>
      <c r="H638" s="4"/>
    </row>
    <row r="639" spans="1:8" x14ac:dyDescent="0.15">
      <c r="A639" s="2"/>
      <c r="F639" s="4"/>
      <c r="G639" s="4"/>
      <c r="H639" s="4"/>
    </row>
    <row r="640" spans="1:8" x14ac:dyDescent="0.15">
      <c r="A640" s="2"/>
      <c r="F640" s="4"/>
      <c r="G640" s="4"/>
      <c r="H640" s="4"/>
    </row>
    <row r="641" spans="1:8" x14ac:dyDescent="0.15">
      <c r="A641" s="2"/>
      <c r="F641" s="4"/>
      <c r="G641" s="4"/>
      <c r="H641" s="4"/>
    </row>
    <row r="642" spans="1:8" x14ac:dyDescent="0.15">
      <c r="A642" s="2"/>
      <c r="F642" s="4"/>
      <c r="G642" s="4"/>
      <c r="H642" s="4"/>
    </row>
    <row r="643" spans="1:8" x14ac:dyDescent="0.15">
      <c r="A643" s="2"/>
      <c r="F643" s="4"/>
      <c r="G643" s="4"/>
      <c r="H643" s="4"/>
    </row>
    <row r="644" spans="1:8" x14ac:dyDescent="0.15">
      <c r="A644" s="2"/>
      <c r="F644" s="4"/>
      <c r="G644" s="4"/>
      <c r="H644" s="4"/>
    </row>
    <row r="645" spans="1:8" x14ac:dyDescent="0.15">
      <c r="A645" s="2"/>
      <c r="F645" s="4"/>
      <c r="G645" s="4"/>
      <c r="H645" s="4"/>
    </row>
    <row r="646" spans="1:8" x14ac:dyDescent="0.15">
      <c r="A646" s="2"/>
      <c r="F646" s="4"/>
      <c r="G646" s="4"/>
      <c r="H646" s="4"/>
    </row>
    <row r="647" spans="1:8" x14ac:dyDescent="0.15">
      <c r="A647" s="2"/>
      <c r="F647" s="4"/>
      <c r="G647" s="4"/>
      <c r="H647" s="4"/>
    </row>
    <row r="648" spans="1:8" x14ac:dyDescent="0.15">
      <c r="A648" s="2"/>
      <c r="F648" s="4"/>
      <c r="G648" s="4"/>
      <c r="H648" s="4"/>
    </row>
    <row r="649" spans="1:8" x14ac:dyDescent="0.15">
      <c r="A649" s="2"/>
      <c r="F649" s="4"/>
      <c r="G649" s="4"/>
      <c r="H649" s="4"/>
    </row>
    <row r="650" spans="1:8" x14ac:dyDescent="0.15">
      <c r="A650" s="2"/>
      <c r="F650" s="4"/>
      <c r="G650" s="4"/>
      <c r="H650" s="4"/>
    </row>
    <row r="651" spans="1:8" x14ac:dyDescent="0.15">
      <c r="A651" s="2"/>
      <c r="F651" s="4"/>
      <c r="G651" s="4"/>
      <c r="H651" s="4"/>
    </row>
    <row r="652" spans="1:8" x14ac:dyDescent="0.15">
      <c r="A652" s="2"/>
      <c r="F652" s="4"/>
      <c r="G652" s="4"/>
      <c r="H652" s="4"/>
    </row>
    <row r="653" spans="1:8" x14ac:dyDescent="0.15">
      <c r="A653" s="2"/>
      <c r="F653" s="4"/>
      <c r="G653" s="4"/>
      <c r="H653" s="4"/>
    </row>
    <row r="654" spans="1:8" x14ac:dyDescent="0.15">
      <c r="A654" s="2"/>
      <c r="F654" s="4"/>
      <c r="G654" s="4"/>
      <c r="H654" s="4"/>
    </row>
    <row r="655" spans="1:8" x14ac:dyDescent="0.15">
      <c r="A655" s="2"/>
      <c r="F655" s="4"/>
      <c r="G655" s="4"/>
      <c r="H655" s="4"/>
    </row>
    <row r="656" spans="1:8" x14ac:dyDescent="0.15">
      <c r="A656" s="2"/>
      <c r="F656" s="4"/>
      <c r="G656" s="4"/>
      <c r="H656" s="4"/>
    </row>
    <row r="657" spans="1:8" x14ac:dyDescent="0.15">
      <c r="A657" s="2"/>
      <c r="F657" s="4"/>
      <c r="G657" s="4"/>
      <c r="H657" s="4"/>
    </row>
    <row r="658" spans="1:8" x14ac:dyDescent="0.15">
      <c r="A658" s="2"/>
      <c r="F658" s="4"/>
      <c r="G658" s="4"/>
      <c r="H658" s="4"/>
    </row>
    <row r="659" spans="1:8" x14ac:dyDescent="0.15">
      <c r="A659" s="2"/>
      <c r="F659" s="4"/>
      <c r="G659" s="4"/>
      <c r="H659" s="4"/>
    </row>
    <row r="660" spans="1:8" x14ac:dyDescent="0.15">
      <c r="A660" s="2"/>
      <c r="F660" s="4"/>
      <c r="G660" s="4"/>
      <c r="H660" s="4"/>
    </row>
    <row r="661" spans="1:8" x14ac:dyDescent="0.15">
      <c r="F661" s="4"/>
      <c r="G661" s="4"/>
      <c r="H661" s="4"/>
    </row>
    <row r="662" spans="1:8" x14ac:dyDescent="0.15">
      <c r="F662" s="4"/>
      <c r="G662" s="4"/>
      <c r="H662" s="4"/>
    </row>
    <row r="663" spans="1:8" x14ac:dyDescent="0.15">
      <c r="F663" s="4"/>
      <c r="G663" s="4"/>
      <c r="H663" s="4"/>
    </row>
    <row r="664" spans="1:8" x14ac:dyDescent="0.15">
      <c r="F664" s="4"/>
      <c r="G664" s="4"/>
      <c r="H664" s="4"/>
    </row>
    <row r="665" spans="1:8" x14ac:dyDescent="0.15">
      <c r="F665" s="4"/>
      <c r="G665" s="4"/>
      <c r="H665" s="4"/>
    </row>
    <row r="666" spans="1:8" x14ac:dyDescent="0.15">
      <c r="F666" s="4"/>
      <c r="G666" s="4"/>
      <c r="H666" s="4"/>
    </row>
    <row r="667" spans="1:8" x14ac:dyDescent="0.15">
      <c r="F667" s="4"/>
      <c r="G667" s="4"/>
      <c r="H667" s="4"/>
    </row>
    <row r="668" spans="1:8" x14ac:dyDescent="0.15">
      <c r="F668" s="4"/>
      <c r="G668" s="4"/>
      <c r="H668" s="4"/>
    </row>
    <row r="669" spans="1:8" x14ac:dyDescent="0.15">
      <c r="F669" s="4"/>
      <c r="G669" s="4"/>
      <c r="H669" s="4"/>
    </row>
    <row r="670" spans="1:8" x14ac:dyDescent="0.15">
      <c r="F670" s="4"/>
      <c r="G670" s="4"/>
      <c r="H670" s="4"/>
    </row>
    <row r="671" spans="1:8" x14ac:dyDescent="0.15">
      <c r="F671" s="4"/>
      <c r="G671" s="4"/>
      <c r="H671" s="4"/>
    </row>
    <row r="672" spans="1:8" x14ac:dyDescent="0.15">
      <c r="F672" s="4"/>
      <c r="G672" s="4"/>
      <c r="H672" s="4"/>
    </row>
    <row r="673" spans="6:8" x14ac:dyDescent="0.15">
      <c r="F673" s="4"/>
      <c r="G673" s="4"/>
      <c r="H673" s="4"/>
    </row>
    <row r="674" spans="6:8" x14ac:dyDescent="0.15">
      <c r="F674" s="4"/>
      <c r="G674" s="4"/>
      <c r="H674" s="4"/>
    </row>
    <row r="675" spans="6:8" x14ac:dyDescent="0.15">
      <c r="F675" s="4"/>
      <c r="G675" s="4"/>
      <c r="H675" s="4"/>
    </row>
    <row r="676" spans="6:8" x14ac:dyDescent="0.15">
      <c r="F676" s="4"/>
      <c r="G676" s="4"/>
      <c r="H676" s="4"/>
    </row>
    <row r="677" spans="6:8" x14ac:dyDescent="0.15">
      <c r="F677" s="4"/>
      <c r="G677" s="4"/>
      <c r="H677" s="4"/>
    </row>
    <row r="678" spans="6:8" x14ac:dyDescent="0.15">
      <c r="F678" s="4"/>
      <c r="G678" s="4"/>
      <c r="H678" s="4"/>
    </row>
    <row r="679" spans="6:8" x14ac:dyDescent="0.15">
      <c r="F679" s="4"/>
      <c r="G679" s="4"/>
      <c r="H679" s="4"/>
    </row>
    <row r="680" spans="6:8" x14ac:dyDescent="0.15">
      <c r="F680" s="4"/>
      <c r="G680" s="4"/>
      <c r="H680" s="4"/>
    </row>
    <row r="681" spans="6:8" x14ac:dyDescent="0.15">
      <c r="F681" s="4"/>
      <c r="G681" s="4"/>
      <c r="H681" s="4"/>
    </row>
    <row r="682" spans="6:8" x14ac:dyDescent="0.15">
      <c r="F682" s="4"/>
      <c r="G682" s="4"/>
      <c r="H682" s="4"/>
    </row>
    <row r="683" spans="6:8" x14ac:dyDescent="0.15">
      <c r="F683" s="4"/>
      <c r="G683" s="4"/>
      <c r="H683" s="4"/>
    </row>
    <row r="684" spans="6:8" x14ac:dyDescent="0.15">
      <c r="F684" s="4"/>
      <c r="G684" s="4"/>
      <c r="H684" s="4"/>
    </row>
    <row r="685" spans="6:8" x14ac:dyDescent="0.15">
      <c r="F685" s="4"/>
      <c r="G685" s="4"/>
      <c r="H685" s="4"/>
    </row>
    <row r="686" spans="6:8" x14ac:dyDescent="0.15">
      <c r="F686" s="4"/>
      <c r="G686" s="4"/>
      <c r="H686" s="4"/>
    </row>
    <row r="687" spans="6:8" x14ac:dyDescent="0.15">
      <c r="F687" s="4"/>
      <c r="G687" s="4"/>
      <c r="H687" s="4"/>
    </row>
    <row r="688" spans="6:8" x14ac:dyDescent="0.15">
      <c r="F688" s="4"/>
      <c r="G688" s="4"/>
      <c r="H688" s="4"/>
    </row>
    <row r="689" spans="6:8" x14ac:dyDescent="0.15">
      <c r="F689" s="4"/>
      <c r="G689" s="4"/>
      <c r="H689" s="4"/>
    </row>
    <row r="690" spans="6:8" x14ac:dyDescent="0.15">
      <c r="F690" s="4"/>
      <c r="G690" s="4"/>
      <c r="H690" s="4"/>
    </row>
    <row r="691" spans="6:8" x14ac:dyDescent="0.15">
      <c r="F691" s="4"/>
      <c r="G691" s="4"/>
      <c r="H691" s="4"/>
    </row>
    <row r="692" spans="6:8" x14ac:dyDescent="0.15">
      <c r="F692" s="4"/>
      <c r="G692" s="4"/>
      <c r="H692" s="4"/>
    </row>
    <row r="693" spans="6:8" x14ac:dyDescent="0.15">
      <c r="F693" s="4"/>
      <c r="G693" s="4"/>
      <c r="H693" s="4"/>
    </row>
    <row r="694" spans="6:8" x14ac:dyDescent="0.15">
      <c r="F694" s="4"/>
      <c r="G694" s="4"/>
      <c r="H694" s="4"/>
    </row>
    <row r="695" spans="6:8" x14ac:dyDescent="0.15">
      <c r="F695" s="4"/>
      <c r="G695" s="4"/>
      <c r="H695" s="4"/>
    </row>
    <row r="696" spans="6:8" x14ac:dyDescent="0.15">
      <c r="F696" s="4"/>
      <c r="G696" s="4"/>
      <c r="H696" s="4"/>
    </row>
    <row r="697" spans="6:8" x14ac:dyDescent="0.15">
      <c r="F697" s="4"/>
      <c r="G697" s="4"/>
      <c r="H697" s="4"/>
    </row>
    <row r="698" spans="6:8" x14ac:dyDescent="0.15">
      <c r="F698" s="4"/>
      <c r="G698" s="4"/>
      <c r="H698" s="4"/>
    </row>
    <row r="699" spans="6:8" x14ac:dyDescent="0.15">
      <c r="F699" s="4"/>
      <c r="G699" s="4"/>
      <c r="H699" s="4"/>
    </row>
    <row r="700" spans="6:8" x14ac:dyDescent="0.15">
      <c r="F700" s="4"/>
      <c r="G700" s="4"/>
      <c r="H700" s="4"/>
    </row>
    <row r="701" spans="6:8" x14ac:dyDescent="0.15">
      <c r="F701" s="4"/>
      <c r="G701" s="4"/>
      <c r="H701" s="4"/>
    </row>
    <row r="702" spans="6:8" x14ac:dyDescent="0.15">
      <c r="F702" s="4"/>
      <c r="G702" s="4"/>
      <c r="H702" s="4"/>
    </row>
    <row r="703" spans="6:8" x14ac:dyDescent="0.15">
      <c r="F703" s="4"/>
      <c r="G703" s="4"/>
      <c r="H703" s="4"/>
    </row>
    <row r="704" spans="6:8" x14ac:dyDescent="0.15">
      <c r="F704" s="4"/>
      <c r="G704" s="4"/>
      <c r="H704" s="4"/>
    </row>
    <row r="705" spans="6:8" x14ac:dyDescent="0.15">
      <c r="F705" s="4"/>
      <c r="G705" s="4"/>
      <c r="H705" s="4"/>
    </row>
    <row r="706" spans="6:8" x14ac:dyDescent="0.15">
      <c r="F706" s="4"/>
      <c r="G706" s="4"/>
      <c r="H706" s="4"/>
    </row>
    <row r="707" spans="6:8" x14ac:dyDescent="0.15">
      <c r="F707" s="4"/>
      <c r="G707" s="4"/>
      <c r="H707" s="4"/>
    </row>
    <row r="708" spans="6:8" x14ac:dyDescent="0.15">
      <c r="F708" s="4"/>
      <c r="G708" s="4"/>
      <c r="H708" s="4"/>
    </row>
    <row r="709" spans="6:8" x14ac:dyDescent="0.15">
      <c r="F709" s="4"/>
      <c r="G709" s="4"/>
      <c r="H709" s="4"/>
    </row>
    <row r="710" spans="6:8" x14ac:dyDescent="0.15">
      <c r="F710" s="4"/>
      <c r="G710" s="4"/>
      <c r="H710" s="4"/>
    </row>
    <row r="711" spans="6:8" x14ac:dyDescent="0.15">
      <c r="F711" s="4"/>
      <c r="G711" s="4"/>
      <c r="H711" s="4"/>
    </row>
    <row r="712" spans="6:8" x14ac:dyDescent="0.15">
      <c r="F712" s="4"/>
      <c r="G712" s="4"/>
      <c r="H712" s="4"/>
    </row>
    <row r="713" spans="6:8" x14ac:dyDescent="0.15">
      <c r="F713" s="4"/>
      <c r="G713" s="4"/>
      <c r="H713" s="4"/>
    </row>
    <row r="714" spans="6:8" x14ac:dyDescent="0.15">
      <c r="F714" s="4"/>
      <c r="G714" s="4"/>
      <c r="H714" s="4"/>
    </row>
    <row r="715" spans="6:8" x14ac:dyDescent="0.15">
      <c r="F715" s="4"/>
      <c r="G715" s="4"/>
      <c r="H715" s="4"/>
    </row>
    <row r="716" spans="6:8" x14ac:dyDescent="0.15">
      <c r="F716" s="4"/>
      <c r="G716" s="4"/>
      <c r="H716" s="4"/>
    </row>
    <row r="717" spans="6:8" x14ac:dyDescent="0.15">
      <c r="F717" s="4"/>
      <c r="G717" s="4"/>
      <c r="H717" s="4"/>
    </row>
    <row r="718" spans="6:8" x14ac:dyDescent="0.15">
      <c r="F718" s="4"/>
      <c r="G718" s="4"/>
      <c r="H718" s="4"/>
    </row>
    <row r="719" spans="6:8" x14ac:dyDescent="0.15">
      <c r="F719" s="4"/>
      <c r="G719" s="4"/>
      <c r="H719" s="4"/>
    </row>
    <row r="720" spans="6:8" x14ac:dyDescent="0.15">
      <c r="F720" s="4"/>
      <c r="G720" s="4"/>
      <c r="H720" s="4"/>
    </row>
    <row r="721" spans="6:8" x14ac:dyDescent="0.15">
      <c r="F721" s="4"/>
      <c r="G721" s="4"/>
      <c r="H721" s="4"/>
    </row>
    <row r="722" spans="6:8" x14ac:dyDescent="0.15">
      <c r="F722" s="4"/>
      <c r="G722" s="4"/>
      <c r="H722" s="4"/>
    </row>
    <row r="723" spans="6:8" x14ac:dyDescent="0.15">
      <c r="F723" s="4"/>
      <c r="G723" s="4"/>
      <c r="H723" s="4"/>
    </row>
    <row r="724" spans="6:8" x14ac:dyDescent="0.15">
      <c r="F724" s="4"/>
      <c r="G724" s="4"/>
      <c r="H724" s="4"/>
    </row>
    <row r="725" spans="6:8" x14ac:dyDescent="0.15">
      <c r="F725" s="4"/>
      <c r="G725" s="4"/>
      <c r="H725" s="4"/>
    </row>
    <row r="726" spans="6:8" x14ac:dyDescent="0.15">
      <c r="F726" s="4"/>
      <c r="G726" s="4"/>
      <c r="H726" s="4"/>
    </row>
    <row r="727" spans="6:8" x14ac:dyDescent="0.15">
      <c r="F727" s="4"/>
      <c r="G727" s="4"/>
      <c r="H727" s="4"/>
    </row>
    <row r="728" spans="6:8" x14ac:dyDescent="0.15">
      <c r="F728" s="4"/>
      <c r="G728" s="4"/>
      <c r="H728" s="4"/>
    </row>
    <row r="729" spans="6:8" x14ac:dyDescent="0.15">
      <c r="F729" s="4"/>
      <c r="G729" s="4"/>
      <c r="H729" s="4"/>
    </row>
    <row r="730" spans="6:8" x14ac:dyDescent="0.15">
      <c r="F730" s="4"/>
      <c r="G730" s="4"/>
      <c r="H730" s="4"/>
    </row>
    <row r="731" spans="6:8" x14ac:dyDescent="0.15">
      <c r="F731" s="4"/>
      <c r="G731" s="4"/>
      <c r="H731" s="4"/>
    </row>
    <row r="732" spans="6:8" x14ac:dyDescent="0.15">
      <c r="F732" s="4"/>
      <c r="G732" s="4"/>
      <c r="H732" s="4"/>
    </row>
    <row r="733" spans="6:8" x14ac:dyDescent="0.15">
      <c r="F733" s="4"/>
      <c r="G733" s="4"/>
      <c r="H733" s="4"/>
    </row>
    <row r="734" spans="6:8" x14ac:dyDescent="0.15">
      <c r="F734" s="4"/>
      <c r="G734" s="4"/>
      <c r="H734" s="4"/>
    </row>
    <row r="735" spans="6:8" x14ac:dyDescent="0.15">
      <c r="F735" s="4"/>
      <c r="G735" s="4"/>
      <c r="H735" s="4"/>
    </row>
    <row r="736" spans="6:8" x14ac:dyDescent="0.15">
      <c r="F736" s="4"/>
      <c r="G736" s="4"/>
      <c r="H736" s="4"/>
    </row>
    <row r="737" spans="6:8" x14ac:dyDescent="0.15">
      <c r="F737" s="4"/>
      <c r="G737" s="4"/>
      <c r="H737" s="4"/>
    </row>
    <row r="738" spans="6:8" x14ac:dyDescent="0.15">
      <c r="F738" s="4"/>
      <c r="G738" s="4"/>
      <c r="H738" s="4"/>
    </row>
    <row r="739" spans="6:8" x14ac:dyDescent="0.15">
      <c r="F739" s="4"/>
      <c r="G739" s="4"/>
      <c r="H739" s="4"/>
    </row>
    <row r="740" spans="6:8" x14ac:dyDescent="0.15">
      <c r="F740" s="4"/>
      <c r="G740" s="4"/>
      <c r="H740" s="4"/>
    </row>
    <row r="741" spans="6:8" x14ac:dyDescent="0.15">
      <c r="F741" s="4"/>
      <c r="G741" s="4"/>
      <c r="H741" s="4"/>
    </row>
    <row r="742" spans="6:8" x14ac:dyDescent="0.15">
      <c r="F742" s="4"/>
      <c r="G742" s="4"/>
      <c r="H742" s="4"/>
    </row>
    <row r="743" spans="6:8" x14ac:dyDescent="0.15">
      <c r="F743" s="4"/>
      <c r="G743" s="4"/>
      <c r="H743" s="4"/>
    </row>
    <row r="744" spans="6:8" x14ac:dyDescent="0.15">
      <c r="F744" s="4"/>
      <c r="G744" s="4"/>
      <c r="H744" s="4"/>
    </row>
    <row r="745" spans="6:8" x14ac:dyDescent="0.15">
      <c r="F745" s="4"/>
      <c r="G745" s="4"/>
      <c r="H745" s="4"/>
    </row>
    <row r="746" spans="6:8" x14ac:dyDescent="0.15">
      <c r="F746" s="4"/>
      <c r="G746" s="4"/>
      <c r="H746" s="4"/>
    </row>
    <row r="747" spans="6:8" x14ac:dyDescent="0.15">
      <c r="F747" s="4"/>
      <c r="G747" s="4"/>
      <c r="H747" s="4"/>
    </row>
    <row r="748" spans="6:8" x14ac:dyDescent="0.15">
      <c r="F748" s="4"/>
      <c r="G748" s="4"/>
      <c r="H748" s="4"/>
    </row>
    <row r="749" spans="6:8" x14ac:dyDescent="0.15">
      <c r="F749" s="4"/>
      <c r="G749" s="4"/>
      <c r="H749" s="4"/>
    </row>
    <row r="750" spans="6:8" x14ac:dyDescent="0.15">
      <c r="F750" s="4"/>
      <c r="G750" s="4"/>
      <c r="H750" s="4"/>
    </row>
    <row r="751" spans="6:8" x14ac:dyDescent="0.15">
      <c r="F751" s="4"/>
      <c r="G751" s="4"/>
      <c r="H751" s="4"/>
    </row>
    <row r="752" spans="6:8" x14ac:dyDescent="0.15">
      <c r="F752" s="4"/>
      <c r="G752" s="4"/>
      <c r="H752" s="4"/>
    </row>
    <row r="753" spans="6:8" x14ac:dyDescent="0.15">
      <c r="F753" s="4"/>
      <c r="G753" s="4"/>
      <c r="H753" s="4"/>
    </row>
    <row r="754" spans="6:8" x14ac:dyDescent="0.15">
      <c r="F754" s="4"/>
      <c r="G754" s="4"/>
      <c r="H754" s="4"/>
    </row>
    <row r="755" spans="6:8" x14ac:dyDescent="0.15">
      <c r="F755" s="4"/>
      <c r="G755" s="4"/>
      <c r="H755" s="4"/>
    </row>
    <row r="756" spans="6:8" x14ac:dyDescent="0.15">
      <c r="F756" s="4"/>
      <c r="G756" s="4"/>
      <c r="H756" s="4"/>
    </row>
    <row r="757" spans="6:8" x14ac:dyDescent="0.15">
      <c r="F757" s="4"/>
      <c r="G757" s="4"/>
      <c r="H757" s="4"/>
    </row>
    <row r="758" spans="6:8" x14ac:dyDescent="0.15">
      <c r="F758" s="4"/>
      <c r="G758" s="4"/>
      <c r="H758" s="4"/>
    </row>
    <row r="759" spans="6:8" x14ac:dyDescent="0.15">
      <c r="F759" s="4"/>
      <c r="G759" s="4"/>
      <c r="H759" s="4"/>
    </row>
    <row r="760" spans="6:8" x14ac:dyDescent="0.15">
      <c r="F760" s="4"/>
      <c r="G760" s="4"/>
      <c r="H760" s="4"/>
    </row>
    <row r="761" spans="6:8" x14ac:dyDescent="0.15">
      <c r="F761" s="4"/>
      <c r="G761" s="4"/>
      <c r="H761" s="4"/>
    </row>
    <row r="762" spans="6:8" x14ac:dyDescent="0.15">
      <c r="F762" s="4"/>
      <c r="G762" s="4"/>
      <c r="H762" s="4"/>
    </row>
    <row r="763" spans="6:8" x14ac:dyDescent="0.15">
      <c r="F763" s="4"/>
      <c r="G763" s="4"/>
      <c r="H763" s="4"/>
    </row>
    <row r="764" spans="6:8" x14ac:dyDescent="0.15">
      <c r="F764" s="4"/>
      <c r="G764" s="4"/>
      <c r="H764" s="4"/>
    </row>
    <row r="765" spans="6:8" x14ac:dyDescent="0.15">
      <c r="F765" s="4"/>
      <c r="G765" s="4"/>
      <c r="H765" s="4"/>
    </row>
    <row r="766" spans="6:8" x14ac:dyDescent="0.15">
      <c r="F766" s="4"/>
      <c r="G766" s="4"/>
      <c r="H766" s="4"/>
    </row>
    <row r="767" spans="6:8" x14ac:dyDescent="0.15">
      <c r="F767" s="4"/>
      <c r="G767" s="4"/>
      <c r="H767" s="4"/>
    </row>
    <row r="768" spans="6:8" x14ac:dyDescent="0.15">
      <c r="F768" s="4"/>
      <c r="G768" s="4"/>
      <c r="H768" s="4"/>
    </row>
    <row r="769" spans="6:8" x14ac:dyDescent="0.15">
      <c r="F769" s="4"/>
      <c r="G769" s="4"/>
      <c r="H769" s="4"/>
    </row>
    <row r="770" spans="6:8" x14ac:dyDescent="0.15">
      <c r="F770" s="4"/>
      <c r="G770" s="4"/>
      <c r="H770" s="4"/>
    </row>
    <row r="771" spans="6:8" x14ac:dyDescent="0.15">
      <c r="F771" s="4"/>
      <c r="G771" s="4"/>
      <c r="H771" s="4"/>
    </row>
    <row r="772" spans="6:8" x14ac:dyDescent="0.15">
      <c r="F772" s="4"/>
      <c r="G772" s="4"/>
      <c r="H772" s="4"/>
    </row>
    <row r="773" spans="6:8" x14ac:dyDescent="0.15">
      <c r="F773" s="4"/>
      <c r="G773" s="4"/>
      <c r="H773" s="4"/>
    </row>
    <row r="774" spans="6:8" x14ac:dyDescent="0.15">
      <c r="F774" s="4"/>
      <c r="G774" s="4"/>
      <c r="H774" s="4"/>
    </row>
    <row r="775" spans="6:8" x14ac:dyDescent="0.15">
      <c r="F775" s="4"/>
      <c r="G775" s="4"/>
      <c r="H775" s="4"/>
    </row>
    <row r="776" spans="6:8" x14ac:dyDescent="0.15">
      <c r="F776" s="4"/>
      <c r="G776" s="4"/>
      <c r="H776" s="4"/>
    </row>
    <row r="777" spans="6:8" x14ac:dyDescent="0.15">
      <c r="F777" s="4"/>
      <c r="G777" s="4"/>
      <c r="H777" s="4"/>
    </row>
    <row r="778" spans="6:8" x14ac:dyDescent="0.15">
      <c r="F778" s="4"/>
      <c r="G778" s="4"/>
      <c r="H778" s="4"/>
    </row>
    <row r="779" spans="6:8" x14ac:dyDescent="0.15">
      <c r="F779" s="4"/>
      <c r="G779" s="4"/>
      <c r="H779" s="4"/>
    </row>
    <row r="780" spans="6:8" x14ac:dyDescent="0.15">
      <c r="F780" s="4"/>
      <c r="G780" s="4"/>
      <c r="H780" s="4"/>
    </row>
    <row r="781" spans="6:8" x14ac:dyDescent="0.15">
      <c r="F781" s="4"/>
      <c r="G781" s="4"/>
      <c r="H781" s="4"/>
    </row>
    <row r="782" spans="6:8" x14ac:dyDescent="0.15">
      <c r="F782" s="4"/>
      <c r="G782" s="4"/>
      <c r="H782" s="4"/>
    </row>
    <row r="783" spans="6:8" x14ac:dyDescent="0.15">
      <c r="F783" s="4"/>
      <c r="G783" s="4"/>
      <c r="H783" s="4"/>
    </row>
    <row r="784" spans="6:8" x14ac:dyDescent="0.15">
      <c r="F784" s="4"/>
      <c r="G784" s="4"/>
      <c r="H784" s="4"/>
    </row>
    <row r="785" spans="6:8" x14ac:dyDescent="0.15">
      <c r="F785" s="4"/>
      <c r="G785" s="4"/>
      <c r="H785" s="4"/>
    </row>
    <row r="786" spans="6:8" x14ac:dyDescent="0.15">
      <c r="F786" s="4"/>
      <c r="G786" s="4"/>
      <c r="H786" s="4"/>
    </row>
    <row r="787" spans="6:8" x14ac:dyDescent="0.15">
      <c r="F787" s="4"/>
      <c r="G787" s="4"/>
      <c r="H787" s="4"/>
    </row>
    <row r="788" spans="6:8" x14ac:dyDescent="0.15">
      <c r="F788" s="4"/>
      <c r="G788" s="4"/>
      <c r="H788" s="4"/>
    </row>
    <row r="789" spans="6:8" x14ac:dyDescent="0.15">
      <c r="F789" s="4"/>
      <c r="G789" s="4"/>
      <c r="H789" s="4"/>
    </row>
    <row r="790" spans="6:8" x14ac:dyDescent="0.15">
      <c r="F790" s="4"/>
      <c r="G790" s="4"/>
      <c r="H790" s="4"/>
    </row>
    <row r="791" spans="6:8" x14ac:dyDescent="0.15">
      <c r="F791" s="4"/>
      <c r="G791" s="4"/>
      <c r="H791" s="4"/>
    </row>
    <row r="792" spans="6:8" x14ac:dyDescent="0.15">
      <c r="F792" s="4"/>
      <c r="G792" s="4"/>
      <c r="H792" s="4"/>
    </row>
    <row r="793" spans="6:8" x14ac:dyDescent="0.15">
      <c r="F793" s="4"/>
      <c r="G793" s="4"/>
      <c r="H793" s="4"/>
    </row>
    <row r="794" spans="6:8" x14ac:dyDescent="0.15">
      <c r="F794" s="4"/>
      <c r="G794" s="4"/>
      <c r="H794" s="4"/>
    </row>
    <row r="795" spans="6:8" x14ac:dyDescent="0.15">
      <c r="F795" s="4"/>
      <c r="G795" s="4"/>
      <c r="H795" s="4"/>
    </row>
    <row r="796" spans="6:8" x14ac:dyDescent="0.15">
      <c r="F796" s="4"/>
      <c r="G796" s="4"/>
      <c r="H796" s="4"/>
    </row>
    <row r="797" spans="6:8" x14ac:dyDescent="0.15">
      <c r="F797" s="4"/>
      <c r="G797" s="4"/>
      <c r="H797" s="4"/>
    </row>
    <row r="798" spans="6:8" x14ac:dyDescent="0.15">
      <c r="F798" s="4"/>
      <c r="G798" s="4"/>
      <c r="H798" s="4"/>
    </row>
    <row r="799" spans="6:8" x14ac:dyDescent="0.15">
      <c r="F799" s="4"/>
      <c r="G799" s="4"/>
      <c r="H799" s="4"/>
    </row>
    <row r="800" spans="6:8" x14ac:dyDescent="0.15">
      <c r="F800" s="4"/>
      <c r="G800" s="4"/>
      <c r="H800" s="4"/>
    </row>
    <row r="801" spans="6:8" x14ac:dyDescent="0.15">
      <c r="F801" s="4"/>
      <c r="G801" s="4"/>
      <c r="H801" s="4"/>
    </row>
    <row r="802" spans="6:8" x14ac:dyDescent="0.15">
      <c r="F802" s="4"/>
      <c r="G802" s="4"/>
      <c r="H802" s="4"/>
    </row>
    <row r="803" spans="6:8" x14ac:dyDescent="0.15">
      <c r="F803" s="4"/>
      <c r="G803" s="4"/>
      <c r="H803" s="4"/>
    </row>
    <row r="804" spans="6:8" x14ac:dyDescent="0.15">
      <c r="F804" s="4"/>
      <c r="G804" s="4"/>
      <c r="H804" s="4"/>
    </row>
    <row r="805" spans="6:8" x14ac:dyDescent="0.15">
      <c r="F805" s="4"/>
      <c r="G805" s="4"/>
      <c r="H805" s="4"/>
    </row>
    <row r="806" spans="6:8" x14ac:dyDescent="0.15">
      <c r="F806" s="4"/>
      <c r="G806" s="4"/>
      <c r="H806" s="4"/>
    </row>
    <row r="807" spans="6:8" x14ac:dyDescent="0.15">
      <c r="F807" s="4"/>
      <c r="G807" s="4"/>
      <c r="H807" s="4"/>
    </row>
    <row r="808" spans="6:8" x14ac:dyDescent="0.15">
      <c r="F808" s="4"/>
      <c r="G808" s="4"/>
      <c r="H808" s="4"/>
    </row>
    <row r="809" spans="6:8" x14ac:dyDescent="0.15">
      <c r="F809" s="4"/>
      <c r="G809" s="4"/>
      <c r="H809" s="4"/>
    </row>
    <row r="810" spans="6:8" x14ac:dyDescent="0.15">
      <c r="F810" s="4"/>
      <c r="G810" s="4"/>
      <c r="H810" s="4"/>
    </row>
    <row r="811" spans="6:8" x14ac:dyDescent="0.15">
      <c r="F811" s="4"/>
      <c r="G811" s="4"/>
      <c r="H811" s="4"/>
    </row>
    <row r="812" spans="6:8" x14ac:dyDescent="0.15">
      <c r="F812" s="4"/>
      <c r="G812" s="4"/>
      <c r="H812" s="4"/>
    </row>
    <row r="813" spans="6:8" x14ac:dyDescent="0.15">
      <c r="F813" s="4"/>
      <c r="G813" s="4"/>
      <c r="H813" s="4"/>
    </row>
    <row r="814" spans="6:8" x14ac:dyDescent="0.15">
      <c r="F814" s="4"/>
      <c r="G814" s="4"/>
      <c r="H814" s="4"/>
    </row>
    <row r="815" spans="6:8" x14ac:dyDescent="0.15">
      <c r="F815" s="4"/>
      <c r="G815" s="4"/>
      <c r="H815" s="4"/>
    </row>
    <row r="816" spans="6:8" x14ac:dyDescent="0.15">
      <c r="F816" s="4"/>
      <c r="G816" s="4"/>
      <c r="H816" s="4"/>
    </row>
    <row r="817" spans="6:8" x14ac:dyDescent="0.15">
      <c r="F817" s="4"/>
      <c r="G817" s="4"/>
      <c r="H817" s="4"/>
    </row>
    <row r="818" spans="6:8" x14ac:dyDescent="0.15">
      <c r="F818" s="4"/>
      <c r="G818" s="4"/>
      <c r="H818" s="4"/>
    </row>
    <row r="819" spans="6:8" x14ac:dyDescent="0.15">
      <c r="F819" s="4"/>
      <c r="G819" s="4"/>
      <c r="H819" s="4"/>
    </row>
    <row r="820" spans="6:8" x14ac:dyDescent="0.15">
      <c r="F820" s="4"/>
      <c r="G820" s="4"/>
      <c r="H820" s="4"/>
    </row>
    <row r="821" spans="6:8" x14ac:dyDescent="0.15">
      <c r="F821" s="4"/>
      <c r="G821" s="4"/>
      <c r="H821" s="4"/>
    </row>
    <row r="822" spans="6:8" x14ac:dyDescent="0.15">
      <c r="F822" s="4"/>
      <c r="G822" s="4"/>
      <c r="H822" s="4"/>
    </row>
    <row r="823" spans="6:8" x14ac:dyDescent="0.15">
      <c r="F823" s="4"/>
      <c r="G823" s="4"/>
      <c r="H823" s="4"/>
    </row>
    <row r="824" spans="6:8" x14ac:dyDescent="0.15">
      <c r="F824" s="4"/>
      <c r="G824" s="4"/>
      <c r="H824" s="4"/>
    </row>
    <row r="825" spans="6:8" x14ac:dyDescent="0.15">
      <c r="F825" s="4"/>
      <c r="G825" s="4"/>
      <c r="H825" s="4"/>
    </row>
    <row r="826" spans="6:8" x14ac:dyDescent="0.15">
      <c r="F826" s="4"/>
      <c r="G826" s="4"/>
      <c r="H826" s="4"/>
    </row>
    <row r="827" spans="6:8" x14ac:dyDescent="0.15">
      <c r="F827" s="4"/>
      <c r="G827" s="4"/>
      <c r="H827" s="4"/>
    </row>
    <row r="828" spans="6:8" x14ac:dyDescent="0.15">
      <c r="F828" s="4"/>
      <c r="G828" s="4"/>
      <c r="H828" s="4"/>
    </row>
    <row r="829" spans="6:8" x14ac:dyDescent="0.15">
      <c r="F829" s="4"/>
      <c r="G829" s="4"/>
      <c r="H829" s="4"/>
    </row>
    <row r="830" spans="6:8" x14ac:dyDescent="0.15">
      <c r="F830" s="4"/>
      <c r="G830" s="4"/>
      <c r="H830" s="4"/>
    </row>
    <row r="831" spans="6:8" x14ac:dyDescent="0.15">
      <c r="F831" s="4"/>
      <c r="G831" s="4"/>
      <c r="H831" s="4"/>
    </row>
    <row r="832" spans="6:8" x14ac:dyDescent="0.15">
      <c r="F832" s="4"/>
      <c r="G832" s="4"/>
      <c r="H832" s="4"/>
    </row>
    <row r="833" spans="6:8" x14ac:dyDescent="0.15">
      <c r="F833" s="4"/>
      <c r="G833" s="4"/>
      <c r="H833" s="4"/>
    </row>
    <row r="834" spans="6:8" x14ac:dyDescent="0.15">
      <c r="F834" s="4"/>
      <c r="G834" s="4"/>
      <c r="H834" s="4"/>
    </row>
    <row r="835" spans="6:8" x14ac:dyDescent="0.15">
      <c r="F835" s="4"/>
      <c r="G835" s="4"/>
      <c r="H835" s="4"/>
    </row>
    <row r="836" spans="6:8" x14ac:dyDescent="0.15">
      <c r="F836" s="4"/>
      <c r="G836" s="4"/>
      <c r="H836" s="4"/>
    </row>
    <row r="837" spans="6:8" x14ac:dyDescent="0.15">
      <c r="F837" s="4"/>
      <c r="G837" s="4"/>
      <c r="H837" s="4"/>
    </row>
    <row r="838" spans="6:8" x14ac:dyDescent="0.15">
      <c r="F838" s="4"/>
      <c r="G838" s="4"/>
      <c r="H838" s="4"/>
    </row>
    <row r="839" spans="6:8" x14ac:dyDescent="0.15">
      <c r="F839" s="4"/>
      <c r="G839" s="4"/>
      <c r="H839" s="4"/>
    </row>
    <row r="840" spans="6:8" x14ac:dyDescent="0.15">
      <c r="F840" s="4"/>
      <c r="G840" s="4"/>
      <c r="H840" s="4"/>
    </row>
    <row r="841" spans="6:8" x14ac:dyDescent="0.15">
      <c r="F841" s="4"/>
      <c r="G841" s="4"/>
      <c r="H841" s="4"/>
    </row>
    <row r="842" spans="6:8" x14ac:dyDescent="0.15">
      <c r="F842" s="4"/>
      <c r="G842" s="4"/>
      <c r="H842" s="4"/>
    </row>
    <row r="843" spans="6:8" x14ac:dyDescent="0.15">
      <c r="F843" s="4"/>
      <c r="G843" s="4"/>
      <c r="H843" s="4"/>
    </row>
    <row r="844" spans="6:8" x14ac:dyDescent="0.15">
      <c r="F844" s="4"/>
      <c r="G844" s="4"/>
      <c r="H844" s="4"/>
    </row>
    <row r="845" spans="6:8" x14ac:dyDescent="0.15">
      <c r="F845" s="4"/>
      <c r="G845" s="4"/>
      <c r="H845" s="4"/>
    </row>
    <row r="846" spans="6:8" x14ac:dyDescent="0.15">
      <c r="F846" s="4"/>
      <c r="G846" s="4"/>
      <c r="H846" s="4"/>
    </row>
    <row r="847" spans="6:8" x14ac:dyDescent="0.15">
      <c r="F847" s="4"/>
      <c r="G847" s="4"/>
      <c r="H847" s="4"/>
    </row>
    <row r="848" spans="6:8" x14ac:dyDescent="0.15">
      <c r="F848" s="4"/>
      <c r="G848" s="4"/>
      <c r="H848" s="4"/>
    </row>
    <row r="849" spans="6:8" x14ac:dyDescent="0.15">
      <c r="F849" s="4"/>
      <c r="G849" s="4"/>
      <c r="H849" s="4"/>
    </row>
    <row r="850" spans="6:8" x14ac:dyDescent="0.15">
      <c r="F850" s="4"/>
      <c r="G850" s="4"/>
      <c r="H850" s="4"/>
    </row>
    <row r="851" spans="6:8" x14ac:dyDescent="0.15">
      <c r="F851" s="4"/>
      <c r="G851" s="4"/>
      <c r="H851" s="4"/>
    </row>
    <row r="852" spans="6:8" x14ac:dyDescent="0.15">
      <c r="F852" s="4"/>
      <c r="G852" s="4"/>
      <c r="H852" s="4"/>
    </row>
    <row r="853" spans="6:8" x14ac:dyDescent="0.15">
      <c r="F853" s="4"/>
      <c r="G853" s="4"/>
      <c r="H853" s="4"/>
    </row>
    <row r="854" spans="6:8" x14ac:dyDescent="0.15">
      <c r="F854" s="4"/>
      <c r="G854" s="4"/>
      <c r="H854" s="4"/>
    </row>
    <row r="855" spans="6:8" x14ac:dyDescent="0.15">
      <c r="F855" s="4"/>
      <c r="G855" s="4"/>
      <c r="H855" s="4"/>
    </row>
    <row r="856" spans="6:8" x14ac:dyDescent="0.15">
      <c r="F856" s="4"/>
      <c r="G856" s="4"/>
      <c r="H856" s="4"/>
    </row>
    <row r="857" spans="6:8" x14ac:dyDescent="0.15">
      <c r="F857" s="4"/>
      <c r="G857" s="4"/>
      <c r="H857" s="4"/>
    </row>
    <row r="858" spans="6:8" x14ac:dyDescent="0.15">
      <c r="F858" s="4"/>
      <c r="G858" s="4"/>
      <c r="H858" s="4"/>
    </row>
    <row r="859" spans="6:8" x14ac:dyDescent="0.15">
      <c r="F859" s="4"/>
      <c r="G859" s="4"/>
      <c r="H859" s="4"/>
    </row>
    <row r="860" spans="6:8" x14ac:dyDescent="0.15">
      <c r="F860" s="4"/>
      <c r="G860" s="4"/>
      <c r="H860" s="4"/>
    </row>
    <row r="861" spans="6:8" x14ac:dyDescent="0.15">
      <c r="F861" s="4"/>
      <c r="G861" s="4"/>
      <c r="H861" s="4"/>
    </row>
    <row r="862" spans="6:8" x14ac:dyDescent="0.15">
      <c r="F862" s="4"/>
      <c r="G862" s="4"/>
      <c r="H862" s="4"/>
    </row>
    <row r="863" spans="6:8" x14ac:dyDescent="0.15">
      <c r="F863" s="4"/>
      <c r="G863" s="4"/>
      <c r="H863" s="4"/>
    </row>
    <row r="864" spans="6:8" x14ac:dyDescent="0.15">
      <c r="F864" s="4"/>
      <c r="G864" s="4"/>
      <c r="H864" s="4"/>
    </row>
    <row r="865" spans="6:8" x14ac:dyDescent="0.15">
      <c r="F865" s="4"/>
      <c r="G865" s="4"/>
      <c r="H865" s="4"/>
    </row>
    <row r="866" spans="6:8" x14ac:dyDescent="0.15">
      <c r="F866" s="4"/>
      <c r="G866" s="4"/>
      <c r="H866" s="4"/>
    </row>
    <row r="867" spans="6:8" x14ac:dyDescent="0.15">
      <c r="F867" s="4"/>
      <c r="G867" s="4"/>
      <c r="H867" s="4"/>
    </row>
    <row r="868" spans="6:8" x14ac:dyDescent="0.15">
      <c r="F868" s="4"/>
      <c r="G868" s="4"/>
      <c r="H868" s="4"/>
    </row>
    <row r="869" spans="6:8" x14ac:dyDescent="0.15">
      <c r="F869" s="4"/>
      <c r="G869" s="4"/>
      <c r="H869" s="4"/>
    </row>
    <row r="870" spans="6:8" x14ac:dyDescent="0.15">
      <c r="F870" s="4"/>
      <c r="G870" s="4"/>
      <c r="H870" s="4"/>
    </row>
    <row r="871" spans="6:8" x14ac:dyDescent="0.15">
      <c r="F871" s="4"/>
      <c r="G871" s="4"/>
      <c r="H871" s="4"/>
    </row>
    <row r="872" spans="6:8" x14ac:dyDescent="0.15">
      <c r="F872" s="4"/>
      <c r="G872" s="4"/>
      <c r="H872" s="4"/>
    </row>
    <row r="873" spans="6:8" x14ac:dyDescent="0.15">
      <c r="F873" s="4"/>
      <c r="G873" s="4"/>
      <c r="H873" s="4"/>
    </row>
    <row r="874" spans="6:8" x14ac:dyDescent="0.15">
      <c r="F874" s="4"/>
      <c r="G874" s="4"/>
      <c r="H874" s="4"/>
    </row>
    <row r="875" spans="6:8" x14ac:dyDescent="0.15">
      <c r="F875" s="4"/>
      <c r="G875" s="4"/>
      <c r="H875" s="4"/>
    </row>
    <row r="876" spans="6:8" x14ac:dyDescent="0.15">
      <c r="F876" s="4"/>
      <c r="G876" s="4"/>
      <c r="H876" s="4"/>
    </row>
    <row r="877" spans="6:8" x14ac:dyDescent="0.15">
      <c r="F877" s="4"/>
      <c r="G877" s="4"/>
      <c r="H877" s="4"/>
    </row>
    <row r="878" spans="6:8" x14ac:dyDescent="0.15">
      <c r="F878" s="4"/>
      <c r="G878" s="4"/>
      <c r="H878" s="4"/>
    </row>
    <row r="879" spans="6:8" x14ac:dyDescent="0.15">
      <c r="F879" s="4"/>
      <c r="G879" s="4"/>
      <c r="H879" s="4"/>
    </row>
    <row r="880" spans="6:8" x14ac:dyDescent="0.15">
      <c r="F880" s="4"/>
      <c r="G880" s="4"/>
      <c r="H880" s="4"/>
    </row>
    <row r="881" spans="6:8" x14ac:dyDescent="0.15">
      <c r="F881" s="4"/>
      <c r="G881" s="4"/>
      <c r="H881" s="4"/>
    </row>
    <row r="882" spans="6:8" x14ac:dyDescent="0.15">
      <c r="F882" s="4"/>
      <c r="G882" s="4"/>
      <c r="H882" s="4"/>
    </row>
    <row r="883" spans="6:8" x14ac:dyDescent="0.15">
      <c r="F883" s="4"/>
      <c r="G883" s="4"/>
      <c r="H883" s="4"/>
    </row>
    <row r="884" spans="6:8" x14ac:dyDescent="0.15">
      <c r="F884" s="4"/>
      <c r="G884" s="4"/>
      <c r="H884" s="4"/>
    </row>
    <row r="885" spans="6:8" x14ac:dyDescent="0.15">
      <c r="F885" s="4"/>
      <c r="G885" s="4"/>
      <c r="H885" s="4"/>
    </row>
    <row r="886" spans="6:8" x14ac:dyDescent="0.15">
      <c r="F886" s="4"/>
      <c r="G886" s="4"/>
      <c r="H886" s="4"/>
    </row>
    <row r="887" spans="6:8" x14ac:dyDescent="0.15">
      <c r="F887" s="4"/>
      <c r="G887" s="4"/>
      <c r="H887" s="4"/>
    </row>
    <row r="888" spans="6:8" x14ac:dyDescent="0.15">
      <c r="F888" s="4"/>
      <c r="G888" s="4"/>
      <c r="H888" s="4"/>
    </row>
    <row r="889" spans="6:8" x14ac:dyDescent="0.15">
      <c r="F889" s="4"/>
      <c r="G889" s="4"/>
      <c r="H889" s="4"/>
    </row>
    <row r="890" spans="6:8" x14ac:dyDescent="0.15">
      <c r="F890" s="4"/>
      <c r="G890" s="4"/>
      <c r="H890" s="4"/>
    </row>
    <row r="891" spans="6:8" x14ac:dyDescent="0.15">
      <c r="F891" s="4"/>
      <c r="G891" s="4"/>
      <c r="H891" s="4"/>
    </row>
    <row r="892" spans="6:8" x14ac:dyDescent="0.15">
      <c r="F892" s="4"/>
      <c r="G892" s="4"/>
      <c r="H892" s="4"/>
    </row>
    <row r="893" spans="6:8" x14ac:dyDescent="0.15">
      <c r="F893" s="4"/>
      <c r="G893" s="4"/>
      <c r="H893" s="4"/>
    </row>
    <row r="894" spans="6:8" x14ac:dyDescent="0.15">
      <c r="F894" s="4"/>
      <c r="G894" s="4"/>
      <c r="H894" s="4"/>
    </row>
    <row r="895" spans="6:8" x14ac:dyDescent="0.15">
      <c r="F895" s="4"/>
      <c r="G895" s="4"/>
      <c r="H895" s="4"/>
    </row>
    <row r="896" spans="6:8" x14ac:dyDescent="0.15">
      <c r="F896" s="4"/>
      <c r="G896" s="4"/>
      <c r="H896" s="4"/>
    </row>
    <row r="897" spans="6:8" x14ac:dyDescent="0.15">
      <c r="F897" s="4"/>
      <c r="G897" s="4"/>
      <c r="H897" s="4"/>
    </row>
    <row r="898" spans="6:8" x14ac:dyDescent="0.15">
      <c r="F898" s="4"/>
      <c r="G898" s="4"/>
      <c r="H898" s="4"/>
    </row>
    <row r="899" spans="6:8" x14ac:dyDescent="0.15">
      <c r="F899" s="4"/>
      <c r="G899" s="4"/>
      <c r="H899" s="4"/>
    </row>
    <row r="900" spans="6:8" x14ac:dyDescent="0.15">
      <c r="F900" s="4"/>
      <c r="G900" s="4"/>
      <c r="H900" s="4"/>
    </row>
    <row r="901" spans="6:8" x14ac:dyDescent="0.15">
      <c r="F901" s="4"/>
      <c r="G901" s="4"/>
      <c r="H901" s="4"/>
    </row>
    <row r="902" spans="6:8" x14ac:dyDescent="0.15">
      <c r="F902" s="4"/>
      <c r="G902" s="4"/>
      <c r="H902" s="4"/>
    </row>
    <row r="903" spans="6:8" x14ac:dyDescent="0.15">
      <c r="F903" s="4"/>
      <c r="G903" s="4"/>
      <c r="H903" s="4"/>
    </row>
    <row r="904" spans="6:8" x14ac:dyDescent="0.15">
      <c r="F904" s="4"/>
      <c r="G904" s="4"/>
      <c r="H904" s="4"/>
    </row>
    <row r="905" spans="6:8" x14ac:dyDescent="0.15">
      <c r="F905" s="4"/>
      <c r="G905" s="4"/>
      <c r="H905" s="4"/>
    </row>
    <row r="906" spans="6:8" x14ac:dyDescent="0.15">
      <c r="F906" s="4"/>
      <c r="G906" s="4"/>
      <c r="H906" s="4"/>
    </row>
    <row r="907" spans="6:8" x14ac:dyDescent="0.15">
      <c r="F907" s="4"/>
      <c r="G907" s="4"/>
      <c r="H907" s="4"/>
    </row>
    <row r="908" spans="6:8" x14ac:dyDescent="0.15">
      <c r="F908" s="4"/>
      <c r="G908" s="4"/>
      <c r="H908" s="4"/>
    </row>
    <row r="909" spans="6:8" x14ac:dyDescent="0.15">
      <c r="F909" s="4"/>
      <c r="G909" s="4"/>
      <c r="H909" s="4"/>
    </row>
    <row r="910" spans="6:8" x14ac:dyDescent="0.15">
      <c r="F910" s="4"/>
      <c r="G910" s="4"/>
      <c r="H910" s="4"/>
    </row>
    <row r="911" spans="6:8" x14ac:dyDescent="0.15">
      <c r="F911" s="4"/>
      <c r="G911" s="4"/>
      <c r="H911" s="4"/>
    </row>
    <row r="912" spans="6:8" x14ac:dyDescent="0.15">
      <c r="F912" s="4"/>
      <c r="G912" s="4"/>
      <c r="H912" s="4"/>
    </row>
    <row r="913" spans="6:8" x14ac:dyDescent="0.15">
      <c r="F913" s="4"/>
      <c r="G913" s="4"/>
      <c r="H913" s="4"/>
    </row>
    <row r="914" spans="6:8" x14ac:dyDescent="0.15">
      <c r="F914" s="4"/>
      <c r="G914" s="4"/>
      <c r="H914" s="4"/>
    </row>
    <row r="915" spans="6:8" x14ac:dyDescent="0.15">
      <c r="F915" s="4"/>
      <c r="G915" s="4"/>
      <c r="H915" s="4"/>
    </row>
    <row r="916" spans="6:8" x14ac:dyDescent="0.15">
      <c r="F916" s="4"/>
      <c r="G916" s="4"/>
      <c r="H916" s="4"/>
    </row>
    <row r="917" spans="6:8" x14ac:dyDescent="0.15">
      <c r="F917" s="4"/>
      <c r="G917" s="4"/>
      <c r="H917" s="4"/>
    </row>
    <row r="918" spans="6:8" x14ac:dyDescent="0.15">
      <c r="F918" s="4"/>
      <c r="G918" s="4"/>
      <c r="H918" s="4"/>
    </row>
    <row r="919" spans="6:8" x14ac:dyDescent="0.15">
      <c r="F919" s="4"/>
      <c r="G919" s="4"/>
      <c r="H919" s="4"/>
    </row>
    <row r="920" spans="6:8" x14ac:dyDescent="0.15">
      <c r="F920" s="4"/>
      <c r="G920" s="4"/>
      <c r="H920" s="4"/>
    </row>
    <row r="921" spans="6:8" x14ac:dyDescent="0.15">
      <c r="F921" s="4"/>
      <c r="G921" s="4"/>
      <c r="H921" s="4"/>
    </row>
    <row r="922" spans="6:8" x14ac:dyDescent="0.15">
      <c r="F922" s="4"/>
      <c r="G922" s="4"/>
      <c r="H922" s="4"/>
    </row>
    <row r="923" spans="6:8" x14ac:dyDescent="0.15">
      <c r="F923" s="4"/>
      <c r="G923" s="4"/>
      <c r="H923" s="4"/>
    </row>
    <row r="924" spans="6:8" x14ac:dyDescent="0.15">
      <c r="F924" s="4"/>
      <c r="G924" s="4"/>
      <c r="H924" s="4"/>
    </row>
    <row r="925" spans="6:8" x14ac:dyDescent="0.15">
      <c r="F925" s="4"/>
      <c r="G925" s="4"/>
      <c r="H925" s="4"/>
    </row>
    <row r="926" spans="6:8" x14ac:dyDescent="0.15">
      <c r="F926" s="4"/>
      <c r="G926" s="4"/>
      <c r="H926" s="4"/>
    </row>
    <row r="927" spans="6:8" x14ac:dyDescent="0.15">
      <c r="F927" s="4"/>
      <c r="G927" s="4"/>
      <c r="H927" s="4"/>
    </row>
    <row r="928" spans="6:8" x14ac:dyDescent="0.15">
      <c r="F928" s="4"/>
      <c r="G928" s="4"/>
      <c r="H928" s="4"/>
    </row>
    <row r="929" spans="6:8" x14ac:dyDescent="0.15">
      <c r="F929" s="4"/>
      <c r="G929" s="4"/>
      <c r="H929" s="4"/>
    </row>
    <row r="930" spans="6:8" x14ac:dyDescent="0.15">
      <c r="F930" s="4"/>
      <c r="G930" s="4"/>
      <c r="H930" s="4"/>
    </row>
    <row r="931" spans="6:8" x14ac:dyDescent="0.15">
      <c r="F931" s="4"/>
      <c r="G931" s="4"/>
      <c r="H931" s="4"/>
    </row>
    <row r="932" spans="6:8" x14ac:dyDescent="0.15">
      <c r="F932" s="4"/>
      <c r="G932" s="4"/>
      <c r="H932" s="4"/>
    </row>
    <row r="933" spans="6:8" x14ac:dyDescent="0.15">
      <c r="F933" s="4"/>
      <c r="G933" s="4"/>
      <c r="H933" s="4"/>
    </row>
    <row r="934" spans="6:8" x14ac:dyDescent="0.15">
      <c r="F934" s="4"/>
      <c r="G934" s="4"/>
      <c r="H934" s="4"/>
    </row>
    <row r="935" spans="6:8" x14ac:dyDescent="0.15">
      <c r="F935" s="4"/>
      <c r="G935" s="4"/>
      <c r="H935" s="4"/>
    </row>
    <row r="936" spans="6:8" x14ac:dyDescent="0.15">
      <c r="F936" s="4"/>
      <c r="G936" s="4"/>
      <c r="H936" s="4"/>
    </row>
    <row r="937" spans="6:8" x14ac:dyDescent="0.15">
      <c r="F937" s="4"/>
      <c r="G937" s="4"/>
      <c r="H937" s="4"/>
    </row>
    <row r="938" spans="6:8" x14ac:dyDescent="0.15">
      <c r="F938" s="4"/>
      <c r="G938" s="4"/>
      <c r="H938" s="4"/>
    </row>
    <row r="939" spans="6:8" x14ac:dyDescent="0.15">
      <c r="F939" s="4"/>
      <c r="G939" s="4"/>
      <c r="H939" s="4"/>
    </row>
    <row r="940" spans="6:8" x14ac:dyDescent="0.15">
      <c r="F940" s="4"/>
      <c r="G940" s="4"/>
      <c r="H940" s="4"/>
    </row>
    <row r="941" spans="6:8" x14ac:dyDescent="0.15">
      <c r="F941" s="4"/>
      <c r="G941" s="4"/>
      <c r="H941" s="4"/>
    </row>
    <row r="942" spans="6:8" x14ac:dyDescent="0.15">
      <c r="F942" s="4"/>
      <c r="G942" s="4"/>
      <c r="H942" s="4"/>
    </row>
    <row r="943" spans="6:8" x14ac:dyDescent="0.15">
      <c r="F943" s="4"/>
      <c r="G943" s="4"/>
      <c r="H943" s="4"/>
    </row>
    <row r="944" spans="6:8" x14ac:dyDescent="0.15">
      <c r="F944" s="4"/>
      <c r="G944" s="4"/>
      <c r="H944" s="4"/>
    </row>
    <row r="945" spans="6:8" x14ac:dyDescent="0.15">
      <c r="F945" s="4"/>
      <c r="G945" s="4"/>
      <c r="H945" s="4"/>
    </row>
    <row r="946" spans="6:8" x14ac:dyDescent="0.15">
      <c r="F946" s="4"/>
      <c r="G946" s="4"/>
      <c r="H946" s="4"/>
    </row>
    <row r="947" spans="6:8" x14ac:dyDescent="0.15">
      <c r="F947" s="4"/>
      <c r="G947" s="4"/>
      <c r="H947" s="4"/>
    </row>
    <row r="948" spans="6:8" x14ac:dyDescent="0.15">
      <c r="F948" s="4"/>
      <c r="G948" s="4"/>
      <c r="H948" s="4"/>
    </row>
    <row r="949" spans="6:8" x14ac:dyDescent="0.15">
      <c r="F949" s="4"/>
      <c r="G949" s="4"/>
      <c r="H949" s="4"/>
    </row>
    <row r="950" spans="6:8" x14ac:dyDescent="0.15">
      <c r="F950" s="4"/>
      <c r="G950" s="4"/>
      <c r="H950" s="4"/>
    </row>
    <row r="951" spans="6:8" x14ac:dyDescent="0.15">
      <c r="F951" s="4"/>
      <c r="G951" s="4"/>
      <c r="H951" s="4"/>
    </row>
    <row r="952" spans="6:8" x14ac:dyDescent="0.15">
      <c r="F952" s="4"/>
      <c r="G952" s="4"/>
      <c r="H952" s="4"/>
    </row>
    <row r="953" spans="6:8" x14ac:dyDescent="0.15">
      <c r="F953" s="4"/>
      <c r="G953" s="4"/>
      <c r="H953" s="4"/>
    </row>
    <row r="954" spans="6:8" x14ac:dyDescent="0.15">
      <c r="F954" s="4"/>
      <c r="G954" s="4"/>
      <c r="H954" s="4"/>
    </row>
    <row r="955" spans="6:8" x14ac:dyDescent="0.15">
      <c r="F955" s="4"/>
      <c r="G955" s="4"/>
      <c r="H955" s="4"/>
    </row>
    <row r="956" spans="6:8" x14ac:dyDescent="0.15">
      <c r="F956" s="4"/>
      <c r="G956" s="4"/>
      <c r="H956" s="4"/>
    </row>
    <row r="957" spans="6:8" x14ac:dyDescent="0.15">
      <c r="F957" s="4"/>
      <c r="G957" s="4"/>
      <c r="H957" s="4"/>
    </row>
    <row r="958" spans="6:8" x14ac:dyDescent="0.15">
      <c r="F958" s="4"/>
      <c r="G958" s="4"/>
      <c r="H958" s="4"/>
    </row>
    <row r="959" spans="6:8" x14ac:dyDescent="0.15">
      <c r="F959" s="4"/>
      <c r="G959" s="4"/>
      <c r="H959" s="4"/>
    </row>
    <row r="960" spans="6:8" x14ac:dyDescent="0.15">
      <c r="F960" s="4"/>
      <c r="G960" s="4"/>
      <c r="H960" s="4"/>
    </row>
    <row r="961" spans="6:8" x14ac:dyDescent="0.15">
      <c r="F961" s="4"/>
      <c r="G961" s="4"/>
      <c r="H961" s="4"/>
    </row>
    <row r="962" spans="6:8" x14ac:dyDescent="0.15">
      <c r="F962" s="4"/>
      <c r="G962" s="4"/>
      <c r="H962" s="4"/>
    </row>
    <row r="963" spans="6:8" x14ac:dyDescent="0.15">
      <c r="F963" s="4"/>
      <c r="G963" s="4"/>
      <c r="H963" s="4"/>
    </row>
    <row r="964" spans="6:8" x14ac:dyDescent="0.15">
      <c r="F964" s="4"/>
      <c r="G964" s="4"/>
      <c r="H964" s="4"/>
    </row>
    <row r="965" spans="6:8" x14ac:dyDescent="0.15">
      <c r="F965" s="4"/>
      <c r="G965" s="4"/>
      <c r="H965" s="4"/>
    </row>
    <row r="966" spans="6:8" x14ac:dyDescent="0.15">
      <c r="F966" s="4"/>
      <c r="G966" s="4"/>
      <c r="H966" s="4"/>
    </row>
    <row r="967" spans="6:8" x14ac:dyDescent="0.15">
      <c r="F967" s="4"/>
      <c r="G967" s="4"/>
      <c r="H967" s="4"/>
    </row>
    <row r="968" spans="6:8" x14ac:dyDescent="0.15">
      <c r="F968" s="4"/>
      <c r="G968" s="4"/>
      <c r="H968" s="4"/>
    </row>
    <row r="969" spans="6:8" x14ac:dyDescent="0.15">
      <c r="F969" s="4"/>
      <c r="G969" s="4"/>
      <c r="H969" s="4"/>
    </row>
    <row r="970" spans="6:8" x14ac:dyDescent="0.15">
      <c r="F970" s="4"/>
      <c r="G970" s="4"/>
      <c r="H970" s="4"/>
    </row>
    <row r="971" spans="6:8" x14ac:dyDescent="0.15">
      <c r="F971" s="4"/>
      <c r="G971" s="4"/>
      <c r="H971" s="4"/>
    </row>
    <row r="972" spans="6:8" x14ac:dyDescent="0.15">
      <c r="F972" s="4"/>
      <c r="G972" s="4"/>
      <c r="H972" s="4"/>
    </row>
    <row r="973" spans="6:8" x14ac:dyDescent="0.15">
      <c r="F973" s="4"/>
      <c r="G973" s="4"/>
      <c r="H973" s="4"/>
    </row>
    <row r="974" spans="6:8" x14ac:dyDescent="0.15">
      <c r="F974" s="4"/>
      <c r="G974" s="4"/>
      <c r="H974" s="4"/>
    </row>
    <row r="975" spans="6:8" x14ac:dyDescent="0.15">
      <c r="F975" s="4"/>
      <c r="G975" s="4"/>
      <c r="H975" s="4"/>
    </row>
    <row r="976" spans="6:8" x14ac:dyDescent="0.15">
      <c r="F976" s="4"/>
      <c r="G976" s="4"/>
      <c r="H976" s="4"/>
    </row>
    <row r="977" spans="6:8" x14ac:dyDescent="0.15">
      <c r="F977" s="4"/>
      <c r="G977" s="4"/>
      <c r="H977" s="4"/>
    </row>
    <row r="978" spans="6:8" x14ac:dyDescent="0.15">
      <c r="F978" s="4"/>
      <c r="G978" s="4"/>
      <c r="H978" s="4"/>
    </row>
    <row r="979" spans="6:8" x14ac:dyDescent="0.15">
      <c r="F979" s="4"/>
      <c r="G979" s="4"/>
      <c r="H979" s="4"/>
    </row>
    <row r="980" spans="6:8" x14ac:dyDescent="0.15">
      <c r="F980" s="4"/>
      <c r="G980" s="4"/>
      <c r="H980" s="4"/>
    </row>
    <row r="981" spans="6:8" x14ac:dyDescent="0.15">
      <c r="F981" s="4"/>
      <c r="G981" s="4"/>
      <c r="H981" s="4"/>
    </row>
    <row r="982" spans="6:8" x14ac:dyDescent="0.15">
      <c r="F982" s="4"/>
      <c r="G982" s="4"/>
      <c r="H982" s="4"/>
    </row>
    <row r="983" spans="6:8" x14ac:dyDescent="0.15">
      <c r="F983" s="4"/>
      <c r="G983" s="4"/>
      <c r="H983" s="4"/>
    </row>
    <row r="984" spans="6:8" x14ac:dyDescent="0.15">
      <c r="F984" s="4"/>
      <c r="G984" s="4"/>
      <c r="H984" s="4"/>
    </row>
    <row r="985" spans="6:8" x14ac:dyDescent="0.15">
      <c r="F985" s="4"/>
      <c r="G985" s="4"/>
      <c r="H985" s="4"/>
    </row>
    <row r="986" spans="6:8" x14ac:dyDescent="0.15">
      <c r="F986" s="4"/>
      <c r="G986" s="4"/>
      <c r="H986" s="4"/>
    </row>
    <row r="987" spans="6:8" x14ac:dyDescent="0.15">
      <c r="F987" s="4"/>
      <c r="G987" s="4"/>
      <c r="H987" s="4"/>
    </row>
    <row r="988" spans="6:8" x14ac:dyDescent="0.15">
      <c r="F988" s="4"/>
      <c r="G988" s="4"/>
      <c r="H988" s="4"/>
    </row>
    <row r="989" spans="6:8" x14ac:dyDescent="0.15">
      <c r="F989" s="4"/>
      <c r="G989" s="4"/>
      <c r="H989" s="4"/>
    </row>
    <row r="990" spans="6:8" x14ac:dyDescent="0.15">
      <c r="F990" s="4"/>
      <c r="G990" s="4"/>
      <c r="H990" s="4"/>
    </row>
    <row r="991" spans="6:8" x14ac:dyDescent="0.15">
      <c r="F991" s="4"/>
      <c r="G991" s="4"/>
      <c r="H991" s="4"/>
    </row>
    <row r="992" spans="6:8" x14ac:dyDescent="0.15">
      <c r="F992" s="4"/>
      <c r="G992" s="4"/>
      <c r="H992" s="4"/>
    </row>
    <row r="993" spans="6:8" x14ac:dyDescent="0.15">
      <c r="F993" s="4"/>
      <c r="G993" s="4"/>
      <c r="H993" s="4"/>
    </row>
    <row r="994" spans="6:8" x14ac:dyDescent="0.15">
      <c r="F994" s="4"/>
      <c r="G994" s="4"/>
      <c r="H994" s="4"/>
    </row>
    <row r="995" spans="6:8" x14ac:dyDescent="0.15">
      <c r="F995" s="4"/>
      <c r="G995" s="4"/>
      <c r="H995" s="4"/>
    </row>
    <row r="996" spans="6:8" x14ac:dyDescent="0.15">
      <c r="F996" s="4"/>
      <c r="G996" s="4"/>
      <c r="H996" s="4"/>
    </row>
    <row r="997" spans="6:8" x14ac:dyDescent="0.15">
      <c r="F997" s="4"/>
      <c r="G997" s="4"/>
      <c r="H997" s="4"/>
    </row>
    <row r="998" spans="6:8" x14ac:dyDescent="0.15">
      <c r="F998" s="4"/>
      <c r="G998" s="4"/>
      <c r="H998" s="4"/>
    </row>
    <row r="999" spans="6:8" x14ac:dyDescent="0.15">
      <c r="F999" s="4"/>
      <c r="G999" s="4"/>
      <c r="H999" s="4"/>
    </row>
    <row r="1000" spans="6:8" x14ac:dyDescent="0.15">
      <c r="F1000" s="4"/>
      <c r="G1000" s="4"/>
      <c r="H1000" s="4"/>
    </row>
    <row r="1001" spans="6:8" x14ac:dyDescent="0.15">
      <c r="F1001" s="4"/>
      <c r="G1001" s="4"/>
      <c r="H1001" s="4"/>
    </row>
    <row r="1002" spans="6:8" x14ac:dyDescent="0.15">
      <c r="F1002" s="4"/>
      <c r="G1002" s="4"/>
      <c r="H1002" s="4"/>
    </row>
    <row r="1003" spans="6:8" x14ac:dyDescent="0.15">
      <c r="F1003" s="4"/>
      <c r="G1003" s="4"/>
      <c r="H1003" s="4"/>
    </row>
    <row r="1004" spans="6:8" x14ac:dyDescent="0.15">
      <c r="F1004" s="4"/>
      <c r="G1004" s="4"/>
      <c r="H1004" s="4"/>
    </row>
    <row r="1005" spans="6:8" x14ac:dyDescent="0.15">
      <c r="F1005" s="4"/>
      <c r="G1005" s="4"/>
      <c r="H1005" s="4"/>
    </row>
    <row r="1006" spans="6:8" x14ac:dyDescent="0.15">
      <c r="F1006" s="4"/>
      <c r="G1006" s="4"/>
      <c r="H1006" s="4"/>
    </row>
    <row r="1007" spans="6:8" x14ac:dyDescent="0.15">
      <c r="F1007" s="4"/>
      <c r="G1007" s="4"/>
      <c r="H1007" s="4"/>
    </row>
    <row r="1008" spans="6:8" x14ac:dyDescent="0.15">
      <c r="F1008" s="4"/>
      <c r="G1008" s="4"/>
      <c r="H1008" s="4"/>
    </row>
    <row r="1009" spans="6:8" x14ac:dyDescent="0.15">
      <c r="F1009" s="4"/>
      <c r="G1009" s="4"/>
      <c r="H1009" s="4"/>
    </row>
    <row r="1010" spans="6:8" x14ac:dyDescent="0.15">
      <c r="F1010" s="4"/>
      <c r="G1010" s="4"/>
      <c r="H1010" s="4"/>
    </row>
    <row r="1011" spans="6:8" x14ac:dyDescent="0.15">
      <c r="F1011" s="4"/>
      <c r="G1011" s="4"/>
      <c r="H1011" s="4"/>
    </row>
    <row r="1012" spans="6:8" x14ac:dyDescent="0.15">
      <c r="F1012" s="4"/>
      <c r="G1012" s="4"/>
      <c r="H1012" s="4"/>
    </row>
    <row r="1013" spans="6:8" x14ac:dyDescent="0.15">
      <c r="F1013" s="4"/>
      <c r="G1013" s="4"/>
      <c r="H1013" s="4"/>
    </row>
    <row r="1014" spans="6:8" x14ac:dyDescent="0.15">
      <c r="F1014" s="4"/>
      <c r="G1014" s="4"/>
      <c r="H1014" s="4"/>
    </row>
    <row r="1015" spans="6:8" x14ac:dyDescent="0.15">
      <c r="F1015" s="4"/>
      <c r="G1015" s="4"/>
      <c r="H1015" s="4"/>
    </row>
    <row r="1016" spans="6:8" x14ac:dyDescent="0.15">
      <c r="F1016" s="4"/>
      <c r="G1016" s="4"/>
      <c r="H1016" s="4"/>
    </row>
    <row r="1017" spans="6:8" x14ac:dyDescent="0.15">
      <c r="F1017" s="4"/>
      <c r="G1017" s="4"/>
      <c r="H1017" s="4"/>
    </row>
    <row r="1018" spans="6:8" x14ac:dyDescent="0.15">
      <c r="F1018" s="4"/>
      <c r="G1018" s="4"/>
      <c r="H1018" s="4"/>
    </row>
    <row r="1019" spans="6:8" x14ac:dyDescent="0.15">
      <c r="F1019" s="4"/>
      <c r="G1019" s="4"/>
      <c r="H1019" s="4"/>
    </row>
    <row r="1020" spans="6:8" x14ac:dyDescent="0.15">
      <c r="F1020" s="4"/>
      <c r="G1020" s="4"/>
      <c r="H1020" s="4"/>
    </row>
    <row r="1021" spans="6:8" x14ac:dyDescent="0.15">
      <c r="F1021" s="4"/>
      <c r="G1021" s="4"/>
      <c r="H1021" s="4"/>
    </row>
    <row r="1022" spans="6:8" x14ac:dyDescent="0.15">
      <c r="F1022" s="4"/>
      <c r="G1022" s="4"/>
      <c r="H1022" s="4"/>
    </row>
    <row r="1023" spans="6:8" x14ac:dyDescent="0.15">
      <c r="F1023" s="4"/>
      <c r="G1023" s="4"/>
      <c r="H1023" s="4"/>
    </row>
    <row r="1024" spans="6:8" x14ac:dyDescent="0.15">
      <c r="F1024" s="4"/>
      <c r="G1024" s="4"/>
      <c r="H1024" s="4"/>
    </row>
    <row r="1025" spans="6:8" x14ac:dyDescent="0.15">
      <c r="F1025" s="4"/>
      <c r="G1025" s="4"/>
      <c r="H1025" s="4"/>
    </row>
    <row r="1026" spans="6:8" x14ac:dyDescent="0.15">
      <c r="F1026" s="4"/>
      <c r="G1026" s="4"/>
      <c r="H1026" s="4"/>
    </row>
    <row r="1027" spans="6:8" x14ac:dyDescent="0.15">
      <c r="F1027" s="4"/>
      <c r="G1027" s="4"/>
      <c r="H1027" s="4"/>
    </row>
    <row r="1028" spans="6:8" x14ac:dyDescent="0.15">
      <c r="F1028" s="4"/>
      <c r="G1028" s="4"/>
      <c r="H1028" s="4"/>
    </row>
    <row r="1029" spans="6:8" x14ac:dyDescent="0.15">
      <c r="F1029" s="4"/>
      <c r="G1029" s="4"/>
      <c r="H1029" s="4"/>
    </row>
    <row r="1030" spans="6:8" x14ac:dyDescent="0.15">
      <c r="F1030" s="4"/>
      <c r="G1030" s="4"/>
      <c r="H1030" s="4"/>
    </row>
    <row r="1031" spans="6:8" x14ac:dyDescent="0.15">
      <c r="F1031" s="4"/>
      <c r="G1031" s="4"/>
      <c r="H1031" s="4"/>
    </row>
    <row r="1032" spans="6:8" x14ac:dyDescent="0.15">
      <c r="F1032" s="4"/>
      <c r="G1032" s="4"/>
      <c r="H1032" s="4"/>
    </row>
    <row r="1033" spans="6:8" x14ac:dyDescent="0.15">
      <c r="F1033" s="4"/>
      <c r="G1033" s="4"/>
      <c r="H1033" s="4"/>
    </row>
    <row r="1034" spans="6:8" x14ac:dyDescent="0.15">
      <c r="F1034" s="4"/>
      <c r="G1034" s="4"/>
      <c r="H1034" s="4"/>
    </row>
    <row r="1035" spans="6:8" x14ac:dyDescent="0.15">
      <c r="F1035" s="4"/>
      <c r="G1035" s="4"/>
      <c r="H1035" s="4"/>
    </row>
    <row r="1036" spans="6:8" x14ac:dyDescent="0.15">
      <c r="F1036" s="4"/>
      <c r="G1036" s="4"/>
      <c r="H1036" s="4"/>
    </row>
    <row r="1037" spans="6:8" x14ac:dyDescent="0.15">
      <c r="F1037" s="4"/>
      <c r="G1037" s="4"/>
      <c r="H1037" s="4"/>
    </row>
    <row r="1038" spans="6:8" x14ac:dyDescent="0.15">
      <c r="F1038" s="4"/>
      <c r="G1038" s="4"/>
      <c r="H1038" s="4"/>
    </row>
    <row r="1039" spans="6:8" x14ac:dyDescent="0.15">
      <c r="F1039" s="4"/>
      <c r="G1039" s="4"/>
      <c r="H1039" s="4"/>
    </row>
    <row r="1040" spans="6:8" x14ac:dyDescent="0.15">
      <c r="F1040" s="4"/>
      <c r="G1040" s="4"/>
      <c r="H1040" s="4"/>
    </row>
    <row r="1041" spans="6:8" x14ac:dyDescent="0.15">
      <c r="F1041" s="4"/>
      <c r="G1041" s="4"/>
      <c r="H1041" s="4"/>
    </row>
    <row r="1042" spans="6:8" x14ac:dyDescent="0.15">
      <c r="F1042" s="4"/>
      <c r="G1042" s="4"/>
      <c r="H1042" s="4"/>
    </row>
    <row r="1043" spans="6:8" x14ac:dyDescent="0.15">
      <c r="F1043" s="4"/>
      <c r="G1043" s="4"/>
      <c r="H1043" s="4"/>
    </row>
    <row r="1044" spans="6:8" x14ac:dyDescent="0.15">
      <c r="F1044" s="4"/>
      <c r="G1044" s="4"/>
      <c r="H1044" s="4"/>
    </row>
    <row r="1045" spans="6:8" x14ac:dyDescent="0.15">
      <c r="F1045" s="4"/>
      <c r="G1045" s="4"/>
      <c r="H1045" s="4"/>
    </row>
    <row r="1046" spans="6:8" x14ac:dyDescent="0.15">
      <c r="F1046" s="4"/>
      <c r="G1046" s="4"/>
      <c r="H1046" s="4"/>
    </row>
    <row r="1047" spans="6:8" x14ac:dyDescent="0.15">
      <c r="F1047" s="4"/>
      <c r="G1047" s="4"/>
      <c r="H1047" s="4"/>
    </row>
    <row r="1048" spans="6:8" x14ac:dyDescent="0.15">
      <c r="F1048" s="4"/>
      <c r="G1048" s="4"/>
      <c r="H1048" s="4"/>
    </row>
    <row r="1049" spans="6:8" x14ac:dyDescent="0.15">
      <c r="F1049" s="4"/>
      <c r="G1049" s="4"/>
      <c r="H1049" s="4"/>
    </row>
    <row r="1050" spans="6:8" x14ac:dyDescent="0.15">
      <c r="F1050" s="4"/>
      <c r="G1050" s="4"/>
      <c r="H1050" s="4"/>
    </row>
    <row r="1051" spans="6:8" x14ac:dyDescent="0.15">
      <c r="F1051" s="4"/>
      <c r="G1051" s="4"/>
      <c r="H1051" s="4"/>
    </row>
    <row r="1052" spans="6:8" x14ac:dyDescent="0.15">
      <c r="F1052" s="4"/>
      <c r="G1052" s="4"/>
      <c r="H1052" s="4"/>
    </row>
    <row r="1053" spans="6:8" x14ac:dyDescent="0.15">
      <c r="F1053" s="4"/>
      <c r="G1053" s="4"/>
      <c r="H1053" s="4"/>
    </row>
    <row r="1054" spans="6:8" x14ac:dyDescent="0.15">
      <c r="F1054" s="4"/>
      <c r="G1054" s="4"/>
      <c r="H1054" s="4"/>
    </row>
    <row r="1055" spans="6:8" x14ac:dyDescent="0.15">
      <c r="F1055" s="4"/>
      <c r="G1055" s="4"/>
      <c r="H1055" s="4"/>
    </row>
    <row r="1056" spans="6:8" x14ac:dyDescent="0.15">
      <c r="F1056" s="4"/>
      <c r="G1056" s="4"/>
      <c r="H1056" s="4"/>
    </row>
    <row r="1057" spans="6:8" x14ac:dyDescent="0.15">
      <c r="F1057" s="4"/>
      <c r="G1057" s="4"/>
      <c r="H1057" s="4"/>
    </row>
    <row r="1058" spans="6:8" x14ac:dyDescent="0.15">
      <c r="F1058" s="4"/>
      <c r="G1058" s="4"/>
      <c r="H1058" s="4"/>
    </row>
    <row r="1059" spans="6:8" x14ac:dyDescent="0.15">
      <c r="F1059" s="4"/>
      <c r="G1059" s="4"/>
      <c r="H1059" s="4"/>
    </row>
    <row r="1060" spans="6:8" x14ac:dyDescent="0.15">
      <c r="F1060" s="4"/>
      <c r="G1060" s="4"/>
      <c r="H1060" s="4"/>
    </row>
    <row r="1061" spans="6:8" x14ac:dyDescent="0.15">
      <c r="F1061" s="4"/>
      <c r="G1061" s="4"/>
      <c r="H1061" s="4"/>
    </row>
    <row r="1062" spans="6:8" x14ac:dyDescent="0.15">
      <c r="F1062" s="4"/>
      <c r="G1062" s="4"/>
      <c r="H1062" s="4"/>
    </row>
    <row r="1063" spans="6:8" x14ac:dyDescent="0.15">
      <c r="F1063" s="4"/>
      <c r="G1063" s="4"/>
      <c r="H1063" s="4"/>
    </row>
    <row r="1064" spans="6:8" x14ac:dyDescent="0.15">
      <c r="F1064" s="4"/>
      <c r="G1064" s="4"/>
      <c r="H1064" s="4"/>
    </row>
    <row r="1065" spans="6:8" x14ac:dyDescent="0.15">
      <c r="F1065" s="4"/>
      <c r="G1065" s="4"/>
      <c r="H1065" s="4"/>
    </row>
    <row r="1066" spans="6:8" x14ac:dyDescent="0.15">
      <c r="F1066" s="4"/>
      <c r="G1066" s="4"/>
      <c r="H1066" s="4"/>
    </row>
    <row r="1067" spans="6:8" x14ac:dyDescent="0.15">
      <c r="F1067" s="4"/>
      <c r="G1067" s="4"/>
      <c r="H1067" s="4"/>
    </row>
    <row r="1068" spans="6:8" x14ac:dyDescent="0.15">
      <c r="F1068" s="4"/>
      <c r="G1068" s="4"/>
      <c r="H1068" s="4"/>
    </row>
    <row r="1069" spans="6:8" x14ac:dyDescent="0.15">
      <c r="F1069" s="4"/>
      <c r="G1069" s="4"/>
      <c r="H1069" s="4"/>
    </row>
    <row r="1070" spans="6:8" x14ac:dyDescent="0.15">
      <c r="F1070" s="4"/>
      <c r="G1070" s="4"/>
      <c r="H1070" s="4"/>
    </row>
    <row r="1071" spans="6:8" x14ac:dyDescent="0.15">
      <c r="F1071" s="4"/>
      <c r="G1071" s="4"/>
      <c r="H1071" s="4"/>
    </row>
    <row r="1072" spans="6:8" x14ac:dyDescent="0.15">
      <c r="F1072" s="4"/>
      <c r="G1072" s="4"/>
      <c r="H1072" s="4"/>
    </row>
    <row r="1073" spans="6:8" x14ac:dyDescent="0.15">
      <c r="F1073" s="4"/>
      <c r="G1073" s="4"/>
      <c r="H1073" s="4"/>
    </row>
    <row r="1074" spans="6:8" x14ac:dyDescent="0.15">
      <c r="F1074" s="4"/>
      <c r="G1074" s="4"/>
      <c r="H1074" s="4"/>
    </row>
    <row r="1075" spans="6:8" x14ac:dyDescent="0.15">
      <c r="F1075" s="4"/>
      <c r="G1075" s="4"/>
      <c r="H1075" s="4"/>
    </row>
    <row r="1076" spans="6:8" x14ac:dyDescent="0.15">
      <c r="F1076" s="4"/>
      <c r="G1076" s="4"/>
      <c r="H1076" s="4"/>
    </row>
    <row r="1077" spans="6:8" x14ac:dyDescent="0.15">
      <c r="F1077" s="4"/>
      <c r="G1077" s="4"/>
      <c r="H1077" s="4"/>
    </row>
    <row r="1078" spans="6:8" x14ac:dyDescent="0.15">
      <c r="F1078" s="4"/>
      <c r="G1078" s="4"/>
      <c r="H1078" s="4"/>
    </row>
    <row r="1079" spans="6:8" x14ac:dyDescent="0.15">
      <c r="F1079" s="4"/>
      <c r="G1079" s="4"/>
      <c r="H1079" s="4"/>
    </row>
    <row r="1080" spans="6:8" x14ac:dyDescent="0.15">
      <c r="F1080" s="4"/>
      <c r="G1080" s="4"/>
      <c r="H1080" s="4"/>
    </row>
    <row r="1081" spans="6:8" x14ac:dyDescent="0.15">
      <c r="F1081" s="4"/>
      <c r="G1081" s="4"/>
      <c r="H1081" s="4"/>
    </row>
    <row r="1082" spans="6:8" x14ac:dyDescent="0.15">
      <c r="F1082" s="4"/>
      <c r="G1082" s="4"/>
      <c r="H1082" s="4"/>
    </row>
    <row r="1083" spans="6:8" x14ac:dyDescent="0.15">
      <c r="F1083" s="4"/>
      <c r="G1083" s="4"/>
      <c r="H1083" s="4"/>
    </row>
    <row r="1084" spans="6:8" x14ac:dyDescent="0.15">
      <c r="F1084" s="4"/>
      <c r="G1084" s="4"/>
      <c r="H1084" s="4"/>
    </row>
    <row r="1085" spans="6:8" x14ac:dyDescent="0.15">
      <c r="F1085" s="4"/>
      <c r="G1085" s="4"/>
      <c r="H1085" s="4"/>
    </row>
    <row r="1086" spans="6:8" x14ac:dyDescent="0.15">
      <c r="F1086" s="4"/>
      <c r="G1086" s="4"/>
      <c r="H1086" s="4"/>
    </row>
    <row r="1087" spans="6:8" x14ac:dyDescent="0.15">
      <c r="F1087" s="4"/>
      <c r="G1087" s="4"/>
      <c r="H1087" s="4"/>
    </row>
    <row r="1088" spans="6:8" x14ac:dyDescent="0.15">
      <c r="F1088" s="4"/>
      <c r="G1088" s="4"/>
      <c r="H1088" s="4"/>
    </row>
    <row r="1089" spans="6:8" x14ac:dyDescent="0.15">
      <c r="F1089" s="4"/>
      <c r="G1089" s="4"/>
      <c r="H1089" s="4"/>
    </row>
    <row r="1090" spans="6:8" x14ac:dyDescent="0.15">
      <c r="F1090" s="4"/>
      <c r="G1090" s="4"/>
      <c r="H1090" s="4"/>
    </row>
    <row r="1091" spans="6:8" x14ac:dyDescent="0.15">
      <c r="F1091" s="4"/>
      <c r="G1091" s="4"/>
      <c r="H1091" s="4"/>
    </row>
    <row r="1092" spans="6:8" x14ac:dyDescent="0.15">
      <c r="F1092" s="4"/>
      <c r="G1092" s="4"/>
      <c r="H1092" s="4"/>
    </row>
    <row r="1093" spans="6:8" x14ac:dyDescent="0.15">
      <c r="F1093" s="4"/>
      <c r="G1093" s="4"/>
      <c r="H1093" s="4"/>
    </row>
    <row r="1094" spans="6:8" x14ac:dyDescent="0.15">
      <c r="F1094" s="4"/>
      <c r="G1094" s="4"/>
      <c r="H1094" s="4"/>
    </row>
    <row r="1095" spans="6:8" x14ac:dyDescent="0.15">
      <c r="F1095" s="4"/>
      <c r="G1095" s="4"/>
      <c r="H1095" s="4"/>
    </row>
    <row r="1096" spans="6:8" x14ac:dyDescent="0.15">
      <c r="F1096" s="4"/>
      <c r="G1096" s="4"/>
      <c r="H1096" s="4"/>
    </row>
    <row r="1097" spans="6:8" x14ac:dyDescent="0.15">
      <c r="F1097" s="4"/>
      <c r="G1097" s="4"/>
      <c r="H1097" s="4"/>
    </row>
    <row r="1098" spans="6:8" x14ac:dyDescent="0.15">
      <c r="F1098" s="4"/>
      <c r="G1098" s="4"/>
      <c r="H1098" s="4"/>
    </row>
    <row r="1099" spans="6:8" x14ac:dyDescent="0.15">
      <c r="F1099" s="4"/>
      <c r="G1099" s="4"/>
      <c r="H1099" s="4"/>
    </row>
    <row r="1100" spans="6:8" x14ac:dyDescent="0.15">
      <c r="F1100" s="4"/>
      <c r="G1100" s="4"/>
      <c r="H1100" s="4"/>
    </row>
    <row r="1101" spans="6:8" x14ac:dyDescent="0.15">
      <c r="F1101" s="4"/>
      <c r="G1101" s="4"/>
      <c r="H1101" s="4"/>
    </row>
    <row r="1102" spans="6:8" x14ac:dyDescent="0.15">
      <c r="F1102" s="4"/>
      <c r="G1102" s="4"/>
      <c r="H1102" s="4"/>
    </row>
    <row r="1103" spans="6:8" x14ac:dyDescent="0.15">
      <c r="F1103" s="4"/>
      <c r="G1103" s="4"/>
      <c r="H1103" s="4"/>
    </row>
    <row r="1104" spans="6:8" x14ac:dyDescent="0.15">
      <c r="F1104" s="4"/>
      <c r="G1104" s="4"/>
      <c r="H1104" s="4"/>
    </row>
    <row r="1105" spans="6:8" x14ac:dyDescent="0.15">
      <c r="F1105" s="4"/>
      <c r="G1105" s="4"/>
      <c r="H1105" s="4"/>
    </row>
    <row r="1106" spans="6:8" x14ac:dyDescent="0.15">
      <c r="F1106" s="4"/>
      <c r="G1106" s="4"/>
      <c r="H1106" s="4"/>
    </row>
    <row r="1107" spans="6:8" x14ac:dyDescent="0.15">
      <c r="F1107" s="4"/>
      <c r="G1107" s="4"/>
      <c r="H1107" s="4"/>
    </row>
    <row r="1108" spans="6:8" x14ac:dyDescent="0.15">
      <c r="F1108" s="4"/>
      <c r="G1108" s="4"/>
      <c r="H1108" s="4"/>
    </row>
    <row r="1109" spans="6:8" x14ac:dyDescent="0.15">
      <c r="F1109" s="4"/>
      <c r="G1109" s="4"/>
      <c r="H1109" s="4"/>
    </row>
    <row r="1110" spans="6:8" x14ac:dyDescent="0.15">
      <c r="F1110" s="4"/>
      <c r="G1110" s="4"/>
      <c r="H1110" s="4"/>
    </row>
    <row r="1111" spans="6:8" x14ac:dyDescent="0.15">
      <c r="F1111" s="4"/>
      <c r="G1111" s="4"/>
      <c r="H1111" s="4"/>
    </row>
    <row r="1112" spans="6:8" x14ac:dyDescent="0.15">
      <c r="F1112" s="4"/>
      <c r="G1112" s="4"/>
      <c r="H1112" s="4"/>
    </row>
    <row r="1113" spans="6:8" x14ac:dyDescent="0.15">
      <c r="F1113" s="4"/>
      <c r="G1113" s="4"/>
      <c r="H1113" s="4"/>
    </row>
    <row r="1114" spans="6:8" x14ac:dyDescent="0.15">
      <c r="F1114" s="4"/>
      <c r="G1114" s="4"/>
      <c r="H1114" s="4"/>
    </row>
    <row r="1115" spans="6:8" x14ac:dyDescent="0.15">
      <c r="F1115" s="4"/>
      <c r="G1115" s="4"/>
      <c r="H1115" s="4"/>
    </row>
    <row r="1116" spans="6:8" x14ac:dyDescent="0.15">
      <c r="F1116" s="4"/>
      <c r="G1116" s="4"/>
      <c r="H1116" s="4"/>
    </row>
    <row r="1117" spans="6:8" x14ac:dyDescent="0.15">
      <c r="F1117" s="4"/>
      <c r="G1117" s="4"/>
      <c r="H1117" s="4"/>
    </row>
    <row r="1118" spans="6:8" x14ac:dyDescent="0.15">
      <c r="F1118" s="4"/>
      <c r="G1118" s="4"/>
      <c r="H1118" s="4"/>
    </row>
    <row r="1119" spans="6:8" x14ac:dyDescent="0.15">
      <c r="F1119" s="4"/>
      <c r="G1119" s="4"/>
      <c r="H1119" s="4"/>
    </row>
    <row r="1120" spans="6:8" x14ac:dyDescent="0.15">
      <c r="F1120" s="4"/>
      <c r="G1120" s="4"/>
      <c r="H1120" s="4"/>
    </row>
    <row r="1121" spans="6:8" x14ac:dyDescent="0.15">
      <c r="F1121" s="4"/>
      <c r="G1121" s="4"/>
      <c r="H1121" s="4"/>
    </row>
    <row r="1122" spans="6:8" x14ac:dyDescent="0.15">
      <c r="F1122" s="4"/>
      <c r="G1122" s="4"/>
      <c r="H1122" s="4"/>
    </row>
    <row r="1123" spans="6:8" x14ac:dyDescent="0.15">
      <c r="F1123" s="4"/>
      <c r="G1123" s="4"/>
      <c r="H1123" s="4"/>
    </row>
    <row r="1124" spans="6:8" x14ac:dyDescent="0.15">
      <c r="F1124" s="4"/>
      <c r="G1124" s="4"/>
      <c r="H1124" s="4"/>
    </row>
    <row r="1125" spans="6:8" x14ac:dyDescent="0.15">
      <c r="F1125" s="4"/>
      <c r="G1125" s="4"/>
      <c r="H1125" s="4"/>
    </row>
    <row r="1126" spans="6:8" x14ac:dyDescent="0.15">
      <c r="F1126" s="4"/>
      <c r="G1126" s="4"/>
      <c r="H1126" s="4"/>
    </row>
    <row r="1127" spans="6:8" x14ac:dyDescent="0.15">
      <c r="F1127" s="4"/>
      <c r="G1127" s="4"/>
      <c r="H1127" s="4"/>
    </row>
    <row r="1128" spans="6:8" x14ac:dyDescent="0.15">
      <c r="F1128" s="4"/>
      <c r="G1128" s="4"/>
      <c r="H1128" s="4"/>
    </row>
    <row r="1129" spans="6:8" x14ac:dyDescent="0.15">
      <c r="F1129" s="4"/>
      <c r="G1129" s="4"/>
      <c r="H1129" s="4"/>
    </row>
    <row r="1130" spans="6:8" x14ac:dyDescent="0.15">
      <c r="F1130" s="4"/>
      <c r="G1130" s="4"/>
      <c r="H1130" s="4"/>
    </row>
    <row r="1131" spans="6:8" x14ac:dyDescent="0.15">
      <c r="F1131" s="4"/>
      <c r="G1131" s="4"/>
      <c r="H1131" s="4"/>
    </row>
    <row r="1132" spans="6:8" x14ac:dyDescent="0.15">
      <c r="F1132" s="4"/>
      <c r="G1132" s="4"/>
      <c r="H1132" s="4"/>
    </row>
    <row r="1133" spans="6:8" x14ac:dyDescent="0.15">
      <c r="F1133" s="4"/>
      <c r="G1133" s="4"/>
      <c r="H1133" s="4"/>
    </row>
    <row r="1134" spans="6:8" x14ac:dyDescent="0.15">
      <c r="F1134" s="4"/>
      <c r="G1134" s="4"/>
      <c r="H1134" s="4"/>
    </row>
    <row r="1135" spans="6:8" x14ac:dyDescent="0.15">
      <c r="F1135" s="4"/>
      <c r="G1135" s="4"/>
      <c r="H1135" s="4"/>
    </row>
    <row r="1136" spans="6:8" x14ac:dyDescent="0.15">
      <c r="F1136" s="4"/>
      <c r="G1136" s="4"/>
      <c r="H1136" s="4"/>
    </row>
    <row r="1137" spans="6:8" x14ac:dyDescent="0.15">
      <c r="F1137" s="4"/>
      <c r="G1137" s="4"/>
      <c r="H1137" s="4"/>
    </row>
    <row r="1138" spans="6:8" x14ac:dyDescent="0.15">
      <c r="F1138" s="4"/>
      <c r="G1138" s="4"/>
      <c r="H1138" s="4"/>
    </row>
    <row r="1139" spans="6:8" x14ac:dyDescent="0.15">
      <c r="F1139" s="4"/>
      <c r="G1139" s="4"/>
      <c r="H1139" s="4"/>
    </row>
    <row r="1140" spans="6:8" x14ac:dyDescent="0.15">
      <c r="F1140" s="4"/>
      <c r="G1140" s="4"/>
      <c r="H1140" s="4"/>
    </row>
    <row r="1141" spans="6:8" x14ac:dyDescent="0.15">
      <c r="F1141" s="4"/>
      <c r="G1141" s="4"/>
      <c r="H1141" s="4"/>
    </row>
    <row r="1142" spans="6:8" x14ac:dyDescent="0.15">
      <c r="F1142" s="4"/>
      <c r="G1142" s="4"/>
      <c r="H1142" s="4"/>
    </row>
    <row r="1143" spans="6:8" x14ac:dyDescent="0.15">
      <c r="F1143" s="4"/>
      <c r="G1143" s="4"/>
      <c r="H1143" s="4"/>
    </row>
    <row r="1144" spans="6:8" x14ac:dyDescent="0.15">
      <c r="F1144" s="4"/>
      <c r="G1144" s="4"/>
      <c r="H1144" s="4"/>
    </row>
    <row r="1145" spans="6:8" x14ac:dyDescent="0.15">
      <c r="F1145" s="4"/>
      <c r="G1145" s="4"/>
      <c r="H1145" s="4"/>
    </row>
    <row r="1146" spans="6:8" x14ac:dyDescent="0.15">
      <c r="F1146" s="4"/>
      <c r="G1146" s="4"/>
      <c r="H1146" s="4"/>
    </row>
    <row r="1147" spans="6:8" x14ac:dyDescent="0.15">
      <c r="F1147" s="4"/>
      <c r="G1147" s="4"/>
      <c r="H1147" s="4"/>
    </row>
    <row r="1148" spans="6:8" x14ac:dyDescent="0.15">
      <c r="F1148" s="4"/>
      <c r="G1148" s="4"/>
      <c r="H1148" s="4"/>
    </row>
    <row r="1149" spans="6:8" x14ac:dyDescent="0.15">
      <c r="F1149" s="4"/>
      <c r="G1149" s="4"/>
      <c r="H1149" s="4"/>
    </row>
    <row r="1150" spans="6:8" x14ac:dyDescent="0.15">
      <c r="F1150" s="4"/>
      <c r="G1150" s="4"/>
      <c r="H1150" s="4"/>
    </row>
    <row r="1151" spans="6:8" x14ac:dyDescent="0.15">
      <c r="F1151" s="4"/>
      <c r="G1151" s="4"/>
      <c r="H1151" s="4"/>
    </row>
    <row r="1152" spans="6:8" x14ac:dyDescent="0.15">
      <c r="F1152" s="4"/>
      <c r="G1152" s="4"/>
      <c r="H1152" s="4"/>
    </row>
    <row r="1153" spans="6:8" x14ac:dyDescent="0.15">
      <c r="F1153" s="4"/>
      <c r="G1153" s="4"/>
      <c r="H1153" s="4"/>
    </row>
    <row r="1154" spans="6:8" x14ac:dyDescent="0.15">
      <c r="F1154" s="4"/>
      <c r="G1154" s="4"/>
      <c r="H1154" s="4"/>
    </row>
    <row r="1155" spans="6:8" x14ac:dyDescent="0.15">
      <c r="F1155" s="4"/>
      <c r="G1155" s="4"/>
      <c r="H1155" s="4"/>
    </row>
    <row r="1156" spans="6:8" x14ac:dyDescent="0.15">
      <c r="F1156" s="4"/>
      <c r="G1156" s="4"/>
      <c r="H1156" s="4"/>
    </row>
    <row r="1157" spans="6:8" x14ac:dyDescent="0.15">
      <c r="F1157" s="4"/>
      <c r="G1157" s="4"/>
      <c r="H1157" s="4"/>
    </row>
    <row r="1158" spans="6:8" x14ac:dyDescent="0.15">
      <c r="F1158" s="4"/>
      <c r="G1158" s="4"/>
      <c r="H1158" s="4"/>
    </row>
    <row r="1159" spans="6:8" x14ac:dyDescent="0.15">
      <c r="F1159" s="4"/>
      <c r="G1159" s="4"/>
      <c r="H1159" s="4"/>
    </row>
    <row r="1160" spans="6:8" x14ac:dyDescent="0.15">
      <c r="F1160" s="4"/>
      <c r="G1160" s="4"/>
      <c r="H1160" s="4"/>
    </row>
    <row r="1161" spans="6:8" x14ac:dyDescent="0.15">
      <c r="F1161" s="4"/>
      <c r="G1161" s="4"/>
      <c r="H1161" s="4"/>
    </row>
    <row r="1162" spans="6:8" x14ac:dyDescent="0.15">
      <c r="F1162" s="4"/>
      <c r="G1162" s="4"/>
      <c r="H1162" s="4"/>
    </row>
    <row r="1163" spans="6:8" x14ac:dyDescent="0.15">
      <c r="F1163" s="4"/>
      <c r="G1163" s="4"/>
      <c r="H1163" s="4"/>
    </row>
    <row r="1164" spans="6:8" x14ac:dyDescent="0.15">
      <c r="F1164" s="4"/>
      <c r="G1164" s="4"/>
      <c r="H1164" s="4"/>
    </row>
    <row r="1165" spans="6:8" x14ac:dyDescent="0.15">
      <c r="F1165" s="4"/>
      <c r="G1165" s="4"/>
      <c r="H1165" s="4"/>
    </row>
    <row r="1166" spans="6:8" x14ac:dyDescent="0.15">
      <c r="F1166" s="4"/>
      <c r="G1166" s="4"/>
      <c r="H1166" s="4"/>
    </row>
    <row r="1167" spans="6:8" x14ac:dyDescent="0.15">
      <c r="F1167" s="4"/>
      <c r="G1167" s="4"/>
      <c r="H1167" s="4"/>
    </row>
    <row r="1168" spans="6:8" x14ac:dyDescent="0.15">
      <c r="F1168" s="4"/>
      <c r="G1168" s="4"/>
      <c r="H1168" s="4"/>
    </row>
    <row r="1169" spans="6:8" x14ac:dyDescent="0.15">
      <c r="F1169" s="4"/>
      <c r="G1169" s="4"/>
      <c r="H1169" s="4"/>
    </row>
    <row r="1170" spans="6:8" x14ac:dyDescent="0.15">
      <c r="F1170" s="4"/>
      <c r="G1170" s="4"/>
      <c r="H1170" s="4"/>
    </row>
    <row r="1171" spans="6:8" x14ac:dyDescent="0.15">
      <c r="F1171" s="4"/>
      <c r="G1171" s="4"/>
      <c r="H1171" s="4"/>
    </row>
    <row r="1172" spans="6:8" x14ac:dyDescent="0.15">
      <c r="F1172" s="4"/>
      <c r="G1172" s="4"/>
      <c r="H1172" s="4"/>
    </row>
    <row r="1173" spans="6:8" x14ac:dyDescent="0.15">
      <c r="F1173" s="4"/>
      <c r="G1173" s="4"/>
      <c r="H1173" s="4"/>
    </row>
    <row r="1174" spans="6:8" x14ac:dyDescent="0.15">
      <c r="F1174" s="4"/>
      <c r="G1174" s="4"/>
      <c r="H1174" s="4"/>
    </row>
    <row r="1175" spans="6:8" x14ac:dyDescent="0.15">
      <c r="F1175" s="4"/>
      <c r="G1175" s="4"/>
      <c r="H1175" s="4"/>
    </row>
    <row r="1176" spans="6:8" x14ac:dyDescent="0.15">
      <c r="F1176" s="4"/>
      <c r="G1176" s="4"/>
      <c r="H1176" s="4"/>
    </row>
    <row r="1177" spans="6:8" x14ac:dyDescent="0.15">
      <c r="F1177" s="4"/>
      <c r="G1177" s="4"/>
      <c r="H1177" s="4"/>
    </row>
    <row r="1178" spans="6:8" x14ac:dyDescent="0.15">
      <c r="F1178" s="4"/>
      <c r="G1178" s="4"/>
      <c r="H1178" s="4"/>
    </row>
    <row r="1179" spans="6:8" x14ac:dyDescent="0.15">
      <c r="F1179" s="4"/>
      <c r="G1179" s="4"/>
      <c r="H1179" s="4"/>
    </row>
    <row r="1180" spans="6:8" x14ac:dyDescent="0.15">
      <c r="F1180" s="4"/>
      <c r="G1180" s="4"/>
      <c r="H1180" s="4"/>
    </row>
    <row r="1181" spans="6:8" x14ac:dyDescent="0.15">
      <c r="F1181" s="4"/>
      <c r="G1181" s="4"/>
      <c r="H1181" s="4"/>
    </row>
    <row r="1182" spans="6:8" x14ac:dyDescent="0.15">
      <c r="F1182" s="4"/>
      <c r="G1182" s="4"/>
      <c r="H1182" s="4"/>
    </row>
    <row r="1183" spans="6:8" x14ac:dyDescent="0.15">
      <c r="F1183" s="4"/>
      <c r="G1183" s="4"/>
      <c r="H1183" s="4"/>
    </row>
    <row r="1184" spans="6:8" x14ac:dyDescent="0.15">
      <c r="F1184" s="4"/>
      <c r="G1184" s="4"/>
      <c r="H1184" s="4"/>
    </row>
    <row r="1185" spans="6:8" x14ac:dyDescent="0.15">
      <c r="F1185" s="4"/>
      <c r="G1185" s="4"/>
      <c r="H1185" s="4"/>
    </row>
    <row r="1186" spans="6:8" x14ac:dyDescent="0.15">
      <c r="F1186" s="4"/>
      <c r="G1186" s="4"/>
      <c r="H1186" s="4"/>
    </row>
    <row r="1187" spans="6:8" x14ac:dyDescent="0.15">
      <c r="F1187" s="4"/>
      <c r="G1187" s="4"/>
      <c r="H1187" s="4"/>
    </row>
    <row r="1188" spans="6:8" x14ac:dyDescent="0.15">
      <c r="F1188" s="4"/>
      <c r="G1188" s="4"/>
      <c r="H1188" s="4"/>
    </row>
    <row r="1189" spans="6:8" x14ac:dyDescent="0.15">
      <c r="F1189" s="4"/>
      <c r="G1189" s="4"/>
      <c r="H1189" s="4"/>
    </row>
    <row r="1190" spans="6:8" x14ac:dyDescent="0.15">
      <c r="F1190" s="4"/>
      <c r="G1190" s="4"/>
      <c r="H1190" s="4"/>
    </row>
    <row r="1191" spans="6:8" x14ac:dyDescent="0.15">
      <c r="F1191" s="4"/>
      <c r="G1191" s="4"/>
      <c r="H1191" s="4"/>
    </row>
    <row r="1192" spans="6:8" x14ac:dyDescent="0.15">
      <c r="F1192" s="4"/>
      <c r="G1192" s="4"/>
      <c r="H1192" s="4"/>
    </row>
    <row r="1193" spans="6:8" x14ac:dyDescent="0.15">
      <c r="F1193" s="4"/>
      <c r="G1193" s="4"/>
      <c r="H1193" s="4"/>
    </row>
    <row r="1194" spans="6:8" x14ac:dyDescent="0.15">
      <c r="F1194" s="4"/>
      <c r="G1194" s="4"/>
      <c r="H1194" s="4"/>
    </row>
    <row r="1195" spans="6:8" x14ac:dyDescent="0.15">
      <c r="F1195" s="4"/>
      <c r="G1195" s="4"/>
      <c r="H1195" s="4"/>
    </row>
    <row r="1196" spans="6:8" x14ac:dyDescent="0.15">
      <c r="F1196" s="4"/>
      <c r="G1196" s="4"/>
      <c r="H1196" s="4"/>
    </row>
    <row r="1197" spans="6:8" x14ac:dyDescent="0.15">
      <c r="F1197" s="4"/>
      <c r="G1197" s="4"/>
      <c r="H1197" s="4"/>
    </row>
    <row r="1198" spans="6:8" x14ac:dyDescent="0.15">
      <c r="F1198" s="4"/>
      <c r="G1198" s="4"/>
      <c r="H1198" s="4"/>
    </row>
    <row r="1199" spans="6:8" x14ac:dyDescent="0.15">
      <c r="F1199" s="4"/>
      <c r="G1199" s="4"/>
      <c r="H1199" s="4"/>
    </row>
    <row r="1200" spans="6:8" x14ac:dyDescent="0.15">
      <c r="F1200" s="4"/>
      <c r="G1200" s="4"/>
      <c r="H1200" s="4"/>
    </row>
    <row r="1201" spans="6:8" x14ac:dyDescent="0.15">
      <c r="F1201" s="4"/>
      <c r="G1201" s="4"/>
      <c r="H1201" s="4"/>
    </row>
    <row r="1202" spans="6:8" x14ac:dyDescent="0.15">
      <c r="F1202" s="4"/>
      <c r="G1202" s="4"/>
      <c r="H1202" s="4"/>
    </row>
    <row r="1203" spans="6:8" x14ac:dyDescent="0.15">
      <c r="F1203" s="4"/>
      <c r="G1203" s="4"/>
      <c r="H1203" s="4"/>
    </row>
    <row r="1204" spans="6:8" x14ac:dyDescent="0.15">
      <c r="F1204" s="4"/>
      <c r="G1204" s="4"/>
      <c r="H1204" s="4"/>
    </row>
    <row r="1205" spans="6:8" x14ac:dyDescent="0.15">
      <c r="F1205" s="4"/>
      <c r="G1205" s="4"/>
      <c r="H1205" s="4"/>
    </row>
    <row r="1206" spans="6:8" x14ac:dyDescent="0.15">
      <c r="F1206" s="4"/>
      <c r="G1206" s="4"/>
      <c r="H1206" s="4"/>
    </row>
    <row r="1207" spans="6:8" x14ac:dyDescent="0.15">
      <c r="F1207" s="4"/>
      <c r="G1207" s="4"/>
      <c r="H1207" s="4"/>
    </row>
    <row r="1208" spans="6:8" x14ac:dyDescent="0.15">
      <c r="F1208" s="4"/>
      <c r="G1208" s="4"/>
      <c r="H1208" s="4"/>
    </row>
  </sheetData>
  <mergeCells count="5">
    <mergeCell ref="A2:J2"/>
    <mergeCell ref="N2:W2"/>
    <mergeCell ref="AB2:AH2"/>
    <mergeCell ref="B3:C3"/>
    <mergeCell ref="O3:P3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208"/>
  <sheetViews>
    <sheetView topLeftCell="K1" zoomScale="70" zoomScaleNormal="70" workbookViewId="0">
      <pane ySplit="3" topLeftCell="A198" activePane="bottomLeft" state="frozen"/>
      <selection activeCell="N1" sqref="N1"/>
      <selection pane="bottomLeft" activeCell="AF169" sqref="AF169:AF235"/>
    </sheetView>
  </sheetViews>
  <sheetFormatPr defaultRowHeight="13.5" x14ac:dyDescent="0.15"/>
  <cols>
    <col min="1" max="1" width="17.75" style="42" customWidth="1"/>
    <col min="2" max="2" width="9" style="42"/>
    <col min="3" max="3" width="14" style="42" bestFit="1" customWidth="1"/>
    <col min="4" max="4" width="9.875" style="42" bestFit="1" customWidth="1"/>
    <col min="5" max="5" width="10.375" style="42" customWidth="1"/>
    <col min="6" max="6" width="9.875" style="42" bestFit="1" customWidth="1"/>
    <col min="7" max="8" width="14" style="42" bestFit="1" customWidth="1"/>
    <col min="9" max="9" width="9" style="42" customWidth="1"/>
    <col min="10" max="10" width="9" style="42"/>
    <col min="11" max="11" width="9.875" style="42" bestFit="1" customWidth="1"/>
    <col min="12" max="12" width="10.875" style="42" bestFit="1" customWidth="1"/>
    <col min="13" max="13" width="9" style="42"/>
    <col min="14" max="14" width="10.875" style="42" bestFit="1" customWidth="1"/>
    <col min="15" max="15" width="9" style="42"/>
    <col min="16" max="16" width="10.875" style="42" bestFit="1" customWidth="1"/>
    <col min="17" max="19" width="9.875" style="42" bestFit="1" customWidth="1"/>
    <col min="20" max="23" width="9" style="42"/>
    <col min="24" max="25" width="9.875" style="42" bestFit="1" customWidth="1"/>
    <col min="26" max="26" width="9.875" style="42" customWidth="1"/>
    <col min="27" max="27" width="9" style="42"/>
    <col min="28" max="28" width="10.875" style="42" bestFit="1" customWidth="1"/>
    <col min="29" max="29" width="10.875" style="42" customWidth="1"/>
    <col min="30" max="31" width="9" style="42"/>
    <col min="32" max="32" width="9.875" style="42" bestFit="1" customWidth="1"/>
    <col min="33" max="34" width="9" style="42"/>
    <col min="35" max="36" width="9.875" style="42" bestFit="1" customWidth="1"/>
    <col min="37" max="16384" width="9" style="42"/>
  </cols>
  <sheetData>
    <row r="1" spans="1:36" ht="14.25" thickBot="1" x14ac:dyDescent="0.2"/>
    <row r="2" spans="1:36" ht="18" thickBot="1" x14ac:dyDescent="0.25">
      <c r="A2" s="70" t="s">
        <v>45</v>
      </c>
      <c r="B2" s="70"/>
      <c r="C2" s="70"/>
      <c r="D2" s="70"/>
      <c r="E2" s="70"/>
      <c r="F2" s="70"/>
      <c r="G2" s="70"/>
      <c r="H2" s="70"/>
      <c r="I2" s="70"/>
      <c r="J2" s="71"/>
      <c r="K2" s="17" t="s">
        <v>13</v>
      </c>
      <c r="L2" s="29">
        <v>5627000</v>
      </c>
      <c r="N2" s="70" t="s">
        <v>54</v>
      </c>
      <c r="O2" s="70"/>
      <c r="P2" s="70"/>
      <c r="Q2" s="70"/>
      <c r="R2" s="70"/>
      <c r="S2" s="70"/>
      <c r="T2" s="70"/>
      <c r="U2" s="70"/>
      <c r="V2" s="70"/>
      <c r="W2" s="71"/>
      <c r="X2" s="17" t="s">
        <v>13</v>
      </c>
      <c r="Y2" s="29">
        <v>6518000</v>
      </c>
      <c r="Z2" s="39"/>
      <c r="AB2" s="70" t="s">
        <v>55</v>
      </c>
      <c r="AC2" s="70"/>
      <c r="AD2" s="70"/>
      <c r="AE2" s="70"/>
      <c r="AF2" s="70"/>
      <c r="AG2" s="70"/>
      <c r="AH2" s="71"/>
      <c r="AI2" s="17" t="s">
        <v>13</v>
      </c>
      <c r="AJ2" s="29">
        <v>1661721.43</v>
      </c>
    </row>
    <row r="3" spans="1:36" s="11" customFormat="1" ht="40.5" x14ac:dyDescent="0.15">
      <c r="A3" s="3" t="s">
        <v>0</v>
      </c>
      <c r="B3" s="72" t="s">
        <v>8</v>
      </c>
      <c r="C3" s="73"/>
      <c r="D3" s="3" t="s">
        <v>5</v>
      </c>
      <c r="E3" s="3" t="s">
        <v>10</v>
      </c>
      <c r="F3" s="3" t="s">
        <v>52</v>
      </c>
      <c r="G3" s="3" t="s">
        <v>40</v>
      </c>
      <c r="H3" s="3" t="s">
        <v>41</v>
      </c>
      <c r="I3" s="3" t="s">
        <v>42</v>
      </c>
      <c r="J3" s="3" t="s">
        <v>43</v>
      </c>
      <c r="K3" s="3" t="s">
        <v>13</v>
      </c>
      <c r="L3" s="3" t="s">
        <v>44</v>
      </c>
      <c r="N3" s="3" t="s">
        <v>0</v>
      </c>
      <c r="O3" s="72" t="s">
        <v>8</v>
      </c>
      <c r="P3" s="73"/>
      <c r="Q3" s="3" t="s">
        <v>5</v>
      </c>
      <c r="R3" s="3" t="s">
        <v>10</v>
      </c>
      <c r="S3" s="3" t="s">
        <v>11</v>
      </c>
      <c r="T3" s="3" t="s">
        <v>59</v>
      </c>
      <c r="U3" s="3" t="s">
        <v>41</v>
      </c>
      <c r="V3" s="3" t="s">
        <v>42</v>
      </c>
      <c r="W3" s="3" t="s">
        <v>43</v>
      </c>
      <c r="X3" s="3" t="s">
        <v>13</v>
      </c>
      <c r="Y3" s="3" t="s">
        <v>44</v>
      </c>
      <c r="Z3" s="5" t="s">
        <v>58</v>
      </c>
      <c r="AB3" s="3" t="s">
        <v>0</v>
      </c>
      <c r="AC3" s="3" t="s">
        <v>8</v>
      </c>
      <c r="AD3" s="3" t="s">
        <v>5</v>
      </c>
      <c r="AE3" s="3" t="s">
        <v>10</v>
      </c>
      <c r="AF3" s="3" t="s">
        <v>11</v>
      </c>
      <c r="AG3" s="3" t="s">
        <v>42</v>
      </c>
      <c r="AH3" s="3" t="s">
        <v>43</v>
      </c>
      <c r="AI3" s="3" t="s">
        <v>13</v>
      </c>
      <c r="AJ3" s="3" t="s">
        <v>44</v>
      </c>
    </row>
    <row r="4" spans="1:36" x14ac:dyDescent="0.15">
      <c r="A4" s="5"/>
      <c r="B4" s="42" t="s">
        <v>6</v>
      </c>
      <c r="C4" s="42" t="s">
        <v>7</v>
      </c>
      <c r="D4" s="42" t="s">
        <v>9</v>
      </c>
      <c r="E4" s="42" t="s">
        <v>9</v>
      </c>
      <c r="F4" s="42" t="s">
        <v>9</v>
      </c>
      <c r="G4" s="42" t="s">
        <v>9</v>
      </c>
      <c r="H4" s="42" t="s">
        <v>9</v>
      </c>
      <c r="I4" s="42" t="s">
        <v>9</v>
      </c>
      <c r="J4" s="42" t="s">
        <v>9</v>
      </c>
      <c r="K4" s="42" t="s">
        <v>12</v>
      </c>
      <c r="L4" s="42" t="s">
        <v>12</v>
      </c>
      <c r="N4" s="5"/>
      <c r="O4" s="42" t="s">
        <v>6</v>
      </c>
      <c r="P4" s="42" t="s">
        <v>7</v>
      </c>
      <c r="Q4" s="42" t="s">
        <v>9</v>
      </c>
      <c r="R4" s="42" t="s">
        <v>9</v>
      </c>
      <c r="S4" s="42" t="s">
        <v>9</v>
      </c>
      <c r="T4" s="42" t="s">
        <v>9</v>
      </c>
      <c r="U4" s="42" t="s">
        <v>9</v>
      </c>
      <c r="V4" s="42" t="s">
        <v>9</v>
      </c>
      <c r="W4" s="42" t="s">
        <v>9</v>
      </c>
      <c r="X4" s="42" t="s">
        <v>12</v>
      </c>
      <c r="Y4" s="42" t="s">
        <v>12</v>
      </c>
      <c r="AB4" s="5"/>
      <c r="AC4" s="5"/>
      <c r="AD4" s="42" t="s">
        <v>9</v>
      </c>
      <c r="AE4" s="42" t="s">
        <v>9</v>
      </c>
      <c r="AF4" s="42" t="s">
        <v>9</v>
      </c>
      <c r="AG4" s="42" t="s">
        <v>9</v>
      </c>
      <c r="AH4" s="42" t="s">
        <v>9</v>
      </c>
      <c r="AI4" s="42" t="s">
        <v>12</v>
      </c>
      <c r="AJ4" s="42" t="s">
        <v>12</v>
      </c>
    </row>
    <row r="5" spans="1:36" x14ac:dyDescent="0.15">
      <c r="A5" s="2">
        <v>41943.999999956548</v>
      </c>
      <c r="B5" s="42">
        <v>1.631105341</v>
      </c>
      <c r="C5" s="12">
        <f>B5*86400</f>
        <v>140927.50146240002</v>
      </c>
      <c r="D5" s="12">
        <f>Výpar!$O$18/30</f>
        <v>4892.8618421052633</v>
      </c>
      <c r="E5" s="12">
        <f>D5*1.03</f>
        <v>5039.6476973684212</v>
      </c>
      <c r="F5" s="13">
        <f t="shared" ref="F5:F69" si="0">0.135*86400</f>
        <v>11664</v>
      </c>
      <c r="G5" s="13">
        <f>0.083*86400</f>
        <v>7171.2000000000007</v>
      </c>
      <c r="H5" s="14">
        <f>0.083*86400</f>
        <v>7171.2000000000007</v>
      </c>
      <c r="I5" s="15">
        <f t="shared" ref="I5:I68" si="1">SUM(F5:H5)</f>
        <v>26006.400000000001</v>
      </c>
      <c r="J5" s="15">
        <f t="shared" ref="J5:J68" si="2">C5-(E5+I5)</f>
        <v>109881.45376503159</v>
      </c>
      <c r="K5" s="15">
        <f>L2*2/3</f>
        <v>3751333.3333333335</v>
      </c>
      <c r="L5" s="15">
        <f>IF((IF($L$2&lt;=K5,J5,J5+K5-$L$2))&lt;0,0,IF($L$2&lt;=K5,J5,J5+K5-$L$2))</f>
        <v>0</v>
      </c>
      <c r="N5" s="2">
        <v>41943.999999956548</v>
      </c>
      <c r="O5" s="42">
        <f t="shared" ref="O5:O68" si="3">B5*90.96/275.6</f>
        <v>0.5383357830818577</v>
      </c>
      <c r="P5" s="12">
        <f>O5*86400</f>
        <v>46512.211658272507</v>
      </c>
      <c r="Q5" s="12">
        <f>$D5*1124000/3935000</f>
        <v>1397.6052631578948</v>
      </c>
      <c r="R5" s="12">
        <f>Q5*1.03</f>
        <v>1439.5334210526316</v>
      </c>
      <c r="S5" s="13">
        <f>0.083*86400</f>
        <v>7171.2000000000007</v>
      </c>
      <c r="T5" s="13">
        <v>0</v>
      </c>
      <c r="U5" s="14">
        <v>0</v>
      </c>
      <c r="V5" s="15">
        <f>SUM(S5+U5)</f>
        <v>7171.2000000000007</v>
      </c>
      <c r="W5" s="15">
        <f>P5+T5-(R5+V5)</f>
        <v>37901.478237219875</v>
      </c>
      <c r="X5" s="15">
        <f>Y2</f>
        <v>6518000</v>
      </c>
      <c r="Y5" s="15">
        <f>IF((IF($L$2&lt;=X5,W5,W5+X5-$L$2))&lt;0,0,IF($L$2&lt;=X5,W5,W5+X5-$L$2))</f>
        <v>37901.478237219875</v>
      </c>
      <c r="Z5" s="15">
        <f>$Y$2</f>
        <v>6518000</v>
      </c>
      <c r="AB5" s="2">
        <v>41943.999999956548</v>
      </c>
      <c r="AC5" s="12">
        <f t="shared" ref="AC5:AC68" si="4">P5*30.06/90.96</f>
        <v>15371.120079679768</v>
      </c>
      <c r="AD5" s="12">
        <f>$D5*440751.35/3935000</f>
        <v>548.03950756578945</v>
      </c>
      <c r="AE5" s="12">
        <f>AD5*1.03</f>
        <v>564.48069279276319</v>
      </c>
      <c r="AF5" s="13">
        <f>0.048*86400</f>
        <v>4147.2</v>
      </c>
      <c r="AG5" s="15">
        <f t="shared" ref="AG5:AG36" si="5">SUM(AF5:AF5)</f>
        <v>4147.2</v>
      </c>
      <c r="AH5" s="15">
        <f>AC5-(AE5+AG5)</f>
        <v>10659.439386887005</v>
      </c>
      <c r="AI5" s="15">
        <f>$AJ$2</f>
        <v>1661721.43</v>
      </c>
      <c r="AJ5" s="15">
        <f>IF((IF($L$2&lt;=AI5,AH5,AH5+AI5-$L$2))&lt;0,0,IF($L$2&lt;=AI5,AH5,AH5+AI5-$L$2))</f>
        <v>0</v>
      </c>
    </row>
    <row r="6" spans="1:36" x14ac:dyDescent="0.15">
      <c r="A6" s="2">
        <v>41944.99999995649</v>
      </c>
      <c r="B6" s="42">
        <v>1.3338339420000001</v>
      </c>
      <c r="C6" s="12">
        <f t="shared" ref="C6:C69" si="6">B6*86400</f>
        <v>115243.25258880001</v>
      </c>
      <c r="D6" s="12">
        <f>Výpar!$O$18/30</f>
        <v>4892.8618421052633</v>
      </c>
      <c r="E6" s="12">
        <f t="shared" ref="E6:E69" si="7">D6*1.03</f>
        <v>5039.6476973684212</v>
      </c>
      <c r="F6" s="13">
        <f t="shared" si="0"/>
        <v>11664</v>
      </c>
      <c r="G6" s="13">
        <f t="shared" ref="G6:H69" si="8">0.083*86400</f>
        <v>7171.2000000000007</v>
      </c>
      <c r="H6" s="14">
        <f t="shared" si="8"/>
        <v>7171.2000000000007</v>
      </c>
      <c r="I6" s="15">
        <f t="shared" si="1"/>
        <v>26006.400000000001</v>
      </c>
      <c r="J6" s="15">
        <f>C6-(E6+I6)</f>
        <v>84197.204891431582</v>
      </c>
      <c r="K6" s="15">
        <f t="shared" ref="K6:K69" si="9">IF(IF(J6+K5&gt;$L$2,$L$2,J6+K5)&lt;0,0,IF(J6+K5&gt;$L$2,$L$2,J6+K5))</f>
        <v>3835530.5382247651</v>
      </c>
      <c r="L6" s="15">
        <f t="shared" ref="L6:L69" si="10">IF((IF($L$2&lt;=K6,J6,J6+K6-$L$2)+L5)&lt;0,0,IF($L$2&lt;=K6,J6,J6+K6-$L$2)+L5)</f>
        <v>0</v>
      </c>
      <c r="N6" s="2">
        <v>41944</v>
      </c>
      <c r="O6" s="42">
        <f t="shared" si="3"/>
        <v>0.44022327780957904</v>
      </c>
      <c r="P6" s="12">
        <f t="shared" ref="P6:P69" si="11">O6*86400</f>
        <v>38035.291202747627</v>
      </c>
      <c r="Q6" s="12">
        <f t="shared" ref="Q6:Q69" si="12">D6*1124000/3935000</f>
        <v>1397.6052631578948</v>
      </c>
      <c r="R6" s="12">
        <f t="shared" ref="R6:R69" si="13">Q6*1.03</f>
        <v>1439.5334210526316</v>
      </c>
      <c r="S6" s="13">
        <f t="shared" ref="S6:S69" si="14">0.083*86400</f>
        <v>7171.2000000000007</v>
      </c>
      <c r="T6" s="13">
        <f>AG6-$AG$5</f>
        <v>0</v>
      </c>
      <c r="U6" s="14">
        <v>0</v>
      </c>
      <c r="V6" s="15">
        <f>SUM(S6:U6)</f>
        <v>7171.2000000000007</v>
      </c>
      <c r="W6" s="15">
        <f t="shared" ref="W6:W69" si="15">P6+T6-(R6+V6)</f>
        <v>29424.557781694995</v>
      </c>
      <c r="X6" s="15">
        <f t="shared" ref="X6:X9" si="16">IF(IF(W6+X5&gt;$Y$2,$Y$2,W6+X5)&lt;0,0,IF(W6+X5&gt;$Y$2,$Y$2,W6+X5))</f>
        <v>6518000</v>
      </c>
      <c r="Y6" s="15">
        <f>IF((IF($Y$2&lt;=X6,W6,W6+X6-$Y$2)+Y5)&lt;0,0,IF($Y$2&lt;=X6,W6,W6+X6-$Y$2)+Y5)</f>
        <v>67326.036018914863</v>
      </c>
      <c r="Z6" s="15">
        <f t="shared" ref="Z6:Z69" si="17">$Y$2</f>
        <v>6518000</v>
      </c>
      <c r="AB6" s="2">
        <v>41944</v>
      </c>
      <c r="AC6" s="12">
        <f t="shared" si="4"/>
        <v>12569.7103513038</v>
      </c>
      <c r="AD6" s="12">
        <f t="shared" ref="AD6:AD69" si="18">$D6*440751.35/3935000</f>
        <v>548.03950756578945</v>
      </c>
      <c r="AE6" s="12">
        <f t="shared" ref="AE6:AE7" si="19">AD6*1.03</f>
        <v>564.48069279276319</v>
      </c>
      <c r="AF6" s="13">
        <f t="shared" ref="AF6:AF69" si="20">0.048*86400</f>
        <v>4147.2</v>
      </c>
      <c r="AG6" s="15">
        <f t="shared" si="5"/>
        <v>4147.2</v>
      </c>
      <c r="AH6" s="15">
        <f t="shared" ref="AH6:AH69" si="21">AC6-(AE6+AG6)</f>
        <v>7858.0296585110373</v>
      </c>
      <c r="AI6" s="15">
        <f>IF(IF(AH6+AI5&gt;$AJ$2,$AJ$2,AH6+AI5)&lt;0,0,IF(AH6+AI5&gt;$AJ$2,$AJ$2,AH6+AI5))</f>
        <v>1661721.43</v>
      </c>
      <c r="AJ6" s="15">
        <f>IF((IF($AJ$2&lt;=AI6,AH6,AH6+AI6-$AJ$2)+AJ5)&lt;0,0,IF($AJ$2&lt;=AI6,AH6,AH6+AI6-$AJ$2)+AJ5)</f>
        <v>7858.0296585110373</v>
      </c>
    </row>
    <row r="7" spans="1:36" x14ac:dyDescent="0.15">
      <c r="A7" s="2">
        <v>41945.999999956432</v>
      </c>
      <c r="B7" s="42">
        <v>0.88522401900000003</v>
      </c>
      <c r="C7" s="12">
        <f t="shared" si="6"/>
        <v>76483.355241600002</v>
      </c>
      <c r="D7" s="12">
        <f>Výpar!$O$18/30</f>
        <v>4892.8618421052633</v>
      </c>
      <c r="E7" s="12">
        <f t="shared" si="7"/>
        <v>5039.6476973684212</v>
      </c>
      <c r="F7" s="13">
        <f t="shared" si="0"/>
        <v>11664</v>
      </c>
      <c r="G7" s="13">
        <f t="shared" si="8"/>
        <v>7171.2000000000007</v>
      </c>
      <c r="H7" s="14">
        <f t="shared" si="8"/>
        <v>7171.2000000000007</v>
      </c>
      <c r="I7" s="15">
        <f t="shared" si="1"/>
        <v>26006.400000000001</v>
      </c>
      <c r="J7" s="15">
        <f>C7-(E7+I7)</f>
        <v>45437.307544231575</v>
      </c>
      <c r="K7" s="15">
        <f t="shared" si="9"/>
        <v>3880967.8457689965</v>
      </c>
      <c r="L7" s="15">
        <f t="shared" si="10"/>
        <v>0</v>
      </c>
      <c r="N7" s="2">
        <v>41945.999999956432</v>
      </c>
      <c r="O7" s="42">
        <f t="shared" si="3"/>
        <v>0.29216247013149488</v>
      </c>
      <c r="P7" s="12">
        <f t="shared" si="11"/>
        <v>25242.837419361156</v>
      </c>
      <c r="Q7" s="12">
        <f t="shared" si="12"/>
        <v>1397.6052631578948</v>
      </c>
      <c r="R7" s="12">
        <f t="shared" si="13"/>
        <v>1439.5334210526316</v>
      </c>
      <c r="S7" s="13">
        <f t="shared" si="14"/>
        <v>7171.2000000000007</v>
      </c>
      <c r="T7" s="13">
        <f t="shared" ref="T7:T70" si="22">AG7-$AG$5</f>
        <v>0</v>
      </c>
      <c r="U7" s="14">
        <v>0</v>
      </c>
      <c r="V7" s="15">
        <f t="shared" ref="V7:V70" si="23">SUM(S7:U7)</f>
        <v>7171.2000000000007</v>
      </c>
      <c r="W7" s="15">
        <f t="shared" si="15"/>
        <v>16632.103998308525</v>
      </c>
      <c r="X7" s="15">
        <f t="shared" si="16"/>
        <v>6518000</v>
      </c>
      <c r="Y7" s="15">
        <f t="shared" ref="Y7:Y70" si="24">IF((IF($Y$2&lt;=X7,W7,W7+X7-$Y$2)+Y6)&lt;0,0,IF($Y$2&lt;=X7,W7,W7+X7-$Y$2)+Y6)</f>
        <v>83958.140017223384</v>
      </c>
      <c r="Z7" s="15">
        <f t="shared" si="17"/>
        <v>6518000</v>
      </c>
      <c r="AB7" s="2">
        <v>41945.999999956432</v>
      </c>
      <c r="AC7" s="12">
        <f t="shared" si="4"/>
        <v>8342.1250310685609</v>
      </c>
      <c r="AD7" s="12">
        <f t="shared" si="18"/>
        <v>548.03950756578945</v>
      </c>
      <c r="AE7" s="12">
        <f t="shared" si="19"/>
        <v>564.48069279276319</v>
      </c>
      <c r="AF7" s="13">
        <f t="shared" si="20"/>
        <v>4147.2</v>
      </c>
      <c r="AG7" s="15">
        <f t="shared" si="5"/>
        <v>4147.2</v>
      </c>
      <c r="AH7" s="15">
        <f t="shared" si="21"/>
        <v>3630.4443382757981</v>
      </c>
      <c r="AI7" s="15">
        <f t="shared" ref="AI7:AI70" si="25">IF(IF(AH7+AI6&gt;$AJ$2,$AJ$2,AH7+AI6)&lt;0,0,IF(AH7+AI6&gt;$AJ$2,$AJ$2,AH7+AI6))</f>
        <v>1661721.43</v>
      </c>
      <c r="AJ7" s="15">
        <f>IF((IF($AJ$2&lt;=AI7,AH7,AH7+AI7-$AJ$2)+AJ6)&lt;0,0,IF($AJ$2&lt;=AI7,AH7,AH7+AI7-$AJ$2)+AJ6)</f>
        <v>11488.473996786835</v>
      </c>
    </row>
    <row r="8" spans="1:36" x14ac:dyDescent="0.15">
      <c r="A8" s="2">
        <v>41946.999999956373</v>
      </c>
      <c r="B8" s="42">
        <v>1.3695858279999999</v>
      </c>
      <c r="C8" s="12">
        <f t="shared" si="6"/>
        <v>118332.2155392</v>
      </c>
      <c r="D8" s="12">
        <f>Výpar!$O$18/30</f>
        <v>4892.8618421052633</v>
      </c>
      <c r="E8" s="12">
        <f t="shared" si="7"/>
        <v>5039.6476973684212</v>
      </c>
      <c r="F8" s="13">
        <f t="shared" si="0"/>
        <v>11664</v>
      </c>
      <c r="G8" s="13">
        <f t="shared" si="8"/>
        <v>7171.2000000000007</v>
      </c>
      <c r="H8" s="14">
        <f t="shared" si="8"/>
        <v>7171.2000000000007</v>
      </c>
      <c r="I8" s="15">
        <f t="shared" si="1"/>
        <v>26006.400000000001</v>
      </c>
      <c r="J8" s="15">
        <f t="shared" si="2"/>
        <v>87286.167841831571</v>
      </c>
      <c r="K8" s="15">
        <f t="shared" si="9"/>
        <v>3968254.0136108282</v>
      </c>
      <c r="L8" s="15">
        <f t="shared" si="10"/>
        <v>0</v>
      </c>
      <c r="N8" s="2">
        <v>41946.999999956373</v>
      </c>
      <c r="O8" s="42">
        <f t="shared" si="3"/>
        <v>0.45202295687547162</v>
      </c>
      <c r="P8" s="12">
        <f t="shared" si="11"/>
        <v>39054.783474040749</v>
      </c>
      <c r="Q8" s="12">
        <f t="shared" si="12"/>
        <v>1397.6052631578948</v>
      </c>
      <c r="R8" s="12">
        <f>Q8*1.03</f>
        <v>1439.5334210526316</v>
      </c>
      <c r="S8" s="13">
        <f t="shared" si="14"/>
        <v>7171.2000000000007</v>
      </c>
      <c r="T8" s="13">
        <f t="shared" si="22"/>
        <v>0</v>
      </c>
      <c r="U8" s="14">
        <v>0</v>
      </c>
      <c r="V8" s="15">
        <f t="shared" si="23"/>
        <v>7171.2000000000007</v>
      </c>
      <c r="W8" s="15">
        <f t="shared" si="15"/>
        <v>30444.050052988117</v>
      </c>
      <c r="X8" s="15">
        <f t="shared" si="16"/>
        <v>6518000</v>
      </c>
      <c r="Y8" s="15">
        <f t="shared" si="24"/>
        <v>114402.19007021151</v>
      </c>
      <c r="Z8" s="15">
        <f t="shared" si="17"/>
        <v>6518000</v>
      </c>
      <c r="AB8" s="2">
        <v>41946.999999956373</v>
      </c>
      <c r="AC8" s="12">
        <f t="shared" si="4"/>
        <v>12906.626992410564</v>
      </c>
      <c r="AD8" s="12">
        <f t="shared" si="18"/>
        <v>548.03950756578945</v>
      </c>
      <c r="AE8" s="12">
        <f>AD8*1.03</f>
        <v>564.48069279276319</v>
      </c>
      <c r="AF8" s="13">
        <f t="shared" si="20"/>
        <v>4147.2</v>
      </c>
      <c r="AG8" s="15">
        <f t="shared" si="5"/>
        <v>4147.2</v>
      </c>
      <c r="AH8" s="15">
        <f t="shared" si="21"/>
        <v>8194.9462996178008</v>
      </c>
      <c r="AI8" s="15">
        <f t="shared" si="25"/>
        <v>1661721.43</v>
      </c>
      <c r="AJ8" s="15">
        <f t="shared" ref="AJ8:AJ71" si="26">IF((IF($AJ$2&lt;=AI8,AH8,AH8+AI8-$AJ$2)+AJ7)&lt;0,0,IF($AJ$2&lt;=AI8,AH8,AH8+AI8-$AJ$2)+AJ7)</f>
        <v>19683.420296404634</v>
      </c>
    </row>
    <row r="9" spans="1:36" x14ac:dyDescent="0.15">
      <c r="A9" s="2">
        <v>41947.999999956315</v>
      </c>
      <c r="B9" s="42">
        <v>0.669848848</v>
      </c>
      <c r="C9" s="12">
        <f t="shared" si="6"/>
        <v>57874.940467200002</v>
      </c>
      <c r="D9" s="12">
        <f>Výpar!$O$18/30</f>
        <v>4892.8618421052633</v>
      </c>
      <c r="E9" s="12">
        <f t="shared" si="7"/>
        <v>5039.6476973684212</v>
      </c>
      <c r="F9" s="13">
        <f t="shared" si="0"/>
        <v>11664</v>
      </c>
      <c r="G9" s="13">
        <f t="shared" si="8"/>
        <v>7171.2000000000007</v>
      </c>
      <c r="H9" s="14">
        <f t="shared" si="8"/>
        <v>7171.2000000000007</v>
      </c>
      <c r="I9" s="15">
        <f t="shared" si="1"/>
        <v>26006.400000000001</v>
      </c>
      <c r="J9" s="15">
        <f t="shared" si="2"/>
        <v>26828.892769831578</v>
      </c>
      <c r="K9" s="15">
        <f t="shared" si="9"/>
        <v>3995082.9063806599</v>
      </c>
      <c r="L9" s="15">
        <f t="shared" si="10"/>
        <v>0</v>
      </c>
      <c r="N9" s="2">
        <v>41947.999999956315</v>
      </c>
      <c r="O9" s="42">
        <f t="shared" si="3"/>
        <v>0.22107928597271403</v>
      </c>
      <c r="P9" s="12">
        <f t="shared" si="11"/>
        <v>19101.250308042494</v>
      </c>
      <c r="Q9" s="12">
        <f t="shared" si="12"/>
        <v>1397.6052631578948</v>
      </c>
      <c r="R9" s="12">
        <f t="shared" si="13"/>
        <v>1439.5334210526316</v>
      </c>
      <c r="S9" s="13">
        <f t="shared" si="14"/>
        <v>7171.2000000000007</v>
      </c>
      <c r="T9" s="13">
        <f t="shared" si="22"/>
        <v>0</v>
      </c>
      <c r="U9" s="14">
        <v>0</v>
      </c>
      <c r="V9" s="15">
        <f t="shared" si="23"/>
        <v>7171.2000000000007</v>
      </c>
      <c r="W9" s="15">
        <f t="shared" si="15"/>
        <v>10490.516886989863</v>
      </c>
      <c r="X9" s="15">
        <f t="shared" si="16"/>
        <v>6518000</v>
      </c>
      <c r="Y9" s="15">
        <f t="shared" si="24"/>
        <v>124892.70695720137</v>
      </c>
      <c r="Z9" s="15">
        <f t="shared" si="17"/>
        <v>6518000</v>
      </c>
      <c r="AB9" s="2">
        <v>41947.999999956315</v>
      </c>
      <c r="AC9" s="12">
        <f t="shared" si="4"/>
        <v>6312.4844355734094</v>
      </c>
      <c r="AD9" s="12">
        <f t="shared" si="18"/>
        <v>548.03950756578945</v>
      </c>
      <c r="AE9" s="12">
        <f t="shared" ref="AE9:AE72" si="27">AD9*1.03</f>
        <v>564.48069279276319</v>
      </c>
      <c r="AF9" s="13">
        <f t="shared" si="20"/>
        <v>4147.2</v>
      </c>
      <c r="AG9" s="15">
        <f t="shared" si="5"/>
        <v>4147.2</v>
      </c>
      <c r="AH9" s="15">
        <f t="shared" si="21"/>
        <v>1600.8037427806466</v>
      </c>
      <c r="AI9" s="15">
        <f t="shared" si="25"/>
        <v>1661721.43</v>
      </c>
      <c r="AJ9" s="15">
        <f t="shared" si="26"/>
        <v>21284.224039185283</v>
      </c>
    </row>
    <row r="10" spans="1:36" x14ac:dyDescent="0.15">
      <c r="A10" s="2">
        <v>41948.999999956257</v>
      </c>
      <c r="B10" s="42">
        <v>0.67096270000000002</v>
      </c>
      <c r="C10" s="12">
        <f t="shared" si="6"/>
        <v>57971.177280000004</v>
      </c>
      <c r="D10" s="12">
        <f>Výpar!$O$18/30</f>
        <v>4892.8618421052633</v>
      </c>
      <c r="E10" s="12">
        <f t="shared" si="7"/>
        <v>5039.6476973684212</v>
      </c>
      <c r="F10" s="13">
        <f t="shared" si="0"/>
        <v>11664</v>
      </c>
      <c r="G10" s="13">
        <f t="shared" si="8"/>
        <v>7171.2000000000007</v>
      </c>
      <c r="H10" s="14">
        <f t="shared" si="8"/>
        <v>7171.2000000000007</v>
      </c>
      <c r="I10" s="15">
        <f t="shared" si="1"/>
        <v>26006.400000000001</v>
      </c>
      <c r="J10" s="15">
        <f t="shared" si="2"/>
        <v>26925.12958263158</v>
      </c>
      <c r="K10" s="15">
        <f t="shared" si="9"/>
        <v>4022008.0359632913</v>
      </c>
      <c r="L10" s="15">
        <f t="shared" si="10"/>
        <v>0</v>
      </c>
      <c r="N10" s="2">
        <v>41948.999999956257</v>
      </c>
      <c r="O10" s="42">
        <f t="shared" si="3"/>
        <v>0.22144690563134975</v>
      </c>
      <c r="P10" s="12">
        <f t="shared" si="11"/>
        <v>19133.012646548617</v>
      </c>
      <c r="Q10" s="12">
        <f t="shared" si="12"/>
        <v>1397.6052631578948</v>
      </c>
      <c r="R10" s="12">
        <f t="shared" si="13"/>
        <v>1439.5334210526316</v>
      </c>
      <c r="S10" s="13">
        <f t="shared" si="14"/>
        <v>7171.2000000000007</v>
      </c>
      <c r="T10" s="13">
        <f t="shared" si="22"/>
        <v>0</v>
      </c>
      <c r="U10" s="14">
        <v>0</v>
      </c>
      <c r="V10" s="15">
        <f t="shared" si="23"/>
        <v>7171.2000000000007</v>
      </c>
      <c r="W10" s="15">
        <f>P10+T10-(R10+V10)</f>
        <v>10522.279225495986</v>
      </c>
      <c r="X10" s="15">
        <f t="shared" ref="X10:X73" si="28">IF(IF(W10+X9&gt;$Y$2,$Y$2,W10+X9)&lt;0,0,IF(W10+X9&gt;$Y$2,$Y$2,W10+X9))</f>
        <v>6518000</v>
      </c>
      <c r="Y10" s="15">
        <f t="shared" si="24"/>
        <v>135414.98618269735</v>
      </c>
      <c r="Z10" s="15">
        <f t="shared" si="17"/>
        <v>6518000</v>
      </c>
      <c r="AB10" s="2">
        <v>41948.999999956257</v>
      </c>
      <c r="AC10" s="12">
        <f t="shared" si="4"/>
        <v>6322.9810922960805</v>
      </c>
      <c r="AD10" s="12">
        <f t="shared" si="18"/>
        <v>548.03950756578945</v>
      </c>
      <c r="AE10" s="12">
        <f t="shared" si="27"/>
        <v>564.48069279276319</v>
      </c>
      <c r="AF10" s="13">
        <f t="shared" si="20"/>
        <v>4147.2</v>
      </c>
      <c r="AG10" s="15">
        <f t="shared" si="5"/>
        <v>4147.2</v>
      </c>
      <c r="AH10" s="15">
        <f t="shared" si="21"/>
        <v>1611.3003995033177</v>
      </c>
      <c r="AI10" s="15">
        <f t="shared" si="25"/>
        <v>1661721.43</v>
      </c>
      <c r="AJ10" s="15">
        <f t="shared" si="26"/>
        <v>22895.524438688601</v>
      </c>
    </row>
    <row r="11" spans="1:36" x14ac:dyDescent="0.15">
      <c r="A11" s="2">
        <v>41949.999999956199</v>
      </c>
      <c r="B11" s="42">
        <v>1.011674309</v>
      </c>
      <c r="C11" s="12">
        <f t="shared" si="6"/>
        <v>87408.660297599999</v>
      </c>
      <c r="D11" s="12">
        <f>Výpar!$O$18/30</f>
        <v>4892.8618421052633</v>
      </c>
      <c r="E11" s="12">
        <f t="shared" si="7"/>
        <v>5039.6476973684212</v>
      </c>
      <c r="F11" s="13">
        <f t="shared" si="0"/>
        <v>11664</v>
      </c>
      <c r="G11" s="13">
        <f t="shared" si="8"/>
        <v>7171.2000000000007</v>
      </c>
      <c r="H11" s="14">
        <f t="shared" si="8"/>
        <v>7171.2000000000007</v>
      </c>
      <c r="I11" s="15">
        <f t="shared" si="1"/>
        <v>26006.400000000001</v>
      </c>
      <c r="J11" s="15">
        <f t="shared" si="2"/>
        <v>56362.612600231572</v>
      </c>
      <c r="K11" s="15">
        <f t="shared" si="9"/>
        <v>4078370.6485635228</v>
      </c>
      <c r="L11" s="15">
        <f t="shared" si="10"/>
        <v>0</v>
      </c>
      <c r="N11" s="2">
        <v>41949.999999956199</v>
      </c>
      <c r="O11" s="42">
        <f t="shared" si="3"/>
        <v>0.3338965716496371</v>
      </c>
      <c r="P11" s="12">
        <f t="shared" si="11"/>
        <v>28848.663790528644</v>
      </c>
      <c r="Q11" s="12">
        <f t="shared" si="12"/>
        <v>1397.6052631578948</v>
      </c>
      <c r="R11" s="12">
        <f t="shared" si="13"/>
        <v>1439.5334210526316</v>
      </c>
      <c r="S11" s="13">
        <f t="shared" si="14"/>
        <v>7171.2000000000007</v>
      </c>
      <c r="T11" s="13">
        <f t="shared" si="22"/>
        <v>0</v>
      </c>
      <c r="U11" s="14">
        <v>0</v>
      </c>
      <c r="V11" s="15">
        <f t="shared" si="23"/>
        <v>7171.2000000000007</v>
      </c>
      <c r="W11" s="15">
        <f t="shared" si="15"/>
        <v>20237.930369476013</v>
      </c>
      <c r="X11" s="15">
        <f t="shared" si="28"/>
        <v>6518000</v>
      </c>
      <c r="Y11" s="15">
        <f t="shared" si="24"/>
        <v>155652.91655217335</v>
      </c>
      <c r="Z11" s="15">
        <f t="shared" si="17"/>
        <v>6518000</v>
      </c>
      <c r="AB11" s="2">
        <v>41949.999999956199</v>
      </c>
      <c r="AC11" s="12">
        <f t="shared" si="4"/>
        <v>9533.7602632287926</v>
      </c>
      <c r="AD11" s="12">
        <f t="shared" si="18"/>
        <v>548.03950756578945</v>
      </c>
      <c r="AE11" s="12">
        <f t="shared" si="27"/>
        <v>564.48069279276319</v>
      </c>
      <c r="AF11" s="13">
        <f t="shared" si="20"/>
        <v>4147.2</v>
      </c>
      <c r="AG11" s="15">
        <f t="shared" si="5"/>
        <v>4147.2</v>
      </c>
      <c r="AH11" s="15">
        <f t="shared" si="21"/>
        <v>4822.0795704360298</v>
      </c>
      <c r="AI11" s="15">
        <f t="shared" si="25"/>
        <v>1661721.43</v>
      </c>
      <c r="AJ11" s="15">
        <f t="shared" si="26"/>
        <v>27717.604009124632</v>
      </c>
    </row>
    <row r="12" spans="1:36" x14ac:dyDescent="0.15">
      <c r="A12" s="2">
        <v>41950.999999956141</v>
      </c>
      <c r="B12" s="42">
        <v>0.90325768100000003</v>
      </c>
      <c r="C12" s="12">
        <f t="shared" si="6"/>
        <v>78041.463638400004</v>
      </c>
      <c r="D12" s="12">
        <f>Výpar!$O$18/30</f>
        <v>4892.8618421052633</v>
      </c>
      <c r="E12" s="12">
        <f t="shared" si="7"/>
        <v>5039.6476973684212</v>
      </c>
      <c r="F12" s="13">
        <f t="shared" si="0"/>
        <v>11664</v>
      </c>
      <c r="G12" s="13">
        <f t="shared" si="8"/>
        <v>7171.2000000000007</v>
      </c>
      <c r="H12" s="14">
        <f t="shared" si="8"/>
        <v>7171.2000000000007</v>
      </c>
      <c r="I12" s="15">
        <f t="shared" si="1"/>
        <v>26006.400000000001</v>
      </c>
      <c r="J12" s="15">
        <f t="shared" si="2"/>
        <v>46995.415941031577</v>
      </c>
      <c r="K12" s="15">
        <f t="shared" si="9"/>
        <v>4125366.0645045545</v>
      </c>
      <c r="L12" s="15">
        <f t="shared" si="10"/>
        <v>0</v>
      </c>
      <c r="N12" s="2">
        <v>41950.999999956141</v>
      </c>
      <c r="O12" s="42">
        <f t="shared" si="3"/>
        <v>0.29811436380174161</v>
      </c>
      <c r="P12" s="12">
        <f t="shared" si="11"/>
        <v>25757.081032470476</v>
      </c>
      <c r="Q12" s="12">
        <f t="shared" si="12"/>
        <v>1397.6052631578948</v>
      </c>
      <c r="R12" s="12">
        <f t="shared" si="13"/>
        <v>1439.5334210526316</v>
      </c>
      <c r="S12" s="13">
        <f t="shared" si="14"/>
        <v>7171.2000000000007</v>
      </c>
      <c r="T12" s="13">
        <f t="shared" si="22"/>
        <v>0</v>
      </c>
      <c r="U12" s="14">
        <v>0</v>
      </c>
      <c r="V12" s="15">
        <f t="shared" si="23"/>
        <v>7171.2000000000007</v>
      </c>
      <c r="W12" s="15">
        <f t="shared" si="15"/>
        <v>17146.347611417845</v>
      </c>
      <c r="X12" s="15">
        <f t="shared" si="28"/>
        <v>6518000</v>
      </c>
      <c r="Y12" s="15">
        <f t="shared" si="24"/>
        <v>172799.2641635912</v>
      </c>
      <c r="Z12" s="15">
        <f t="shared" si="17"/>
        <v>6518000</v>
      </c>
      <c r="AB12" s="2">
        <v>41950.999999956141</v>
      </c>
      <c r="AC12" s="12">
        <f t="shared" si="4"/>
        <v>8512.0696551897818</v>
      </c>
      <c r="AD12" s="12">
        <f t="shared" si="18"/>
        <v>548.03950756578945</v>
      </c>
      <c r="AE12" s="12">
        <f t="shared" si="27"/>
        <v>564.48069279276319</v>
      </c>
      <c r="AF12" s="13">
        <f t="shared" si="20"/>
        <v>4147.2</v>
      </c>
      <c r="AG12" s="15">
        <f t="shared" si="5"/>
        <v>4147.2</v>
      </c>
      <c r="AH12" s="15">
        <f t="shared" si="21"/>
        <v>3800.388962397019</v>
      </c>
      <c r="AI12" s="15">
        <f t="shared" si="25"/>
        <v>1661721.43</v>
      </c>
      <c r="AJ12" s="15">
        <f t="shared" si="26"/>
        <v>31517.992971521649</v>
      </c>
    </row>
    <row r="13" spans="1:36" x14ac:dyDescent="0.15">
      <c r="A13" s="2">
        <v>41951.999999956082</v>
      </c>
      <c r="B13" s="42">
        <v>0.213029669</v>
      </c>
      <c r="C13" s="12">
        <f t="shared" si="6"/>
        <v>18405.763401600001</v>
      </c>
      <c r="D13" s="12">
        <f>Výpar!$O$18/30</f>
        <v>4892.8618421052633</v>
      </c>
      <c r="E13" s="12">
        <f t="shared" si="7"/>
        <v>5039.6476973684212</v>
      </c>
      <c r="F13" s="13">
        <f t="shared" si="0"/>
        <v>11664</v>
      </c>
      <c r="G13" s="13">
        <f t="shared" si="8"/>
        <v>7171.2000000000007</v>
      </c>
      <c r="H13" s="14">
        <f t="shared" si="8"/>
        <v>7171.2000000000007</v>
      </c>
      <c r="I13" s="15">
        <f t="shared" si="1"/>
        <v>26006.400000000001</v>
      </c>
      <c r="J13" s="15">
        <f t="shared" si="2"/>
        <v>-12640.284295768422</v>
      </c>
      <c r="K13" s="15">
        <f t="shared" si="9"/>
        <v>4112725.780208786</v>
      </c>
      <c r="L13" s="15">
        <f t="shared" si="10"/>
        <v>0</v>
      </c>
      <c r="N13" s="2">
        <v>41951.999999956082</v>
      </c>
      <c r="O13" s="42">
        <f t="shared" si="3"/>
        <v>7.030906637242379E-2</v>
      </c>
      <c r="P13" s="12">
        <f t="shared" si="11"/>
        <v>6074.7033345774153</v>
      </c>
      <c r="Q13" s="12">
        <f t="shared" si="12"/>
        <v>1397.6052631578948</v>
      </c>
      <c r="R13" s="12">
        <f t="shared" si="13"/>
        <v>1439.5334210526316</v>
      </c>
      <c r="S13" s="13">
        <f t="shared" si="14"/>
        <v>7171.2000000000007</v>
      </c>
      <c r="T13" s="13">
        <f t="shared" si="22"/>
        <v>0</v>
      </c>
      <c r="U13" s="14">
        <v>0</v>
      </c>
      <c r="V13" s="15">
        <f t="shared" si="23"/>
        <v>7171.2000000000007</v>
      </c>
      <c r="W13" s="15">
        <f t="shared" si="15"/>
        <v>-2536.0300864752162</v>
      </c>
      <c r="X13" s="15">
        <f t="shared" si="28"/>
        <v>6515463.9699135246</v>
      </c>
      <c r="Y13" s="15">
        <f t="shared" si="24"/>
        <v>167727.20399064035</v>
      </c>
      <c r="Z13" s="15">
        <f t="shared" si="17"/>
        <v>6518000</v>
      </c>
      <c r="AB13" s="2">
        <v>41951.999999956082</v>
      </c>
      <c r="AC13" s="12">
        <f t="shared" si="4"/>
        <v>2007.5371837884466</v>
      </c>
      <c r="AD13" s="12">
        <f t="shared" si="18"/>
        <v>548.03950756578945</v>
      </c>
      <c r="AE13" s="12">
        <f t="shared" si="27"/>
        <v>564.48069279276319</v>
      </c>
      <c r="AF13" s="13">
        <f t="shared" si="20"/>
        <v>4147.2</v>
      </c>
      <c r="AG13" s="15">
        <f t="shared" si="5"/>
        <v>4147.2</v>
      </c>
      <c r="AH13" s="15">
        <f t="shared" si="21"/>
        <v>-2704.143509004316</v>
      </c>
      <c r="AI13" s="15">
        <f t="shared" si="25"/>
        <v>1659017.2864909957</v>
      </c>
      <c r="AJ13" s="15">
        <f t="shared" si="26"/>
        <v>26109.705953513119</v>
      </c>
    </row>
    <row r="14" spans="1:36" x14ac:dyDescent="0.15">
      <c r="A14" s="2">
        <v>41952.999999956024</v>
      </c>
      <c r="B14" s="42">
        <v>0.444925444</v>
      </c>
      <c r="C14" s="12">
        <f t="shared" si="6"/>
        <v>38441.5583616</v>
      </c>
      <c r="D14" s="12">
        <f>Výpar!$O$18/30</f>
        <v>4892.8618421052633</v>
      </c>
      <c r="E14" s="12">
        <f t="shared" si="7"/>
        <v>5039.6476973684212</v>
      </c>
      <c r="F14" s="13">
        <f t="shared" si="0"/>
        <v>11664</v>
      </c>
      <c r="G14" s="13">
        <f t="shared" si="8"/>
        <v>7171.2000000000007</v>
      </c>
      <c r="H14" s="14">
        <f t="shared" si="8"/>
        <v>7171.2000000000007</v>
      </c>
      <c r="I14" s="15">
        <f t="shared" si="1"/>
        <v>26006.400000000001</v>
      </c>
      <c r="J14" s="15">
        <f t="shared" si="2"/>
        <v>7395.5106642315768</v>
      </c>
      <c r="K14" s="15">
        <f t="shared" si="9"/>
        <v>4120121.2908730176</v>
      </c>
      <c r="L14" s="15">
        <f t="shared" si="10"/>
        <v>0</v>
      </c>
      <c r="N14" s="2">
        <v>41952.999999956024</v>
      </c>
      <c r="O14" s="42">
        <f t="shared" si="3"/>
        <v>0.14684476918084177</v>
      </c>
      <c r="P14" s="12">
        <f t="shared" si="11"/>
        <v>12687.388057224729</v>
      </c>
      <c r="Q14" s="12">
        <f t="shared" si="12"/>
        <v>1397.6052631578948</v>
      </c>
      <c r="R14" s="12">
        <f t="shared" si="13"/>
        <v>1439.5334210526316</v>
      </c>
      <c r="S14" s="13">
        <f t="shared" si="14"/>
        <v>7171.2000000000007</v>
      </c>
      <c r="T14" s="13">
        <f t="shared" si="22"/>
        <v>0</v>
      </c>
      <c r="U14" s="14">
        <v>0</v>
      </c>
      <c r="V14" s="15">
        <f t="shared" si="23"/>
        <v>7171.2000000000007</v>
      </c>
      <c r="W14" s="15">
        <f t="shared" si="15"/>
        <v>4076.6546361720975</v>
      </c>
      <c r="X14" s="15">
        <f t="shared" si="28"/>
        <v>6518000</v>
      </c>
      <c r="Y14" s="15">
        <f t="shared" si="24"/>
        <v>171803.85862681246</v>
      </c>
      <c r="Z14" s="15">
        <f t="shared" si="17"/>
        <v>6518000</v>
      </c>
      <c r="AB14" s="2">
        <v>41952.999999956024</v>
      </c>
      <c r="AC14" s="12">
        <f t="shared" si="4"/>
        <v>4192.8637313123936</v>
      </c>
      <c r="AD14" s="12">
        <f t="shared" si="18"/>
        <v>548.03950756578945</v>
      </c>
      <c r="AE14" s="12">
        <f t="shared" si="27"/>
        <v>564.48069279276319</v>
      </c>
      <c r="AF14" s="13">
        <f t="shared" si="20"/>
        <v>4147.2</v>
      </c>
      <c r="AG14" s="15">
        <f t="shared" si="5"/>
        <v>4147.2</v>
      </c>
      <c r="AH14" s="15">
        <f t="shared" si="21"/>
        <v>-518.81696148036917</v>
      </c>
      <c r="AI14" s="15">
        <f t="shared" si="25"/>
        <v>1658498.4695295154</v>
      </c>
      <c r="AJ14" s="15">
        <f t="shared" si="26"/>
        <v>22367.928521548245</v>
      </c>
    </row>
    <row r="15" spans="1:36" x14ac:dyDescent="0.15">
      <c r="A15" s="2">
        <v>41953.999999955966</v>
      </c>
      <c r="B15" s="42">
        <v>0.80702535799999997</v>
      </c>
      <c r="C15" s="12">
        <f t="shared" si="6"/>
        <v>69726.990931199995</v>
      </c>
      <c r="D15" s="12">
        <f>Výpar!$O$18/30</f>
        <v>4892.8618421052633</v>
      </c>
      <c r="E15" s="12">
        <f t="shared" si="7"/>
        <v>5039.6476973684212</v>
      </c>
      <c r="F15" s="13">
        <f t="shared" si="0"/>
        <v>11664</v>
      </c>
      <c r="G15" s="13">
        <f t="shared" si="8"/>
        <v>7171.2000000000007</v>
      </c>
      <c r="H15" s="14">
        <f t="shared" si="8"/>
        <v>7171.2000000000007</v>
      </c>
      <c r="I15" s="15">
        <f t="shared" si="1"/>
        <v>26006.400000000001</v>
      </c>
      <c r="J15" s="15">
        <f t="shared" si="2"/>
        <v>38680.943233831567</v>
      </c>
      <c r="K15" s="15">
        <f t="shared" si="9"/>
        <v>4158802.2341068494</v>
      </c>
      <c r="L15" s="15">
        <f t="shared" si="10"/>
        <v>0</v>
      </c>
      <c r="N15" s="2">
        <v>41953.999999955966</v>
      </c>
      <c r="O15" s="42">
        <f t="shared" si="3"/>
        <v>0.2663535071251088</v>
      </c>
      <c r="P15" s="12">
        <f t="shared" si="11"/>
        <v>23012.943015609402</v>
      </c>
      <c r="Q15" s="12">
        <f t="shared" si="12"/>
        <v>1397.6052631578948</v>
      </c>
      <c r="R15" s="12">
        <f t="shared" si="13"/>
        <v>1439.5334210526316</v>
      </c>
      <c r="S15" s="13">
        <f t="shared" si="14"/>
        <v>7171.2000000000007</v>
      </c>
      <c r="T15" s="13">
        <f t="shared" si="22"/>
        <v>0</v>
      </c>
      <c r="U15" s="14">
        <v>0</v>
      </c>
      <c r="V15" s="15">
        <f t="shared" si="23"/>
        <v>7171.2000000000007</v>
      </c>
      <c r="W15" s="15">
        <f t="shared" si="15"/>
        <v>14402.209594556771</v>
      </c>
      <c r="X15" s="15">
        <f t="shared" si="28"/>
        <v>6518000</v>
      </c>
      <c r="Y15" s="15">
        <f t="shared" si="24"/>
        <v>186206.06822136923</v>
      </c>
      <c r="Z15" s="15">
        <f t="shared" si="17"/>
        <v>6518000</v>
      </c>
      <c r="AB15" s="2">
        <v>41953.999999955966</v>
      </c>
      <c r="AC15" s="12">
        <f t="shared" si="4"/>
        <v>7605.2008250793606</v>
      </c>
      <c r="AD15" s="12">
        <f t="shared" si="18"/>
        <v>548.03950756578945</v>
      </c>
      <c r="AE15" s="12">
        <f t="shared" si="27"/>
        <v>564.48069279276319</v>
      </c>
      <c r="AF15" s="13">
        <f t="shared" si="20"/>
        <v>4147.2</v>
      </c>
      <c r="AG15" s="15">
        <f t="shared" si="5"/>
        <v>4147.2</v>
      </c>
      <c r="AH15" s="15">
        <f t="shared" si="21"/>
        <v>2893.5201322865978</v>
      </c>
      <c r="AI15" s="15">
        <f t="shared" si="25"/>
        <v>1661391.9896618021</v>
      </c>
      <c r="AJ15" s="15">
        <f t="shared" si="26"/>
        <v>24932.008315637089</v>
      </c>
    </row>
    <row r="16" spans="1:36" x14ac:dyDescent="0.15">
      <c r="A16" s="2">
        <v>41954.999999955908</v>
      </c>
      <c r="B16" s="42">
        <v>0.51406277099999997</v>
      </c>
      <c r="C16" s="12">
        <f t="shared" si="6"/>
        <v>44415.023414399999</v>
      </c>
      <c r="D16" s="12">
        <f>Výpar!$O$18/30</f>
        <v>4892.8618421052633</v>
      </c>
      <c r="E16" s="12">
        <f t="shared" si="7"/>
        <v>5039.6476973684212</v>
      </c>
      <c r="F16" s="13">
        <f t="shared" si="0"/>
        <v>11664</v>
      </c>
      <c r="G16" s="13">
        <f t="shared" si="8"/>
        <v>7171.2000000000007</v>
      </c>
      <c r="H16" s="14">
        <f t="shared" si="8"/>
        <v>7171.2000000000007</v>
      </c>
      <c r="I16" s="15">
        <f t="shared" si="1"/>
        <v>26006.400000000001</v>
      </c>
      <c r="J16" s="15">
        <f t="shared" si="2"/>
        <v>13368.975717031575</v>
      </c>
      <c r="K16" s="15">
        <f t="shared" si="9"/>
        <v>4172171.2098238808</v>
      </c>
      <c r="L16" s="15">
        <f t="shared" si="10"/>
        <v>0</v>
      </c>
      <c r="N16" s="2">
        <v>41954.999999955908</v>
      </c>
      <c r="O16" s="42">
        <f t="shared" si="3"/>
        <v>0.16966309742438315</v>
      </c>
      <c r="P16" s="12">
        <f t="shared" si="11"/>
        <v>14658.891617466705</v>
      </c>
      <c r="Q16" s="12">
        <f t="shared" si="12"/>
        <v>1397.6052631578948</v>
      </c>
      <c r="R16" s="12">
        <f t="shared" si="13"/>
        <v>1439.5334210526316</v>
      </c>
      <c r="S16" s="13">
        <f t="shared" si="14"/>
        <v>7171.2000000000007</v>
      </c>
      <c r="T16" s="13">
        <f t="shared" si="22"/>
        <v>0</v>
      </c>
      <c r="U16" s="14">
        <v>0</v>
      </c>
      <c r="V16" s="15">
        <f t="shared" si="23"/>
        <v>7171.2000000000007</v>
      </c>
      <c r="W16" s="15">
        <f t="shared" si="15"/>
        <v>6048.1581964140732</v>
      </c>
      <c r="X16" s="15">
        <f t="shared" si="28"/>
        <v>6518000</v>
      </c>
      <c r="Y16" s="15">
        <f t="shared" si="24"/>
        <v>192254.2264177833</v>
      </c>
      <c r="Z16" s="15">
        <f t="shared" si="17"/>
        <v>6518000</v>
      </c>
      <c r="AB16" s="2">
        <v>41954.999999955908</v>
      </c>
      <c r="AC16" s="12">
        <f t="shared" si="4"/>
        <v>4844.3962403369524</v>
      </c>
      <c r="AD16" s="12">
        <f t="shared" si="18"/>
        <v>548.03950756578945</v>
      </c>
      <c r="AE16" s="12">
        <f t="shared" si="27"/>
        <v>564.48069279276319</v>
      </c>
      <c r="AF16" s="13">
        <f t="shared" si="20"/>
        <v>4147.2</v>
      </c>
      <c r="AG16" s="15">
        <f t="shared" si="5"/>
        <v>4147.2</v>
      </c>
      <c r="AH16" s="15">
        <f t="shared" si="21"/>
        <v>132.71554754418958</v>
      </c>
      <c r="AI16" s="15">
        <f t="shared" si="25"/>
        <v>1661524.7052093463</v>
      </c>
      <c r="AJ16" s="15">
        <f t="shared" si="26"/>
        <v>24867.999072527593</v>
      </c>
    </row>
    <row r="17" spans="1:36" x14ac:dyDescent="0.15">
      <c r="A17" s="2">
        <v>41955.999999955849</v>
      </c>
      <c r="B17" s="42">
        <v>1.2283845309999999</v>
      </c>
      <c r="C17" s="12">
        <f t="shared" si="6"/>
        <v>106132.42347839999</v>
      </c>
      <c r="D17" s="12">
        <f>Výpar!$O$18/30</f>
        <v>4892.8618421052633</v>
      </c>
      <c r="E17" s="12">
        <f t="shared" si="7"/>
        <v>5039.6476973684212</v>
      </c>
      <c r="F17" s="13">
        <f t="shared" si="0"/>
        <v>11664</v>
      </c>
      <c r="G17" s="13">
        <f t="shared" si="8"/>
        <v>7171.2000000000007</v>
      </c>
      <c r="H17" s="14">
        <f t="shared" si="8"/>
        <v>7171.2000000000007</v>
      </c>
      <c r="I17" s="15">
        <f t="shared" si="1"/>
        <v>26006.400000000001</v>
      </c>
      <c r="J17" s="15">
        <f t="shared" si="2"/>
        <v>75086.375781031558</v>
      </c>
      <c r="K17" s="15">
        <f t="shared" si="9"/>
        <v>4247257.5856049126</v>
      </c>
      <c r="L17" s="15">
        <f t="shared" si="10"/>
        <v>0</v>
      </c>
      <c r="N17" s="2">
        <v>41955.999999955849</v>
      </c>
      <c r="O17" s="42">
        <f t="shared" si="3"/>
        <v>0.40542038076835984</v>
      </c>
      <c r="P17" s="12">
        <f t="shared" si="11"/>
        <v>35028.320898386293</v>
      </c>
      <c r="Q17" s="12">
        <f t="shared" si="12"/>
        <v>1397.6052631578948</v>
      </c>
      <c r="R17" s="12">
        <f t="shared" si="13"/>
        <v>1439.5334210526316</v>
      </c>
      <c r="S17" s="13">
        <f t="shared" si="14"/>
        <v>7171.2000000000007</v>
      </c>
      <c r="T17" s="13">
        <f t="shared" si="22"/>
        <v>0</v>
      </c>
      <c r="U17" s="14">
        <v>0</v>
      </c>
      <c r="V17" s="15">
        <f t="shared" si="23"/>
        <v>7171.2000000000007</v>
      </c>
      <c r="W17" s="15">
        <f t="shared" si="15"/>
        <v>26417.587477333662</v>
      </c>
      <c r="X17" s="15">
        <f t="shared" si="28"/>
        <v>6518000</v>
      </c>
      <c r="Y17" s="15">
        <f t="shared" si="24"/>
        <v>218671.81389511697</v>
      </c>
      <c r="Z17" s="15">
        <f t="shared" si="17"/>
        <v>6518000</v>
      </c>
      <c r="AB17" s="2">
        <v>41955.999999955849</v>
      </c>
      <c r="AC17" s="12">
        <f t="shared" si="4"/>
        <v>11575.982038318954</v>
      </c>
      <c r="AD17" s="12">
        <f t="shared" si="18"/>
        <v>548.03950756578945</v>
      </c>
      <c r="AE17" s="12">
        <f t="shared" si="27"/>
        <v>564.48069279276319</v>
      </c>
      <c r="AF17" s="13">
        <f t="shared" si="20"/>
        <v>4147.2</v>
      </c>
      <c r="AG17" s="15">
        <f t="shared" si="5"/>
        <v>4147.2</v>
      </c>
      <c r="AH17" s="15">
        <f t="shared" si="21"/>
        <v>6864.3013455261917</v>
      </c>
      <c r="AI17" s="15">
        <f t="shared" si="25"/>
        <v>1661721.43</v>
      </c>
      <c r="AJ17" s="15">
        <f t="shared" si="26"/>
        <v>31732.300418053783</v>
      </c>
    </row>
    <row r="18" spans="1:36" x14ac:dyDescent="0.15">
      <c r="A18" s="2">
        <v>41956.999999955791</v>
      </c>
      <c r="B18" s="42">
        <v>1.3852006910000001</v>
      </c>
      <c r="C18" s="12">
        <f t="shared" si="6"/>
        <v>119681.33970240002</v>
      </c>
      <c r="D18" s="12">
        <f>Výpar!$O$18/30</f>
        <v>4892.8618421052633</v>
      </c>
      <c r="E18" s="12">
        <f t="shared" si="7"/>
        <v>5039.6476973684212</v>
      </c>
      <c r="F18" s="13">
        <f t="shared" si="0"/>
        <v>11664</v>
      </c>
      <c r="G18" s="13">
        <f t="shared" si="8"/>
        <v>7171.2000000000007</v>
      </c>
      <c r="H18" s="14">
        <f t="shared" si="8"/>
        <v>7171.2000000000007</v>
      </c>
      <c r="I18" s="15">
        <f t="shared" si="1"/>
        <v>26006.400000000001</v>
      </c>
      <c r="J18" s="15">
        <f t="shared" si="2"/>
        <v>88635.292005031588</v>
      </c>
      <c r="K18" s="15">
        <f t="shared" si="9"/>
        <v>4335892.877609944</v>
      </c>
      <c r="L18" s="15">
        <f t="shared" si="10"/>
        <v>0</v>
      </c>
      <c r="N18" s="2">
        <v>41956.999999955791</v>
      </c>
      <c r="O18" s="42">
        <f t="shared" si="3"/>
        <v>0.45717654155790999</v>
      </c>
      <c r="P18" s="12">
        <f t="shared" si="11"/>
        <v>39500.053190603423</v>
      </c>
      <c r="Q18" s="12">
        <f t="shared" si="12"/>
        <v>1397.6052631578948</v>
      </c>
      <c r="R18" s="12">
        <f t="shared" si="13"/>
        <v>1439.5334210526316</v>
      </c>
      <c r="S18" s="13">
        <f t="shared" si="14"/>
        <v>7171.2000000000007</v>
      </c>
      <c r="T18" s="13">
        <f t="shared" si="22"/>
        <v>0</v>
      </c>
      <c r="U18" s="14">
        <v>0</v>
      </c>
      <c r="V18" s="15">
        <f t="shared" si="23"/>
        <v>7171.2000000000007</v>
      </c>
      <c r="W18" s="15">
        <f t="shared" si="15"/>
        <v>30889.319769550792</v>
      </c>
      <c r="X18" s="15">
        <f t="shared" si="28"/>
        <v>6518000</v>
      </c>
      <c r="Y18" s="15">
        <f t="shared" si="24"/>
        <v>249561.13366466775</v>
      </c>
      <c r="Z18" s="15">
        <f t="shared" si="17"/>
        <v>6518000</v>
      </c>
      <c r="AB18" s="2">
        <v>41956.999999955791</v>
      </c>
      <c r="AC18" s="12">
        <f t="shared" si="4"/>
        <v>13053.777472620262</v>
      </c>
      <c r="AD18" s="12">
        <f t="shared" si="18"/>
        <v>548.03950756578945</v>
      </c>
      <c r="AE18" s="12">
        <f t="shared" si="27"/>
        <v>564.48069279276319</v>
      </c>
      <c r="AF18" s="13">
        <f t="shared" si="20"/>
        <v>4147.2</v>
      </c>
      <c r="AG18" s="15">
        <f t="shared" si="5"/>
        <v>4147.2</v>
      </c>
      <c r="AH18" s="15">
        <f t="shared" si="21"/>
        <v>8342.0967798274996</v>
      </c>
      <c r="AI18" s="15">
        <f t="shared" si="25"/>
        <v>1661721.43</v>
      </c>
      <c r="AJ18" s="15">
        <f t="shared" si="26"/>
        <v>40074.397197881284</v>
      </c>
    </row>
    <row r="19" spans="1:36" x14ac:dyDescent="0.15">
      <c r="A19" s="2">
        <v>41957.999999955733</v>
      </c>
      <c r="B19" s="42">
        <v>1.7868940360000001</v>
      </c>
      <c r="C19" s="12">
        <f t="shared" si="6"/>
        <v>154387.6447104</v>
      </c>
      <c r="D19" s="12">
        <f>Výpar!$O$18/30</f>
        <v>4892.8618421052633</v>
      </c>
      <c r="E19" s="12">
        <f t="shared" si="7"/>
        <v>5039.6476973684212</v>
      </c>
      <c r="F19" s="13">
        <f t="shared" si="0"/>
        <v>11664</v>
      </c>
      <c r="G19" s="13">
        <f t="shared" si="8"/>
        <v>7171.2000000000007</v>
      </c>
      <c r="H19" s="14">
        <f t="shared" si="8"/>
        <v>7171.2000000000007</v>
      </c>
      <c r="I19" s="15">
        <f t="shared" si="1"/>
        <v>26006.400000000001</v>
      </c>
      <c r="J19" s="15">
        <f t="shared" si="2"/>
        <v>123341.59701303157</v>
      </c>
      <c r="K19" s="15">
        <f t="shared" si="9"/>
        <v>4459234.4746229751</v>
      </c>
      <c r="L19" s="15">
        <f t="shared" si="10"/>
        <v>0</v>
      </c>
      <c r="N19" s="2">
        <v>41957.999999955733</v>
      </c>
      <c r="O19" s="42">
        <f t="shared" si="3"/>
        <v>0.58975283568417991</v>
      </c>
      <c r="P19" s="12">
        <f t="shared" si="11"/>
        <v>50954.645003113146</v>
      </c>
      <c r="Q19" s="12">
        <f t="shared" si="12"/>
        <v>1397.6052631578948</v>
      </c>
      <c r="R19" s="12">
        <f t="shared" si="13"/>
        <v>1439.5334210526316</v>
      </c>
      <c r="S19" s="13">
        <f t="shared" si="14"/>
        <v>7171.2000000000007</v>
      </c>
      <c r="T19" s="13">
        <f t="shared" si="22"/>
        <v>0</v>
      </c>
      <c r="U19" s="14">
        <v>0</v>
      </c>
      <c r="V19" s="15">
        <f t="shared" si="23"/>
        <v>7171.2000000000007</v>
      </c>
      <c r="W19" s="15">
        <f t="shared" si="15"/>
        <v>42343.911582060515</v>
      </c>
      <c r="X19" s="15">
        <f t="shared" si="28"/>
        <v>6518000</v>
      </c>
      <c r="Y19" s="15">
        <f t="shared" si="24"/>
        <v>291905.04524672829</v>
      </c>
      <c r="Z19" s="15">
        <f t="shared" si="17"/>
        <v>6518000</v>
      </c>
      <c r="AB19" s="2">
        <v>41957</v>
      </c>
      <c r="AC19" s="12">
        <f t="shared" si="4"/>
        <v>16839.232946279477</v>
      </c>
      <c r="AD19" s="12">
        <f t="shared" si="18"/>
        <v>548.03950756578945</v>
      </c>
      <c r="AE19" s="12">
        <f t="shared" si="27"/>
        <v>564.48069279276319</v>
      </c>
      <c r="AF19" s="13">
        <f t="shared" si="20"/>
        <v>4147.2</v>
      </c>
      <c r="AG19" s="15">
        <f t="shared" si="5"/>
        <v>4147.2</v>
      </c>
      <c r="AH19" s="15">
        <f t="shared" si="21"/>
        <v>12127.552253486714</v>
      </c>
      <c r="AI19" s="15">
        <f t="shared" si="25"/>
        <v>1661721.43</v>
      </c>
      <c r="AJ19" s="15">
        <f t="shared" si="26"/>
        <v>52201.949451367997</v>
      </c>
    </row>
    <row r="20" spans="1:36" x14ac:dyDescent="0.15">
      <c r="A20" s="2">
        <v>41958.999999955675</v>
      </c>
      <c r="B20" s="42">
        <v>1.4722931480000001</v>
      </c>
      <c r="C20" s="12">
        <f t="shared" si="6"/>
        <v>127206.12798720002</v>
      </c>
      <c r="D20" s="12">
        <f>Výpar!$O$18/30</f>
        <v>4892.8618421052633</v>
      </c>
      <c r="E20" s="12">
        <f t="shared" si="7"/>
        <v>5039.6476973684212</v>
      </c>
      <c r="F20" s="13">
        <f t="shared" si="0"/>
        <v>11664</v>
      </c>
      <c r="G20" s="13">
        <f t="shared" si="8"/>
        <v>7171.2000000000007</v>
      </c>
      <c r="H20" s="14">
        <f t="shared" si="8"/>
        <v>7171.2000000000007</v>
      </c>
      <c r="I20" s="15">
        <f t="shared" si="1"/>
        <v>26006.400000000001</v>
      </c>
      <c r="J20" s="15">
        <f t="shared" si="2"/>
        <v>96160.080289831589</v>
      </c>
      <c r="K20" s="15">
        <f t="shared" si="9"/>
        <v>4555394.5549128065</v>
      </c>
      <c r="L20" s="15">
        <f t="shared" si="10"/>
        <v>0</v>
      </c>
      <c r="N20" s="2">
        <v>41958.999999955675</v>
      </c>
      <c r="O20" s="42">
        <f t="shared" si="3"/>
        <v>0.48592084449230766</v>
      </c>
      <c r="P20" s="12">
        <f t="shared" si="11"/>
        <v>41983.56096413538</v>
      </c>
      <c r="Q20" s="12">
        <f t="shared" si="12"/>
        <v>1397.6052631578948</v>
      </c>
      <c r="R20" s="12">
        <f t="shared" si="13"/>
        <v>1439.5334210526316</v>
      </c>
      <c r="S20" s="13">
        <f t="shared" si="14"/>
        <v>7171.2000000000007</v>
      </c>
      <c r="T20" s="13">
        <f t="shared" si="22"/>
        <v>0</v>
      </c>
      <c r="U20" s="14">
        <v>0</v>
      </c>
      <c r="V20" s="15">
        <f t="shared" si="23"/>
        <v>7171.2000000000007</v>
      </c>
      <c r="W20" s="15">
        <f t="shared" si="15"/>
        <v>33372.827543082749</v>
      </c>
      <c r="X20" s="15">
        <f t="shared" si="28"/>
        <v>6518000</v>
      </c>
      <c r="Y20" s="15">
        <f t="shared" si="24"/>
        <v>325277.87278981105</v>
      </c>
      <c r="Z20" s="15">
        <f t="shared" si="17"/>
        <v>6518000</v>
      </c>
      <c r="AB20" s="2">
        <v>41958.999999955675</v>
      </c>
      <c r="AC20" s="12">
        <f t="shared" si="4"/>
        <v>13874.51454025846</v>
      </c>
      <c r="AD20" s="12">
        <f t="shared" si="18"/>
        <v>548.03950756578945</v>
      </c>
      <c r="AE20" s="12">
        <f t="shared" si="27"/>
        <v>564.48069279276319</v>
      </c>
      <c r="AF20" s="13">
        <f t="shared" si="20"/>
        <v>4147.2</v>
      </c>
      <c r="AG20" s="15">
        <f t="shared" si="5"/>
        <v>4147.2</v>
      </c>
      <c r="AH20" s="15">
        <f t="shared" si="21"/>
        <v>9162.8338474656975</v>
      </c>
      <c r="AI20" s="15">
        <f t="shared" si="25"/>
        <v>1661721.43</v>
      </c>
      <c r="AJ20" s="15">
        <f t="shared" si="26"/>
        <v>61364.783298833696</v>
      </c>
    </row>
    <row r="21" spans="1:36" x14ac:dyDescent="0.15">
      <c r="A21" s="2">
        <v>41959.999999955617</v>
      </c>
      <c r="B21" s="42">
        <v>1.0267433720000001</v>
      </c>
      <c r="C21" s="12">
        <f t="shared" si="6"/>
        <v>88710.627340800012</v>
      </c>
      <c r="D21" s="12">
        <f>Výpar!$O$18/30</f>
        <v>4892.8618421052633</v>
      </c>
      <c r="E21" s="12">
        <f t="shared" si="7"/>
        <v>5039.6476973684212</v>
      </c>
      <c r="F21" s="13">
        <f t="shared" si="0"/>
        <v>11664</v>
      </c>
      <c r="G21" s="13">
        <f t="shared" si="8"/>
        <v>7171.2000000000007</v>
      </c>
      <c r="H21" s="14">
        <f t="shared" si="8"/>
        <v>7171.2000000000007</v>
      </c>
      <c r="I21" s="15">
        <f t="shared" si="1"/>
        <v>26006.400000000001</v>
      </c>
      <c r="J21" s="15">
        <f t="shared" si="2"/>
        <v>57664.579643431585</v>
      </c>
      <c r="K21" s="15">
        <f t="shared" si="9"/>
        <v>4613059.1345562376</v>
      </c>
      <c r="L21" s="15">
        <f t="shared" si="10"/>
        <v>0</v>
      </c>
      <c r="N21" s="2">
        <v>41959.999999955617</v>
      </c>
      <c r="O21" s="42">
        <f t="shared" si="3"/>
        <v>0.33887001856719878</v>
      </c>
      <c r="P21" s="12">
        <f t="shared" si="11"/>
        <v>29278.369604205975</v>
      </c>
      <c r="Q21" s="12">
        <f t="shared" si="12"/>
        <v>1397.6052631578948</v>
      </c>
      <c r="R21" s="12">
        <f t="shared" si="13"/>
        <v>1439.5334210526316</v>
      </c>
      <c r="S21" s="13">
        <f t="shared" si="14"/>
        <v>7171.2000000000007</v>
      </c>
      <c r="T21" s="13">
        <f t="shared" si="22"/>
        <v>0</v>
      </c>
      <c r="U21" s="14">
        <v>0</v>
      </c>
      <c r="V21" s="15">
        <f t="shared" si="23"/>
        <v>7171.2000000000007</v>
      </c>
      <c r="W21" s="15">
        <f t="shared" si="15"/>
        <v>20667.636183153343</v>
      </c>
      <c r="X21" s="15">
        <f t="shared" si="28"/>
        <v>6518000</v>
      </c>
      <c r="Y21" s="15">
        <f t="shared" si="24"/>
        <v>345945.50897296437</v>
      </c>
      <c r="Z21" s="15">
        <f t="shared" si="17"/>
        <v>6518000</v>
      </c>
      <c r="AB21" s="2">
        <v>41959.999999955617</v>
      </c>
      <c r="AC21" s="12">
        <f t="shared" si="4"/>
        <v>9675.7672636590996</v>
      </c>
      <c r="AD21" s="12">
        <f t="shared" si="18"/>
        <v>548.03950756578945</v>
      </c>
      <c r="AE21" s="12">
        <f t="shared" si="27"/>
        <v>564.48069279276319</v>
      </c>
      <c r="AF21" s="13">
        <f t="shared" si="20"/>
        <v>4147.2</v>
      </c>
      <c r="AG21" s="15">
        <f t="shared" si="5"/>
        <v>4147.2</v>
      </c>
      <c r="AH21" s="15">
        <f t="shared" si="21"/>
        <v>4964.0865708663368</v>
      </c>
      <c r="AI21" s="15">
        <f t="shared" si="25"/>
        <v>1661721.43</v>
      </c>
      <c r="AJ21" s="15">
        <f t="shared" si="26"/>
        <v>66328.869869700036</v>
      </c>
    </row>
    <row r="22" spans="1:36" x14ac:dyDescent="0.15">
      <c r="A22" s="2">
        <v>41960.999999955558</v>
      </c>
      <c r="B22" s="42">
        <v>2.6997418340000001</v>
      </c>
      <c r="C22" s="12">
        <f t="shared" si="6"/>
        <v>233257.69445760001</v>
      </c>
      <c r="D22" s="12">
        <f>Výpar!$O$18/30</f>
        <v>4892.8618421052633</v>
      </c>
      <c r="E22" s="12">
        <f t="shared" si="7"/>
        <v>5039.6476973684212</v>
      </c>
      <c r="F22" s="13">
        <f t="shared" si="0"/>
        <v>11664</v>
      </c>
      <c r="G22" s="13">
        <f t="shared" si="8"/>
        <v>7171.2000000000007</v>
      </c>
      <c r="H22" s="14">
        <f t="shared" si="8"/>
        <v>7171.2000000000007</v>
      </c>
      <c r="I22" s="15">
        <f t="shared" si="1"/>
        <v>26006.400000000001</v>
      </c>
      <c r="J22" s="15">
        <f t="shared" si="2"/>
        <v>202211.64676023158</v>
      </c>
      <c r="K22" s="15">
        <f t="shared" si="9"/>
        <v>4815270.7813164694</v>
      </c>
      <c r="L22" s="15">
        <f t="shared" si="10"/>
        <v>0</v>
      </c>
      <c r="N22" s="2">
        <v>41960.999999955558</v>
      </c>
      <c r="O22" s="42">
        <f t="shared" si="3"/>
        <v>0.89103235566269945</v>
      </c>
      <c r="P22" s="12">
        <f t="shared" si="11"/>
        <v>76985.195529257238</v>
      </c>
      <c r="Q22" s="12">
        <f t="shared" si="12"/>
        <v>1397.6052631578948</v>
      </c>
      <c r="R22" s="12">
        <f t="shared" si="13"/>
        <v>1439.5334210526316</v>
      </c>
      <c r="S22" s="13">
        <f t="shared" si="14"/>
        <v>7171.2000000000007</v>
      </c>
      <c r="T22" s="13">
        <f t="shared" si="22"/>
        <v>0</v>
      </c>
      <c r="U22" s="14">
        <v>0</v>
      </c>
      <c r="V22" s="15">
        <f t="shared" si="23"/>
        <v>7171.2000000000007</v>
      </c>
      <c r="W22" s="15">
        <f t="shared" si="15"/>
        <v>68374.462108204607</v>
      </c>
      <c r="X22" s="15">
        <f t="shared" si="28"/>
        <v>6518000</v>
      </c>
      <c r="Y22" s="15">
        <f t="shared" si="24"/>
        <v>414319.97108116897</v>
      </c>
      <c r="Z22" s="15">
        <f t="shared" si="17"/>
        <v>6518000</v>
      </c>
      <c r="AB22" s="2">
        <v>41960.999999955558</v>
      </c>
      <c r="AC22" s="12">
        <f t="shared" si="4"/>
        <v>25441.677414352162</v>
      </c>
      <c r="AD22" s="12">
        <f t="shared" si="18"/>
        <v>548.03950756578945</v>
      </c>
      <c r="AE22" s="12">
        <f t="shared" si="27"/>
        <v>564.48069279276319</v>
      </c>
      <c r="AF22" s="13">
        <f t="shared" si="20"/>
        <v>4147.2</v>
      </c>
      <c r="AG22" s="15">
        <f t="shared" si="5"/>
        <v>4147.2</v>
      </c>
      <c r="AH22" s="15">
        <f t="shared" si="21"/>
        <v>20729.996721559401</v>
      </c>
      <c r="AI22" s="15">
        <f t="shared" si="25"/>
        <v>1661721.43</v>
      </c>
      <c r="AJ22" s="15">
        <f t="shared" si="26"/>
        <v>87058.86659125943</v>
      </c>
    </row>
    <row r="23" spans="1:36" x14ac:dyDescent="0.15">
      <c r="A23" s="2">
        <v>41961.9999999555</v>
      </c>
      <c r="B23" s="42">
        <v>2.224993703</v>
      </c>
      <c r="C23" s="12">
        <f t="shared" si="6"/>
        <v>192239.45593920001</v>
      </c>
      <c r="D23" s="12">
        <f>Výpar!$O$18/30</f>
        <v>4892.8618421052633</v>
      </c>
      <c r="E23" s="12">
        <f t="shared" si="7"/>
        <v>5039.6476973684212</v>
      </c>
      <c r="F23" s="13">
        <f t="shared" si="0"/>
        <v>11664</v>
      </c>
      <c r="G23" s="13">
        <f t="shared" si="8"/>
        <v>7171.2000000000007</v>
      </c>
      <c r="H23" s="14">
        <f t="shared" si="8"/>
        <v>7171.2000000000007</v>
      </c>
      <c r="I23" s="15">
        <f t="shared" si="1"/>
        <v>26006.400000000001</v>
      </c>
      <c r="J23" s="15">
        <f t="shared" si="2"/>
        <v>161193.40824183158</v>
      </c>
      <c r="K23" s="15">
        <f t="shared" si="9"/>
        <v>4976464.1895583011</v>
      </c>
      <c r="L23" s="15">
        <f t="shared" si="10"/>
        <v>0</v>
      </c>
      <c r="N23" s="2">
        <v>41961.9999999555</v>
      </c>
      <c r="O23" s="42">
        <f t="shared" si="3"/>
        <v>0.73434480125137869</v>
      </c>
      <c r="P23" s="12">
        <f t="shared" si="11"/>
        <v>63447.390828119118</v>
      </c>
      <c r="Q23" s="12">
        <f t="shared" si="12"/>
        <v>1397.6052631578948</v>
      </c>
      <c r="R23" s="12">
        <f t="shared" si="13"/>
        <v>1439.5334210526316</v>
      </c>
      <c r="S23" s="13">
        <f t="shared" si="14"/>
        <v>7171.2000000000007</v>
      </c>
      <c r="T23" s="13">
        <f t="shared" si="22"/>
        <v>0</v>
      </c>
      <c r="U23" s="14">
        <v>0</v>
      </c>
      <c r="V23" s="15">
        <f t="shared" si="23"/>
        <v>7171.2000000000007</v>
      </c>
      <c r="W23" s="15">
        <f t="shared" si="15"/>
        <v>54836.657407066486</v>
      </c>
      <c r="X23" s="15">
        <f t="shared" si="28"/>
        <v>6518000</v>
      </c>
      <c r="Y23" s="15">
        <f t="shared" si="24"/>
        <v>469156.62848823547</v>
      </c>
      <c r="Z23" s="15">
        <f t="shared" si="17"/>
        <v>6518000</v>
      </c>
      <c r="AB23" s="2">
        <v>41961.9999999555</v>
      </c>
      <c r="AC23" s="12">
        <f t="shared" si="4"/>
        <v>20967.772298738575</v>
      </c>
      <c r="AD23" s="12">
        <f t="shared" si="18"/>
        <v>548.03950756578945</v>
      </c>
      <c r="AE23" s="12">
        <f t="shared" si="27"/>
        <v>564.48069279276319</v>
      </c>
      <c r="AF23" s="13">
        <f t="shared" si="20"/>
        <v>4147.2</v>
      </c>
      <c r="AG23" s="15">
        <f t="shared" si="5"/>
        <v>4147.2</v>
      </c>
      <c r="AH23" s="15">
        <f t="shared" si="21"/>
        <v>16256.091605945812</v>
      </c>
      <c r="AI23" s="15">
        <f t="shared" si="25"/>
        <v>1661721.43</v>
      </c>
      <c r="AJ23" s="15">
        <f t="shared" si="26"/>
        <v>103314.95819720524</v>
      </c>
    </row>
    <row r="24" spans="1:36" x14ac:dyDescent="0.15">
      <c r="A24" s="2">
        <v>41962.999999955442</v>
      </c>
      <c r="B24" s="42">
        <v>1.4448657</v>
      </c>
      <c r="C24" s="12">
        <f t="shared" si="6"/>
        <v>124836.39648</v>
      </c>
      <c r="D24" s="12">
        <f>Výpar!$O$18/30</f>
        <v>4892.8618421052633</v>
      </c>
      <c r="E24" s="12">
        <f t="shared" si="7"/>
        <v>5039.6476973684212</v>
      </c>
      <c r="F24" s="13">
        <f t="shared" si="0"/>
        <v>11664</v>
      </c>
      <c r="G24" s="13">
        <f t="shared" si="8"/>
        <v>7171.2000000000007</v>
      </c>
      <c r="H24" s="14">
        <f t="shared" si="8"/>
        <v>7171.2000000000007</v>
      </c>
      <c r="I24" s="15">
        <f t="shared" si="1"/>
        <v>26006.400000000001</v>
      </c>
      <c r="J24" s="15">
        <f t="shared" si="2"/>
        <v>93790.348782631569</v>
      </c>
      <c r="K24" s="15">
        <f t="shared" si="9"/>
        <v>5070254.5383409327</v>
      </c>
      <c r="L24" s="15">
        <f t="shared" si="10"/>
        <v>0</v>
      </c>
      <c r="N24" s="2">
        <v>41962.999999955442</v>
      </c>
      <c r="O24" s="42">
        <f t="shared" si="3"/>
        <v>0.47686859242380258</v>
      </c>
      <c r="P24" s="12">
        <f t="shared" si="11"/>
        <v>41201.446385416544</v>
      </c>
      <c r="Q24" s="12">
        <f t="shared" si="12"/>
        <v>1397.6052631578948</v>
      </c>
      <c r="R24" s="12">
        <f t="shared" si="13"/>
        <v>1439.5334210526316</v>
      </c>
      <c r="S24" s="13">
        <f t="shared" si="14"/>
        <v>7171.2000000000007</v>
      </c>
      <c r="T24" s="13">
        <f t="shared" si="22"/>
        <v>0</v>
      </c>
      <c r="U24" s="14">
        <v>0</v>
      </c>
      <c r="V24" s="15">
        <f t="shared" si="23"/>
        <v>7171.2000000000007</v>
      </c>
      <c r="W24" s="15">
        <f t="shared" si="15"/>
        <v>32590.712964363913</v>
      </c>
      <c r="X24" s="15">
        <f t="shared" si="28"/>
        <v>6518000</v>
      </c>
      <c r="Y24" s="15">
        <f t="shared" si="24"/>
        <v>501747.34145259939</v>
      </c>
      <c r="Z24" s="15">
        <f t="shared" si="17"/>
        <v>6518000</v>
      </c>
      <c r="AB24" s="2">
        <v>41962.999999955442</v>
      </c>
      <c r="AC24" s="12">
        <f t="shared" si="4"/>
        <v>13616.045276447026</v>
      </c>
      <c r="AD24" s="12">
        <f t="shared" si="18"/>
        <v>548.03950756578945</v>
      </c>
      <c r="AE24" s="12">
        <f t="shared" si="27"/>
        <v>564.48069279276319</v>
      </c>
      <c r="AF24" s="13">
        <f t="shared" si="20"/>
        <v>4147.2</v>
      </c>
      <c r="AG24" s="15">
        <f t="shared" si="5"/>
        <v>4147.2</v>
      </c>
      <c r="AH24" s="15">
        <f t="shared" si="21"/>
        <v>8904.3645836542637</v>
      </c>
      <c r="AI24" s="15">
        <f t="shared" si="25"/>
        <v>1661721.43</v>
      </c>
      <c r="AJ24" s="15">
        <f t="shared" si="26"/>
        <v>112219.32278085951</v>
      </c>
    </row>
    <row r="25" spans="1:36" x14ac:dyDescent="0.15">
      <c r="A25" s="2">
        <v>41963.999999955384</v>
      </c>
      <c r="B25" s="42">
        <v>0.80030298300000002</v>
      </c>
      <c r="C25" s="12">
        <f t="shared" si="6"/>
        <v>69146.177731200005</v>
      </c>
      <c r="D25" s="12">
        <f>Výpar!$O$18/30</f>
        <v>4892.8618421052633</v>
      </c>
      <c r="E25" s="12">
        <f t="shared" si="7"/>
        <v>5039.6476973684212</v>
      </c>
      <c r="F25" s="13">
        <f t="shared" si="0"/>
        <v>11664</v>
      </c>
      <c r="G25" s="13">
        <f t="shared" si="8"/>
        <v>7171.2000000000007</v>
      </c>
      <c r="H25" s="14">
        <f t="shared" si="8"/>
        <v>7171.2000000000007</v>
      </c>
      <c r="I25" s="15">
        <f t="shared" si="1"/>
        <v>26006.400000000001</v>
      </c>
      <c r="J25" s="15">
        <f t="shared" si="2"/>
        <v>38100.130033831578</v>
      </c>
      <c r="K25" s="15">
        <f t="shared" si="9"/>
        <v>5108354.6683747638</v>
      </c>
      <c r="L25" s="15">
        <f t="shared" si="10"/>
        <v>0</v>
      </c>
      <c r="N25" s="2">
        <v>41963.999999955384</v>
      </c>
      <c r="O25" s="42">
        <f t="shared" si="3"/>
        <v>0.26413483067373006</v>
      </c>
      <c r="P25" s="12">
        <f t="shared" si="11"/>
        <v>22821.249370210277</v>
      </c>
      <c r="Q25" s="12">
        <f t="shared" si="12"/>
        <v>1397.6052631578948</v>
      </c>
      <c r="R25" s="12">
        <f t="shared" si="13"/>
        <v>1439.5334210526316</v>
      </c>
      <c r="S25" s="13">
        <f t="shared" si="14"/>
        <v>7171.2000000000007</v>
      </c>
      <c r="T25" s="13">
        <f t="shared" si="22"/>
        <v>0</v>
      </c>
      <c r="U25" s="14">
        <v>0</v>
      </c>
      <c r="V25" s="15">
        <f t="shared" si="23"/>
        <v>7171.2000000000007</v>
      </c>
      <c r="W25" s="15">
        <f t="shared" si="15"/>
        <v>14210.515949157645</v>
      </c>
      <c r="X25" s="15">
        <f t="shared" si="28"/>
        <v>6518000</v>
      </c>
      <c r="Y25" s="15">
        <f t="shared" si="24"/>
        <v>515957.85740175704</v>
      </c>
      <c r="Z25" s="15">
        <f t="shared" si="17"/>
        <v>6518000</v>
      </c>
      <c r="AB25" s="2">
        <v>41963.999999955384</v>
      </c>
      <c r="AC25" s="12">
        <f t="shared" si="4"/>
        <v>7541.8508802607839</v>
      </c>
      <c r="AD25" s="12">
        <f t="shared" si="18"/>
        <v>548.03950756578945</v>
      </c>
      <c r="AE25" s="12">
        <f t="shared" si="27"/>
        <v>564.48069279276319</v>
      </c>
      <c r="AF25" s="13">
        <f t="shared" si="20"/>
        <v>4147.2</v>
      </c>
      <c r="AG25" s="15">
        <f t="shared" si="5"/>
        <v>4147.2</v>
      </c>
      <c r="AH25" s="15">
        <f t="shared" si="21"/>
        <v>2830.1701874680211</v>
      </c>
      <c r="AI25" s="15">
        <f t="shared" si="25"/>
        <v>1661721.43</v>
      </c>
      <c r="AJ25" s="15">
        <f t="shared" si="26"/>
        <v>115049.49296832753</v>
      </c>
    </row>
    <row r="26" spans="1:36" x14ac:dyDescent="0.15">
      <c r="A26" s="2">
        <v>41964.999999955326</v>
      </c>
      <c r="B26" s="42">
        <v>0.77401556299999996</v>
      </c>
      <c r="C26" s="12">
        <f t="shared" si="6"/>
        <v>66874.944643199997</v>
      </c>
      <c r="D26" s="12">
        <f>Výpar!$O$18/30</f>
        <v>4892.8618421052633</v>
      </c>
      <c r="E26" s="12">
        <f t="shared" si="7"/>
        <v>5039.6476973684212</v>
      </c>
      <c r="F26" s="13">
        <f t="shared" si="0"/>
        <v>11664</v>
      </c>
      <c r="G26" s="13">
        <f t="shared" si="8"/>
        <v>7171.2000000000007</v>
      </c>
      <c r="H26" s="14">
        <f t="shared" si="8"/>
        <v>7171.2000000000007</v>
      </c>
      <c r="I26" s="15">
        <f t="shared" si="1"/>
        <v>26006.400000000001</v>
      </c>
      <c r="J26" s="15">
        <f t="shared" si="2"/>
        <v>35828.89694583157</v>
      </c>
      <c r="K26" s="15">
        <f t="shared" si="9"/>
        <v>5144183.5653205952</v>
      </c>
      <c r="L26" s="15">
        <f t="shared" si="10"/>
        <v>0</v>
      </c>
      <c r="N26" s="2">
        <v>41964.999999955326</v>
      </c>
      <c r="O26" s="42">
        <f t="shared" si="3"/>
        <v>0.25545883748359932</v>
      </c>
      <c r="P26" s="12">
        <f t="shared" si="11"/>
        <v>22071.643558582982</v>
      </c>
      <c r="Q26" s="12">
        <f t="shared" si="12"/>
        <v>1397.6052631578948</v>
      </c>
      <c r="R26" s="12">
        <f t="shared" si="13"/>
        <v>1439.5334210526316</v>
      </c>
      <c r="S26" s="13">
        <f t="shared" si="14"/>
        <v>7171.2000000000007</v>
      </c>
      <c r="T26" s="13">
        <f t="shared" si="22"/>
        <v>0</v>
      </c>
      <c r="U26" s="14">
        <v>0</v>
      </c>
      <c r="V26" s="15">
        <f t="shared" si="23"/>
        <v>7171.2000000000007</v>
      </c>
      <c r="W26" s="15">
        <f t="shared" si="15"/>
        <v>13460.910137530351</v>
      </c>
      <c r="X26" s="15">
        <f t="shared" si="28"/>
        <v>6518000</v>
      </c>
      <c r="Y26" s="15">
        <f t="shared" si="24"/>
        <v>529418.76753928734</v>
      </c>
      <c r="Z26" s="15">
        <f t="shared" si="17"/>
        <v>6518000</v>
      </c>
      <c r="AB26" s="2">
        <v>41964.999999955326</v>
      </c>
      <c r="AC26" s="12">
        <f t="shared" si="4"/>
        <v>7294.1249491095477</v>
      </c>
      <c r="AD26" s="12">
        <f t="shared" si="18"/>
        <v>548.03950756578945</v>
      </c>
      <c r="AE26" s="12">
        <f t="shared" si="27"/>
        <v>564.48069279276319</v>
      </c>
      <c r="AF26" s="13">
        <f t="shared" si="20"/>
        <v>4147.2</v>
      </c>
      <c r="AG26" s="15">
        <f t="shared" si="5"/>
        <v>4147.2</v>
      </c>
      <c r="AH26" s="15">
        <f t="shared" si="21"/>
        <v>2582.444256316785</v>
      </c>
      <c r="AI26" s="15">
        <f t="shared" si="25"/>
        <v>1661721.43</v>
      </c>
      <c r="AJ26" s="15">
        <f t="shared" si="26"/>
        <v>117631.93722464431</v>
      </c>
    </row>
    <row r="27" spans="1:36" x14ac:dyDescent="0.15">
      <c r="A27" s="2">
        <v>41965.999999955267</v>
      </c>
      <c r="B27" s="42">
        <v>0.613524085</v>
      </c>
      <c r="C27" s="12">
        <f t="shared" si="6"/>
        <v>53008.480944000003</v>
      </c>
      <c r="D27" s="12">
        <f>Výpar!$O$18/30</f>
        <v>4892.8618421052633</v>
      </c>
      <c r="E27" s="12">
        <f t="shared" si="7"/>
        <v>5039.6476973684212</v>
      </c>
      <c r="F27" s="13">
        <f t="shared" si="0"/>
        <v>11664</v>
      </c>
      <c r="G27" s="13">
        <f t="shared" si="8"/>
        <v>7171.2000000000007</v>
      </c>
      <c r="H27" s="14">
        <f t="shared" si="8"/>
        <v>7171.2000000000007</v>
      </c>
      <c r="I27" s="15">
        <f t="shared" si="1"/>
        <v>26006.400000000001</v>
      </c>
      <c r="J27" s="15">
        <f t="shared" si="2"/>
        <v>21962.433246631579</v>
      </c>
      <c r="K27" s="15">
        <f t="shared" si="9"/>
        <v>5166145.9985672263</v>
      </c>
      <c r="L27" s="15">
        <f t="shared" si="10"/>
        <v>0</v>
      </c>
      <c r="N27" s="2">
        <v>41965.999999955267</v>
      </c>
      <c r="O27" s="42">
        <f t="shared" si="3"/>
        <v>0.20248966172568936</v>
      </c>
      <c r="P27" s="12">
        <f t="shared" si="11"/>
        <v>17495.10677309956</v>
      </c>
      <c r="Q27" s="12">
        <f t="shared" si="12"/>
        <v>1397.6052631578948</v>
      </c>
      <c r="R27" s="12">
        <f t="shared" si="13"/>
        <v>1439.5334210526316</v>
      </c>
      <c r="S27" s="13">
        <f t="shared" si="14"/>
        <v>7171.2000000000007</v>
      </c>
      <c r="T27" s="13">
        <f t="shared" si="22"/>
        <v>0</v>
      </c>
      <c r="U27" s="14">
        <v>0</v>
      </c>
      <c r="V27" s="15">
        <f t="shared" si="23"/>
        <v>7171.2000000000007</v>
      </c>
      <c r="W27" s="15">
        <f t="shared" si="15"/>
        <v>8884.3733520469286</v>
      </c>
      <c r="X27" s="15">
        <f t="shared" si="28"/>
        <v>6518000</v>
      </c>
      <c r="Y27" s="15">
        <f t="shared" si="24"/>
        <v>538303.14089133427</v>
      </c>
      <c r="Z27" s="15">
        <f t="shared" si="17"/>
        <v>6518000</v>
      </c>
      <c r="AB27" s="2">
        <v>41965.999999955267</v>
      </c>
      <c r="AC27" s="12">
        <f t="shared" si="4"/>
        <v>5781.6942568092873</v>
      </c>
      <c r="AD27" s="12">
        <f t="shared" si="18"/>
        <v>548.03950756578945</v>
      </c>
      <c r="AE27" s="12">
        <f t="shared" si="27"/>
        <v>564.48069279276319</v>
      </c>
      <c r="AF27" s="13">
        <f t="shared" si="20"/>
        <v>4147.2</v>
      </c>
      <c r="AG27" s="15">
        <f t="shared" si="5"/>
        <v>4147.2</v>
      </c>
      <c r="AH27" s="15">
        <f t="shared" si="21"/>
        <v>1070.0135640165245</v>
      </c>
      <c r="AI27" s="15">
        <f t="shared" si="25"/>
        <v>1661721.43</v>
      </c>
      <c r="AJ27" s="15">
        <f t="shared" si="26"/>
        <v>118701.95078866083</v>
      </c>
    </row>
    <row r="28" spans="1:36" x14ac:dyDescent="0.15">
      <c r="A28" s="2">
        <v>41966.999999955209</v>
      </c>
      <c r="B28" s="42">
        <v>0.86224674099999998</v>
      </c>
      <c r="C28" s="12">
        <f t="shared" si="6"/>
        <v>74498.118422400003</v>
      </c>
      <c r="D28" s="12">
        <f>Výpar!$O$18/30</f>
        <v>4892.8618421052633</v>
      </c>
      <c r="E28" s="12">
        <f t="shared" si="7"/>
        <v>5039.6476973684212</v>
      </c>
      <c r="F28" s="13">
        <f t="shared" si="0"/>
        <v>11664</v>
      </c>
      <c r="G28" s="13">
        <f t="shared" si="8"/>
        <v>7171.2000000000007</v>
      </c>
      <c r="H28" s="14">
        <f t="shared" si="8"/>
        <v>7171.2000000000007</v>
      </c>
      <c r="I28" s="15">
        <f t="shared" si="1"/>
        <v>26006.400000000001</v>
      </c>
      <c r="J28" s="15">
        <f t="shared" si="2"/>
        <v>43452.070725031575</v>
      </c>
      <c r="K28" s="15">
        <f t="shared" si="9"/>
        <v>5209598.0692922575</v>
      </c>
      <c r="L28" s="15">
        <f t="shared" si="10"/>
        <v>0</v>
      </c>
      <c r="N28" s="2">
        <v>41966.999999955209</v>
      </c>
      <c r="O28" s="42">
        <f t="shared" si="3"/>
        <v>0.28457896792946297</v>
      </c>
      <c r="P28" s="12">
        <f t="shared" si="11"/>
        <v>24587.6228291056</v>
      </c>
      <c r="Q28" s="12">
        <f t="shared" si="12"/>
        <v>1397.6052631578948</v>
      </c>
      <c r="R28" s="12">
        <f t="shared" si="13"/>
        <v>1439.5334210526316</v>
      </c>
      <c r="S28" s="13">
        <f t="shared" si="14"/>
        <v>7171.2000000000007</v>
      </c>
      <c r="T28" s="13">
        <f t="shared" si="22"/>
        <v>0</v>
      </c>
      <c r="U28" s="14">
        <v>0</v>
      </c>
      <c r="V28" s="15">
        <f t="shared" si="23"/>
        <v>7171.2000000000007</v>
      </c>
      <c r="W28" s="15">
        <f t="shared" si="15"/>
        <v>15976.889408052968</v>
      </c>
      <c r="X28" s="15">
        <f t="shared" si="28"/>
        <v>6518000</v>
      </c>
      <c r="Y28" s="15">
        <f t="shared" si="24"/>
        <v>554280.03029938729</v>
      </c>
      <c r="Z28" s="15">
        <f t="shared" si="17"/>
        <v>6518000</v>
      </c>
      <c r="AB28" s="2">
        <v>41966.999999955209</v>
      </c>
      <c r="AC28" s="12">
        <f t="shared" si="4"/>
        <v>8125.5930325738173</v>
      </c>
      <c r="AD28" s="12">
        <f t="shared" si="18"/>
        <v>548.03950756578945</v>
      </c>
      <c r="AE28" s="12">
        <f t="shared" si="27"/>
        <v>564.48069279276319</v>
      </c>
      <c r="AF28" s="13">
        <f t="shared" si="20"/>
        <v>4147.2</v>
      </c>
      <c r="AG28" s="15">
        <f t="shared" si="5"/>
        <v>4147.2</v>
      </c>
      <c r="AH28" s="15">
        <f t="shared" si="21"/>
        <v>3413.9123397810545</v>
      </c>
      <c r="AI28" s="15">
        <f t="shared" si="25"/>
        <v>1661721.43</v>
      </c>
      <c r="AJ28" s="15">
        <f t="shared" si="26"/>
        <v>122115.86312844188</v>
      </c>
    </row>
    <row r="29" spans="1:36" x14ac:dyDescent="0.15">
      <c r="A29" s="2">
        <v>41967.999999955151</v>
      </c>
      <c r="B29" s="42">
        <v>1.177364633</v>
      </c>
      <c r="C29" s="12">
        <f t="shared" si="6"/>
        <v>101724.30429120001</v>
      </c>
      <c r="D29" s="12">
        <f>Výpar!$O$18/30</f>
        <v>4892.8618421052633</v>
      </c>
      <c r="E29" s="12">
        <f t="shared" si="7"/>
        <v>5039.6476973684212</v>
      </c>
      <c r="F29" s="13">
        <f t="shared" si="0"/>
        <v>11664</v>
      </c>
      <c r="G29" s="13">
        <f t="shared" si="8"/>
        <v>7171.2000000000007</v>
      </c>
      <c r="H29" s="14">
        <f t="shared" si="8"/>
        <v>7171.2000000000007</v>
      </c>
      <c r="I29" s="15">
        <f t="shared" si="1"/>
        <v>26006.400000000001</v>
      </c>
      <c r="J29" s="15">
        <f t="shared" si="2"/>
        <v>70678.256593831582</v>
      </c>
      <c r="K29" s="15">
        <f t="shared" si="9"/>
        <v>5280276.3258860894</v>
      </c>
      <c r="L29" s="15">
        <f t="shared" si="10"/>
        <v>0</v>
      </c>
      <c r="N29" s="2">
        <v>41967.999999955151</v>
      </c>
      <c r="O29" s="42">
        <f t="shared" si="3"/>
        <v>0.38858159295239469</v>
      </c>
      <c r="P29" s="12">
        <f t="shared" si="11"/>
        <v>33573.4496310869</v>
      </c>
      <c r="Q29" s="12">
        <f t="shared" si="12"/>
        <v>1397.6052631578948</v>
      </c>
      <c r="R29" s="12">
        <f t="shared" si="13"/>
        <v>1439.5334210526316</v>
      </c>
      <c r="S29" s="13">
        <f t="shared" si="14"/>
        <v>7171.2000000000007</v>
      </c>
      <c r="T29" s="13">
        <f t="shared" si="22"/>
        <v>0</v>
      </c>
      <c r="U29" s="14">
        <v>0</v>
      </c>
      <c r="V29" s="15">
        <f t="shared" si="23"/>
        <v>7171.2000000000007</v>
      </c>
      <c r="W29" s="15">
        <f t="shared" si="15"/>
        <v>24962.716210034268</v>
      </c>
      <c r="X29" s="15">
        <f t="shared" si="28"/>
        <v>6518000</v>
      </c>
      <c r="Y29" s="15">
        <f t="shared" si="24"/>
        <v>579242.74650942162</v>
      </c>
      <c r="Z29" s="15">
        <f t="shared" si="17"/>
        <v>6518000</v>
      </c>
      <c r="AB29" s="2">
        <v>41967.999999955151</v>
      </c>
      <c r="AC29" s="12">
        <f t="shared" si="4"/>
        <v>11095.183552225948</v>
      </c>
      <c r="AD29" s="12">
        <f t="shared" si="18"/>
        <v>548.03950756578945</v>
      </c>
      <c r="AE29" s="12">
        <f t="shared" si="27"/>
        <v>564.48069279276319</v>
      </c>
      <c r="AF29" s="13">
        <f t="shared" si="20"/>
        <v>4147.2</v>
      </c>
      <c r="AG29" s="15">
        <f t="shared" si="5"/>
        <v>4147.2</v>
      </c>
      <c r="AH29" s="15">
        <f t="shared" si="21"/>
        <v>6383.5028594331852</v>
      </c>
      <c r="AI29" s="15">
        <f t="shared" si="25"/>
        <v>1661721.43</v>
      </c>
      <c r="AJ29" s="15">
        <f t="shared" si="26"/>
        <v>128499.36598787506</v>
      </c>
    </row>
    <row r="30" spans="1:36" x14ac:dyDescent="0.15">
      <c r="A30" s="2">
        <v>41968.999999955093</v>
      </c>
      <c r="B30" s="42">
        <v>0.96353393300000001</v>
      </c>
      <c r="C30" s="12">
        <f t="shared" si="6"/>
        <v>83249.331811199998</v>
      </c>
      <c r="D30" s="12">
        <f>Výpar!$O$18/30</f>
        <v>4892.8618421052633</v>
      </c>
      <c r="E30" s="12">
        <f t="shared" si="7"/>
        <v>5039.6476973684212</v>
      </c>
      <c r="F30" s="13">
        <f t="shared" si="0"/>
        <v>11664</v>
      </c>
      <c r="G30" s="13">
        <f t="shared" si="8"/>
        <v>7171.2000000000007</v>
      </c>
      <c r="H30" s="14">
        <f t="shared" si="8"/>
        <v>7171.2000000000007</v>
      </c>
      <c r="I30" s="15">
        <f t="shared" si="1"/>
        <v>26006.400000000001</v>
      </c>
      <c r="J30" s="15">
        <f t="shared" si="2"/>
        <v>52203.284113831571</v>
      </c>
      <c r="K30" s="15">
        <f t="shared" si="9"/>
        <v>5332479.6099999212</v>
      </c>
      <c r="L30" s="15">
        <f t="shared" si="10"/>
        <v>0</v>
      </c>
      <c r="N30" s="2">
        <v>41968.999999955093</v>
      </c>
      <c r="O30" s="42">
        <f t="shared" si="3"/>
        <v>0.31800815147198835</v>
      </c>
      <c r="P30" s="12">
        <f t="shared" si="11"/>
        <v>27475.904287179794</v>
      </c>
      <c r="Q30" s="12">
        <f t="shared" si="12"/>
        <v>1397.6052631578948</v>
      </c>
      <c r="R30" s="12">
        <f t="shared" si="13"/>
        <v>1439.5334210526316</v>
      </c>
      <c r="S30" s="13">
        <f t="shared" si="14"/>
        <v>7171.2000000000007</v>
      </c>
      <c r="T30" s="13">
        <f t="shared" si="22"/>
        <v>0</v>
      </c>
      <c r="U30" s="14">
        <v>0</v>
      </c>
      <c r="V30" s="15">
        <f t="shared" si="23"/>
        <v>7171.2000000000007</v>
      </c>
      <c r="W30" s="15">
        <f t="shared" si="15"/>
        <v>18865.170866127162</v>
      </c>
      <c r="X30" s="15">
        <f t="shared" si="28"/>
        <v>6518000</v>
      </c>
      <c r="Y30" s="15">
        <f t="shared" si="24"/>
        <v>598107.91737554874</v>
      </c>
      <c r="Z30" s="15">
        <f t="shared" si="17"/>
        <v>6518000</v>
      </c>
      <c r="AB30" s="2">
        <v>41968.999999955093</v>
      </c>
      <c r="AC30" s="12">
        <f t="shared" si="4"/>
        <v>9080.0976569110007</v>
      </c>
      <c r="AD30" s="12">
        <f t="shared" si="18"/>
        <v>548.03950756578945</v>
      </c>
      <c r="AE30" s="12">
        <f t="shared" si="27"/>
        <v>564.48069279276319</v>
      </c>
      <c r="AF30" s="13">
        <f t="shared" si="20"/>
        <v>4147.2</v>
      </c>
      <c r="AG30" s="15">
        <f t="shared" si="5"/>
        <v>4147.2</v>
      </c>
      <c r="AH30" s="15">
        <f t="shared" si="21"/>
        <v>4368.416964118238</v>
      </c>
      <c r="AI30" s="15">
        <f t="shared" si="25"/>
        <v>1661721.43</v>
      </c>
      <c r="AJ30" s="15">
        <f t="shared" si="26"/>
        <v>132867.78295199329</v>
      </c>
    </row>
    <row r="31" spans="1:36" x14ac:dyDescent="0.15">
      <c r="A31" s="2">
        <v>41969.999999955035</v>
      </c>
      <c r="B31" s="42">
        <v>0.722207724</v>
      </c>
      <c r="C31" s="12">
        <f t="shared" si="6"/>
        <v>62398.747353599996</v>
      </c>
      <c r="D31" s="12">
        <f>Výpar!$O$18/30</f>
        <v>4892.8618421052633</v>
      </c>
      <c r="E31" s="12">
        <f t="shared" si="7"/>
        <v>5039.6476973684212</v>
      </c>
      <c r="F31" s="13">
        <f t="shared" si="0"/>
        <v>11664</v>
      </c>
      <c r="G31" s="13">
        <f t="shared" si="8"/>
        <v>7171.2000000000007</v>
      </c>
      <c r="H31" s="14">
        <f t="shared" si="8"/>
        <v>7171.2000000000007</v>
      </c>
      <c r="I31" s="15">
        <f t="shared" si="1"/>
        <v>26006.400000000001</v>
      </c>
      <c r="J31" s="15">
        <f t="shared" si="2"/>
        <v>31352.699656231573</v>
      </c>
      <c r="K31" s="15">
        <f t="shared" si="9"/>
        <v>5363832.3096561525</v>
      </c>
      <c r="L31" s="15">
        <f t="shared" si="10"/>
        <v>0</v>
      </c>
      <c r="N31" s="2">
        <v>41969.999999955035</v>
      </c>
      <c r="O31" s="42">
        <f t="shared" si="3"/>
        <v>0.23835999482960807</v>
      </c>
      <c r="P31" s="12">
        <f t="shared" si="11"/>
        <v>20594.303553278136</v>
      </c>
      <c r="Q31" s="12">
        <f t="shared" si="12"/>
        <v>1397.6052631578948</v>
      </c>
      <c r="R31" s="12">
        <f t="shared" si="13"/>
        <v>1439.5334210526316</v>
      </c>
      <c r="S31" s="13">
        <f t="shared" si="14"/>
        <v>7171.2000000000007</v>
      </c>
      <c r="T31" s="13">
        <f t="shared" si="22"/>
        <v>0</v>
      </c>
      <c r="U31" s="14">
        <v>0</v>
      </c>
      <c r="V31" s="15">
        <f t="shared" si="23"/>
        <v>7171.2000000000007</v>
      </c>
      <c r="W31" s="15">
        <f t="shared" si="15"/>
        <v>11983.570132225504</v>
      </c>
      <c r="X31" s="15">
        <f t="shared" si="28"/>
        <v>6518000</v>
      </c>
      <c r="Y31" s="15">
        <f t="shared" si="24"/>
        <v>610091.48750777426</v>
      </c>
      <c r="Z31" s="15">
        <f t="shared" si="17"/>
        <v>6518000</v>
      </c>
      <c r="AB31" s="2">
        <v>41969.999999955035</v>
      </c>
      <c r="AC31" s="12">
        <f t="shared" si="4"/>
        <v>6805.9011083062969</v>
      </c>
      <c r="AD31" s="12">
        <f t="shared" si="18"/>
        <v>548.03950756578945</v>
      </c>
      <c r="AE31" s="12">
        <f t="shared" si="27"/>
        <v>564.48069279276319</v>
      </c>
      <c r="AF31" s="13">
        <f t="shared" si="20"/>
        <v>4147.2</v>
      </c>
      <c r="AG31" s="15">
        <f t="shared" si="5"/>
        <v>4147.2</v>
      </c>
      <c r="AH31" s="15">
        <f t="shared" si="21"/>
        <v>2094.2204155135341</v>
      </c>
      <c r="AI31" s="15">
        <f t="shared" si="25"/>
        <v>1661721.43</v>
      </c>
      <c r="AJ31" s="15">
        <f t="shared" si="26"/>
        <v>134962.00336750681</v>
      </c>
    </row>
    <row r="32" spans="1:36" x14ac:dyDescent="0.15">
      <c r="A32" s="2">
        <v>41970.999999954976</v>
      </c>
      <c r="B32" s="42">
        <v>0.47599548800000002</v>
      </c>
      <c r="C32" s="12">
        <f t="shared" si="6"/>
        <v>41126.010163200001</v>
      </c>
      <c r="D32" s="12">
        <f>Výpar!$O$18/30</f>
        <v>4892.8618421052633</v>
      </c>
      <c r="E32" s="12">
        <f t="shared" si="7"/>
        <v>5039.6476973684212</v>
      </c>
      <c r="F32" s="13">
        <f t="shared" si="0"/>
        <v>11664</v>
      </c>
      <c r="G32" s="13">
        <f t="shared" si="8"/>
        <v>7171.2000000000007</v>
      </c>
      <c r="H32" s="14">
        <f t="shared" si="8"/>
        <v>7171.2000000000007</v>
      </c>
      <c r="I32" s="15">
        <f t="shared" si="1"/>
        <v>26006.400000000001</v>
      </c>
      <c r="J32" s="15">
        <f t="shared" si="2"/>
        <v>10079.962465831577</v>
      </c>
      <c r="K32" s="15">
        <f t="shared" si="9"/>
        <v>5373912.2721219845</v>
      </c>
      <c r="L32" s="15">
        <f t="shared" si="10"/>
        <v>0</v>
      </c>
      <c r="N32" s="2">
        <v>41970.999999954976</v>
      </c>
      <c r="O32" s="42">
        <f t="shared" si="3"/>
        <v>0.15709923653294627</v>
      </c>
      <c r="P32" s="12">
        <f t="shared" si="11"/>
        <v>13573.374036446558</v>
      </c>
      <c r="Q32" s="12">
        <f t="shared" si="12"/>
        <v>1397.6052631578948</v>
      </c>
      <c r="R32" s="12">
        <f t="shared" si="13"/>
        <v>1439.5334210526316</v>
      </c>
      <c r="S32" s="13">
        <f t="shared" si="14"/>
        <v>7171.2000000000007</v>
      </c>
      <c r="T32" s="13">
        <f t="shared" si="22"/>
        <v>0</v>
      </c>
      <c r="U32" s="14">
        <v>0</v>
      </c>
      <c r="V32" s="15">
        <f t="shared" si="23"/>
        <v>7171.2000000000007</v>
      </c>
      <c r="W32" s="15">
        <f t="shared" si="15"/>
        <v>4962.6406153939261</v>
      </c>
      <c r="X32" s="15">
        <f t="shared" si="28"/>
        <v>6518000</v>
      </c>
      <c r="Y32" s="15">
        <f t="shared" si="24"/>
        <v>615054.12812316814</v>
      </c>
      <c r="Z32" s="15">
        <f t="shared" si="17"/>
        <v>6518000</v>
      </c>
      <c r="AB32" s="2">
        <v>41970.999999954976</v>
      </c>
      <c r="AC32" s="12">
        <f t="shared" si="4"/>
        <v>4485.659889353381</v>
      </c>
      <c r="AD32" s="12">
        <f t="shared" si="18"/>
        <v>548.03950756578945</v>
      </c>
      <c r="AE32" s="12">
        <f t="shared" si="27"/>
        <v>564.48069279276319</v>
      </c>
      <c r="AF32" s="13">
        <f t="shared" si="20"/>
        <v>4147.2</v>
      </c>
      <c r="AG32" s="15">
        <f t="shared" si="5"/>
        <v>4147.2</v>
      </c>
      <c r="AH32" s="15">
        <f t="shared" si="21"/>
        <v>-226.02080343938178</v>
      </c>
      <c r="AI32" s="15">
        <f t="shared" si="25"/>
        <v>1661495.4091965605</v>
      </c>
      <c r="AJ32" s="15">
        <f t="shared" si="26"/>
        <v>134509.96176062795</v>
      </c>
    </row>
    <row r="33" spans="1:36" x14ac:dyDescent="0.15">
      <c r="A33" s="2">
        <v>41971.999999954918</v>
      </c>
      <c r="B33" s="42">
        <v>1.1434844369999999</v>
      </c>
      <c r="C33" s="12">
        <f t="shared" si="6"/>
        <v>98797.055356799989</v>
      </c>
      <c r="D33" s="12">
        <f>Výpar!$O$18/30</f>
        <v>4892.8618421052633</v>
      </c>
      <c r="E33" s="12">
        <f t="shared" si="7"/>
        <v>5039.6476973684212</v>
      </c>
      <c r="F33" s="13">
        <f t="shared" si="0"/>
        <v>11664</v>
      </c>
      <c r="G33" s="13">
        <f t="shared" si="8"/>
        <v>7171.2000000000007</v>
      </c>
      <c r="H33" s="14">
        <f t="shared" si="8"/>
        <v>7171.2000000000007</v>
      </c>
      <c r="I33" s="15">
        <f t="shared" si="1"/>
        <v>26006.400000000001</v>
      </c>
      <c r="J33" s="15">
        <f t="shared" si="2"/>
        <v>67751.007659431561</v>
      </c>
      <c r="K33" s="15">
        <f t="shared" si="9"/>
        <v>5441663.2797814161</v>
      </c>
      <c r="L33" s="15">
        <f t="shared" si="10"/>
        <v>0</v>
      </c>
      <c r="N33" s="2">
        <v>41971.999999954918</v>
      </c>
      <c r="O33" s="42">
        <f t="shared" si="3"/>
        <v>0.37739965308243822</v>
      </c>
      <c r="P33" s="12">
        <f t="shared" si="11"/>
        <v>32607.330026322663</v>
      </c>
      <c r="Q33" s="12">
        <f t="shared" si="12"/>
        <v>1397.6052631578948</v>
      </c>
      <c r="R33" s="12">
        <f t="shared" si="13"/>
        <v>1439.5334210526316</v>
      </c>
      <c r="S33" s="13">
        <f t="shared" si="14"/>
        <v>7171.2000000000007</v>
      </c>
      <c r="T33" s="13">
        <f t="shared" si="22"/>
        <v>0</v>
      </c>
      <c r="U33" s="14">
        <v>0</v>
      </c>
      <c r="V33" s="15">
        <f t="shared" si="23"/>
        <v>7171.2000000000007</v>
      </c>
      <c r="W33" s="15">
        <f t="shared" si="15"/>
        <v>23996.596605270031</v>
      </c>
      <c r="X33" s="15">
        <f t="shared" si="28"/>
        <v>6518000</v>
      </c>
      <c r="Y33" s="15">
        <f t="shared" si="24"/>
        <v>639050.72472843819</v>
      </c>
      <c r="Z33" s="15">
        <f t="shared" si="17"/>
        <v>6518000</v>
      </c>
      <c r="AB33" s="2">
        <v>41971.999999954918</v>
      </c>
      <c r="AC33" s="12">
        <f t="shared" si="4"/>
        <v>10775.905239569693</v>
      </c>
      <c r="AD33" s="12">
        <f t="shared" si="18"/>
        <v>548.03950756578945</v>
      </c>
      <c r="AE33" s="12">
        <f t="shared" si="27"/>
        <v>564.48069279276319</v>
      </c>
      <c r="AF33" s="13">
        <f t="shared" si="20"/>
        <v>4147.2</v>
      </c>
      <c r="AG33" s="15">
        <f t="shared" si="5"/>
        <v>4147.2</v>
      </c>
      <c r="AH33" s="15">
        <f t="shared" si="21"/>
        <v>6064.2245467769299</v>
      </c>
      <c r="AI33" s="15">
        <f t="shared" si="25"/>
        <v>1661721.43</v>
      </c>
      <c r="AJ33" s="15">
        <f t="shared" si="26"/>
        <v>140574.18630740489</v>
      </c>
    </row>
    <row r="34" spans="1:36" x14ac:dyDescent="0.15">
      <c r="A34" s="2">
        <v>41972.99999995486</v>
      </c>
      <c r="B34" s="42">
        <v>0.89639525600000003</v>
      </c>
      <c r="C34" s="12">
        <f t="shared" si="6"/>
        <v>77448.550118400002</v>
      </c>
      <c r="D34" s="12">
        <f>Výpar!$O$18/30</f>
        <v>4892.8618421052633</v>
      </c>
      <c r="E34" s="12">
        <f t="shared" si="7"/>
        <v>5039.6476973684212</v>
      </c>
      <c r="F34" s="13">
        <f t="shared" si="0"/>
        <v>11664</v>
      </c>
      <c r="G34" s="13">
        <f t="shared" si="8"/>
        <v>7171.2000000000007</v>
      </c>
      <c r="H34" s="14">
        <f t="shared" si="8"/>
        <v>7171.2000000000007</v>
      </c>
      <c r="I34" s="15">
        <f t="shared" si="1"/>
        <v>26006.400000000001</v>
      </c>
      <c r="J34" s="15">
        <f t="shared" si="2"/>
        <v>46402.502421031575</v>
      </c>
      <c r="K34" s="15">
        <f t="shared" si="9"/>
        <v>5488065.7822024478</v>
      </c>
      <c r="L34" s="15">
        <f t="shared" si="10"/>
        <v>0</v>
      </c>
      <c r="N34" s="2">
        <v>41972</v>
      </c>
      <c r="O34" s="42">
        <f t="shared" si="3"/>
        <v>0.29584946475239476</v>
      </c>
      <c r="P34" s="12">
        <f t="shared" si="11"/>
        <v>25561.393754606906</v>
      </c>
      <c r="Q34" s="12">
        <f t="shared" si="12"/>
        <v>1397.6052631578948</v>
      </c>
      <c r="R34" s="12">
        <f t="shared" si="13"/>
        <v>1439.5334210526316</v>
      </c>
      <c r="S34" s="13">
        <f t="shared" si="14"/>
        <v>7171.2000000000007</v>
      </c>
      <c r="T34" s="13">
        <f t="shared" si="22"/>
        <v>0</v>
      </c>
      <c r="U34" s="14">
        <v>0</v>
      </c>
      <c r="V34" s="15">
        <f t="shared" si="23"/>
        <v>7171.2000000000007</v>
      </c>
      <c r="W34" s="15">
        <f t="shared" si="15"/>
        <v>16950.660333554275</v>
      </c>
      <c r="X34" s="15">
        <f t="shared" si="28"/>
        <v>6518000</v>
      </c>
      <c r="Y34" s="15">
        <f t="shared" si="24"/>
        <v>656001.38506199245</v>
      </c>
      <c r="Z34" s="15">
        <f t="shared" si="17"/>
        <v>6518000</v>
      </c>
      <c r="AB34" s="2">
        <v>41972</v>
      </c>
      <c r="AC34" s="12">
        <f t="shared" si="4"/>
        <v>8447.3999149459505</v>
      </c>
      <c r="AD34" s="12">
        <f t="shared" si="18"/>
        <v>548.03950756578945</v>
      </c>
      <c r="AE34" s="12">
        <f t="shared" si="27"/>
        <v>564.48069279276319</v>
      </c>
      <c r="AF34" s="13">
        <f t="shared" si="20"/>
        <v>4147.2</v>
      </c>
      <c r="AG34" s="15">
        <f t="shared" si="5"/>
        <v>4147.2</v>
      </c>
      <c r="AH34" s="15">
        <f t="shared" si="21"/>
        <v>3735.7192221531877</v>
      </c>
      <c r="AI34" s="15">
        <f t="shared" si="25"/>
        <v>1661721.43</v>
      </c>
      <c r="AJ34" s="15">
        <f t="shared" si="26"/>
        <v>144309.90552955808</v>
      </c>
    </row>
    <row r="35" spans="1:36" x14ac:dyDescent="0.15">
      <c r="A35" s="2">
        <v>41973.999999954802</v>
      </c>
      <c r="B35" s="42">
        <v>0.40332551</v>
      </c>
      <c r="C35" s="12">
        <f t="shared" si="6"/>
        <v>34847.324064</v>
      </c>
      <c r="D35" s="12">
        <f>Výpar!$P$18/31</f>
        <v>0</v>
      </c>
      <c r="E35" s="12">
        <f t="shared" si="7"/>
        <v>0</v>
      </c>
      <c r="F35" s="13">
        <f t="shared" si="0"/>
        <v>11664</v>
      </c>
      <c r="G35" s="13">
        <f t="shared" si="8"/>
        <v>7171.2000000000007</v>
      </c>
      <c r="H35" s="14">
        <f t="shared" si="8"/>
        <v>7171.2000000000007</v>
      </c>
      <c r="I35" s="15">
        <f t="shared" si="1"/>
        <v>26006.400000000001</v>
      </c>
      <c r="J35" s="15">
        <f t="shared" si="2"/>
        <v>8840.9240639999989</v>
      </c>
      <c r="K35" s="15">
        <f t="shared" si="9"/>
        <v>5496906.7062664479</v>
      </c>
      <c r="L35" s="15">
        <f t="shared" si="10"/>
        <v>0</v>
      </c>
      <c r="N35" s="2">
        <v>41973.999999954802</v>
      </c>
      <c r="O35" s="42">
        <f t="shared" si="3"/>
        <v>0.13311497964296079</v>
      </c>
      <c r="P35" s="12">
        <f t="shared" si="11"/>
        <v>11501.134241151813</v>
      </c>
      <c r="Q35" s="12">
        <f t="shared" si="12"/>
        <v>0</v>
      </c>
      <c r="R35" s="12">
        <f t="shared" si="13"/>
        <v>0</v>
      </c>
      <c r="S35" s="13">
        <f t="shared" si="14"/>
        <v>7171.2000000000007</v>
      </c>
      <c r="T35" s="13">
        <f t="shared" si="22"/>
        <v>0</v>
      </c>
      <c r="U35" s="14">
        <v>0</v>
      </c>
      <c r="V35" s="15">
        <f t="shared" si="23"/>
        <v>7171.2000000000007</v>
      </c>
      <c r="W35" s="15">
        <f t="shared" si="15"/>
        <v>4329.9342411518119</v>
      </c>
      <c r="X35" s="15">
        <f t="shared" si="28"/>
        <v>6518000</v>
      </c>
      <c r="Y35" s="15">
        <f t="shared" si="24"/>
        <v>660331.31930314424</v>
      </c>
      <c r="Z35" s="15">
        <f t="shared" si="17"/>
        <v>6518000</v>
      </c>
      <c r="AB35" s="2">
        <v>41973.999999954802</v>
      </c>
      <c r="AC35" s="12">
        <f t="shared" si="4"/>
        <v>3800.8365796946296</v>
      </c>
      <c r="AD35" s="12">
        <f t="shared" si="18"/>
        <v>0</v>
      </c>
      <c r="AE35" s="12">
        <f t="shared" si="27"/>
        <v>0</v>
      </c>
      <c r="AF35" s="13">
        <f t="shared" si="20"/>
        <v>4147.2</v>
      </c>
      <c r="AG35" s="15">
        <f t="shared" si="5"/>
        <v>4147.2</v>
      </c>
      <c r="AH35" s="15">
        <f t="shared" si="21"/>
        <v>-346.36342030537025</v>
      </c>
      <c r="AI35" s="15">
        <f t="shared" si="25"/>
        <v>1661375.0665796946</v>
      </c>
      <c r="AJ35" s="15">
        <f t="shared" si="26"/>
        <v>143617.17868894746</v>
      </c>
    </row>
    <row r="36" spans="1:36" x14ac:dyDescent="0.15">
      <c r="A36" s="2">
        <v>41974.999999954744</v>
      </c>
      <c r="B36" s="42">
        <v>0.57987555999999996</v>
      </c>
      <c r="C36" s="12">
        <f t="shared" si="6"/>
        <v>50101.248383999999</v>
      </c>
      <c r="D36" s="12">
        <f>Výpar!$P$18/31</f>
        <v>0</v>
      </c>
      <c r="E36" s="12">
        <f t="shared" si="7"/>
        <v>0</v>
      </c>
      <c r="F36" s="13">
        <f t="shared" si="0"/>
        <v>11664</v>
      </c>
      <c r="G36" s="13">
        <f t="shared" si="8"/>
        <v>7171.2000000000007</v>
      </c>
      <c r="H36" s="14">
        <f t="shared" si="8"/>
        <v>7171.2000000000007</v>
      </c>
      <c r="I36" s="15">
        <f t="shared" si="1"/>
        <v>26006.400000000001</v>
      </c>
      <c r="J36" s="15">
        <f t="shared" si="2"/>
        <v>24094.848383999997</v>
      </c>
      <c r="K36" s="15">
        <f t="shared" si="9"/>
        <v>5521001.5546504483</v>
      </c>
      <c r="L36" s="15">
        <f t="shared" si="10"/>
        <v>0</v>
      </c>
      <c r="N36" s="2">
        <v>41974.999999954744</v>
      </c>
      <c r="O36" s="42">
        <f t="shared" si="3"/>
        <v>0.19138418337300431</v>
      </c>
      <c r="P36" s="12">
        <f t="shared" si="11"/>
        <v>16535.593443427573</v>
      </c>
      <c r="Q36" s="12">
        <f t="shared" si="12"/>
        <v>0</v>
      </c>
      <c r="R36" s="12">
        <f t="shared" si="13"/>
        <v>0</v>
      </c>
      <c r="S36" s="13">
        <f t="shared" si="14"/>
        <v>7171.2000000000007</v>
      </c>
      <c r="T36" s="13">
        <f t="shared" si="22"/>
        <v>0</v>
      </c>
      <c r="U36" s="14">
        <v>0</v>
      </c>
      <c r="V36" s="15">
        <f t="shared" si="23"/>
        <v>7171.2000000000007</v>
      </c>
      <c r="W36" s="15">
        <f t="shared" si="15"/>
        <v>9364.3934434275725</v>
      </c>
      <c r="X36" s="15">
        <f t="shared" si="28"/>
        <v>6518000</v>
      </c>
      <c r="Y36" s="15">
        <f t="shared" si="24"/>
        <v>669695.71274657175</v>
      </c>
      <c r="Z36" s="15">
        <f t="shared" si="17"/>
        <v>6518000</v>
      </c>
      <c r="AB36" s="2">
        <v>41974.999999954744</v>
      </c>
      <c r="AC36" s="12">
        <f t="shared" si="4"/>
        <v>5464.599152478374</v>
      </c>
      <c r="AD36" s="12">
        <f t="shared" si="18"/>
        <v>0</v>
      </c>
      <c r="AE36" s="12">
        <f t="shared" si="27"/>
        <v>0</v>
      </c>
      <c r="AF36" s="13">
        <f t="shared" si="20"/>
        <v>4147.2</v>
      </c>
      <c r="AG36" s="15">
        <f t="shared" si="5"/>
        <v>4147.2</v>
      </c>
      <c r="AH36" s="15">
        <f t="shared" si="21"/>
        <v>1317.3991524783742</v>
      </c>
      <c r="AI36" s="15">
        <f t="shared" si="25"/>
        <v>1661721.43</v>
      </c>
      <c r="AJ36" s="15">
        <f t="shared" si="26"/>
        <v>144934.57784142584</v>
      </c>
    </row>
    <row r="37" spans="1:36" x14ac:dyDescent="0.15">
      <c r="A37" s="2">
        <v>41975.999999954685</v>
      </c>
      <c r="B37" s="42">
        <v>0.57393065499999996</v>
      </c>
      <c r="C37" s="12">
        <f t="shared" si="6"/>
        <v>49587.608591999997</v>
      </c>
      <c r="D37" s="12">
        <f>Výpar!$P$18/31</f>
        <v>0</v>
      </c>
      <c r="E37" s="12">
        <f t="shared" si="7"/>
        <v>0</v>
      </c>
      <c r="F37" s="13">
        <f t="shared" si="0"/>
        <v>11664</v>
      </c>
      <c r="G37" s="13">
        <f t="shared" si="8"/>
        <v>7171.2000000000007</v>
      </c>
      <c r="H37" s="14">
        <f t="shared" si="8"/>
        <v>7171.2000000000007</v>
      </c>
      <c r="I37" s="15">
        <f t="shared" si="1"/>
        <v>26006.400000000001</v>
      </c>
      <c r="J37" s="15">
        <f t="shared" si="2"/>
        <v>23581.208591999995</v>
      </c>
      <c r="K37" s="15">
        <f t="shared" si="9"/>
        <v>5544582.7632424487</v>
      </c>
      <c r="L37" s="15">
        <f t="shared" si="10"/>
        <v>0</v>
      </c>
      <c r="N37" s="2">
        <v>41975.999999954685</v>
      </c>
      <c r="O37" s="42">
        <f t="shared" si="3"/>
        <v>0.18942210587373001</v>
      </c>
      <c r="P37" s="12">
        <f t="shared" si="11"/>
        <v>16366.069947490272</v>
      </c>
      <c r="Q37" s="12">
        <f t="shared" si="12"/>
        <v>0</v>
      </c>
      <c r="R37" s="12">
        <f t="shared" si="13"/>
        <v>0</v>
      </c>
      <c r="S37" s="13">
        <f t="shared" si="14"/>
        <v>7171.2000000000007</v>
      </c>
      <c r="T37" s="13">
        <f t="shared" si="22"/>
        <v>0</v>
      </c>
      <c r="U37" s="14">
        <v>0</v>
      </c>
      <c r="V37" s="15">
        <f t="shared" si="23"/>
        <v>7171.2000000000007</v>
      </c>
      <c r="W37" s="15">
        <f t="shared" si="15"/>
        <v>9194.8699474902714</v>
      </c>
      <c r="X37" s="15">
        <f t="shared" si="28"/>
        <v>6518000</v>
      </c>
      <c r="Y37" s="15">
        <f t="shared" si="24"/>
        <v>678890.58269406203</v>
      </c>
      <c r="Z37" s="15">
        <f t="shared" si="17"/>
        <v>6518000</v>
      </c>
      <c r="AB37" s="2">
        <v>41975.999999954685</v>
      </c>
      <c r="AC37" s="12">
        <f t="shared" si="4"/>
        <v>5408.5758863407827</v>
      </c>
      <c r="AD37" s="12">
        <f t="shared" si="18"/>
        <v>0</v>
      </c>
      <c r="AE37" s="12">
        <f t="shared" si="27"/>
        <v>0</v>
      </c>
      <c r="AF37" s="13">
        <f t="shared" si="20"/>
        <v>4147.2</v>
      </c>
      <c r="AG37" s="15">
        <f t="shared" ref="AG37:AG68" si="29">SUM(AF37:AF37)</f>
        <v>4147.2</v>
      </c>
      <c r="AH37" s="15">
        <f t="shared" si="21"/>
        <v>1261.3758863407829</v>
      </c>
      <c r="AI37" s="15">
        <f t="shared" si="25"/>
        <v>1661721.43</v>
      </c>
      <c r="AJ37" s="15">
        <f t="shared" si="26"/>
        <v>146195.95372776661</v>
      </c>
    </row>
    <row r="38" spans="1:36" x14ac:dyDescent="0.15">
      <c r="A38" s="2">
        <v>41976.999999954627</v>
      </c>
      <c r="B38" s="42">
        <v>0.696282862</v>
      </c>
      <c r="C38" s="12">
        <f t="shared" si="6"/>
        <v>60158.839276799998</v>
      </c>
      <c r="D38" s="12">
        <f>Výpar!$P$18/31</f>
        <v>0</v>
      </c>
      <c r="E38" s="12">
        <f t="shared" si="7"/>
        <v>0</v>
      </c>
      <c r="F38" s="13">
        <f t="shared" si="0"/>
        <v>11664</v>
      </c>
      <c r="G38" s="13">
        <f t="shared" si="8"/>
        <v>7171.2000000000007</v>
      </c>
      <c r="H38" s="14">
        <f t="shared" si="8"/>
        <v>7171.2000000000007</v>
      </c>
      <c r="I38" s="15">
        <f t="shared" si="1"/>
        <v>26006.400000000001</v>
      </c>
      <c r="J38" s="15">
        <f t="shared" si="2"/>
        <v>34152.439276799996</v>
      </c>
      <c r="K38" s="15">
        <f t="shared" si="9"/>
        <v>5578735.2025192482</v>
      </c>
      <c r="L38" s="15">
        <f t="shared" si="10"/>
        <v>0</v>
      </c>
      <c r="N38" s="2">
        <v>41976.999999954627</v>
      </c>
      <c r="O38" s="42">
        <f t="shared" si="3"/>
        <v>0.22980366156574741</v>
      </c>
      <c r="P38" s="12">
        <f t="shared" si="11"/>
        <v>19855.036359280577</v>
      </c>
      <c r="Q38" s="12">
        <f t="shared" si="12"/>
        <v>0</v>
      </c>
      <c r="R38" s="12">
        <f t="shared" si="13"/>
        <v>0</v>
      </c>
      <c r="S38" s="13">
        <f t="shared" si="14"/>
        <v>7171.2000000000007</v>
      </c>
      <c r="T38" s="13">
        <f t="shared" si="22"/>
        <v>0</v>
      </c>
      <c r="U38" s="14">
        <v>0</v>
      </c>
      <c r="V38" s="15">
        <f t="shared" si="23"/>
        <v>7171.2000000000007</v>
      </c>
      <c r="W38" s="15">
        <f t="shared" si="15"/>
        <v>12683.836359280576</v>
      </c>
      <c r="X38" s="15">
        <f t="shared" si="28"/>
        <v>6518000</v>
      </c>
      <c r="Y38" s="15">
        <f t="shared" si="24"/>
        <v>691574.41905334266</v>
      </c>
      <c r="Z38" s="15">
        <f t="shared" si="17"/>
        <v>6518000</v>
      </c>
      <c r="AB38" s="2">
        <v>41976.999999954627</v>
      </c>
      <c r="AC38" s="12">
        <f t="shared" si="4"/>
        <v>6561.5918311342803</v>
      </c>
      <c r="AD38" s="12">
        <f t="shared" si="18"/>
        <v>0</v>
      </c>
      <c r="AE38" s="12">
        <f t="shared" si="27"/>
        <v>0</v>
      </c>
      <c r="AF38" s="13">
        <f t="shared" si="20"/>
        <v>4147.2</v>
      </c>
      <c r="AG38" s="15">
        <f t="shared" si="29"/>
        <v>4147.2</v>
      </c>
      <c r="AH38" s="15">
        <f t="shared" si="21"/>
        <v>2414.3918311342804</v>
      </c>
      <c r="AI38" s="15">
        <f t="shared" si="25"/>
        <v>1661721.43</v>
      </c>
      <c r="AJ38" s="15">
        <f t="shared" si="26"/>
        <v>148610.34555890088</v>
      </c>
    </row>
    <row r="39" spans="1:36" x14ac:dyDescent="0.15">
      <c r="A39" s="2">
        <v>41977.999999954569</v>
      </c>
      <c r="B39" s="42">
        <v>0.68076747299999996</v>
      </c>
      <c r="C39" s="12">
        <f t="shared" si="6"/>
        <v>58818.309667199996</v>
      </c>
      <c r="D39" s="12">
        <f>Výpar!$P$18/31</f>
        <v>0</v>
      </c>
      <c r="E39" s="12">
        <f t="shared" si="7"/>
        <v>0</v>
      </c>
      <c r="F39" s="13">
        <f t="shared" si="0"/>
        <v>11664</v>
      </c>
      <c r="G39" s="13">
        <f t="shared" si="8"/>
        <v>7171.2000000000007</v>
      </c>
      <c r="H39" s="14">
        <f t="shared" si="8"/>
        <v>7171.2000000000007</v>
      </c>
      <c r="I39" s="15">
        <f t="shared" si="1"/>
        <v>26006.400000000001</v>
      </c>
      <c r="J39" s="15">
        <f t="shared" si="2"/>
        <v>32811.909667199994</v>
      </c>
      <c r="K39" s="15">
        <f t="shared" si="9"/>
        <v>5611547.1121864486</v>
      </c>
      <c r="L39" s="15">
        <f t="shared" si="10"/>
        <v>17359.021853649057</v>
      </c>
      <c r="N39" s="2">
        <v>41977.999999954569</v>
      </c>
      <c r="O39" s="42">
        <f t="shared" si="3"/>
        <v>0.22468290763454277</v>
      </c>
      <c r="P39" s="12">
        <f t="shared" si="11"/>
        <v>19412.603219624496</v>
      </c>
      <c r="Q39" s="12">
        <f t="shared" si="12"/>
        <v>0</v>
      </c>
      <c r="R39" s="12">
        <f t="shared" si="13"/>
        <v>0</v>
      </c>
      <c r="S39" s="13">
        <f t="shared" si="14"/>
        <v>7171.2000000000007</v>
      </c>
      <c r="T39" s="13">
        <f t="shared" si="22"/>
        <v>0</v>
      </c>
      <c r="U39" s="14">
        <v>0</v>
      </c>
      <c r="V39" s="15">
        <f t="shared" si="23"/>
        <v>7171.2000000000007</v>
      </c>
      <c r="W39" s="15">
        <f t="shared" si="15"/>
        <v>12241.403219624495</v>
      </c>
      <c r="X39" s="15">
        <f t="shared" si="28"/>
        <v>6518000</v>
      </c>
      <c r="Y39" s="15">
        <f t="shared" si="24"/>
        <v>703815.8222729672</v>
      </c>
      <c r="Z39" s="15">
        <f t="shared" si="17"/>
        <v>6518000</v>
      </c>
      <c r="AB39" s="2">
        <v>41977.999999954569</v>
      </c>
      <c r="AC39" s="12">
        <f t="shared" si="4"/>
        <v>6415.3787684906811</v>
      </c>
      <c r="AD39" s="12">
        <f t="shared" si="18"/>
        <v>0</v>
      </c>
      <c r="AE39" s="12">
        <f t="shared" si="27"/>
        <v>0</v>
      </c>
      <c r="AF39" s="13">
        <f t="shared" si="20"/>
        <v>4147.2</v>
      </c>
      <c r="AG39" s="15">
        <f t="shared" si="29"/>
        <v>4147.2</v>
      </c>
      <c r="AH39" s="15">
        <f t="shared" si="21"/>
        <v>2268.1787684906813</v>
      </c>
      <c r="AI39" s="15">
        <f t="shared" si="25"/>
        <v>1661721.43</v>
      </c>
      <c r="AJ39" s="15">
        <f t="shared" si="26"/>
        <v>150878.52432739155</v>
      </c>
    </row>
    <row r="40" spans="1:36" x14ac:dyDescent="0.15">
      <c r="A40" s="2">
        <v>41978.999999954511</v>
      </c>
      <c r="B40" s="42">
        <v>0.54361321299999998</v>
      </c>
      <c r="C40" s="12">
        <f t="shared" si="6"/>
        <v>46968.181603199999</v>
      </c>
      <c r="D40" s="12">
        <f>Výpar!$P$18/31</f>
        <v>0</v>
      </c>
      <c r="E40" s="12">
        <f t="shared" si="7"/>
        <v>0</v>
      </c>
      <c r="F40" s="13">
        <f t="shared" si="0"/>
        <v>11664</v>
      </c>
      <c r="G40" s="13">
        <f t="shared" si="8"/>
        <v>7171.2000000000007</v>
      </c>
      <c r="H40" s="14">
        <f t="shared" si="8"/>
        <v>7171.2000000000007</v>
      </c>
      <c r="I40" s="15">
        <f t="shared" si="1"/>
        <v>26006.400000000001</v>
      </c>
      <c r="J40" s="15">
        <f t="shared" si="2"/>
        <v>20961.781603199997</v>
      </c>
      <c r="K40" s="15">
        <f t="shared" si="9"/>
        <v>5627000</v>
      </c>
      <c r="L40" s="15">
        <f t="shared" si="10"/>
        <v>38320.803456849055</v>
      </c>
      <c r="N40" s="2">
        <v>41978.999999954511</v>
      </c>
      <c r="O40" s="42">
        <f t="shared" si="3"/>
        <v>0.17941602995094336</v>
      </c>
      <c r="P40" s="12">
        <f t="shared" si="11"/>
        <v>15501.544987761506</v>
      </c>
      <c r="Q40" s="12">
        <f t="shared" si="12"/>
        <v>0</v>
      </c>
      <c r="R40" s="12">
        <f t="shared" si="13"/>
        <v>0</v>
      </c>
      <c r="S40" s="13">
        <f t="shared" si="14"/>
        <v>7171.2000000000007</v>
      </c>
      <c r="T40" s="13">
        <f t="shared" si="22"/>
        <v>0</v>
      </c>
      <c r="U40" s="14">
        <v>0</v>
      </c>
      <c r="V40" s="15">
        <f t="shared" si="23"/>
        <v>7171.2000000000007</v>
      </c>
      <c r="W40" s="15">
        <f t="shared" si="15"/>
        <v>8330.3449877615058</v>
      </c>
      <c r="X40" s="15">
        <f t="shared" si="28"/>
        <v>6518000</v>
      </c>
      <c r="Y40" s="15">
        <f t="shared" si="24"/>
        <v>712146.16726072866</v>
      </c>
      <c r="Z40" s="15">
        <f t="shared" si="17"/>
        <v>6518000</v>
      </c>
      <c r="AB40" s="2">
        <v>41978.999999954511</v>
      </c>
      <c r="AC40" s="12">
        <f t="shared" si="4"/>
        <v>5122.8720573011315</v>
      </c>
      <c r="AD40" s="12">
        <f t="shared" si="18"/>
        <v>0</v>
      </c>
      <c r="AE40" s="12">
        <f t="shared" si="27"/>
        <v>0</v>
      </c>
      <c r="AF40" s="13">
        <f t="shared" si="20"/>
        <v>4147.2</v>
      </c>
      <c r="AG40" s="15">
        <f t="shared" si="29"/>
        <v>4147.2</v>
      </c>
      <c r="AH40" s="15">
        <f t="shared" si="21"/>
        <v>975.67205730113164</v>
      </c>
      <c r="AI40" s="15">
        <f t="shared" si="25"/>
        <v>1661721.43</v>
      </c>
      <c r="AJ40" s="15">
        <f t="shared" si="26"/>
        <v>151854.19638469268</v>
      </c>
    </row>
    <row r="41" spans="1:36" x14ac:dyDescent="0.15">
      <c r="A41" s="2">
        <v>41979.999999954453</v>
      </c>
      <c r="B41" s="42">
        <v>0.87786160400000002</v>
      </c>
      <c r="C41" s="12">
        <f t="shared" si="6"/>
        <v>75847.242585600005</v>
      </c>
      <c r="D41" s="12">
        <f>Výpar!$P$18/31</f>
        <v>0</v>
      </c>
      <c r="E41" s="12">
        <f t="shared" si="7"/>
        <v>0</v>
      </c>
      <c r="F41" s="13">
        <f t="shared" si="0"/>
        <v>11664</v>
      </c>
      <c r="G41" s="13">
        <f t="shared" si="8"/>
        <v>7171.2000000000007</v>
      </c>
      <c r="H41" s="14">
        <f t="shared" si="8"/>
        <v>7171.2000000000007</v>
      </c>
      <c r="I41" s="15">
        <f t="shared" si="1"/>
        <v>26006.400000000001</v>
      </c>
      <c r="J41" s="15">
        <f t="shared" si="2"/>
        <v>49840.842585600003</v>
      </c>
      <c r="K41" s="15">
        <f t="shared" si="9"/>
        <v>5627000</v>
      </c>
      <c r="L41" s="15">
        <f t="shared" si="10"/>
        <v>88161.646042449051</v>
      </c>
      <c r="N41" s="2">
        <v>41979.999999954453</v>
      </c>
      <c r="O41" s="42">
        <f t="shared" si="3"/>
        <v>0.28973255261190128</v>
      </c>
      <c r="P41" s="12">
        <f t="shared" si="11"/>
        <v>25032.89254566827</v>
      </c>
      <c r="Q41" s="12">
        <f t="shared" si="12"/>
        <v>0</v>
      </c>
      <c r="R41" s="12">
        <f t="shared" si="13"/>
        <v>0</v>
      </c>
      <c r="S41" s="13">
        <f t="shared" si="14"/>
        <v>7171.2000000000007</v>
      </c>
      <c r="T41" s="13">
        <f t="shared" si="22"/>
        <v>0</v>
      </c>
      <c r="U41" s="14">
        <v>0</v>
      </c>
      <c r="V41" s="15">
        <f t="shared" si="23"/>
        <v>7171.2000000000007</v>
      </c>
      <c r="W41" s="15">
        <f t="shared" si="15"/>
        <v>17861.692545668269</v>
      </c>
      <c r="X41" s="15">
        <f t="shared" si="28"/>
        <v>6518000</v>
      </c>
      <c r="Y41" s="15">
        <f t="shared" si="24"/>
        <v>730007.85980639688</v>
      </c>
      <c r="Z41" s="15">
        <f t="shared" si="17"/>
        <v>6518000</v>
      </c>
      <c r="AB41" s="2">
        <v>41979.999999954453</v>
      </c>
      <c r="AC41" s="12">
        <f t="shared" si="4"/>
        <v>8272.7435127835106</v>
      </c>
      <c r="AD41" s="12">
        <f t="shared" si="18"/>
        <v>0</v>
      </c>
      <c r="AE41" s="12">
        <f t="shared" si="27"/>
        <v>0</v>
      </c>
      <c r="AF41" s="13">
        <f t="shared" si="20"/>
        <v>4147.2</v>
      </c>
      <c r="AG41" s="15">
        <f t="shared" si="29"/>
        <v>4147.2</v>
      </c>
      <c r="AH41" s="15">
        <f t="shared" si="21"/>
        <v>4125.5435127835108</v>
      </c>
      <c r="AI41" s="15">
        <f t="shared" si="25"/>
        <v>1661721.43</v>
      </c>
      <c r="AJ41" s="15">
        <f t="shared" si="26"/>
        <v>155979.73989747619</v>
      </c>
    </row>
    <row r="42" spans="1:36" x14ac:dyDescent="0.15">
      <c r="A42" s="2">
        <v>41980.999999954394</v>
      </c>
      <c r="B42" s="42">
        <v>0.226181887</v>
      </c>
      <c r="C42" s="12">
        <f t="shared" si="6"/>
        <v>19542.115036799998</v>
      </c>
      <c r="D42" s="12">
        <f>Výpar!$P$18/31</f>
        <v>0</v>
      </c>
      <c r="E42" s="12">
        <f t="shared" si="7"/>
        <v>0</v>
      </c>
      <c r="F42" s="13">
        <f t="shared" si="0"/>
        <v>11664</v>
      </c>
      <c r="G42" s="13">
        <f t="shared" si="8"/>
        <v>7171.2000000000007</v>
      </c>
      <c r="H42" s="14">
        <f t="shared" si="8"/>
        <v>7171.2000000000007</v>
      </c>
      <c r="I42" s="15">
        <f t="shared" si="1"/>
        <v>26006.400000000001</v>
      </c>
      <c r="J42" s="15">
        <f t="shared" si="2"/>
        <v>-6464.2849632000034</v>
      </c>
      <c r="K42" s="15">
        <f t="shared" si="9"/>
        <v>5620535.7150368001</v>
      </c>
      <c r="L42" s="15">
        <f t="shared" si="10"/>
        <v>75233.076116049313</v>
      </c>
      <c r="N42" s="2">
        <v>41980.999999954394</v>
      </c>
      <c r="O42" s="42">
        <f t="shared" si="3"/>
        <v>7.4649870977939028E-2</v>
      </c>
      <c r="P42" s="12">
        <f t="shared" si="11"/>
        <v>6449.7488524939317</v>
      </c>
      <c r="Q42" s="12">
        <f t="shared" si="12"/>
        <v>0</v>
      </c>
      <c r="R42" s="12">
        <f t="shared" si="13"/>
        <v>0</v>
      </c>
      <c r="S42" s="13">
        <f t="shared" si="14"/>
        <v>7171.2000000000007</v>
      </c>
      <c r="T42" s="13">
        <f t="shared" si="22"/>
        <v>0</v>
      </c>
      <c r="U42" s="14">
        <v>0</v>
      </c>
      <c r="V42" s="15">
        <f t="shared" si="23"/>
        <v>7171.2000000000007</v>
      </c>
      <c r="W42" s="15">
        <f t="shared" si="15"/>
        <v>-721.45114750606899</v>
      </c>
      <c r="X42" s="15">
        <f t="shared" si="28"/>
        <v>6517278.548852494</v>
      </c>
      <c r="Y42" s="15">
        <f t="shared" si="24"/>
        <v>728564.95751138486</v>
      </c>
      <c r="Z42" s="15">
        <f t="shared" si="17"/>
        <v>6518000</v>
      </c>
      <c r="AB42" s="2">
        <v>41980.999999954394</v>
      </c>
      <c r="AC42" s="12">
        <f t="shared" si="4"/>
        <v>2131.4803265827572</v>
      </c>
      <c r="AD42" s="12">
        <f t="shared" si="18"/>
        <v>0</v>
      </c>
      <c r="AE42" s="12">
        <f t="shared" si="27"/>
        <v>0</v>
      </c>
      <c r="AF42" s="13">
        <f t="shared" si="20"/>
        <v>4147.2</v>
      </c>
      <c r="AG42" s="15">
        <f t="shared" si="29"/>
        <v>4147.2</v>
      </c>
      <c r="AH42" s="15">
        <f t="shared" si="21"/>
        <v>-2015.7196734172426</v>
      </c>
      <c r="AI42" s="15">
        <f t="shared" si="25"/>
        <v>1659705.7103265827</v>
      </c>
      <c r="AJ42" s="15">
        <f t="shared" si="26"/>
        <v>151948.30055064164</v>
      </c>
    </row>
    <row r="43" spans="1:36" x14ac:dyDescent="0.15">
      <c r="A43" s="2">
        <v>41981.999999954336</v>
      </c>
      <c r="B43" s="42">
        <v>0.78893672400000003</v>
      </c>
      <c r="C43" s="12">
        <f t="shared" si="6"/>
        <v>68164.132953599998</v>
      </c>
      <c r="D43" s="12">
        <f>Výpar!$P$18/31</f>
        <v>0</v>
      </c>
      <c r="E43" s="12">
        <f t="shared" si="7"/>
        <v>0</v>
      </c>
      <c r="F43" s="13">
        <f t="shared" si="0"/>
        <v>11664</v>
      </c>
      <c r="G43" s="13">
        <f t="shared" si="8"/>
        <v>7171.2000000000007</v>
      </c>
      <c r="H43" s="14">
        <f t="shared" si="8"/>
        <v>7171.2000000000007</v>
      </c>
      <c r="I43" s="15">
        <f t="shared" si="1"/>
        <v>26006.400000000001</v>
      </c>
      <c r="J43" s="15">
        <f t="shared" si="2"/>
        <v>42157.732953599996</v>
      </c>
      <c r="K43" s="15">
        <f t="shared" si="9"/>
        <v>5627000</v>
      </c>
      <c r="L43" s="15">
        <f t="shared" si="10"/>
        <v>117390.80906964932</v>
      </c>
      <c r="N43" s="2">
        <v>41981.999999954336</v>
      </c>
      <c r="O43" s="42">
        <f t="shared" si="3"/>
        <v>0.26038347030130621</v>
      </c>
      <c r="P43" s="12">
        <f t="shared" si="11"/>
        <v>22497.131834032858</v>
      </c>
      <c r="Q43" s="12">
        <f t="shared" si="12"/>
        <v>0</v>
      </c>
      <c r="R43" s="12">
        <f t="shared" si="13"/>
        <v>0</v>
      </c>
      <c r="S43" s="13">
        <f t="shared" si="14"/>
        <v>7171.2000000000007</v>
      </c>
      <c r="T43" s="13">
        <f t="shared" si="22"/>
        <v>0</v>
      </c>
      <c r="U43" s="14">
        <v>0</v>
      </c>
      <c r="V43" s="15">
        <f t="shared" si="23"/>
        <v>7171.2000000000007</v>
      </c>
      <c r="W43" s="15">
        <f t="shared" si="15"/>
        <v>15325.931834032857</v>
      </c>
      <c r="X43" s="15">
        <f t="shared" si="28"/>
        <v>6518000</v>
      </c>
      <c r="Y43" s="15">
        <f t="shared" si="24"/>
        <v>743890.88934541773</v>
      </c>
      <c r="Z43" s="15">
        <f t="shared" si="17"/>
        <v>6518000</v>
      </c>
      <c r="AB43" s="2">
        <v>41981.999999954336</v>
      </c>
      <c r="AC43" s="12">
        <f t="shared" si="4"/>
        <v>7434.7381588723365</v>
      </c>
      <c r="AD43" s="12">
        <f t="shared" si="18"/>
        <v>0</v>
      </c>
      <c r="AE43" s="12">
        <f t="shared" si="27"/>
        <v>0</v>
      </c>
      <c r="AF43" s="13">
        <f t="shared" si="20"/>
        <v>4147.2</v>
      </c>
      <c r="AG43" s="15">
        <f t="shared" si="29"/>
        <v>4147.2</v>
      </c>
      <c r="AH43" s="15">
        <f t="shared" si="21"/>
        <v>3287.5381588723367</v>
      </c>
      <c r="AI43" s="15">
        <f t="shared" si="25"/>
        <v>1661721.43</v>
      </c>
      <c r="AJ43" s="15">
        <f t="shared" si="26"/>
        <v>155235.83870951398</v>
      </c>
    </row>
    <row r="44" spans="1:36" x14ac:dyDescent="0.15">
      <c r="A44" s="2">
        <v>41982.999999954278</v>
      </c>
      <c r="B44" s="42">
        <v>0.226181887</v>
      </c>
      <c r="C44" s="12">
        <f t="shared" si="6"/>
        <v>19542.115036799998</v>
      </c>
      <c r="D44" s="12">
        <f>Výpar!$P$18/31</f>
        <v>0</v>
      </c>
      <c r="E44" s="12">
        <f t="shared" si="7"/>
        <v>0</v>
      </c>
      <c r="F44" s="13">
        <f t="shared" si="0"/>
        <v>11664</v>
      </c>
      <c r="G44" s="13">
        <f t="shared" si="8"/>
        <v>7171.2000000000007</v>
      </c>
      <c r="H44" s="14">
        <f t="shared" si="8"/>
        <v>7171.2000000000007</v>
      </c>
      <c r="I44" s="15">
        <f t="shared" si="1"/>
        <v>26006.400000000001</v>
      </c>
      <c r="J44" s="15">
        <f t="shared" si="2"/>
        <v>-6464.2849632000034</v>
      </c>
      <c r="K44" s="15">
        <f t="shared" si="9"/>
        <v>5620535.7150368001</v>
      </c>
      <c r="L44" s="15">
        <f t="shared" si="10"/>
        <v>104462.23914324958</v>
      </c>
      <c r="N44" s="2">
        <v>41982.999999954278</v>
      </c>
      <c r="O44" s="42">
        <f t="shared" si="3"/>
        <v>7.4649870977939028E-2</v>
      </c>
      <c r="P44" s="12">
        <f t="shared" si="11"/>
        <v>6449.7488524939317</v>
      </c>
      <c r="Q44" s="12">
        <f t="shared" si="12"/>
        <v>0</v>
      </c>
      <c r="R44" s="12">
        <f t="shared" si="13"/>
        <v>0</v>
      </c>
      <c r="S44" s="13">
        <f t="shared" si="14"/>
        <v>7171.2000000000007</v>
      </c>
      <c r="T44" s="13">
        <f t="shared" si="22"/>
        <v>0</v>
      </c>
      <c r="U44" s="14">
        <v>0</v>
      </c>
      <c r="V44" s="15">
        <f t="shared" si="23"/>
        <v>7171.2000000000007</v>
      </c>
      <c r="W44" s="15">
        <f t="shared" si="15"/>
        <v>-721.45114750606899</v>
      </c>
      <c r="X44" s="15">
        <f t="shared" si="28"/>
        <v>6517278.548852494</v>
      </c>
      <c r="Y44" s="15">
        <f t="shared" si="24"/>
        <v>742447.9870504057</v>
      </c>
      <c r="Z44" s="15">
        <f t="shared" si="17"/>
        <v>6518000</v>
      </c>
      <c r="AB44" s="2">
        <v>41982.999999954278</v>
      </c>
      <c r="AC44" s="12">
        <f t="shared" si="4"/>
        <v>2131.4803265827572</v>
      </c>
      <c r="AD44" s="12">
        <f t="shared" si="18"/>
        <v>0</v>
      </c>
      <c r="AE44" s="12">
        <f t="shared" si="27"/>
        <v>0</v>
      </c>
      <c r="AF44" s="13">
        <f t="shared" si="20"/>
        <v>4147.2</v>
      </c>
      <c r="AG44" s="15">
        <f t="shared" si="29"/>
        <v>4147.2</v>
      </c>
      <c r="AH44" s="15">
        <f t="shared" si="21"/>
        <v>-2015.7196734172426</v>
      </c>
      <c r="AI44" s="15">
        <f t="shared" si="25"/>
        <v>1659705.7103265827</v>
      </c>
      <c r="AJ44" s="15">
        <f t="shared" si="26"/>
        <v>151204.39936267943</v>
      </c>
    </row>
    <row r="45" spans="1:36" x14ac:dyDescent="0.15">
      <c r="A45" s="2">
        <v>41983.99999995422</v>
      </c>
      <c r="B45" s="42">
        <v>0.63944174799999998</v>
      </c>
      <c r="C45" s="12">
        <f t="shared" si="6"/>
        <v>55247.767027199996</v>
      </c>
      <c r="D45" s="12">
        <f>Výpar!$P$18/31</f>
        <v>0</v>
      </c>
      <c r="E45" s="12">
        <f t="shared" si="7"/>
        <v>0</v>
      </c>
      <c r="F45" s="13">
        <f t="shared" si="0"/>
        <v>11664</v>
      </c>
      <c r="G45" s="13">
        <f t="shared" si="8"/>
        <v>7171.2000000000007</v>
      </c>
      <c r="H45" s="14">
        <f t="shared" si="8"/>
        <v>7171.2000000000007</v>
      </c>
      <c r="I45" s="15">
        <f t="shared" si="1"/>
        <v>26006.400000000001</v>
      </c>
      <c r="J45" s="15">
        <f t="shared" si="2"/>
        <v>29241.367027199994</v>
      </c>
      <c r="K45" s="15">
        <f t="shared" si="9"/>
        <v>5627000</v>
      </c>
      <c r="L45" s="15">
        <f t="shared" si="10"/>
        <v>133703.60617044958</v>
      </c>
      <c r="N45" s="2">
        <v>41983.99999995422</v>
      </c>
      <c r="O45" s="42">
        <f t="shared" si="3"/>
        <v>0.21104361900609575</v>
      </c>
      <c r="P45" s="12">
        <f t="shared" si="11"/>
        <v>18234.168682126674</v>
      </c>
      <c r="Q45" s="12">
        <f t="shared" si="12"/>
        <v>0</v>
      </c>
      <c r="R45" s="12">
        <f t="shared" si="13"/>
        <v>0</v>
      </c>
      <c r="S45" s="13">
        <f t="shared" si="14"/>
        <v>7171.2000000000007</v>
      </c>
      <c r="T45" s="13">
        <f t="shared" si="22"/>
        <v>0</v>
      </c>
      <c r="U45" s="14">
        <v>0</v>
      </c>
      <c r="V45" s="15">
        <f t="shared" si="23"/>
        <v>7171.2000000000007</v>
      </c>
      <c r="W45" s="15">
        <f t="shared" si="15"/>
        <v>11062.968682126673</v>
      </c>
      <c r="X45" s="15">
        <f t="shared" si="28"/>
        <v>6518000</v>
      </c>
      <c r="Y45" s="15">
        <f t="shared" si="24"/>
        <v>753510.95573253243</v>
      </c>
      <c r="Z45" s="15">
        <f t="shared" si="17"/>
        <v>6518000</v>
      </c>
      <c r="AB45" s="2">
        <v>41983.99999995422</v>
      </c>
      <c r="AC45" s="12">
        <f t="shared" si="4"/>
        <v>6025.9356924442382</v>
      </c>
      <c r="AD45" s="12">
        <f t="shared" si="18"/>
        <v>0</v>
      </c>
      <c r="AE45" s="12">
        <f t="shared" si="27"/>
        <v>0</v>
      </c>
      <c r="AF45" s="13">
        <f t="shared" si="20"/>
        <v>4147.2</v>
      </c>
      <c r="AG45" s="15">
        <f t="shared" si="29"/>
        <v>4147.2</v>
      </c>
      <c r="AH45" s="15">
        <f t="shared" si="21"/>
        <v>1878.7356924442383</v>
      </c>
      <c r="AI45" s="15">
        <f t="shared" si="25"/>
        <v>1661584.4460190269</v>
      </c>
      <c r="AJ45" s="15">
        <f t="shared" si="26"/>
        <v>152946.15107415066</v>
      </c>
    </row>
    <row r="46" spans="1:36" x14ac:dyDescent="0.15">
      <c r="A46" s="2">
        <v>41984.999999954161</v>
      </c>
      <c r="B46" s="42">
        <v>0.95801768499999995</v>
      </c>
      <c r="C46" s="12">
        <f t="shared" si="6"/>
        <v>82772.727983999997</v>
      </c>
      <c r="D46" s="12">
        <f>Výpar!$P$18/31</f>
        <v>0</v>
      </c>
      <c r="E46" s="12">
        <f t="shared" si="7"/>
        <v>0</v>
      </c>
      <c r="F46" s="13">
        <f t="shared" si="0"/>
        <v>11664</v>
      </c>
      <c r="G46" s="13">
        <f t="shared" si="8"/>
        <v>7171.2000000000007</v>
      </c>
      <c r="H46" s="14">
        <f t="shared" si="8"/>
        <v>7171.2000000000007</v>
      </c>
      <c r="I46" s="15">
        <f t="shared" si="1"/>
        <v>26006.400000000001</v>
      </c>
      <c r="J46" s="15">
        <f t="shared" si="2"/>
        <v>56766.327983999996</v>
      </c>
      <c r="K46" s="15">
        <f t="shared" si="9"/>
        <v>5627000</v>
      </c>
      <c r="L46" s="15">
        <f t="shared" si="10"/>
        <v>190469.93415444958</v>
      </c>
      <c r="N46" s="2">
        <v>41984.999999954161</v>
      </c>
      <c r="O46" s="42">
        <f t="shared" si="3"/>
        <v>0.3161875494470246</v>
      </c>
      <c r="P46" s="12">
        <f t="shared" si="11"/>
        <v>27318.604272222925</v>
      </c>
      <c r="Q46" s="12">
        <f t="shared" si="12"/>
        <v>0</v>
      </c>
      <c r="R46" s="12">
        <f t="shared" si="13"/>
        <v>0</v>
      </c>
      <c r="S46" s="13">
        <f t="shared" si="14"/>
        <v>7171.2000000000007</v>
      </c>
      <c r="T46" s="13">
        <f t="shared" si="22"/>
        <v>0</v>
      </c>
      <c r="U46" s="14">
        <v>0</v>
      </c>
      <c r="V46" s="15">
        <f t="shared" si="23"/>
        <v>7171.2000000000007</v>
      </c>
      <c r="W46" s="15">
        <f t="shared" si="15"/>
        <v>20147.404272222924</v>
      </c>
      <c r="X46" s="15">
        <f t="shared" si="28"/>
        <v>6518000</v>
      </c>
      <c r="Y46" s="15">
        <f t="shared" si="24"/>
        <v>773658.36000475532</v>
      </c>
      <c r="Z46" s="15">
        <f t="shared" si="17"/>
        <v>6518000</v>
      </c>
      <c r="AB46" s="2">
        <v>41984.999999954161</v>
      </c>
      <c r="AC46" s="12">
        <f t="shared" si="4"/>
        <v>9028.1139448441209</v>
      </c>
      <c r="AD46" s="12">
        <f t="shared" si="18"/>
        <v>0</v>
      </c>
      <c r="AE46" s="12">
        <f t="shared" si="27"/>
        <v>0</v>
      </c>
      <c r="AF46" s="13">
        <f t="shared" si="20"/>
        <v>4147.2</v>
      </c>
      <c r="AG46" s="15">
        <f t="shared" si="29"/>
        <v>4147.2</v>
      </c>
      <c r="AH46" s="15">
        <f t="shared" si="21"/>
        <v>4880.913944844121</v>
      </c>
      <c r="AI46" s="15">
        <f t="shared" si="25"/>
        <v>1661721.43</v>
      </c>
      <c r="AJ46" s="15">
        <f t="shared" si="26"/>
        <v>157827.06501899479</v>
      </c>
    </row>
    <row r="47" spans="1:36" x14ac:dyDescent="0.15">
      <c r="A47" s="2">
        <v>41985.999999954103</v>
      </c>
      <c r="B47" s="42">
        <v>0.97848127100000004</v>
      </c>
      <c r="C47" s="12">
        <f t="shared" si="6"/>
        <v>84540.781814400005</v>
      </c>
      <c r="D47" s="12">
        <f>Výpar!$P$18/31</f>
        <v>0</v>
      </c>
      <c r="E47" s="12">
        <f t="shared" si="7"/>
        <v>0</v>
      </c>
      <c r="F47" s="13">
        <f t="shared" si="0"/>
        <v>11664</v>
      </c>
      <c r="G47" s="13">
        <f t="shared" si="8"/>
        <v>7171.2000000000007</v>
      </c>
      <c r="H47" s="14">
        <f t="shared" si="8"/>
        <v>7171.2000000000007</v>
      </c>
      <c r="I47" s="15">
        <f t="shared" si="1"/>
        <v>26006.400000000001</v>
      </c>
      <c r="J47" s="15">
        <f t="shared" si="2"/>
        <v>58534.381814400003</v>
      </c>
      <c r="K47" s="15">
        <f t="shared" si="9"/>
        <v>5627000</v>
      </c>
      <c r="L47" s="15">
        <f t="shared" si="10"/>
        <v>249004.31596884958</v>
      </c>
      <c r="N47" s="2">
        <v>41985.999999954103</v>
      </c>
      <c r="O47" s="42">
        <f t="shared" si="3"/>
        <v>0.32294142383947749</v>
      </c>
      <c r="P47" s="12">
        <f t="shared" si="11"/>
        <v>27902.139019730854</v>
      </c>
      <c r="Q47" s="12">
        <f t="shared" si="12"/>
        <v>0</v>
      </c>
      <c r="R47" s="12">
        <f t="shared" si="13"/>
        <v>0</v>
      </c>
      <c r="S47" s="13">
        <f t="shared" si="14"/>
        <v>7171.2000000000007</v>
      </c>
      <c r="T47" s="13">
        <f t="shared" si="22"/>
        <v>0</v>
      </c>
      <c r="U47" s="14">
        <v>0</v>
      </c>
      <c r="V47" s="15">
        <f t="shared" si="23"/>
        <v>7171.2000000000007</v>
      </c>
      <c r="W47" s="15">
        <f t="shared" si="15"/>
        <v>20730.939019730853</v>
      </c>
      <c r="X47" s="15">
        <f t="shared" si="28"/>
        <v>6518000</v>
      </c>
      <c r="Y47" s="15">
        <f t="shared" si="24"/>
        <v>794389.29902448622</v>
      </c>
      <c r="Z47" s="15">
        <f t="shared" si="17"/>
        <v>6518000</v>
      </c>
      <c r="AB47" s="2">
        <v>41985.999999954103</v>
      </c>
      <c r="AC47" s="12">
        <f t="shared" si="4"/>
        <v>9220.9575520350645</v>
      </c>
      <c r="AD47" s="12">
        <f t="shared" si="18"/>
        <v>0</v>
      </c>
      <c r="AE47" s="12">
        <f t="shared" si="27"/>
        <v>0</v>
      </c>
      <c r="AF47" s="13">
        <f t="shared" si="20"/>
        <v>4147.2</v>
      </c>
      <c r="AG47" s="15">
        <f t="shared" si="29"/>
        <v>4147.2</v>
      </c>
      <c r="AH47" s="15">
        <f t="shared" si="21"/>
        <v>5073.7575520350647</v>
      </c>
      <c r="AI47" s="15">
        <f t="shared" si="25"/>
        <v>1661721.43</v>
      </c>
      <c r="AJ47" s="15">
        <f t="shared" si="26"/>
        <v>162900.82257102986</v>
      </c>
    </row>
    <row r="48" spans="1:36" x14ac:dyDescent="0.15">
      <c r="A48" s="2">
        <v>41986.999999954045</v>
      </c>
      <c r="B48" s="42">
        <v>0.18553874000000001</v>
      </c>
      <c r="C48" s="12">
        <f t="shared" si="6"/>
        <v>16030.547136000001</v>
      </c>
      <c r="D48" s="12">
        <f>Výpar!$P$18/31</f>
        <v>0</v>
      </c>
      <c r="E48" s="12">
        <f t="shared" si="7"/>
        <v>0</v>
      </c>
      <c r="F48" s="13">
        <f t="shared" si="0"/>
        <v>11664</v>
      </c>
      <c r="G48" s="13">
        <f t="shared" si="8"/>
        <v>7171.2000000000007</v>
      </c>
      <c r="H48" s="14">
        <f t="shared" si="8"/>
        <v>7171.2000000000007</v>
      </c>
      <c r="I48" s="15">
        <f t="shared" si="1"/>
        <v>26006.400000000001</v>
      </c>
      <c r="J48" s="15">
        <f t="shared" si="2"/>
        <v>-9975.8528640000004</v>
      </c>
      <c r="K48" s="15">
        <f t="shared" si="9"/>
        <v>5617024.147136</v>
      </c>
      <c r="L48" s="15">
        <f t="shared" si="10"/>
        <v>229052.61024084955</v>
      </c>
      <c r="N48" s="2">
        <v>41986.999999954045</v>
      </c>
      <c r="O48" s="42">
        <f t="shared" si="3"/>
        <v>6.1235862809869375E-2</v>
      </c>
      <c r="P48" s="12">
        <f t="shared" si="11"/>
        <v>5290.7785467727144</v>
      </c>
      <c r="Q48" s="12">
        <f t="shared" si="12"/>
        <v>0</v>
      </c>
      <c r="R48" s="12">
        <f t="shared" si="13"/>
        <v>0</v>
      </c>
      <c r="S48" s="13">
        <f t="shared" si="14"/>
        <v>7171.2000000000007</v>
      </c>
      <c r="T48" s="13">
        <f t="shared" si="22"/>
        <v>0</v>
      </c>
      <c r="U48" s="14">
        <v>0</v>
      </c>
      <c r="V48" s="15">
        <f t="shared" si="23"/>
        <v>7171.2000000000007</v>
      </c>
      <c r="W48" s="15">
        <f t="shared" si="15"/>
        <v>-1880.4214532272863</v>
      </c>
      <c r="X48" s="15">
        <f t="shared" si="28"/>
        <v>6516119.5785467727</v>
      </c>
      <c r="Y48" s="15">
        <f t="shared" si="24"/>
        <v>790628.45611803164</v>
      </c>
      <c r="Z48" s="15">
        <f t="shared" si="17"/>
        <v>6518000</v>
      </c>
      <c r="AB48" s="2">
        <v>41986.999999954045</v>
      </c>
      <c r="AC48" s="12">
        <f t="shared" si="4"/>
        <v>1748.4696912487666</v>
      </c>
      <c r="AD48" s="12">
        <f t="shared" si="18"/>
        <v>0</v>
      </c>
      <c r="AE48" s="12">
        <f t="shared" si="27"/>
        <v>0</v>
      </c>
      <c r="AF48" s="13">
        <f t="shared" si="20"/>
        <v>4147.2</v>
      </c>
      <c r="AG48" s="15">
        <f t="shared" si="29"/>
        <v>4147.2</v>
      </c>
      <c r="AH48" s="15">
        <f t="shared" si="21"/>
        <v>-2398.7303087512332</v>
      </c>
      <c r="AI48" s="15">
        <f t="shared" si="25"/>
        <v>1659322.6996912486</v>
      </c>
      <c r="AJ48" s="15">
        <f t="shared" si="26"/>
        <v>158103.36195352717</v>
      </c>
    </row>
    <row r="49" spans="1:36" x14ac:dyDescent="0.15">
      <c r="A49" s="2">
        <v>41987.999999953987</v>
      </c>
      <c r="B49" s="42">
        <v>0.58869475100000002</v>
      </c>
      <c r="C49" s="12">
        <f t="shared" si="6"/>
        <v>50863.226486400003</v>
      </c>
      <c r="D49" s="12">
        <f>Výpar!$P$18/31</f>
        <v>0</v>
      </c>
      <c r="E49" s="12">
        <f t="shared" si="7"/>
        <v>0</v>
      </c>
      <c r="F49" s="13">
        <f t="shared" si="0"/>
        <v>11664</v>
      </c>
      <c r="G49" s="13">
        <f t="shared" si="8"/>
        <v>7171.2000000000007</v>
      </c>
      <c r="H49" s="14">
        <f t="shared" si="8"/>
        <v>7171.2000000000007</v>
      </c>
      <c r="I49" s="15">
        <f t="shared" si="1"/>
        <v>26006.400000000001</v>
      </c>
      <c r="J49" s="15">
        <f t="shared" si="2"/>
        <v>24856.826486400001</v>
      </c>
      <c r="K49" s="15">
        <f t="shared" si="9"/>
        <v>5627000</v>
      </c>
      <c r="L49" s="15">
        <f t="shared" si="10"/>
        <v>253909.43672724956</v>
      </c>
      <c r="N49" s="2">
        <v>41987.999999953987</v>
      </c>
      <c r="O49" s="42">
        <f t="shared" si="3"/>
        <v>0.19429490040261246</v>
      </c>
      <c r="P49" s="12">
        <f t="shared" si="11"/>
        <v>16787.079394785716</v>
      </c>
      <c r="Q49" s="12">
        <f t="shared" si="12"/>
        <v>0</v>
      </c>
      <c r="R49" s="12">
        <f t="shared" si="13"/>
        <v>0</v>
      </c>
      <c r="S49" s="13">
        <f t="shared" si="14"/>
        <v>7171.2000000000007</v>
      </c>
      <c r="T49" s="13">
        <f t="shared" si="22"/>
        <v>0</v>
      </c>
      <c r="U49" s="14">
        <v>0</v>
      </c>
      <c r="V49" s="15">
        <f t="shared" si="23"/>
        <v>7171.2000000000007</v>
      </c>
      <c r="W49" s="15">
        <f t="shared" si="15"/>
        <v>9615.8793947857157</v>
      </c>
      <c r="X49" s="15">
        <f t="shared" si="28"/>
        <v>6518000</v>
      </c>
      <c r="Y49" s="15">
        <f t="shared" si="24"/>
        <v>800244.33551281737</v>
      </c>
      <c r="Z49" s="15">
        <f t="shared" si="17"/>
        <v>6518000</v>
      </c>
      <c r="AB49" s="2">
        <v>41987.999999953987</v>
      </c>
      <c r="AC49" s="12">
        <f t="shared" si="4"/>
        <v>5547.7089556646724</v>
      </c>
      <c r="AD49" s="12">
        <f t="shared" si="18"/>
        <v>0</v>
      </c>
      <c r="AE49" s="12">
        <f t="shared" si="27"/>
        <v>0</v>
      </c>
      <c r="AF49" s="13">
        <f t="shared" si="20"/>
        <v>4147.2</v>
      </c>
      <c r="AG49" s="15">
        <f t="shared" si="29"/>
        <v>4147.2</v>
      </c>
      <c r="AH49" s="15">
        <f t="shared" si="21"/>
        <v>1400.5089556646726</v>
      </c>
      <c r="AI49" s="15">
        <f t="shared" si="25"/>
        <v>1660723.2086469133</v>
      </c>
      <c r="AJ49" s="15">
        <f t="shared" si="26"/>
        <v>158505.64955610523</v>
      </c>
    </row>
    <row r="50" spans="1:36" x14ac:dyDescent="0.15">
      <c r="A50" s="2">
        <v>41988.999999953929</v>
      </c>
      <c r="B50" s="42">
        <v>0.57796198600000004</v>
      </c>
      <c r="C50" s="12">
        <f t="shared" si="6"/>
        <v>49935.9155904</v>
      </c>
      <c r="D50" s="12">
        <f>Výpar!$P$18/31</f>
        <v>0</v>
      </c>
      <c r="E50" s="12">
        <f t="shared" si="7"/>
        <v>0</v>
      </c>
      <c r="F50" s="13">
        <f t="shared" si="0"/>
        <v>11664</v>
      </c>
      <c r="G50" s="13">
        <f t="shared" si="8"/>
        <v>7171.2000000000007</v>
      </c>
      <c r="H50" s="14">
        <f t="shared" si="8"/>
        <v>7171.2000000000007</v>
      </c>
      <c r="I50" s="15">
        <f t="shared" si="1"/>
        <v>26006.400000000001</v>
      </c>
      <c r="J50" s="15">
        <f t="shared" si="2"/>
        <v>23929.515590399998</v>
      </c>
      <c r="K50" s="15">
        <f t="shared" si="9"/>
        <v>5627000</v>
      </c>
      <c r="L50" s="15">
        <f t="shared" si="10"/>
        <v>277838.95231764956</v>
      </c>
      <c r="N50" s="2">
        <v>41988.999999953929</v>
      </c>
      <c r="O50" s="42">
        <f t="shared" si="3"/>
        <v>0.19075262063338169</v>
      </c>
      <c r="P50" s="12">
        <f t="shared" si="11"/>
        <v>16481.026422724179</v>
      </c>
      <c r="Q50" s="12">
        <f t="shared" si="12"/>
        <v>0</v>
      </c>
      <c r="R50" s="12">
        <f t="shared" si="13"/>
        <v>0</v>
      </c>
      <c r="S50" s="13">
        <f t="shared" si="14"/>
        <v>7171.2000000000007</v>
      </c>
      <c r="T50" s="13">
        <f t="shared" si="22"/>
        <v>0</v>
      </c>
      <c r="U50" s="14">
        <v>0</v>
      </c>
      <c r="V50" s="15">
        <f t="shared" si="23"/>
        <v>7171.2000000000007</v>
      </c>
      <c r="W50" s="15">
        <f t="shared" si="15"/>
        <v>9309.826422724178</v>
      </c>
      <c r="X50" s="15">
        <f t="shared" si="28"/>
        <v>6518000</v>
      </c>
      <c r="Y50" s="15">
        <f t="shared" si="24"/>
        <v>809554.16193554155</v>
      </c>
      <c r="Z50" s="15">
        <f t="shared" si="17"/>
        <v>6518000</v>
      </c>
      <c r="AB50" s="2">
        <v>41988.999999953929</v>
      </c>
      <c r="AC50" s="12">
        <f t="shared" si="4"/>
        <v>5446.5661199108272</v>
      </c>
      <c r="AD50" s="12">
        <f t="shared" si="18"/>
        <v>0</v>
      </c>
      <c r="AE50" s="12">
        <f t="shared" si="27"/>
        <v>0</v>
      </c>
      <c r="AF50" s="13">
        <f t="shared" si="20"/>
        <v>4147.2</v>
      </c>
      <c r="AG50" s="15">
        <f t="shared" si="29"/>
        <v>4147.2</v>
      </c>
      <c r="AH50" s="15">
        <f t="shared" si="21"/>
        <v>1299.3661199108274</v>
      </c>
      <c r="AI50" s="15">
        <f t="shared" si="25"/>
        <v>1661721.43</v>
      </c>
      <c r="AJ50" s="15">
        <f t="shared" si="26"/>
        <v>159805.01567601605</v>
      </c>
    </row>
    <row r="51" spans="1:36" x14ac:dyDescent="0.15">
      <c r="A51" s="2">
        <v>41989.99999995387</v>
      </c>
      <c r="B51" s="42">
        <v>0.58838454799999995</v>
      </c>
      <c r="C51" s="12">
        <f t="shared" si="6"/>
        <v>50836.424947199994</v>
      </c>
      <c r="D51" s="12">
        <f>Výpar!$P$18/31</f>
        <v>0</v>
      </c>
      <c r="E51" s="12">
        <f t="shared" si="7"/>
        <v>0</v>
      </c>
      <c r="F51" s="13">
        <f t="shared" si="0"/>
        <v>11664</v>
      </c>
      <c r="G51" s="13">
        <f t="shared" si="8"/>
        <v>7171.2000000000007</v>
      </c>
      <c r="H51" s="14">
        <f t="shared" si="8"/>
        <v>7171.2000000000007</v>
      </c>
      <c r="I51" s="15">
        <f t="shared" si="1"/>
        <v>26006.400000000001</v>
      </c>
      <c r="J51" s="15">
        <f t="shared" si="2"/>
        <v>24830.024947199992</v>
      </c>
      <c r="K51" s="15">
        <f t="shared" si="9"/>
        <v>5627000</v>
      </c>
      <c r="L51" s="15">
        <f t="shared" si="10"/>
        <v>302668.97726484953</v>
      </c>
      <c r="N51" s="2">
        <v>41989.99999995387</v>
      </c>
      <c r="O51" s="42">
        <f t="shared" si="3"/>
        <v>0.1941925199059506</v>
      </c>
      <c r="P51" s="12">
        <f t="shared" si="11"/>
        <v>16778.233719874133</v>
      </c>
      <c r="Q51" s="12">
        <f t="shared" si="12"/>
        <v>0</v>
      </c>
      <c r="R51" s="12">
        <f t="shared" si="13"/>
        <v>0</v>
      </c>
      <c r="S51" s="13">
        <f t="shared" si="14"/>
        <v>7171.2000000000007</v>
      </c>
      <c r="T51" s="13">
        <f t="shared" si="22"/>
        <v>0</v>
      </c>
      <c r="U51" s="14">
        <v>0</v>
      </c>
      <c r="V51" s="15">
        <f t="shared" si="23"/>
        <v>7171.2000000000007</v>
      </c>
      <c r="W51" s="15">
        <f t="shared" si="15"/>
        <v>9607.0337198741327</v>
      </c>
      <c r="X51" s="15">
        <f t="shared" si="28"/>
        <v>6518000</v>
      </c>
      <c r="Y51" s="15">
        <f t="shared" si="24"/>
        <v>819161.19565541565</v>
      </c>
      <c r="Z51" s="15">
        <f t="shared" si="17"/>
        <v>6518000</v>
      </c>
      <c r="AB51" s="2">
        <v>41989.99999995387</v>
      </c>
      <c r="AC51" s="12">
        <f t="shared" si="4"/>
        <v>5544.785681831755</v>
      </c>
      <c r="AD51" s="12">
        <f t="shared" si="18"/>
        <v>0</v>
      </c>
      <c r="AE51" s="12">
        <f t="shared" si="27"/>
        <v>0</v>
      </c>
      <c r="AF51" s="13">
        <f t="shared" si="20"/>
        <v>4147.2</v>
      </c>
      <c r="AG51" s="15">
        <f t="shared" si="29"/>
        <v>4147.2</v>
      </c>
      <c r="AH51" s="15">
        <f t="shared" si="21"/>
        <v>1397.5856818317552</v>
      </c>
      <c r="AI51" s="15">
        <f t="shared" si="25"/>
        <v>1661721.43</v>
      </c>
      <c r="AJ51" s="15">
        <f t="shared" si="26"/>
        <v>161202.6013578478</v>
      </c>
    </row>
    <row r="52" spans="1:36" x14ac:dyDescent="0.15">
      <c r="A52" s="2">
        <v>41990.999999953812</v>
      </c>
      <c r="B52" s="42">
        <v>0.57858239199999995</v>
      </c>
      <c r="C52" s="12">
        <f t="shared" si="6"/>
        <v>49989.518668799996</v>
      </c>
      <c r="D52" s="12">
        <f>Výpar!$P$18/31</f>
        <v>0</v>
      </c>
      <c r="E52" s="12">
        <f t="shared" si="7"/>
        <v>0</v>
      </c>
      <c r="F52" s="13">
        <f t="shared" si="0"/>
        <v>11664</v>
      </c>
      <c r="G52" s="13">
        <f t="shared" si="8"/>
        <v>7171.2000000000007</v>
      </c>
      <c r="H52" s="14">
        <f t="shared" si="8"/>
        <v>7171.2000000000007</v>
      </c>
      <c r="I52" s="15">
        <f t="shared" si="1"/>
        <v>26006.400000000001</v>
      </c>
      <c r="J52" s="15">
        <f t="shared" si="2"/>
        <v>23983.118668799994</v>
      </c>
      <c r="K52" s="15">
        <f t="shared" si="9"/>
        <v>5627000</v>
      </c>
      <c r="L52" s="15">
        <f t="shared" si="10"/>
        <v>326652.09593364951</v>
      </c>
      <c r="N52" s="2">
        <v>41990.999999953812</v>
      </c>
      <c r="O52" s="42">
        <f t="shared" si="3"/>
        <v>0.19095738162670534</v>
      </c>
      <c r="P52" s="12">
        <f t="shared" si="11"/>
        <v>16498.717772547341</v>
      </c>
      <c r="Q52" s="12">
        <f t="shared" si="12"/>
        <v>0</v>
      </c>
      <c r="R52" s="12">
        <f t="shared" si="13"/>
        <v>0</v>
      </c>
      <c r="S52" s="13">
        <f t="shared" si="14"/>
        <v>7171.2000000000007</v>
      </c>
      <c r="T52" s="13">
        <f t="shared" si="22"/>
        <v>0</v>
      </c>
      <c r="U52" s="14">
        <v>0</v>
      </c>
      <c r="V52" s="15">
        <f t="shared" si="23"/>
        <v>7171.2000000000007</v>
      </c>
      <c r="W52" s="15">
        <f t="shared" si="15"/>
        <v>9327.5177725473404</v>
      </c>
      <c r="X52" s="15">
        <f t="shared" si="28"/>
        <v>6518000</v>
      </c>
      <c r="Y52" s="15">
        <f t="shared" si="24"/>
        <v>828488.71342796297</v>
      </c>
      <c r="Z52" s="15">
        <f t="shared" si="17"/>
        <v>6518000</v>
      </c>
      <c r="AB52" s="2">
        <v>41990.999999953812</v>
      </c>
      <c r="AC52" s="12">
        <f t="shared" si="4"/>
        <v>5452.4126675766611</v>
      </c>
      <c r="AD52" s="12">
        <f t="shared" si="18"/>
        <v>0</v>
      </c>
      <c r="AE52" s="12">
        <f t="shared" si="27"/>
        <v>0</v>
      </c>
      <c r="AF52" s="13">
        <f t="shared" si="20"/>
        <v>4147.2</v>
      </c>
      <c r="AG52" s="15">
        <f t="shared" si="29"/>
        <v>4147.2</v>
      </c>
      <c r="AH52" s="15">
        <f t="shared" si="21"/>
        <v>1305.2126675766613</v>
      </c>
      <c r="AI52" s="15">
        <f t="shared" si="25"/>
        <v>1661721.43</v>
      </c>
      <c r="AJ52" s="15">
        <f t="shared" si="26"/>
        <v>162507.81402542445</v>
      </c>
    </row>
    <row r="53" spans="1:36" x14ac:dyDescent="0.15">
      <c r="A53" s="2">
        <v>41991.999999953754</v>
      </c>
      <c r="B53" s="42">
        <v>0.57920279900000005</v>
      </c>
      <c r="C53" s="12">
        <f t="shared" si="6"/>
        <v>50043.121833600002</v>
      </c>
      <c r="D53" s="12">
        <f>Výpar!$P$18/31</f>
        <v>0</v>
      </c>
      <c r="E53" s="12">
        <f t="shared" si="7"/>
        <v>0</v>
      </c>
      <c r="F53" s="13">
        <f t="shared" si="0"/>
        <v>11664</v>
      </c>
      <c r="G53" s="13">
        <f t="shared" si="8"/>
        <v>7171.2000000000007</v>
      </c>
      <c r="H53" s="14">
        <f t="shared" si="8"/>
        <v>7171.2000000000007</v>
      </c>
      <c r="I53" s="15">
        <f t="shared" si="1"/>
        <v>26006.400000000001</v>
      </c>
      <c r="J53" s="15">
        <f t="shared" si="2"/>
        <v>24036.721833600001</v>
      </c>
      <c r="K53" s="15">
        <f t="shared" si="9"/>
        <v>5627000</v>
      </c>
      <c r="L53" s="15">
        <f t="shared" si="10"/>
        <v>350688.81776724954</v>
      </c>
      <c r="N53" s="2">
        <v>41991.999999953754</v>
      </c>
      <c r="O53" s="42">
        <f t="shared" si="3"/>
        <v>0.19116214295007256</v>
      </c>
      <c r="P53" s="12">
        <f t="shared" si="11"/>
        <v>16516.409150886269</v>
      </c>
      <c r="Q53" s="12">
        <f t="shared" si="12"/>
        <v>0</v>
      </c>
      <c r="R53" s="12">
        <f t="shared" si="13"/>
        <v>0</v>
      </c>
      <c r="S53" s="13">
        <f t="shared" si="14"/>
        <v>7171.2000000000007</v>
      </c>
      <c r="T53" s="13">
        <f t="shared" si="22"/>
        <v>0</v>
      </c>
      <c r="U53" s="14">
        <v>0</v>
      </c>
      <c r="V53" s="15">
        <f t="shared" si="23"/>
        <v>7171.2000000000007</v>
      </c>
      <c r="W53" s="15">
        <f t="shared" si="15"/>
        <v>9345.2091508862686</v>
      </c>
      <c r="X53" s="15">
        <f t="shared" si="28"/>
        <v>6518000</v>
      </c>
      <c r="Y53" s="15">
        <f t="shared" si="24"/>
        <v>837833.92257884925</v>
      </c>
      <c r="Z53" s="15">
        <f t="shared" si="17"/>
        <v>6518000</v>
      </c>
      <c r="AB53" s="2">
        <v>41991.999999953754</v>
      </c>
      <c r="AC53" s="12">
        <f t="shared" si="4"/>
        <v>5458.2592246662407</v>
      </c>
      <c r="AD53" s="12">
        <f t="shared" si="18"/>
        <v>0</v>
      </c>
      <c r="AE53" s="12">
        <f t="shared" si="27"/>
        <v>0</v>
      </c>
      <c r="AF53" s="13">
        <f t="shared" si="20"/>
        <v>4147.2</v>
      </c>
      <c r="AG53" s="15">
        <f t="shared" si="29"/>
        <v>4147.2</v>
      </c>
      <c r="AH53" s="15">
        <f t="shared" si="21"/>
        <v>1311.0592246662409</v>
      </c>
      <c r="AI53" s="15">
        <f t="shared" si="25"/>
        <v>1661721.43</v>
      </c>
      <c r="AJ53" s="15">
        <f t="shared" si="26"/>
        <v>163818.87325009069</v>
      </c>
    </row>
    <row r="54" spans="1:36" x14ac:dyDescent="0.15">
      <c r="A54" s="2">
        <v>41992.999999953696</v>
      </c>
      <c r="B54" s="42">
        <v>0.98112781400000004</v>
      </c>
      <c r="C54" s="12">
        <f t="shared" si="6"/>
        <v>84769.443129599997</v>
      </c>
      <c r="D54" s="12">
        <f>Výpar!$P$18/31</f>
        <v>0</v>
      </c>
      <c r="E54" s="12">
        <f t="shared" si="7"/>
        <v>0</v>
      </c>
      <c r="F54" s="13">
        <f t="shared" si="0"/>
        <v>11664</v>
      </c>
      <c r="G54" s="13">
        <f t="shared" si="8"/>
        <v>7171.2000000000007</v>
      </c>
      <c r="H54" s="14">
        <f t="shared" si="8"/>
        <v>7171.2000000000007</v>
      </c>
      <c r="I54" s="15">
        <f t="shared" si="1"/>
        <v>26006.400000000001</v>
      </c>
      <c r="J54" s="15">
        <f t="shared" si="2"/>
        <v>58763.043129599995</v>
      </c>
      <c r="K54" s="15">
        <f t="shared" si="9"/>
        <v>5627000</v>
      </c>
      <c r="L54" s="15">
        <f t="shared" si="10"/>
        <v>409451.86089684954</v>
      </c>
      <c r="N54" s="2">
        <v>41992.999999953696</v>
      </c>
      <c r="O54" s="42">
        <f t="shared" si="3"/>
        <v>0.32381489826357035</v>
      </c>
      <c r="P54" s="12">
        <f t="shared" si="11"/>
        <v>27977.607209972477</v>
      </c>
      <c r="Q54" s="12">
        <f t="shared" si="12"/>
        <v>0</v>
      </c>
      <c r="R54" s="12">
        <f t="shared" si="13"/>
        <v>0</v>
      </c>
      <c r="S54" s="13">
        <f t="shared" si="14"/>
        <v>7171.2000000000007</v>
      </c>
      <c r="T54" s="13">
        <f t="shared" si="22"/>
        <v>0</v>
      </c>
      <c r="U54" s="14">
        <v>0</v>
      </c>
      <c r="V54" s="15">
        <f t="shared" si="23"/>
        <v>7171.2000000000007</v>
      </c>
      <c r="W54" s="15">
        <f t="shared" si="15"/>
        <v>20806.407209972476</v>
      </c>
      <c r="X54" s="15">
        <f t="shared" si="28"/>
        <v>6518000</v>
      </c>
      <c r="Y54" s="15">
        <f t="shared" si="24"/>
        <v>858640.32978882175</v>
      </c>
      <c r="Z54" s="15">
        <f t="shared" si="17"/>
        <v>6518000</v>
      </c>
      <c r="AB54" s="2">
        <v>41992.999999953696</v>
      </c>
      <c r="AC54" s="12">
        <f t="shared" si="4"/>
        <v>9245.8978972270525</v>
      </c>
      <c r="AD54" s="12">
        <f t="shared" si="18"/>
        <v>0</v>
      </c>
      <c r="AE54" s="12">
        <f t="shared" si="27"/>
        <v>0</v>
      </c>
      <c r="AF54" s="13">
        <f t="shared" si="20"/>
        <v>4147.2</v>
      </c>
      <c r="AG54" s="15">
        <f t="shared" si="29"/>
        <v>4147.2</v>
      </c>
      <c r="AH54" s="15">
        <f t="shared" si="21"/>
        <v>5098.6978972270526</v>
      </c>
      <c r="AI54" s="15">
        <f t="shared" si="25"/>
        <v>1661721.43</v>
      </c>
      <c r="AJ54" s="15">
        <f t="shared" si="26"/>
        <v>168917.57114731774</v>
      </c>
    </row>
    <row r="55" spans="1:36" x14ac:dyDescent="0.15">
      <c r="A55" s="2">
        <v>41993.999999953638</v>
      </c>
      <c r="B55" s="42">
        <v>0.55316995499999999</v>
      </c>
      <c r="C55" s="12">
        <f t="shared" si="6"/>
        <v>47793.884112</v>
      </c>
      <c r="D55" s="12">
        <f>Výpar!$P$18/31</f>
        <v>0</v>
      </c>
      <c r="E55" s="12">
        <f t="shared" si="7"/>
        <v>0</v>
      </c>
      <c r="F55" s="13">
        <f t="shared" si="0"/>
        <v>11664</v>
      </c>
      <c r="G55" s="13">
        <f t="shared" si="8"/>
        <v>7171.2000000000007</v>
      </c>
      <c r="H55" s="14">
        <f t="shared" si="8"/>
        <v>7171.2000000000007</v>
      </c>
      <c r="I55" s="15">
        <f t="shared" si="1"/>
        <v>26006.400000000001</v>
      </c>
      <c r="J55" s="15">
        <f t="shared" si="2"/>
        <v>21787.484111999998</v>
      </c>
      <c r="K55" s="15">
        <f t="shared" si="9"/>
        <v>5627000</v>
      </c>
      <c r="L55" s="15">
        <f t="shared" si="10"/>
        <v>431239.34500884952</v>
      </c>
      <c r="N55" s="2">
        <v>41993.999999953638</v>
      </c>
      <c r="O55" s="42">
        <f t="shared" si="3"/>
        <v>0.18257017092452826</v>
      </c>
      <c r="P55" s="12">
        <f t="shared" si="11"/>
        <v>15774.062767879243</v>
      </c>
      <c r="Q55" s="12">
        <f t="shared" si="12"/>
        <v>0</v>
      </c>
      <c r="R55" s="12">
        <f t="shared" si="13"/>
        <v>0</v>
      </c>
      <c r="S55" s="13">
        <f t="shared" si="14"/>
        <v>7171.2000000000007</v>
      </c>
      <c r="T55" s="13">
        <f t="shared" si="22"/>
        <v>0</v>
      </c>
      <c r="U55" s="14">
        <v>0</v>
      </c>
      <c r="V55" s="15">
        <f t="shared" si="23"/>
        <v>7171.2000000000007</v>
      </c>
      <c r="W55" s="15">
        <f t="shared" si="15"/>
        <v>8602.8627678792418</v>
      </c>
      <c r="X55" s="15">
        <f t="shared" si="28"/>
        <v>6518000</v>
      </c>
      <c r="Y55" s="15">
        <f t="shared" si="24"/>
        <v>867243.19255670102</v>
      </c>
      <c r="Z55" s="15">
        <f t="shared" si="17"/>
        <v>6518000</v>
      </c>
      <c r="AB55" s="2">
        <v>41993.999999953638</v>
      </c>
      <c r="AC55" s="12">
        <f t="shared" si="4"/>
        <v>5212.932352709433</v>
      </c>
      <c r="AD55" s="12">
        <f t="shared" si="18"/>
        <v>0</v>
      </c>
      <c r="AE55" s="12">
        <f t="shared" si="27"/>
        <v>0</v>
      </c>
      <c r="AF55" s="13">
        <f t="shared" si="20"/>
        <v>4147.2</v>
      </c>
      <c r="AG55" s="15">
        <f t="shared" si="29"/>
        <v>4147.2</v>
      </c>
      <c r="AH55" s="15">
        <f t="shared" si="21"/>
        <v>1065.7323527094331</v>
      </c>
      <c r="AI55" s="15">
        <f t="shared" si="25"/>
        <v>1661721.43</v>
      </c>
      <c r="AJ55" s="15">
        <f t="shared" si="26"/>
        <v>169983.30350002716</v>
      </c>
    </row>
    <row r="56" spans="1:36" x14ac:dyDescent="0.15">
      <c r="A56" s="2">
        <v>41994.999999953579</v>
      </c>
      <c r="B56" s="42">
        <v>0.64540039599999999</v>
      </c>
      <c r="C56" s="12">
        <f t="shared" si="6"/>
        <v>55762.5942144</v>
      </c>
      <c r="D56" s="12">
        <f>Výpar!$P$18/31</f>
        <v>0</v>
      </c>
      <c r="E56" s="12">
        <f t="shared" si="7"/>
        <v>0</v>
      </c>
      <c r="F56" s="13">
        <f t="shared" si="0"/>
        <v>11664</v>
      </c>
      <c r="G56" s="13">
        <f t="shared" si="8"/>
        <v>7171.2000000000007</v>
      </c>
      <c r="H56" s="14">
        <f t="shared" si="8"/>
        <v>7171.2000000000007</v>
      </c>
      <c r="I56" s="15">
        <f t="shared" si="1"/>
        <v>26006.400000000001</v>
      </c>
      <c r="J56" s="15">
        <f t="shared" si="2"/>
        <v>29756.194214399999</v>
      </c>
      <c r="K56" s="15">
        <f t="shared" si="9"/>
        <v>5627000</v>
      </c>
      <c r="L56" s="15">
        <f t="shared" si="10"/>
        <v>460995.53922324954</v>
      </c>
      <c r="N56" s="2">
        <v>41994.999999953579</v>
      </c>
      <c r="O56" s="42">
        <f t="shared" si="3"/>
        <v>0.21301023229375904</v>
      </c>
      <c r="P56" s="12">
        <f t="shared" si="11"/>
        <v>18404.084070180779</v>
      </c>
      <c r="Q56" s="12">
        <f t="shared" si="12"/>
        <v>0</v>
      </c>
      <c r="R56" s="12">
        <f t="shared" si="13"/>
        <v>0</v>
      </c>
      <c r="S56" s="13">
        <f t="shared" si="14"/>
        <v>7171.2000000000007</v>
      </c>
      <c r="T56" s="13">
        <f t="shared" si="22"/>
        <v>0</v>
      </c>
      <c r="U56" s="14">
        <v>0</v>
      </c>
      <c r="V56" s="15">
        <f t="shared" si="23"/>
        <v>7171.2000000000007</v>
      </c>
      <c r="W56" s="15">
        <f t="shared" si="15"/>
        <v>11232.884070180779</v>
      </c>
      <c r="X56" s="15">
        <f t="shared" si="28"/>
        <v>6518000</v>
      </c>
      <c r="Y56" s="15">
        <f t="shared" si="24"/>
        <v>878476.07662688184</v>
      </c>
      <c r="Z56" s="15">
        <f t="shared" si="17"/>
        <v>6518000</v>
      </c>
      <c r="AB56" s="2">
        <v>41994.999999953579</v>
      </c>
      <c r="AC56" s="12">
        <f t="shared" si="4"/>
        <v>6082.0884691032788</v>
      </c>
      <c r="AD56" s="12">
        <f t="shared" si="18"/>
        <v>0</v>
      </c>
      <c r="AE56" s="12">
        <f t="shared" si="27"/>
        <v>0</v>
      </c>
      <c r="AF56" s="13">
        <f t="shared" si="20"/>
        <v>4147.2</v>
      </c>
      <c r="AG56" s="15">
        <f t="shared" si="29"/>
        <v>4147.2</v>
      </c>
      <c r="AH56" s="15">
        <f t="shared" si="21"/>
        <v>1934.888469103279</v>
      </c>
      <c r="AI56" s="15">
        <f t="shared" si="25"/>
        <v>1661721.43</v>
      </c>
      <c r="AJ56" s="15">
        <f t="shared" si="26"/>
        <v>171918.19196913045</v>
      </c>
    </row>
    <row r="57" spans="1:36" x14ac:dyDescent="0.15">
      <c r="A57" s="2">
        <v>41995.999999953521</v>
      </c>
      <c r="B57" s="42">
        <v>0.59854271699999995</v>
      </c>
      <c r="C57" s="12">
        <f t="shared" si="6"/>
        <v>51714.090748799994</v>
      </c>
      <c r="D57" s="12">
        <f>Výpar!$P$18/31</f>
        <v>0</v>
      </c>
      <c r="E57" s="12">
        <f t="shared" si="7"/>
        <v>0</v>
      </c>
      <c r="F57" s="13">
        <f t="shared" si="0"/>
        <v>11664</v>
      </c>
      <c r="G57" s="13">
        <f t="shared" si="8"/>
        <v>7171.2000000000007</v>
      </c>
      <c r="H57" s="14">
        <f t="shared" si="8"/>
        <v>7171.2000000000007</v>
      </c>
      <c r="I57" s="15">
        <f t="shared" si="1"/>
        <v>26006.400000000001</v>
      </c>
      <c r="J57" s="15">
        <f t="shared" si="2"/>
        <v>25707.690748799992</v>
      </c>
      <c r="K57" s="15">
        <f t="shared" si="9"/>
        <v>5627000</v>
      </c>
      <c r="L57" s="15">
        <f t="shared" si="10"/>
        <v>486703.22997204954</v>
      </c>
      <c r="N57" s="2">
        <v>41995.999999953521</v>
      </c>
      <c r="O57" s="42">
        <f t="shared" si="3"/>
        <v>0.19754515797648761</v>
      </c>
      <c r="P57" s="12">
        <f t="shared" si="11"/>
        <v>17067.901649168529</v>
      </c>
      <c r="Q57" s="12">
        <f t="shared" si="12"/>
        <v>0</v>
      </c>
      <c r="R57" s="12">
        <f t="shared" si="13"/>
        <v>0</v>
      </c>
      <c r="S57" s="13">
        <f t="shared" si="14"/>
        <v>7171.2000000000007</v>
      </c>
      <c r="T57" s="13">
        <f t="shared" si="22"/>
        <v>0</v>
      </c>
      <c r="U57" s="14">
        <v>0</v>
      </c>
      <c r="V57" s="15">
        <f t="shared" si="23"/>
        <v>7171.2000000000007</v>
      </c>
      <c r="W57" s="15">
        <f t="shared" si="15"/>
        <v>9896.7016491685281</v>
      </c>
      <c r="X57" s="15">
        <f t="shared" si="28"/>
        <v>6518000</v>
      </c>
      <c r="Y57" s="15">
        <f t="shared" si="24"/>
        <v>888372.77827605035</v>
      </c>
      <c r="Z57" s="15">
        <f t="shared" si="17"/>
        <v>6518000</v>
      </c>
      <c r="AB57" s="2">
        <v>41995.999999953521</v>
      </c>
      <c r="AC57" s="12">
        <f t="shared" si="4"/>
        <v>5640.5136716579373</v>
      </c>
      <c r="AD57" s="12">
        <f t="shared" si="18"/>
        <v>0</v>
      </c>
      <c r="AE57" s="12">
        <f t="shared" si="27"/>
        <v>0</v>
      </c>
      <c r="AF57" s="13">
        <f t="shared" si="20"/>
        <v>4147.2</v>
      </c>
      <c r="AG57" s="15">
        <f t="shared" si="29"/>
        <v>4147.2</v>
      </c>
      <c r="AH57" s="15">
        <f t="shared" si="21"/>
        <v>1493.3136716579374</v>
      </c>
      <c r="AI57" s="15">
        <f t="shared" si="25"/>
        <v>1661721.43</v>
      </c>
      <c r="AJ57" s="15">
        <f t="shared" si="26"/>
        <v>173411.50564078838</v>
      </c>
    </row>
    <row r="58" spans="1:36" x14ac:dyDescent="0.15">
      <c r="A58" s="2">
        <v>41996.999999953463</v>
      </c>
      <c r="B58" s="42">
        <v>0.92508314999999997</v>
      </c>
      <c r="C58" s="12">
        <f t="shared" si="6"/>
        <v>79927.18415999999</v>
      </c>
      <c r="D58" s="12">
        <f>Výpar!$P$18/31</f>
        <v>0</v>
      </c>
      <c r="E58" s="12">
        <f t="shared" si="7"/>
        <v>0</v>
      </c>
      <c r="F58" s="13">
        <f t="shared" si="0"/>
        <v>11664</v>
      </c>
      <c r="G58" s="13">
        <f t="shared" si="8"/>
        <v>7171.2000000000007</v>
      </c>
      <c r="H58" s="14">
        <f t="shared" si="8"/>
        <v>7171.2000000000007</v>
      </c>
      <c r="I58" s="15">
        <f t="shared" si="1"/>
        <v>26006.400000000001</v>
      </c>
      <c r="J58" s="15">
        <f t="shared" si="2"/>
        <v>53920.784159999988</v>
      </c>
      <c r="K58" s="15">
        <f t="shared" si="9"/>
        <v>5627000</v>
      </c>
      <c r="L58" s="15">
        <f t="shared" si="10"/>
        <v>540624.01413204952</v>
      </c>
      <c r="N58" s="2">
        <v>41996.999999953463</v>
      </c>
      <c r="O58" s="42">
        <f t="shared" si="3"/>
        <v>0.30531771888243825</v>
      </c>
      <c r="P58" s="12">
        <f t="shared" si="11"/>
        <v>26379.450911442666</v>
      </c>
      <c r="Q58" s="12">
        <f t="shared" si="12"/>
        <v>0</v>
      </c>
      <c r="R58" s="12">
        <f t="shared" si="13"/>
        <v>0</v>
      </c>
      <c r="S58" s="13">
        <f t="shared" si="14"/>
        <v>7171.2000000000007</v>
      </c>
      <c r="T58" s="13">
        <f t="shared" si="22"/>
        <v>0</v>
      </c>
      <c r="U58" s="14">
        <v>0</v>
      </c>
      <c r="V58" s="15">
        <f t="shared" si="23"/>
        <v>7171.2000000000007</v>
      </c>
      <c r="W58" s="15">
        <f t="shared" si="15"/>
        <v>19208.250911442665</v>
      </c>
      <c r="X58" s="15">
        <f t="shared" si="28"/>
        <v>6518000</v>
      </c>
      <c r="Y58" s="15">
        <f t="shared" si="24"/>
        <v>907581.02918749303</v>
      </c>
      <c r="Z58" s="15">
        <f t="shared" si="17"/>
        <v>6518000</v>
      </c>
      <c r="AB58" s="2">
        <v>41996.999999953463</v>
      </c>
      <c r="AC58" s="12">
        <f t="shared" si="4"/>
        <v>8717.7472998896937</v>
      </c>
      <c r="AD58" s="12">
        <f t="shared" si="18"/>
        <v>0</v>
      </c>
      <c r="AE58" s="12">
        <f t="shared" si="27"/>
        <v>0</v>
      </c>
      <c r="AF58" s="13">
        <f t="shared" si="20"/>
        <v>4147.2</v>
      </c>
      <c r="AG58" s="15">
        <f t="shared" si="29"/>
        <v>4147.2</v>
      </c>
      <c r="AH58" s="15">
        <f t="shared" si="21"/>
        <v>4570.5472998896939</v>
      </c>
      <c r="AI58" s="15">
        <f t="shared" si="25"/>
        <v>1661721.43</v>
      </c>
      <c r="AJ58" s="15">
        <f t="shared" si="26"/>
        <v>177982.05294067808</v>
      </c>
    </row>
    <row r="59" spans="1:36" x14ac:dyDescent="0.15">
      <c r="A59" s="2">
        <v>41997.999999953405</v>
      </c>
      <c r="B59" s="42">
        <v>0.60257273899999997</v>
      </c>
      <c r="C59" s="12">
        <f t="shared" si="6"/>
        <v>52062.284649599998</v>
      </c>
      <c r="D59" s="12">
        <f>Výpar!$P$18/31</f>
        <v>0</v>
      </c>
      <c r="E59" s="12">
        <f t="shared" si="7"/>
        <v>0</v>
      </c>
      <c r="F59" s="13">
        <f t="shared" si="0"/>
        <v>11664</v>
      </c>
      <c r="G59" s="13">
        <f t="shared" si="8"/>
        <v>7171.2000000000007</v>
      </c>
      <c r="H59" s="14">
        <f t="shared" si="8"/>
        <v>7171.2000000000007</v>
      </c>
      <c r="I59" s="15">
        <f t="shared" si="1"/>
        <v>26006.400000000001</v>
      </c>
      <c r="J59" s="15">
        <f t="shared" si="2"/>
        <v>26055.884649599997</v>
      </c>
      <c r="K59" s="15">
        <f t="shared" si="9"/>
        <v>5627000</v>
      </c>
      <c r="L59" s="15">
        <f t="shared" si="10"/>
        <v>566679.89878164954</v>
      </c>
      <c r="N59" s="2">
        <v>41997.999999953405</v>
      </c>
      <c r="O59" s="42">
        <f t="shared" si="3"/>
        <v>0.19887524070914364</v>
      </c>
      <c r="P59" s="12">
        <f t="shared" si="11"/>
        <v>17182.820797270011</v>
      </c>
      <c r="Q59" s="12">
        <f t="shared" si="12"/>
        <v>0</v>
      </c>
      <c r="R59" s="12">
        <f t="shared" si="13"/>
        <v>0</v>
      </c>
      <c r="S59" s="13">
        <f t="shared" si="14"/>
        <v>7171.2000000000007</v>
      </c>
      <c r="T59" s="13">
        <f t="shared" si="22"/>
        <v>0</v>
      </c>
      <c r="U59" s="14">
        <v>0</v>
      </c>
      <c r="V59" s="15">
        <f t="shared" si="23"/>
        <v>7171.2000000000007</v>
      </c>
      <c r="W59" s="15">
        <f t="shared" si="15"/>
        <v>10011.62079727001</v>
      </c>
      <c r="X59" s="15">
        <f t="shared" si="28"/>
        <v>6518000</v>
      </c>
      <c r="Y59" s="15">
        <f t="shared" si="24"/>
        <v>917592.649984763</v>
      </c>
      <c r="Z59" s="15">
        <f t="shared" si="17"/>
        <v>6518000</v>
      </c>
      <c r="AB59" s="2">
        <v>41997.999999953405</v>
      </c>
      <c r="AC59" s="12">
        <f t="shared" si="4"/>
        <v>5678.491569546356</v>
      </c>
      <c r="AD59" s="12">
        <f t="shared" si="18"/>
        <v>0</v>
      </c>
      <c r="AE59" s="12">
        <f t="shared" si="27"/>
        <v>0</v>
      </c>
      <c r="AF59" s="13">
        <f t="shared" si="20"/>
        <v>4147.2</v>
      </c>
      <c r="AG59" s="15">
        <f t="shared" si="29"/>
        <v>4147.2</v>
      </c>
      <c r="AH59" s="15">
        <f t="shared" si="21"/>
        <v>1531.2915695463562</v>
      </c>
      <c r="AI59" s="15">
        <f t="shared" si="25"/>
        <v>1661721.43</v>
      </c>
      <c r="AJ59" s="15">
        <f t="shared" si="26"/>
        <v>179513.34451022444</v>
      </c>
    </row>
    <row r="60" spans="1:36" x14ac:dyDescent="0.15">
      <c r="A60" s="2">
        <v>41998.999999953347</v>
      </c>
      <c r="B60" s="42">
        <v>0.98473376099999999</v>
      </c>
      <c r="C60" s="12">
        <f t="shared" si="6"/>
        <v>85080.996950400004</v>
      </c>
      <c r="D60" s="12">
        <f>Výpar!$P$18/31</f>
        <v>0</v>
      </c>
      <c r="E60" s="12">
        <f t="shared" si="7"/>
        <v>0</v>
      </c>
      <c r="F60" s="13">
        <f t="shared" si="0"/>
        <v>11664</v>
      </c>
      <c r="G60" s="13">
        <f t="shared" si="8"/>
        <v>7171.2000000000007</v>
      </c>
      <c r="H60" s="14">
        <f t="shared" si="8"/>
        <v>7171.2000000000007</v>
      </c>
      <c r="I60" s="15">
        <f t="shared" si="1"/>
        <v>26006.400000000001</v>
      </c>
      <c r="J60" s="15">
        <f t="shared" si="2"/>
        <v>59074.596950400002</v>
      </c>
      <c r="K60" s="15">
        <f t="shared" si="9"/>
        <v>5627000</v>
      </c>
      <c r="L60" s="15">
        <f t="shared" si="10"/>
        <v>625754.49573204957</v>
      </c>
      <c r="N60" s="2">
        <v>41998.999999953347</v>
      </c>
      <c r="O60" s="42">
        <f t="shared" si="3"/>
        <v>0.32500501778142232</v>
      </c>
      <c r="P60" s="12">
        <f t="shared" si="11"/>
        <v>28080.433536314889</v>
      </c>
      <c r="Q60" s="12">
        <f t="shared" si="12"/>
        <v>0</v>
      </c>
      <c r="R60" s="12">
        <f t="shared" si="13"/>
        <v>0</v>
      </c>
      <c r="S60" s="13">
        <f t="shared" si="14"/>
        <v>7171.2000000000007</v>
      </c>
      <c r="T60" s="13">
        <f t="shared" si="22"/>
        <v>0</v>
      </c>
      <c r="U60" s="14">
        <v>0</v>
      </c>
      <c r="V60" s="15">
        <f t="shared" si="23"/>
        <v>7171.2000000000007</v>
      </c>
      <c r="W60" s="15">
        <f t="shared" si="15"/>
        <v>20909.233536314889</v>
      </c>
      <c r="X60" s="15">
        <f t="shared" si="28"/>
        <v>6518000</v>
      </c>
      <c r="Y60" s="15">
        <f t="shared" si="24"/>
        <v>938501.88352107792</v>
      </c>
      <c r="Z60" s="15">
        <f t="shared" si="17"/>
        <v>6518000</v>
      </c>
      <c r="AB60" s="2">
        <v>41998.999999953347</v>
      </c>
      <c r="AC60" s="12">
        <f t="shared" si="4"/>
        <v>9279.8794206423208</v>
      </c>
      <c r="AD60" s="12">
        <f t="shared" si="18"/>
        <v>0</v>
      </c>
      <c r="AE60" s="12">
        <f t="shared" si="27"/>
        <v>0</v>
      </c>
      <c r="AF60" s="13">
        <f t="shared" si="20"/>
        <v>4147.2</v>
      </c>
      <c r="AG60" s="15">
        <f t="shared" si="29"/>
        <v>4147.2</v>
      </c>
      <c r="AH60" s="15">
        <f t="shared" si="21"/>
        <v>5132.679420642321</v>
      </c>
      <c r="AI60" s="15">
        <f t="shared" si="25"/>
        <v>1661721.43</v>
      </c>
      <c r="AJ60" s="15">
        <f t="shared" si="26"/>
        <v>184646.02393086677</v>
      </c>
    </row>
    <row r="61" spans="1:36" x14ac:dyDescent="0.15">
      <c r="A61" s="2">
        <v>41999.999999953288</v>
      </c>
      <c r="B61" s="42">
        <v>0.62040614299999997</v>
      </c>
      <c r="C61" s="12">
        <f t="shared" si="6"/>
        <v>53603.090755199999</v>
      </c>
      <c r="D61" s="12">
        <f>Výpar!$P$18/31</f>
        <v>0</v>
      </c>
      <c r="E61" s="12">
        <f t="shared" si="7"/>
        <v>0</v>
      </c>
      <c r="F61" s="13">
        <f t="shared" si="0"/>
        <v>11664</v>
      </c>
      <c r="G61" s="13">
        <f t="shared" si="8"/>
        <v>7171.2000000000007</v>
      </c>
      <c r="H61" s="14">
        <f t="shared" si="8"/>
        <v>7171.2000000000007</v>
      </c>
      <c r="I61" s="15">
        <f t="shared" si="1"/>
        <v>26006.400000000001</v>
      </c>
      <c r="J61" s="15">
        <f t="shared" si="2"/>
        <v>27596.690755199998</v>
      </c>
      <c r="K61" s="15">
        <f t="shared" si="9"/>
        <v>5627000</v>
      </c>
      <c r="L61" s="15">
        <f t="shared" si="10"/>
        <v>653351.18648724956</v>
      </c>
      <c r="N61" s="2">
        <v>41999.999999953288</v>
      </c>
      <c r="O61" s="42">
        <f t="shared" si="3"/>
        <v>0.20476104051988384</v>
      </c>
      <c r="P61" s="12">
        <f t="shared" si="11"/>
        <v>17691.353900917962</v>
      </c>
      <c r="Q61" s="12">
        <f t="shared" si="12"/>
        <v>0</v>
      </c>
      <c r="R61" s="12">
        <f t="shared" si="13"/>
        <v>0</v>
      </c>
      <c r="S61" s="13">
        <f t="shared" si="14"/>
        <v>7171.2000000000007</v>
      </c>
      <c r="T61" s="13">
        <f t="shared" si="22"/>
        <v>0</v>
      </c>
      <c r="U61" s="14">
        <v>0</v>
      </c>
      <c r="V61" s="15">
        <f t="shared" si="23"/>
        <v>7171.2000000000007</v>
      </c>
      <c r="W61" s="15">
        <f t="shared" si="15"/>
        <v>10520.153900917961</v>
      </c>
      <c r="X61" s="15">
        <f t="shared" si="28"/>
        <v>6518000</v>
      </c>
      <c r="Y61" s="15">
        <f t="shared" si="24"/>
        <v>949022.03742199589</v>
      </c>
      <c r="Z61" s="15">
        <f t="shared" si="17"/>
        <v>6518000</v>
      </c>
      <c r="AB61" s="2">
        <v>41999.999999953288</v>
      </c>
      <c r="AC61" s="12">
        <f t="shared" si="4"/>
        <v>5846.5490134300135</v>
      </c>
      <c r="AD61" s="12">
        <f t="shared" si="18"/>
        <v>0</v>
      </c>
      <c r="AE61" s="12">
        <f t="shared" si="27"/>
        <v>0</v>
      </c>
      <c r="AF61" s="13">
        <f t="shared" si="20"/>
        <v>4147.2</v>
      </c>
      <c r="AG61" s="15">
        <f t="shared" si="29"/>
        <v>4147.2</v>
      </c>
      <c r="AH61" s="15">
        <f t="shared" si="21"/>
        <v>1699.3490134300137</v>
      </c>
      <c r="AI61" s="15">
        <f t="shared" si="25"/>
        <v>1661721.43</v>
      </c>
      <c r="AJ61" s="15">
        <f t="shared" si="26"/>
        <v>186345.37294429677</v>
      </c>
    </row>
    <row r="62" spans="1:36" x14ac:dyDescent="0.15">
      <c r="A62" s="2">
        <v>42000.99999995323</v>
      </c>
      <c r="B62" s="42">
        <v>0.60007998900000004</v>
      </c>
      <c r="C62" s="12">
        <f t="shared" si="6"/>
        <v>51846.911049600007</v>
      </c>
      <c r="D62" s="12">
        <f>Výpar!$P$18/31</f>
        <v>0</v>
      </c>
      <c r="E62" s="12">
        <f t="shared" si="7"/>
        <v>0</v>
      </c>
      <c r="F62" s="13">
        <f t="shared" si="0"/>
        <v>11664</v>
      </c>
      <c r="G62" s="13">
        <f t="shared" si="8"/>
        <v>7171.2000000000007</v>
      </c>
      <c r="H62" s="14">
        <f t="shared" si="8"/>
        <v>7171.2000000000007</v>
      </c>
      <c r="I62" s="15">
        <f t="shared" si="1"/>
        <v>26006.400000000001</v>
      </c>
      <c r="J62" s="15">
        <f t="shared" si="2"/>
        <v>25840.511049600005</v>
      </c>
      <c r="K62" s="15">
        <f t="shared" si="9"/>
        <v>5627000</v>
      </c>
      <c r="L62" s="15">
        <f t="shared" si="10"/>
        <v>679191.69753684953</v>
      </c>
      <c r="N62" s="2">
        <v>42000.99999995323</v>
      </c>
      <c r="O62" s="42">
        <f t="shared" si="3"/>
        <v>0.19805252467140783</v>
      </c>
      <c r="P62" s="12">
        <f t="shared" si="11"/>
        <v>17111.738131609636</v>
      </c>
      <c r="Q62" s="12">
        <f t="shared" si="12"/>
        <v>0</v>
      </c>
      <c r="R62" s="12">
        <f t="shared" si="13"/>
        <v>0</v>
      </c>
      <c r="S62" s="13">
        <f t="shared" si="14"/>
        <v>7171.2000000000007</v>
      </c>
      <c r="T62" s="13">
        <f t="shared" si="22"/>
        <v>0</v>
      </c>
      <c r="U62" s="14">
        <v>0</v>
      </c>
      <c r="V62" s="15">
        <f t="shared" si="23"/>
        <v>7171.2000000000007</v>
      </c>
      <c r="W62" s="15">
        <f t="shared" si="15"/>
        <v>9940.5381316096355</v>
      </c>
      <c r="X62" s="15">
        <f t="shared" si="28"/>
        <v>6518000</v>
      </c>
      <c r="Y62" s="15">
        <f t="shared" si="24"/>
        <v>958962.57555360557</v>
      </c>
      <c r="Z62" s="15">
        <f t="shared" si="17"/>
        <v>6518000</v>
      </c>
      <c r="AB62" s="2">
        <v>42000.99999995323</v>
      </c>
      <c r="AC62" s="12">
        <f t="shared" si="4"/>
        <v>5655.0005303010739</v>
      </c>
      <c r="AD62" s="12">
        <f t="shared" si="18"/>
        <v>0</v>
      </c>
      <c r="AE62" s="12">
        <f t="shared" si="27"/>
        <v>0</v>
      </c>
      <c r="AF62" s="13">
        <f t="shared" si="20"/>
        <v>4147.2</v>
      </c>
      <c r="AG62" s="15">
        <f t="shared" si="29"/>
        <v>4147.2</v>
      </c>
      <c r="AH62" s="15">
        <f t="shared" si="21"/>
        <v>1507.8005303010741</v>
      </c>
      <c r="AI62" s="15">
        <f t="shared" si="25"/>
        <v>1661721.43</v>
      </c>
      <c r="AJ62" s="15">
        <f t="shared" si="26"/>
        <v>187853.17347459786</v>
      </c>
    </row>
    <row r="63" spans="1:36" x14ac:dyDescent="0.15">
      <c r="A63" s="2">
        <v>42001.999999953172</v>
      </c>
      <c r="B63" s="42">
        <v>0.95578343799999999</v>
      </c>
      <c r="C63" s="12">
        <f t="shared" si="6"/>
        <v>82579.689043199993</v>
      </c>
      <c r="D63" s="12">
        <f>Výpar!$P$18/31</f>
        <v>0</v>
      </c>
      <c r="E63" s="12">
        <f t="shared" si="7"/>
        <v>0</v>
      </c>
      <c r="F63" s="13">
        <f t="shared" si="0"/>
        <v>11664</v>
      </c>
      <c r="G63" s="13">
        <f t="shared" si="8"/>
        <v>7171.2000000000007</v>
      </c>
      <c r="H63" s="14">
        <f t="shared" si="8"/>
        <v>7171.2000000000007</v>
      </c>
      <c r="I63" s="15">
        <f t="shared" si="1"/>
        <v>26006.400000000001</v>
      </c>
      <c r="J63" s="15">
        <f t="shared" si="2"/>
        <v>56573.289043199991</v>
      </c>
      <c r="K63" s="15">
        <f t="shared" si="9"/>
        <v>5627000</v>
      </c>
      <c r="L63" s="15">
        <f t="shared" si="10"/>
        <v>735764.9865800495</v>
      </c>
      <c r="N63" s="2">
        <v>42001.999999953172</v>
      </c>
      <c r="O63" s="42">
        <f t="shared" si="3"/>
        <v>0.31545015065486204</v>
      </c>
      <c r="P63" s="12">
        <f t="shared" si="11"/>
        <v>27254.893016580081</v>
      </c>
      <c r="Q63" s="12">
        <f t="shared" si="12"/>
        <v>0</v>
      </c>
      <c r="R63" s="12">
        <f t="shared" si="13"/>
        <v>0</v>
      </c>
      <c r="S63" s="13">
        <f t="shared" si="14"/>
        <v>7171.2000000000007</v>
      </c>
      <c r="T63" s="13">
        <f t="shared" si="22"/>
        <v>0</v>
      </c>
      <c r="U63" s="14">
        <v>0</v>
      </c>
      <c r="V63" s="15">
        <f t="shared" si="23"/>
        <v>7171.2000000000007</v>
      </c>
      <c r="W63" s="15">
        <f t="shared" si="15"/>
        <v>20083.69301658008</v>
      </c>
      <c r="X63" s="15">
        <f t="shared" si="28"/>
        <v>6518000</v>
      </c>
      <c r="Y63" s="15">
        <f t="shared" si="24"/>
        <v>979046.26857018564</v>
      </c>
      <c r="Z63" s="15">
        <f t="shared" si="17"/>
        <v>6518000</v>
      </c>
      <c r="AB63" s="2">
        <v>42001.999999953172</v>
      </c>
      <c r="AC63" s="12">
        <f t="shared" si="4"/>
        <v>9007.0589718381416</v>
      </c>
      <c r="AD63" s="12">
        <f t="shared" si="18"/>
        <v>0</v>
      </c>
      <c r="AE63" s="12">
        <f t="shared" si="27"/>
        <v>0</v>
      </c>
      <c r="AF63" s="13">
        <f t="shared" si="20"/>
        <v>4147.2</v>
      </c>
      <c r="AG63" s="15">
        <f t="shared" si="29"/>
        <v>4147.2</v>
      </c>
      <c r="AH63" s="15">
        <f t="shared" si="21"/>
        <v>4859.8589718381418</v>
      </c>
      <c r="AI63" s="15">
        <f t="shared" si="25"/>
        <v>1661721.43</v>
      </c>
      <c r="AJ63" s="15">
        <f t="shared" si="26"/>
        <v>192713.032446436</v>
      </c>
    </row>
    <row r="64" spans="1:36" x14ac:dyDescent="0.15">
      <c r="A64" s="2">
        <v>42002.999999953114</v>
      </c>
      <c r="B64" s="42">
        <v>0.97546955300000004</v>
      </c>
      <c r="C64" s="12">
        <f t="shared" si="6"/>
        <v>84280.569379200009</v>
      </c>
      <c r="D64" s="12">
        <f>Výpar!$P$18/31</f>
        <v>0</v>
      </c>
      <c r="E64" s="12">
        <f t="shared" si="7"/>
        <v>0</v>
      </c>
      <c r="F64" s="13">
        <f t="shared" si="0"/>
        <v>11664</v>
      </c>
      <c r="G64" s="13">
        <f t="shared" si="8"/>
        <v>7171.2000000000007</v>
      </c>
      <c r="H64" s="14">
        <f t="shared" si="8"/>
        <v>7171.2000000000007</v>
      </c>
      <c r="I64" s="15">
        <f t="shared" si="1"/>
        <v>26006.400000000001</v>
      </c>
      <c r="J64" s="15">
        <f t="shared" si="2"/>
        <v>58274.169379200008</v>
      </c>
      <c r="K64" s="15">
        <f t="shared" si="9"/>
        <v>5627000</v>
      </c>
      <c r="L64" s="15">
        <f t="shared" si="10"/>
        <v>794039.15595924947</v>
      </c>
      <c r="N64" s="2">
        <v>42002.999999953114</v>
      </c>
      <c r="O64" s="42">
        <f t="shared" si="3"/>
        <v>0.32194742576516688</v>
      </c>
      <c r="P64" s="12">
        <f t="shared" si="11"/>
        <v>27816.25758611042</v>
      </c>
      <c r="Q64" s="12">
        <f t="shared" si="12"/>
        <v>0</v>
      </c>
      <c r="R64" s="12">
        <f t="shared" si="13"/>
        <v>0</v>
      </c>
      <c r="S64" s="13">
        <f t="shared" si="14"/>
        <v>7171.2000000000007</v>
      </c>
      <c r="T64" s="13">
        <f t="shared" si="22"/>
        <v>0</v>
      </c>
      <c r="U64" s="14">
        <v>0</v>
      </c>
      <c r="V64" s="15">
        <f t="shared" si="23"/>
        <v>7171.2000000000007</v>
      </c>
      <c r="W64" s="15">
        <f t="shared" si="15"/>
        <v>20645.057586110419</v>
      </c>
      <c r="X64" s="15">
        <f t="shared" si="28"/>
        <v>6518000</v>
      </c>
      <c r="Y64" s="15">
        <f t="shared" si="24"/>
        <v>999691.32615629607</v>
      </c>
      <c r="Z64" s="15">
        <f t="shared" si="17"/>
        <v>6518000</v>
      </c>
      <c r="AB64" s="2">
        <v>42002.999999953114</v>
      </c>
      <c r="AC64" s="12">
        <f t="shared" si="4"/>
        <v>9192.5758909243541</v>
      </c>
      <c r="AD64" s="12">
        <f t="shared" si="18"/>
        <v>0</v>
      </c>
      <c r="AE64" s="12">
        <f t="shared" si="27"/>
        <v>0</v>
      </c>
      <c r="AF64" s="13">
        <f t="shared" si="20"/>
        <v>4147.2</v>
      </c>
      <c r="AG64" s="15">
        <f t="shared" si="29"/>
        <v>4147.2</v>
      </c>
      <c r="AH64" s="15">
        <f t="shared" si="21"/>
        <v>5045.3758909243543</v>
      </c>
      <c r="AI64" s="15">
        <f t="shared" si="25"/>
        <v>1661721.43</v>
      </c>
      <c r="AJ64" s="15">
        <f t="shared" si="26"/>
        <v>197758.40833736036</v>
      </c>
    </row>
    <row r="65" spans="1:36" x14ac:dyDescent="0.15">
      <c r="A65" s="2">
        <v>42003.999999953056</v>
      </c>
      <c r="B65" s="42">
        <v>0.59646226199999997</v>
      </c>
      <c r="C65" s="12">
        <f t="shared" si="6"/>
        <v>51534.339436799994</v>
      </c>
      <c r="D65" s="12">
        <f>Výpar!$P$18/31</f>
        <v>0</v>
      </c>
      <c r="E65" s="12">
        <f t="shared" si="7"/>
        <v>0</v>
      </c>
      <c r="F65" s="13">
        <f t="shared" si="0"/>
        <v>11664</v>
      </c>
      <c r="G65" s="13">
        <f t="shared" si="8"/>
        <v>7171.2000000000007</v>
      </c>
      <c r="H65" s="14">
        <f t="shared" si="8"/>
        <v>7171.2000000000007</v>
      </c>
      <c r="I65" s="15">
        <f t="shared" si="1"/>
        <v>26006.400000000001</v>
      </c>
      <c r="J65" s="15">
        <f t="shared" si="2"/>
        <v>25527.939436799992</v>
      </c>
      <c r="K65" s="15">
        <f t="shared" si="9"/>
        <v>5627000</v>
      </c>
      <c r="L65" s="15">
        <f t="shared" si="10"/>
        <v>819567.09539604944</v>
      </c>
      <c r="N65" s="2">
        <v>42003.999999953056</v>
      </c>
      <c r="O65" s="42">
        <f t="shared" si="3"/>
        <v>0.19685851724063858</v>
      </c>
      <c r="P65" s="12">
        <f t="shared" si="11"/>
        <v>17008.575889591171</v>
      </c>
      <c r="Q65" s="12">
        <f t="shared" si="12"/>
        <v>0</v>
      </c>
      <c r="R65" s="12">
        <f t="shared" si="13"/>
        <v>0</v>
      </c>
      <c r="S65" s="13">
        <f t="shared" si="14"/>
        <v>7171.2000000000007</v>
      </c>
      <c r="T65" s="13">
        <f t="shared" si="22"/>
        <v>0</v>
      </c>
      <c r="U65" s="14">
        <v>0</v>
      </c>
      <c r="V65" s="15">
        <f t="shared" si="23"/>
        <v>7171.2000000000007</v>
      </c>
      <c r="W65" s="15">
        <f t="shared" si="15"/>
        <v>9837.3758895911706</v>
      </c>
      <c r="X65" s="15">
        <f t="shared" si="28"/>
        <v>6518000</v>
      </c>
      <c r="Y65" s="15">
        <f t="shared" si="24"/>
        <v>1009528.7020458872</v>
      </c>
      <c r="Z65" s="15">
        <f t="shared" si="17"/>
        <v>6518000</v>
      </c>
      <c r="AB65" s="2">
        <v>42003.999999953056</v>
      </c>
      <c r="AC65" s="12">
        <f t="shared" si="4"/>
        <v>5620.9079951749191</v>
      </c>
      <c r="AD65" s="12">
        <f t="shared" si="18"/>
        <v>0</v>
      </c>
      <c r="AE65" s="12">
        <f t="shared" si="27"/>
        <v>0</v>
      </c>
      <c r="AF65" s="13">
        <f t="shared" si="20"/>
        <v>4147.2</v>
      </c>
      <c r="AG65" s="15">
        <f t="shared" si="29"/>
        <v>4147.2</v>
      </c>
      <c r="AH65" s="15">
        <f t="shared" si="21"/>
        <v>1473.7079951749192</v>
      </c>
      <c r="AI65" s="15">
        <f t="shared" si="25"/>
        <v>1661721.43</v>
      </c>
      <c r="AJ65" s="15">
        <f t="shared" si="26"/>
        <v>199232.11633253528</v>
      </c>
    </row>
    <row r="66" spans="1:36" x14ac:dyDescent="0.15">
      <c r="A66" s="2">
        <v>42004.999999952997</v>
      </c>
      <c r="B66" s="42">
        <v>0.97174973399999998</v>
      </c>
      <c r="C66" s="12">
        <f t="shared" si="6"/>
        <v>83959.177017599999</v>
      </c>
      <c r="D66" s="12">
        <f>Výpar!$E$18/31</f>
        <v>0</v>
      </c>
      <c r="E66" s="12">
        <f t="shared" si="7"/>
        <v>0</v>
      </c>
      <c r="F66" s="13">
        <f t="shared" si="0"/>
        <v>11664</v>
      </c>
      <c r="G66" s="13">
        <f t="shared" si="8"/>
        <v>7171.2000000000007</v>
      </c>
      <c r="H66" s="14">
        <f t="shared" si="8"/>
        <v>7171.2000000000007</v>
      </c>
      <c r="I66" s="15">
        <f t="shared" si="1"/>
        <v>26006.400000000001</v>
      </c>
      <c r="J66" s="15">
        <f t="shared" si="2"/>
        <v>57952.777017599998</v>
      </c>
      <c r="K66" s="15">
        <f t="shared" si="9"/>
        <v>5627000</v>
      </c>
      <c r="L66" s="15">
        <f t="shared" si="10"/>
        <v>877519.87241364946</v>
      </c>
      <c r="N66" s="2">
        <v>42004.999999952997</v>
      </c>
      <c r="O66" s="42">
        <f t="shared" si="3"/>
        <v>0.32071972352917266</v>
      </c>
      <c r="P66" s="12">
        <f t="shared" si="11"/>
        <v>27710.184112920517</v>
      </c>
      <c r="Q66" s="12">
        <f t="shared" si="12"/>
        <v>0</v>
      </c>
      <c r="R66" s="12">
        <f t="shared" si="13"/>
        <v>0</v>
      </c>
      <c r="S66" s="13">
        <f t="shared" si="14"/>
        <v>7171.2000000000007</v>
      </c>
      <c r="T66" s="13">
        <f t="shared" si="22"/>
        <v>0</v>
      </c>
      <c r="U66" s="14">
        <v>0</v>
      </c>
      <c r="V66" s="15">
        <f t="shared" si="23"/>
        <v>7171.2000000000007</v>
      </c>
      <c r="W66" s="15">
        <f t="shared" si="15"/>
        <v>20538.984112920516</v>
      </c>
      <c r="X66" s="15">
        <f t="shared" si="28"/>
        <v>6518000</v>
      </c>
      <c r="Y66" s="15">
        <f t="shared" si="24"/>
        <v>1030067.6861588077</v>
      </c>
      <c r="Z66" s="15">
        <f t="shared" si="17"/>
        <v>6518000</v>
      </c>
      <c r="AB66" s="2">
        <v>42004.999999952997</v>
      </c>
      <c r="AC66" s="12">
        <f t="shared" si="4"/>
        <v>9157.5212668688509</v>
      </c>
      <c r="AD66" s="12">
        <f t="shared" si="18"/>
        <v>0</v>
      </c>
      <c r="AE66" s="12">
        <f t="shared" si="27"/>
        <v>0</v>
      </c>
      <c r="AF66" s="13">
        <f t="shared" si="20"/>
        <v>4147.2</v>
      </c>
      <c r="AG66" s="15">
        <f t="shared" si="29"/>
        <v>4147.2</v>
      </c>
      <c r="AH66" s="15">
        <f t="shared" si="21"/>
        <v>5010.3212668688511</v>
      </c>
      <c r="AI66" s="15">
        <f t="shared" si="25"/>
        <v>1661721.43</v>
      </c>
      <c r="AJ66" s="15">
        <f t="shared" si="26"/>
        <v>204242.43759940413</v>
      </c>
    </row>
    <row r="67" spans="1:36" x14ac:dyDescent="0.15">
      <c r="A67" s="2">
        <v>42005.999999952939</v>
      </c>
      <c r="B67" s="42">
        <v>0.993658971</v>
      </c>
      <c r="C67" s="12">
        <f t="shared" si="6"/>
        <v>85852.135094400001</v>
      </c>
      <c r="D67" s="12">
        <f>Výpar!$E$18/31</f>
        <v>0</v>
      </c>
      <c r="E67" s="12">
        <f t="shared" si="7"/>
        <v>0</v>
      </c>
      <c r="F67" s="13">
        <f t="shared" si="0"/>
        <v>11664</v>
      </c>
      <c r="G67" s="13">
        <f t="shared" si="8"/>
        <v>7171.2000000000007</v>
      </c>
      <c r="H67" s="14">
        <f t="shared" si="8"/>
        <v>7171.2000000000007</v>
      </c>
      <c r="I67" s="15">
        <f t="shared" si="1"/>
        <v>26006.400000000001</v>
      </c>
      <c r="J67" s="15">
        <f t="shared" si="2"/>
        <v>59845.735094399999</v>
      </c>
      <c r="K67" s="15">
        <f t="shared" si="9"/>
        <v>5627000</v>
      </c>
      <c r="L67" s="15">
        <f t="shared" si="10"/>
        <v>937365.60750804946</v>
      </c>
      <c r="N67" s="2">
        <v>42005.999999952939</v>
      </c>
      <c r="O67" s="42">
        <f t="shared" si="3"/>
        <v>0.32795072569724232</v>
      </c>
      <c r="P67" s="12">
        <f t="shared" si="11"/>
        <v>28334.942700241736</v>
      </c>
      <c r="Q67" s="12">
        <f t="shared" si="12"/>
        <v>0</v>
      </c>
      <c r="R67" s="12">
        <f t="shared" si="13"/>
        <v>0</v>
      </c>
      <c r="S67" s="13">
        <f t="shared" si="14"/>
        <v>7171.2000000000007</v>
      </c>
      <c r="T67" s="13">
        <f t="shared" si="22"/>
        <v>0</v>
      </c>
      <c r="U67" s="14">
        <v>0</v>
      </c>
      <c r="V67" s="15">
        <f t="shared" si="23"/>
        <v>7171.2000000000007</v>
      </c>
      <c r="W67" s="15">
        <f t="shared" si="15"/>
        <v>21163.742700241735</v>
      </c>
      <c r="X67" s="15">
        <f t="shared" si="28"/>
        <v>6518000</v>
      </c>
      <c r="Y67" s="15">
        <f t="shared" si="24"/>
        <v>1051231.4288590495</v>
      </c>
      <c r="Z67" s="15">
        <f t="shared" si="17"/>
        <v>6518000</v>
      </c>
      <c r="AB67" s="2">
        <v>42005.999999952939</v>
      </c>
      <c r="AC67" s="12">
        <f t="shared" si="4"/>
        <v>9363.9883198028438</v>
      </c>
      <c r="AD67" s="12">
        <f t="shared" si="18"/>
        <v>0</v>
      </c>
      <c r="AE67" s="12">
        <f t="shared" si="27"/>
        <v>0</v>
      </c>
      <c r="AF67" s="13">
        <f t="shared" si="20"/>
        <v>4147.2</v>
      </c>
      <c r="AG67" s="15">
        <f t="shared" si="29"/>
        <v>4147.2</v>
      </c>
      <c r="AH67" s="15">
        <f t="shared" si="21"/>
        <v>5216.7883198028439</v>
      </c>
      <c r="AI67" s="15">
        <f t="shared" si="25"/>
        <v>1661721.43</v>
      </c>
      <c r="AJ67" s="15">
        <f t="shared" si="26"/>
        <v>209459.22591920698</v>
      </c>
    </row>
    <row r="68" spans="1:36" x14ac:dyDescent="0.15">
      <c r="A68" s="2">
        <v>42006.999999952881</v>
      </c>
      <c r="B68" s="42">
        <v>0.96741081699999998</v>
      </c>
      <c r="C68" s="12">
        <f t="shared" si="6"/>
        <v>83584.294588799996</v>
      </c>
      <c r="D68" s="12">
        <f>Výpar!$E$18/31</f>
        <v>0</v>
      </c>
      <c r="E68" s="12">
        <f t="shared" si="7"/>
        <v>0</v>
      </c>
      <c r="F68" s="13">
        <f t="shared" si="0"/>
        <v>11664</v>
      </c>
      <c r="G68" s="13">
        <f t="shared" si="8"/>
        <v>7171.2000000000007</v>
      </c>
      <c r="H68" s="14">
        <f t="shared" si="8"/>
        <v>7171.2000000000007</v>
      </c>
      <c r="I68" s="15">
        <f t="shared" si="1"/>
        <v>26006.400000000001</v>
      </c>
      <c r="J68" s="15">
        <f t="shared" si="2"/>
        <v>57577.894588799994</v>
      </c>
      <c r="K68" s="15">
        <f t="shared" si="9"/>
        <v>5627000</v>
      </c>
      <c r="L68" s="15">
        <f t="shared" si="10"/>
        <v>994943.50209684949</v>
      </c>
      <c r="N68" s="2">
        <v>42006.999999952881</v>
      </c>
      <c r="O68" s="42">
        <f t="shared" si="3"/>
        <v>0.3192876919968069</v>
      </c>
      <c r="P68" s="12">
        <f t="shared" si="11"/>
        <v>27586.456588524117</v>
      </c>
      <c r="Q68" s="12">
        <f t="shared" si="12"/>
        <v>0</v>
      </c>
      <c r="R68" s="12">
        <f t="shared" si="13"/>
        <v>0</v>
      </c>
      <c r="S68" s="13">
        <f t="shared" si="14"/>
        <v>7171.2000000000007</v>
      </c>
      <c r="T68" s="13">
        <f t="shared" si="22"/>
        <v>0</v>
      </c>
      <c r="U68" s="14">
        <v>0</v>
      </c>
      <c r="V68" s="15">
        <f t="shared" si="23"/>
        <v>7171.2000000000007</v>
      </c>
      <c r="W68" s="15">
        <f t="shared" si="15"/>
        <v>20415.256588524117</v>
      </c>
      <c r="X68" s="15">
        <f t="shared" si="28"/>
        <v>6518000</v>
      </c>
      <c r="Y68" s="15">
        <f t="shared" si="24"/>
        <v>1071646.6854475737</v>
      </c>
      <c r="Z68" s="15">
        <f t="shared" si="17"/>
        <v>6518000</v>
      </c>
      <c r="AB68" s="2">
        <v>42006.999999952881</v>
      </c>
      <c r="AC68" s="12">
        <f t="shared" si="4"/>
        <v>9116.6324214053984</v>
      </c>
      <c r="AD68" s="12">
        <f t="shared" si="18"/>
        <v>0</v>
      </c>
      <c r="AE68" s="12">
        <f t="shared" si="27"/>
        <v>0</v>
      </c>
      <c r="AF68" s="13">
        <f t="shared" si="20"/>
        <v>4147.2</v>
      </c>
      <c r="AG68" s="15">
        <f t="shared" si="29"/>
        <v>4147.2</v>
      </c>
      <c r="AH68" s="15">
        <f t="shared" si="21"/>
        <v>4969.4324214053986</v>
      </c>
      <c r="AI68" s="15">
        <f t="shared" si="25"/>
        <v>1661721.43</v>
      </c>
      <c r="AJ68" s="15">
        <f t="shared" si="26"/>
        <v>214428.65834061237</v>
      </c>
    </row>
    <row r="69" spans="1:36" x14ac:dyDescent="0.15">
      <c r="A69" s="2">
        <v>42007.999999952823</v>
      </c>
      <c r="B69" s="42">
        <v>1.571283268</v>
      </c>
      <c r="C69" s="12">
        <f t="shared" si="6"/>
        <v>135758.87435520001</v>
      </c>
      <c r="D69" s="12">
        <f>Výpar!$E$18/31</f>
        <v>0</v>
      </c>
      <c r="E69" s="12">
        <f t="shared" si="7"/>
        <v>0</v>
      </c>
      <c r="F69" s="13">
        <f t="shared" si="0"/>
        <v>11664</v>
      </c>
      <c r="G69" s="13">
        <f t="shared" si="8"/>
        <v>7171.2000000000007</v>
      </c>
      <c r="H69" s="14">
        <f t="shared" si="8"/>
        <v>7171.2000000000007</v>
      </c>
      <c r="I69" s="15">
        <f t="shared" ref="I69:I132" si="30">SUM(F69:H69)</f>
        <v>26006.400000000001</v>
      </c>
      <c r="J69" s="15">
        <f t="shared" ref="J69:J132" si="31">C69-(E69+I69)</f>
        <v>109752.47435520001</v>
      </c>
      <c r="K69" s="15">
        <f t="shared" si="9"/>
        <v>5627000</v>
      </c>
      <c r="L69" s="15">
        <f t="shared" si="10"/>
        <v>1104695.9764520496</v>
      </c>
      <c r="N69" s="2">
        <v>42007.999999952823</v>
      </c>
      <c r="O69" s="42">
        <f t="shared" ref="O69:O132" si="32">B69*90.96/275.6</f>
        <v>0.51859189425718433</v>
      </c>
      <c r="P69" s="12">
        <f t="shared" si="11"/>
        <v>44806.339663820727</v>
      </c>
      <c r="Q69" s="12">
        <f t="shared" si="12"/>
        <v>0</v>
      </c>
      <c r="R69" s="12">
        <f t="shared" si="13"/>
        <v>0</v>
      </c>
      <c r="S69" s="13">
        <f t="shared" si="14"/>
        <v>7171.2000000000007</v>
      </c>
      <c r="T69" s="13">
        <f t="shared" si="22"/>
        <v>0</v>
      </c>
      <c r="U69" s="14">
        <v>0</v>
      </c>
      <c r="V69" s="15">
        <f t="shared" si="23"/>
        <v>7171.2000000000007</v>
      </c>
      <c r="W69" s="15">
        <f t="shared" si="15"/>
        <v>37635.139663820722</v>
      </c>
      <c r="X69" s="15">
        <f t="shared" si="28"/>
        <v>6518000</v>
      </c>
      <c r="Y69" s="15">
        <f t="shared" si="24"/>
        <v>1109281.8251113943</v>
      </c>
      <c r="Z69" s="15">
        <f t="shared" si="17"/>
        <v>6518000</v>
      </c>
      <c r="AB69" s="2">
        <v>42007.999999952823</v>
      </c>
      <c r="AC69" s="12">
        <f t="shared" ref="AC69:AC132" si="33">P69*30.06/90.96</f>
        <v>14807.372144837853</v>
      </c>
      <c r="AD69" s="12">
        <f t="shared" si="18"/>
        <v>0</v>
      </c>
      <c r="AE69" s="12">
        <f t="shared" si="27"/>
        <v>0</v>
      </c>
      <c r="AF69" s="13">
        <f t="shared" si="20"/>
        <v>4147.2</v>
      </c>
      <c r="AG69" s="15">
        <f t="shared" ref="AG69:AG100" si="34">SUM(AF69:AF69)</f>
        <v>4147.2</v>
      </c>
      <c r="AH69" s="15">
        <f t="shared" si="21"/>
        <v>10660.172144837852</v>
      </c>
      <c r="AI69" s="15">
        <f t="shared" si="25"/>
        <v>1661721.43</v>
      </c>
      <c r="AJ69" s="15">
        <f t="shared" si="26"/>
        <v>225088.83048545022</v>
      </c>
    </row>
    <row r="70" spans="1:36" x14ac:dyDescent="0.15">
      <c r="A70" s="2">
        <v>42008.999999952764</v>
      </c>
      <c r="B70" s="42">
        <v>0.61219950499999998</v>
      </c>
      <c r="C70" s="12">
        <f t="shared" ref="C70:C133" si="35">B70*86400</f>
        <v>52894.037231999995</v>
      </c>
      <c r="D70" s="12">
        <f>Výpar!$E$18/31</f>
        <v>0</v>
      </c>
      <c r="E70" s="12">
        <f t="shared" ref="E70:E133" si="36">D70*1.03</f>
        <v>0</v>
      </c>
      <c r="F70" s="13">
        <f t="shared" ref="F70:F133" si="37">0.135*86400</f>
        <v>11664</v>
      </c>
      <c r="G70" s="13">
        <f t="shared" ref="G70:H133" si="38">0.083*86400</f>
        <v>7171.2000000000007</v>
      </c>
      <c r="H70" s="14">
        <f t="shared" si="38"/>
        <v>7171.2000000000007</v>
      </c>
      <c r="I70" s="15">
        <f t="shared" si="30"/>
        <v>26006.400000000001</v>
      </c>
      <c r="J70" s="15">
        <f t="shared" si="31"/>
        <v>26887.637231999994</v>
      </c>
      <c r="K70" s="15">
        <f t="shared" ref="K70:K133" si="39">IF(IF(J70+K69&gt;$L$2,$L$2,J70+K69)&lt;0,0,IF(J70+K69&gt;$L$2,$L$2,J70+K69))</f>
        <v>5627000</v>
      </c>
      <c r="L70" s="15">
        <f t="shared" ref="L70:L133" si="40">IF((IF($L$2&lt;=K70,J70,J70+K70-$L$2)+L69)&lt;0,0,IF($L$2&lt;=K70,J70,J70+K70-$L$2)+L69)</f>
        <v>1131583.6136840496</v>
      </c>
      <c r="N70" s="2">
        <v>42008.999999952764</v>
      </c>
      <c r="O70" s="42">
        <f t="shared" si="32"/>
        <v>0.20205249265166905</v>
      </c>
      <c r="P70" s="12">
        <f t="shared" ref="P70:P133" si="41">O70*86400</f>
        <v>17457.335365104205</v>
      </c>
      <c r="Q70" s="12">
        <f t="shared" ref="Q70:Q133" si="42">D70*1124000/3935000</f>
        <v>0</v>
      </c>
      <c r="R70" s="12">
        <f t="shared" ref="R70:R133" si="43">Q70*1.03</f>
        <v>0</v>
      </c>
      <c r="S70" s="13">
        <f t="shared" ref="S70:S133" si="44">0.083*86400</f>
        <v>7171.2000000000007</v>
      </c>
      <c r="T70" s="13">
        <f t="shared" si="22"/>
        <v>0</v>
      </c>
      <c r="U70" s="14">
        <v>0</v>
      </c>
      <c r="V70" s="15">
        <f t="shared" si="23"/>
        <v>7171.2000000000007</v>
      </c>
      <c r="W70" s="15">
        <f t="shared" ref="W70:W133" si="45">P70+T70-(R70+V70)</f>
        <v>10286.135365104205</v>
      </c>
      <c r="X70" s="15">
        <f t="shared" si="28"/>
        <v>6518000</v>
      </c>
      <c r="Y70" s="15">
        <f t="shared" si="24"/>
        <v>1119567.9604764986</v>
      </c>
      <c r="Z70" s="15">
        <f t="shared" ref="Z70:Z133" si="46">$Y$2</f>
        <v>6518000</v>
      </c>
      <c r="AB70" s="2">
        <v>42008.999999952764</v>
      </c>
      <c r="AC70" s="12">
        <f t="shared" si="33"/>
        <v>5769.2117532435404</v>
      </c>
      <c r="AD70" s="12">
        <f t="shared" ref="AD70:AD133" si="47">$D70*440751.35/3935000</f>
        <v>0</v>
      </c>
      <c r="AE70" s="12">
        <f t="shared" si="27"/>
        <v>0</v>
      </c>
      <c r="AF70" s="13">
        <f t="shared" ref="AF70:AF133" si="48">0.048*86400</f>
        <v>4147.2</v>
      </c>
      <c r="AG70" s="15">
        <f t="shared" si="34"/>
        <v>4147.2</v>
      </c>
      <c r="AH70" s="15">
        <f t="shared" ref="AH70:AH133" si="49">AC70-(AE70+AG70)</f>
        <v>1622.0117532435406</v>
      </c>
      <c r="AI70" s="15">
        <f t="shared" si="25"/>
        <v>1661721.43</v>
      </c>
      <c r="AJ70" s="15">
        <f t="shared" si="26"/>
        <v>226710.84223869376</v>
      </c>
    </row>
    <row r="71" spans="1:36" x14ac:dyDescent="0.15">
      <c r="A71" s="2">
        <v>42009.999999952706</v>
      </c>
      <c r="B71" s="42">
        <v>0.65125302500000004</v>
      </c>
      <c r="C71" s="12">
        <f t="shared" si="35"/>
        <v>56268.261360000004</v>
      </c>
      <c r="D71" s="12">
        <f>Výpar!$E$18/31</f>
        <v>0</v>
      </c>
      <c r="E71" s="12">
        <f t="shared" si="36"/>
        <v>0</v>
      </c>
      <c r="F71" s="13">
        <f t="shared" si="37"/>
        <v>11664</v>
      </c>
      <c r="G71" s="13">
        <f t="shared" si="38"/>
        <v>7171.2000000000007</v>
      </c>
      <c r="H71" s="14">
        <f t="shared" si="38"/>
        <v>7171.2000000000007</v>
      </c>
      <c r="I71" s="15">
        <f t="shared" si="30"/>
        <v>26006.400000000001</v>
      </c>
      <c r="J71" s="15">
        <f t="shared" si="31"/>
        <v>30261.861360000003</v>
      </c>
      <c r="K71" s="15">
        <f t="shared" si="39"/>
        <v>5627000</v>
      </c>
      <c r="L71" s="15">
        <f t="shared" si="40"/>
        <v>1161845.4750440496</v>
      </c>
      <c r="N71" s="2">
        <v>42009.999999952706</v>
      </c>
      <c r="O71" s="42">
        <f t="shared" si="32"/>
        <v>0.21494185469521043</v>
      </c>
      <c r="P71" s="12">
        <f t="shared" si="41"/>
        <v>18570.976245666181</v>
      </c>
      <c r="Q71" s="12">
        <f t="shared" si="42"/>
        <v>0</v>
      </c>
      <c r="R71" s="12">
        <f t="shared" si="43"/>
        <v>0</v>
      </c>
      <c r="S71" s="13">
        <f t="shared" si="44"/>
        <v>7171.2000000000007</v>
      </c>
      <c r="T71" s="13">
        <f t="shared" ref="T71:T134" si="50">AG71-$AG$5</f>
        <v>0</v>
      </c>
      <c r="U71" s="14">
        <v>0</v>
      </c>
      <c r="V71" s="15">
        <f t="shared" ref="V71:V134" si="51">SUM(S71:U71)</f>
        <v>7171.2000000000007</v>
      </c>
      <c r="W71" s="15">
        <f t="shared" si="45"/>
        <v>11399.77624566618</v>
      </c>
      <c r="X71" s="15">
        <f t="shared" si="28"/>
        <v>6518000</v>
      </c>
      <c r="Y71" s="15">
        <f t="shared" ref="Y71:Y134" si="52">IF((IF($Y$2&lt;=X71,W71,W71+X71-$Y$2)+Y70)&lt;0,0,IF($Y$2&lt;=X71,W71,W71+X71-$Y$2)+Y70)</f>
        <v>1130967.7367221648</v>
      </c>
      <c r="Z71" s="15">
        <f t="shared" si="46"/>
        <v>6518000</v>
      </c>
      <c r="AB71" s="2">
        <v>42009.999999952706</v>
      </c>
      <c r="AC71" s="12">
        <f t="shared" si="33"/>
        <v>6137.2421497880987</v>
      </c>
      <c r="AD71" s="12">
        <f t="shared" si="47"/>
        <v>0</v>
      </c>
      <c r="AE71" s="12">
        <f t="shared" si="27"/>
        <v>0</v>
      </c>
      <c r="AF71" s="13">
        <f t="shared" si="48"/>
        <v>4147.2</v>
      </c>
      <c r="AG71" s="15">
        <f t="shared" si="34"/>
        <v>4147.2</v>
      </c>
      <c r="AH71" s="15">
        <f t="shared" si="49"/>
        <v>1990.0421497880989</v>
      </c>
      <c r="AI71" s="15">
        <f t="shared" ref="AI71:AI134" si="53">IF(IF(AH71+AI70&gt;$AJ$2,$AJ$2,AH71+AI70)&lt;0,0,IF(AH71+AI70&gt;$AJ$2,$AJ$2,AH71+AI70))</f>
        <v>1661721.43</v>
      </c>
      <c r="AJ71" s="15">
        <f t="shared" si="26"/>
        <v>228700.88438848185</v>
      </c>
    </row>
    <row r="72" spans="1:36" x14ac:dyDescent="0.15">
      <c r="A72" s="2">
        <v>42010.999999952648</v>
      </c>
      <c r="B72" s="42">
        <v>1.0339683550000001</v>
      </c>
      <c r="C72" s="12">
        <f t="shared" si="35"/>
        <v>89334.865872000009</v>
      </c>
      <c r="D72" s="12">
        <f>Výpar!$E$18/31</f>
        <v>0</v>
      </c>
      <c r="E72" s="12">
        <f t="shared" si="36"/>
        <v>0</v>
      </c>
      <c r="F72" s="13">
        <f t="shared" si="37"/>
        <v>11664</v>
      </c>
      <c r="G72" s="13">
        <f t="shared" si="38"/>
        <v>7171.2000000000007</v>
      </c>
      <c r="H72" s="14">
        <f t="shared" si="38"/>
        <v>7171.2000000000007</v>
      </c>
      <c r="I72" s="15">
        <f t="shared" si="30"/>
        <v>26006.400000000001</v>
      </c>
      <c r="J72" s="15">
        <f t="shared" si="31"/>
        <v>63328.465872000008</v>
      </c>
      <c r="K72" s="15">
        <f t="shared" si="39"/>
        <v>5627000</v>
      </c>
      <c r="L72" s="15">
        <f t="shared" si="40"/>
        <v>1225173.9409160495</v>
      </c>
      <c r="N72" s="2">
        <v>42010.999999952648</v>
      </c>
      <c r="O72" s="42">
        <f t="shared" si="32"/>
        <v>0.34125457754281563</v>
      </c>
      <c r="P72" s="12">
        <f t="shared" si="41"/>
        <v>29484.395499699269</v>
      </c>
      <c r="Q72" s="12">
        <f t="shared" si="42"/>
        <v>0</v>
      </c>
      <c r="R72" s="12">
        <f t="shared" si="43"/>
        <v>0</v>
      </c>
      <c r="S72" s="13">
        <f t="shared" si="44"/>
        <v>7171.2000000000007</v>
      </c>
      <c r="T72" s="13">
        <f t="shared" si="50"/>
        <v>0</v>
      </c>
      <c r="U72" s="14">
        <v>0</v>
      </c>
      <c r="V72" s="15">
        <f t="shared" si="51"/>
        <v>7171.2000000000007</v>
      </c>
      <c r="W72" s="15">
        <f t="shared" si="45"/>
        <v>22313.195499699268</v>
      </c>
      <c r="X72" s="15">
        <f t="shared" si="28"/>
        <v>6518000</v>
      </c>
      <c r="Y72" s="15">
        <f t="shared" si="52"/>
        <v>1153280.9322218641</v>
      </c>
      <c r="Z72" s="15">
        <f t="shared" si="46"/>
        <v>6518000</v>
      </c>
      <c r="AB72" s="2">
        <v>42010.999999952648</v>
      </c>
      <c r="AC72" s="12">
        <f t="shared" si="33"/>
        <v>9743.8536578821459</v>
      </c>
      <c r="AD72" s="12">
        <f t="shared" si="47"/>
        <v>0</v>
      </c>
      <c r="AE72" s="12">
        <f t="shared" si="27"/>
        <v>0</v>
      </c>
      <c r="AF72" s="13">
        <f t="shared" si="48"/>
        <v>4147.2</v>
      </c>
      <c r="AG72" s="15">
        <f t="shared" si="34"/>
        <v>4147.2</v>
      </c>
      <c r="AH72" s="15">
        <f t="shared" si="49"/>
        <v>5596.653657882146</v>
      </c>
      <c r="AI72" s="15">
        <f t="shared" si="53"/>
        <v>1661721.43</v>
      </c>
      <c r="AJ72" s="15">
        <f t="shared" ref="AJ72:AJ135" si="54">IF((IF($AJ$2&lt;=AI72,AH72,AH72+AI72-$AJ$2)+AJ71)&lt;0,0,IF($AJ$2&lt;=AI72,AH72,AH72+AI72-$AJ$2)+AJ71)</f>
        <v>234297.538046364</v>
      </c>
    </row>
    <row r="73" spans="1:36" x14ac:dyDescent="0.15">
      <c r="A73" s="2">
        <v>42011.99999995259</v>
      </c>
      <c r="B73" s="42">
        <v>0.98263432799999995</v>
      </c>
      <c r="C73" s="12">
        <f t="shared" si="35"/>
        <v>84899.605939200002</v>
      </c>
      <c r="D73" s="12">
        <f>Výpar!$E$18/31</f>
        <v>0</v>
      </c>
      <c r="E73" s="12">
        <f t="shared" si="36"/>
        <v>0</v>
      </c>
      <c r="F73" s="13">
        <f t="shared" si="37"/>
        <v>11664</v>
      </c>
      <c r="G73" s="13">
        <f t="shared" si="38"/>
        <v>7171.2000000000007</v>
      </c>
      <c r="H73" s="14">
        <f t="shared" si="38"/>
        <v>7171.2000000000007</v>
      </c>
      <c r="I73" s="15">
        <f t="shared" si="30"/>
        <v>26006.400000000001</v>
      </c>
      <c r="J73" s="15">
        <f t="shared" si="31"/>
        <v>58893.205939200001</v>
      </c>
      <c r="K73" s="15">
        <f t="shared" si="39"/>
        <v>5627000</v>
      </c>
      <c r="L73" s="15">
        <f t="shared" si="40"/>
        <v>1284067.1468552495</v>
      </c>
      <c r="N73" s="2">
        <v>42011.99999995259</v>
      </c>
      <c r="O73" s="42">
        <f t="shared" si="32"/>
        <v>0.32431211347924521</v>
      </c>
      <c r="P73" s="12">
        <f t="shared" si="41"/>
        <v>28020.566604606785</v>
      </c>
      <c r="Q73" s="12">
        <f t="shared" si="42"/>
        <v>0</v>
      </c>
      <c r="R73" s="12">
        <f t="shared" si="43"/>
        <v>0</v>
      </c>
      <c r="S73" s="13">
        <f t="shared" si="44"/>
        <v>7171.2000000000007</v>
      </c>
      <c r="T73" s="13">
        <f t="shared" si="50"/>
        <v>0</v>
      </c>
      <c r="U73" s="14">
        <v>0</v>
      </c>
      <c r="V73" s="15">
        <f t="shared" si="51"/>
        <v>7171.2000000000007</v>
      </c>
      <c r="W73" s="15">
        <f t="shared" si="45"/>
        <v>20849.366604606785</v>
      </c>
      <c r="X73" s="15">
        <f t="shared" si="28"/>
        <v>6518000</v>
      </c>
      <c r="Y73" s="15">
        <f t="shared" si="52"/>
        <v>1174130.298826471</v>
      </c>
      <c r="Z73" s="15">
        <f t="shared" si="46"/>
        <v>6518000</v>
      </c>
      <c r="AB73" s="2">
        <v>42011.99999995259</v>
      </c>
      <c r="AC73" s="12">
        <f t="shared" si="33"/>
        <v>9260.0949003350925</v>
      </c>
      <c r="AD73" s="12">
        <f t="shared" si="47"/>
        <v>0</v>
      </c>
      <c r="AE73" s="12">
        <f t="shared" ref="AE73:AE136" si="55">AD73*1.03</f>
        <v>0</v>
      </c>
      <c r="AF73" s="13">
        <f t="shared" si="48"/>
        <v>4147.2</v>
      </c>
      <c r="AG73" s="15">
        <f t="shared" si="34"/>
        <v>4147.2</v>
      </c>
      <c r="AH73" s="15">
        <f t="shared" si="49"/>
        <v>5112.8949003350926</v>
      </c>
      <c r="AI73" s="15">
        <f t="shared" si="53"/>
        <v>1661721.43</v>
      </c>
      <c r="AJ73" s="15">
        <f t="shared" si="54"/>
        <v>239410.43294669909</v>
      </c>
    </row>
    <row r="74" spans="1:36" x14ac:dyDescent="0.15">
      <c r="A74" s="2">
        <v>42012.999999952532</v>
      </c>
      <c r="B74" s="42">
        <v>1.7264829690000001</v>
      </c>
      <c r="C74" s="12">
        <f t="shared" si="35"/>
        <v>149168.12852160001</v>
      </c>
      <c r="D74" s="12">
        <f>Výpar!$E$18/31</f>
        <v>0</v>
      </c>
      <c r="E74" s="12">
        <f t="shared" si="36"/>
        <v>0</v>
      </c>
      <c r="F74" s="13">
        <f t="shared" si="37"/>
        <v>11664</v>
      </c>
      <c r="G74" s="13">
        <f t="shared" si="38"/>
        <v>7171.2000000000007</v>
      </c>
      <c r="H74" s="14">
        <f t="shared" si="38"/>
        <v>7171.2000000000007</v>
      </c>
      <c r="I74" s="15">
        <f t="shared" si="30"/>
        <v>26006.400000000001</v>
      </c>
      <c r="J74" s="15">
        <f t="shared" si="31"/>
        <v>123161.72852160002</v>
      </c>
      <c r="K74" s="15">
        <f t="shared" si="39"/>
        <v>5627000</v>
      </c>
      <c r="L74" s="15">
        <f t="shared" si="40"/>
        <v>1407228.8753768494</v>
      </c>
      <c r="N74" s="2">
        <v>42012.999999952532</v>
      </c>
      <c r="O74" s="42">
        <f t="shared" si="32"/>
        <v>0.56981455319390406</v>
      </c>
      <c r="P74" s="12">
        <f t="shared" si="41"/>
        <v>49231.977395953312</v>
      </c>
      <c r="Q74" s="12">
        <f t="shared" si="42"/>
        <v>0</v>
      </c>
      <c r="R74" s="12">
        <f t="shared" si="43"/>
        <v>0</v>
      </c>
      <c r="S74" s="13">
        <f t="shared" si="44"/>
        <v>7171.2000000000007</v>
      </c>
      <c r="T74" s="13">
        <f t="shared" si="50"/>
        <v>0</v>
      </c>
      <c r="U74" s="14">
        <v>0</v>
      </c>
      <c r="V74" s="15">
        <f t="shared" si="51"/>
        <v>7171.2000000000007</v>
      </c>
      <c r="W74" s="15">
        <f t="shared" si="45"/>
        <v>42060.777395953308</v>
      </c>
      <c r="X74" s="15">
        <f t="shared" ref="X74:X137" si="56">IF(IF(W74+X73&gt;$Y$2,$Y$2,W74+X73)&lt;0,0,IF(W74+X73&gt;$Y$2,$Y$2,W74+X73))</f>
        <v>6518000</v>
      </c>
      <c r="Y74" s="15">
        <f t="shared" si="52"/>
        <v>1216191.0762224244</v>
      </c>
      <c r="Z74" s="15">
        <f t="shared" si="46"/>
        <v>6518000</v>
      </c>
      <c r="AB74" s="2">
        <v>42012.999999952532</v>
      </c>
      <c r="AC74" s="12">
        <f t="shared" si="33"/>
        <v>16269.934482435758</v>
      </c>
      <c r="AD74" s="12">
        <f t="shared" si="47"/>
        <v>0</v>
      </c>
      <c r="AE74" s="12">
        <f t="shared" si="55"/>
        <v>0</v>
      </c>
      <c r="AF74" s="13">
        <f t="shared" si="48"/>
        <v>4147.2</v>
      </c>
      <c r="AG74" s="15">
        <f t="shared" si="34"/>
        <v>4147.2</v>
      </c>
      <c r="AH74" s="15">
        <f t="shared" si="49"/>
        <v>12122.734482435757</v>
      </c>
      <c r="AI74" s="15">
        <f t="shared" si="53"/>
        <v>1661721.43</v>
      </c>
      <c r="AJ74" s="15">
        <f t="shared" si="54"/>
        <v>251533.16742913483</v>
      </c>
    </row>
    <row r="75" spans="1:36" x14ac:dyDescent="0.15">
      <c r="A75" s="2">
        <v>42013.999999952473</v>
      </c>
      <c r="B75" s="42">
        <v>1.8017039420000001</v>
      </c>
      <c r="C75" s="12">
        <f t="shared" si="35"/>
        <v>155667.2205888</v>
      </c>
      <c r="D75" s="12">
        <f>Výpar!$E$18/31</f>
        <v>0</v>
      </c>
      <c r="E75" s="12">
        <f t="shared" si="36"/>
        <v>0</v>
      </c>
      <c r="F75" s="13">
        <f t="shared" si="37"/>
        <v>11664</v>
      </c>
      <c r="G75" s="13">
        <f t="shared" si="38"/>
        <v>7171.2000000000007</v>
      </c>
      <c r="H75" s="14">
        <f t="shared" si="38"/>
        <v>7171.2000000000007</v>
      </c>
      <c r="I75" s="15">
        <f t="shared" si="30"/>
        <v>26006.400000000001</v>
      </c>
      <c r="J75" s="15">
        <f t="shared" si="31"/>
        <v>129660.82058880001</v>
      </c>
      <c r="K75" s="15">
        <f t="shared" si="39"/>
        <v>5627000</v>
      </c>
      <c r="L75" s="15">
        <f t="shared" si="40"/>
        <v>1536889.6959656496</v>
      </c>
      <c r="N75" s="2">
        <v>42013.999999952473</v>
      </c>
      <c r="O75" s="42">
        <f t="shared" si="32"/>
        <v>0.59464074950769219</v>
      </c>
      <c r="P75" s="12">
        <f t="shared" si="41"/>
        <v>51376.960757464607</v>
      </c>
      <c r="Q75" s="12">
        <f t="shared" si="42"/>
        <v>0</v>
      </c>
      <c r="R75" s="12">
        <f t="shared" si="43"/>
        <v>0</v>
      </c>
      <c r="S75" s="13">
        <f t="shared" si="44"/>
        <v>7171.2000000000007</v>
      </c>
      <c r="T75" s="13">
        <f t="shared" si="50"/>
        <v>0</v>
      </c>
      <c r="U75" s="14">
        <v>0</v>
      </c>
      <c r="V75" s="15">
        <f t="shared" si="51"/>
        <v>7171.2000000000007</v>
      </c>
      <c r="W75" s="15">
        <f t="shared" si="45"/>
        <v>44205.76075746461</v>
      </c>
      <c r="X75" s="15">
        <f t="shared" si="56"/>
        <v>6518000</v>
      </c>
      <c r="Y75" s="15">
        <f t="shared" si="52"/>
        <v>1260396.8369798891</v>
      </c>
      <c r="Z75" s="15">
        <f t="shared" si="46"/>
        <v>6518000</v>
      </c>
      <c r="AB75" s="2">
        <v>42013.999999952473</v>
      </c>
      <c r="AC75" s="12">
        <f t="shared" si="33"/>
        <v>16978.797717341535</v>
      </c>
      <c r="AD75" s="12">
        <f t="shared" si="47"/>
        <v>0</v>
      </c>
      <c r="AE75" s="12">
        <f t="shared" si="55"/>
        <v>0</v>
      </c>
      <c r="AF75" s="13">
        <f t="shared" si="48"/>
        <v>4147.2</v>
      </c>
      <c r="AG75" s="15">
        <f t="shared" si="34"/>
        <v>4147.2</v>
      </c>
      <c r="AH75" s="15">
        <f t="shared" si="49"/>
        <v>12831.597717341534</v>
      </c>
      <c r="AI75" s="15">
        <f t="shared" si="53"/>
        <v>1661721.43</v>
      </c>
      <c r="AJ75" s="15">
        <f t="shared" si="54"/>
        <v>264364.76514647639</v>
      </c>
    </row>
    <row r="76" spans="1:36" x14ac:dyDescent="0.15">
      <c r="A76" s="2">
        <v>42014.999999952415</v>
      </c>
      <c r="B76" s="42">
        <v>1.861028643</v>
      </c>
      <c r="C76" s="12">
        <f t="shared" si="35"/>
        <v>160792.8747552</v>
      </c>
      <c r="D76" s="12">
        <f>Výpar!$E$18/31</f>
        <v>0</v>
      </c>
      <c r="E76" s="12">
        <f t="shared" si="36"/>
        <v>0</v>
      </c>
      <c r="F76" s="13">
        <f t="shared" si="37"/>
        <v>11664</v>
      </c>
      <c r="G76" s="13">
        <f t="shared" si="38"/>
        <v>7171.2000000000007</v>
      </c>
      <c r="H76" s="14">
        <f t="shared" si="38"/>
        <v>7171.2000000000007</v>
      </c>
      <c r="I76" s="15">
        <f t="shared" si="30"/>
        <v>26006.400000000001</v>
      </c>
      <c r="J76" s="15">
        <f t="shared" si="31"/>
        <v>134786.4747552</v>
      </c>
      <c r="K76" s="15">
        <f t="shared" si="39"/>
        <v>5627000</v>
      </c>
      <c r="L76" s="15">
        <f t="shared" si="40"/>
        <v>1671676.1707208497</v>
      </c>
      <c r="N76" s="2">
        <v>42014.999999952415</v>
      </c>
      <c r="O76" s="42">
        <f t="shared" si="32"/>
        <v>0.61422048391611028</v>
      </c>
      <c r="P76" s="12">
        <f t="shared" si="41"/>
        <v>53068.649810351926</v>
      </c>
      <c r="Q76" s="12">
        <f t="shared" si="42"/>
        <v>0</v>
      </c>
      <c r="R76" s="12">
        <f t="shared" si="43"/>
        <v>0</v>
      </c>
      <c r="S76" s="13">
        <f t="shared" si="44"/>
        <v>7171.2000000000007</v>
      </c>
      <c r="T76" s="13">
        <f t="shared" si="50"/>
        <v>0</v>
      </c>
      <c r="U76" s="14">
        <v>0</v>
      </c>
      <c r="V76" s="15">
        <f t="shared" si="51"/>
        <v>7171.2000000000007</v>
      </c>
      <c r="W76" s="15">
        <f t="shared" si="45"/>
        <v>45897.449810351929</v>
      </c>
      <c r="X76" s="15">
        <f t="shared" si="56"/>
        <v>6518000</v>
      </c>
      <c r="Y76" s="15">
        <f t="shared" si="52"/>
        <v>1306294.286790241</v>
      </c>
      <c r="Z76" s="15">
        <f t="shared" si="46"/>
        <v>6518000</v>
      </c>
      <c r="AB76" s="2">
        <v>42014.999999952415</v>
      </c>
      <c r="AC76" s="12">
        <f t="shared" si="33"/>
        <v>17537.858545505485</v>
      </c>
      <c r="AD76" s="12">
        <f t="shared" si="47"/>
        <v>0</v>
      </c>
      <c r="AE76" s="12">
        <f t="shared" si="55"/>
        <v>0</v>
      </c>
      <c r="AF76" s="13">
        <f t="shared" si="48"/>
        <v>4147.2</v>
      </c>
      <c r="AG76" s="15">
        <f t="shared" si="34"/>
        <v>4147.2</v>
      </c>
      <c r="AH76" s="15">
        <f t="shared" si="49"/>
        <v>13390.658545505485</v>
      </c>
      <c r="AI76" s="15">
        <f t="shared" si="53"/>
        <v>1661721.43</v>
      </c>
      <c r="AJ76" s="15">
        <f t="shared" si="54"/>
        <v>277755.42369198188</v>
      </c>
    </row>
    <row r="77" spans="1:36" x14ac:dyDescent="0.15">
      <c r="A77" s="2">
        <v>42015.999999952357</v>
      </c>
      <c r="B77" s="42">
        <v>1.9947628159999999</v>
      </c>
      <c r="C77" s="12">
        <f t="shared" si="35"/>
        <v>172347.50730239999</v>
      </c>
      <c r="D77" s="12">
        <f>Výpar!$E$18/31</f>
        <v>0</v>
      </c>
      <c r="E77" s="12">
        <f t="shared" si="36"/>
        <v>0</v>
      </c>
      <c r="F77" s="13">
        <f t="shared" si="37"/>
        <v>11664</v>
      </c>
      <c r="G77" s="13">
        <f t="shared" si="38"/>
        <v>7171.2000000000007</v>
      </c>
      <c r="H77" s="14">
        <f t="shared" si="38"/>
        <v>7171.2000000000007</v>
      </c>
      <c r="I77" s="15">
        <f t="shared" si="30"/>
        <v>26006.400000000001</v>
      </c>
      <c r="J77" s="15">
        <f t="shared" si="31"/>
        <v>146341.10730239999</v>
      </c>
      <c r="K77" s="15">
        <f t="shared" si="39"/>
        <v>5627000</v>
      </c>
      <c r="L77" s="15">
        <f t="shared" si="40"/>
        <v>1818017.2780232497</v>
      </c>
      <c r="N77" s="2">
        <v>42015.999999952357</v>
      </c>
      <c r="O77" s="42">
        <f t="shared" si="32"/>
        <v>0.65835858397445557</v>
      </c>
      <c r="P77" s="12">
        <f t="shared" si="41"/>
        <v>56882.18165539296</v>
      </c>
      <c r="Q77" s="12">
        <f t="shared" si="42"/>
        <v>0</v>
      </c>
      <c r="R77" s="12">
        <f t="shared" si="43"/>
        <v>0</v>
      </c>
      <c r="S77" s="13">
        <f t="shared" si="44"/>
        <v>7171.2000000000007</v>
      </c>
      <c r="T77" s="13">
        <f t="shared" si="50"/>
        <v>0</v>
      </c>
      <c r="U77" s="14">
        <v>0</v>
      </c>
      <c r="V77" s="15">
        <f t="shared" si="51"/>
        <v>7171.2000000000007</v>
      </c>
      <c r="W77" s="15">
        <f t="shared" si="45"/>
        <v>49710.981655392956</v>
      </c>
      <c r="X77" s="15">
        <f t="shared" si="56"/>
        <v>6518000</v>
      </c>
      <c r="Y77" s="15">
        <f t="shared" si="52"/>
        <v>1356005.2684456341</v>
      </c>
      <c r="Z77" s="15">
        <f t="shared" si="46"/>
        <v>6518000</v>
      </c>
      <c r="AB77" s="2">
        <v>42015.999999952357</v>
      </c>
      <c r="AC77" s="12">
        <f t="shared" si="33"/>
        <v>18798.135230443189</v>
      </c>
      <c r="AD77" s="12">
        <f t="shared" si="47"/>
        <v>0</v>
      </c>
      <c r="AE77" s="12">
        <f t="shared" si="55"/>
        <v>0</v>
      </c>
      <c r="AF77" s="13">
        <f t="shared" si="48"/>
        <v>4147.2</v>
      </c>
      <c r="AG77" s="15">
        <f t="shared" si="34"/>
        <v>4147.2</v>
      </c>
      <c r="AH77" s="15">
        <f t="shared" si="49"/>
        <v>14650.935230443189</v>
      </c>
      <c r="AI77" s="15">
        <f t="shared" si="53"/>
        <v>1661721.43</v>
      </c>
      <c r="AJ77" s="15">
        <f t="shared" si="54"/>
        <v>292406.35892242508</v>
      </c>
    </row>
    <row r="78" spans="1:36" x14ac:dyDescent="0.15">
      <c r="A78" s="2">
        <v>42016.999999952299</v>
      </c>
      <c r="B78" s="42">
        <v>2.4443020390000001</v>
      </c>
      <c r="C78" s="12">
        <f t="shared" si="35"/>
        <v>211187.69616960001</v>
      </c>
      <c r="D78" s="12">
        <f>Výpar!$E$18/31</f>
        <v>0</v>
      </c>
      <c r="E78" s="12">
        <f t="shared" si="36"/>
        <v>0</v>
      </c>
      <c r="F78" s="13">
        <f t="shared" si="37"/>
        <v>11664</v>
      </c>
      <c r="G78" s="13">
        <f t="shared" si="38"/>
        <v>7171.2000000000007</v>
      </c>
      <c r="H78" s="14">
        <f t="shared" si="38"/>
        <v>7171.2000000000007</v>
      </c>
      <c r="I78" s="15">
        <f t="shared" si="30"/>
        <v>26006.400000000001</v>
      </c>
      <c r="J78" s="15">
        <f t="shared" si="31"/>
        <v>185181.29616960001</v>
      </c>
      <c r="K78" s="15">
        <f t="shared" si="39"/>
        <v>5627000</v>
      </c>
      <c r="L78" s="15">
        <f t="shared" si="40"/>
        <v>2003198.5741928497</v>
      </c>
      <c r="N78" s="2">
        <v>42016.999999952299</v>
      </c>
      <c r="O78" s="42">
        <f t="shared" si="32"/>
        <v>0.80672610111552967</v>
      </c>
      <c r="P78" s="12">
        <f t="shared" si="41"/>
        <v>69701.135136381767</v>
      </c>
      <c r="Q78" s="12">
        <f t="shared" si="42"/>
        <v>0</v>
      </c>
      <c r="R78" s="12">
        <f t="shared" si="43"/>
        <v>0</v>
      </c>
      <c r="S78" s="13">
        <f t="shared" si="44"/>
        <v>7171.2000000000007</v>
      </c>
      <c r="T78" s="13">
        <f t="shared" si="50"/>
        <v>0</v>
      </c>
      <c r="U78" s="14">
        <v>0</v>
      </c>
      <c r="V78" s="15">
        <f t="shared" si="51"/>
        <v>7171.2000000000007</v>
      </c>
      <c r="W78" s="15">
        <f t="shared" si="45"/>
        <v>62529.93513638177</v>
      </c>
      <c r="X78" s="15">
        <f t="shared" si="56"/>
        <v>6518000</v>
      </c>
      <c r="Y78" s="15">
        <f t="shared" si="52"/>
        <v>1418535.2035820158</v>
      </c>
      <c r="Z78" s="15">
        <f t="shared" si="46"/>
        <v>6518000</v>
      </c>
      <c r="AB78" s="2">
        <v>42016.999999952299</v>
      </c>
      <c r="AC78" s="12">
        <f t="shared" si="33"/>
        <v>23034.478036495559</v>
      </c>
      <c r="AD78" s="12">
        <f t="shared" si="47"/>
        <v>0</v>
      </c>
      <c r="AE78" s="12">
        <f t="shared" si="55"/>
        <v>0</v>
      </c>
      <c r="AF78" s="13">
        <f t="shared" si="48"/>
        <v>4147.2</v>
      </c>
      <c r="AG78" s="15">
        <f t="shared" si="34"/>
        <v>4147.2</v>
      </c>
      <c r="AH78" s="15">
        <f t="shared" si="49"/>
        <v>18887.278036495558</v>
      </c>
      <c r="AI78" s="15">
        <f t="shared" si="53"/>
        <v>1661721.43</v>
      </c>
      <c r="AJ78" s="15">
        <f t="shared" si="54"/>
        <v>311293.63695892063</v>
      </c>
    </row>
    <row r="79" spans="1:36" x14ac:dyDescent="0.15">
      <c r="A79" s="2">
        <v>42018</v>
      </c>
      <c r="B79" s="42">
        <v>2.2739717580000001</v>
      </c>
      <c r="C79" s="12">
        <f t="shared" si="35"/>
        <v>196471.15989120002</v>
      </c>
      <c r="D79" s="12">
        <f>Výpar!$E$18/31</f>
        <v>0</v>
      </c>
      <c r="E79" s="12">
        <f t="shared" si="36"/>
        <v>0</v>
      </c>
      <c r="F79" s="13">
        <f t="shared" si="37"/>
        <v>11664</v>
      </c>
      <c r="G79" s="13">
        <f t="shared" si="38"/>
        <v>7171.2000000000007</v>
      </c>
      <c r="H79" s="14">
        <f t="shared" si="38"/>
        <v>7171.2000000000007</v>
      </c>
      <c r="I79" s="15">
        <f t="shared" si="30"/>
        <v>26006.400000000001</v>
      </c>
      <c r="J79" s="15">
        <f t="shared" si="31"/>
        <v>170464.75989120002</v>
      </c>
      <c r="K79" s="15">
        <f t="shared" si="39"/>
        <v>5627000</v>
      </c>
      <c r="L79" s="15">
        <f t="shared" si="40"/>
        <v>2173663.3340840498</v>
      </c>
      <c r="N79" s="2">
        <v>42018</v>
      </c>
      <c r="O79" s="42">
        <f t="shared" si="32"/>
        <v>0.750509691972714</v>
      </c>
      <c r="P79" s="12">
        <f t="shared" si="41"/>
        <v>64844.037386442491</v>
      </c>
      <c r="Q79" s="12">
        <f t="shared" si="42"/>
        <v>0</v>
      </c>
      <c r="R79" s="12">
        <f t="shared" si="43"/>
        <v>0</v>
      </c>
      <c r="S79" s="13">
        <f t="shared" si="44"/>
        <v>7171.2000000000007</v>
      </c>
      <c r="T79" s="13">
        <f t="shared" si="50"/>
        <v>0</v>
      </c>
      <c r="U79" s="14">
        <v>0</v>
      </c>
      <c r="V79" s="15">
        <f t="shared" si="51"/>
        <v>7171.2000000000007</v>
      </c>
      <c r="W79" s="15">
        <f t="shared" si="45"/>
        <v>57672.837386442494</v>
      </c>
      <c r="X79" s="15">
        <f t="shared" si="56"/>
        <v>6518000</v>
      </c>
      <c r="Y79" s="15">
        <f t="shared" si="52"/>
        <v>1476208.0409684584</v>
      </c>
      <c r="Z79" s="15">
        <f t="shared" si="46"/>
        <v>6518000</v>
      </c>
      <c r="AB79" s="2">
        <v>42018</v>
      </c>
      <c r="AC79" s="12">
        <f t="shared" si="33"/>
        <v>21429.328977973408</v>
      </c>
      <c r="AD79" s="12">
        <f t="shared" si="47"/>
        <v>0</v>
      </c>
      <c r="AE79" s="12">
        <f t="shared" si="55"/>
        <v>0</v>
      </c>
      <c r="AF79" s="13">
        <f t="shared" si="48"/>
        <v>4147.2</v>
      </c>
      <c r="AG79" s="15">
        <f t="shared" si="34"/>
        <v>4147.2</v>
      </c>
      <c r="AH79" s="15">
        <f t="shared" si="49"/>
        <v>17282.128977973407</v>
      </c>
      <c r="AI79" s="15">
        <f t="shared" si="53"/>
        <v>1661721.43</v>
      </c>
      <c r="AJ79" s="15">
        <f t="shared" si="54"/>
        <v>328575.76593689405</v>
      </c>
    </row>
    <row r="80" spans="1:36" x14ac:dyDescent="0.15">
      <c r="A80" s="2">
        <v>42019</v>
      </c>
      <c r="B80" s="42">
        <v>2.142168174</v>
      </c>
      <c r="C80" s="12">
        <f t="shared" si="35"/>
        <v>185083.33023359999</v>
      </c>
      <c r="D80" s="12">
        <f>Výpar!$E$18/31</f>
        <v>0</v>
      </c>
      <c r="E80" s="12">
        <f t="shared" si="36"/>
        <v>0</v>
      </c>
      <c r="F80" s="13">
        <f t="shared" si="37"/>
        <v>11664</v>
      </c>
      <c r="G80" s="13">
        <f t="shared" si="38"/>
        <v>7171.2000000000007</v>
      </c>
      <c r="H80" s="14">
        <f t="shared" si="38"/>
        <v>7171.2000000000007</v>
      </c>
      <c r="I80" s="15">
        <f t="shared" si="30"/>
        <v>26006.400000000001</v>
      </c>
      <c r="J80" s="15">
        <f t="shared" si="31"/>
        <v>159076.9302336</v>
      </c>
      <c r="K80" s="15">
        <f t="shared" si="39"/>
        <v>5627000</v>
      </c>
      <c r="L80" s="15">
        <f t="shared" si="40"/>
        <v>2332740.2643176499</v>
      </c>
      <c r="N80" s="2">
        <v>42019</v>
      </c>
      <c r="O80" s="42">
        <f t="shared" si="32"/>
        <v>0.70700877034484755</v>
      </c>
      <c r="P80" s="12">
        <f t="shared" si="41"/>
        <v>61085.557757794828</v>
      </c>
      <c r="Q80" s="12">
        <f t="shared" si="42"/>
        <v>0</v>
      </c>
      <c r="R80" s="12">
        <f t="shared" si="43"/>
        <v>0</v>
      </c>
      <c r="S80" s="13">
        <f t="shared" si="44"/>
        <v>7171.2000000000007</v>
      </c>
      <c r="T80" s="13">
        <f t="shared" si="50"/>
        <v>0</v>
      </c>
      <c r="U80" s="14">
        <v>0</v>
      </c>
      <c r="V80" s="15">
        <f t="shared" si="51"/>
        <v>7171.2000000000007</v>
      </c>
      <c r="W80" s="15">
        <f t="shared" si="45"/>
        <v>53914.357757794831</v>
      </c>
      <c r="X80" s="15">
        <f t="shared" si="56"/>
        <v>6518000</v>
      </c>
      <c r="Y80" s="15">
        <f t="shared" si="52"/>
        <v>1530122.3987262533</v>
      </c>
      <c r="Z80" s="15">
        <f t="shared" si="46"/>
        <v>6518000</v>
      </c>
      <c r="AB80" s="2">
        <v>42019</v>
      </c>
      <c r="AC80" s="12">
        <f t="shared" si="33"/>
        <v>20187.245670616892</v>
      </c>
      <c r="AD80" s="12">
        <f t="shared" si="47"/>
        <v>0</v>
      </c>
      <c r="AE80" s="12">
        <f t="shared" si="55"/>
        <v>0</v>
      </c>
      <c r="AF80" s="13">
        <f t="shared" si="48"/>
        <v>4147.2</v>
      </c>
      <c r="AG80" s="15">
        <f t="shared" si="34"/>
        <v>4147.2</v>
      </c>
      <c r="AH80" s="15">
        <f t="shared" si="49"/>
        <v>16040.045670616892</v>
      </c>
      <c r="AI80" s="15">
        <f t="shared" si="53"/>
        <v>1661721.43</v>
      </c>
      <c r="AJ80" s="15">
        <f t="shared" si="54"/>
        <v>344615.81160751096</v>
      </c>
    </row>
    <row r="81" spans="1:36" x14ac:dyDescent="0.15">
      <c r="A81" s="2">
        <v>42020</v>
      </c>
      <c r="B81" s="42">
        <v>2.1422990610000001</v>
      </c>
      <c r="C81" s="12">
        <f t="shared" si="35"/>
        <v>185094.6388704</v>
      </c>
      <c r="D81" s="12">
        <f>Výpar!$E$18/31</f>
        <v>0</v>
      </c>
      <c r="E81" s="12">
        <f t="shared" si="36"/>
        <v>0</v>
      </c>
      <c r="F81" s="13">
        <f t="shared" si="37"/>
        <v>11664</v>
      </c>
      <c r="G81" s="13">
        <f t="shared" si="38"/>
        <v>7171.2000000000007</v>
      </c>
      <c r="H81" s="14">
        <f t="shared" si="38"/>
        <v>7171.2000000000007</v>
      </c>
      <c r="I81" s="15">
        <f t="shared" si="30"/>
        <v>26006.400000000001</v>
      </c>
      <c r="J81" s="15">
        <f t="shared" si="31"/>
        <v>159088.2388704</v>
      </c>
      <c r="K81" s="15">
        <f t="shared" si="39"/>
        <v>5627000</v>
      </c>
      <c r="L81" s="15">
        <f t="shared" si="40"/>
        <v>2491828.5031880499</v>
      </c>
      <c r="N81" s="2">
        <v>42020</v>
      </c>
      <c r="O81" s="42">
        <f t="shared" si="32"/>
        <v>0.70705196875384602</v>
      </c>
      <c r="P81" s="12">
        <f t="shared" si="41"/>
        <v>61089.290100332299</v>
      </c>
      <c r="Q81" s="12">
        <f t="shared" si="42"/>
        <v>0</v>
      </c>
      <c r="R81" s="12">
        <f t="shared" si="43"/>
        <v>0</v>
      </c>
      <c r="S81" s="13">
        <f t="shared" si="44"/>
        <v>7171.2000000000007</v>
      </c>
      <c r="T81" s="13">
        <f t="shared" si="50"/>
        <v>0</v>
      </c>
      <c r="U81" s="14">
        <v>0</v>
      </c>
      <c r="V81" s="15">
        <f t="shared" si="51"/>
        <v>7171.2000000000007</v>
      </c>
      <c r="W81" s="15">
        <f t="shared" si="45"/>
        <v>53918.090100332294</v>
      </c>
      <c r="X81" s="15">
        <f t="shared" si="56"/>
        <v>6518000</v>
      </c>
      <c r="Y81" s="15">
        <f t="shared" si="52"/>
        <v>1584040.4888265857</v>
      </c>
      <c r="Z81" s="15">
        <f t="shared" si="46"/>
        <v>6518000</v>
      </c>
      <c r="AB81" s="2">
        <v>42020</v>
      </c>
      <c r="AC81" s="12">
        <f t="shared" si="33"/>
        <v>20188.479116270766</v>
      </c>
      <c r="AD81" s="12">
        <f t="shared" si="47"/>
        <v>0</v>
      </c>
      <c r="AE81" s="12">
        <f t="shared" si="55"/>
        <v>0</v>
      </c>
      <c r="AF81" s="13">
        <f t="shared" si="48"/>
        <v>4147.2</v>
      </c>
      <c r="AG81" s="15">
        <f t="shared" si="34"/>
        <v>4147.2</v>
      </c>
      <c r="AH81" s="15">
        <f t="shared" si="49"/>
        <v>16041.279116270765</v>
      </c>
      <c r="AI81" s="15">
        <f t="shared" si="53"/>
        <v>1661721.43</v>
      </c>
      <c r="AJ81" s="15">
        <f t="shared" si="54"/>
        <v>360657.09072378173</v>
      </c>
    </row>
    <row r="82" spans="1:36" x14ac:dyDescent="0.15">
      <c r="A82" s="2">
        <v>42021</v>
      </c>
      <c r="B82" s="42">
        <v>1.907644181</v>
      </c>
      <c r="C82" s="12">
        <f t="shared" si="35"/>
        <v>164820.45723840001</v>
      </c>
      <c r="D82" s="12">
        <f>Výpar!$E$18/31</f>
        <v>0</v>
      </c>
      <c r="E82" s="12">
        <f t="shared" si="36"/>
        <v>0</v>
      </c>
      <c r="F82" s="13">
        <f t="shared" si="37"/>
        <v>11664</v>
      </c>
      <c r="G82" s="13">
        <f t="shared" si="38"/>
        <v>7171.2000000000007</v>
      </c>
      <c r="H82" s="14">
        <f t="shared" si="38"/>
        <v>7171.2000000000007</v>
      </c>
      <c r="I82" s="15">
        <f t="shared" si="30"/>
        <v>26006.400000000001</v>
      </c>
      <c r="J82" s="15">
        <f t="shared" si="31"/>
        <v>138814.05723840001</v>
      </c>
      <c r="K82" s="15">
        <f t="shared" si="39"/>
        <v>5627000</v>
      </c>
      <c r="L82" s="15">
        <f t="shared" si="40"/>
        <v>2630642.5604264499</v>
      </c>
      <c r="N82" s="2">
        <v>42021</v>
      </c>
      <c r="O82" s="42">
        <f t="shared" si="32"/>
        <v>0.6296056411602321</v>
      </c>
      <c r="P82" s="12">
        <f t="shared" si="41"/>
        <v>54397.927396244057</v>
      </c>
      <c r="Q82" s="12">
        <f t="shared" si="42"/>
        <v>0</v>
      </c>
      <c r="R82" s="12">
        <f t="shared" si="43"/>
        <v>0</v>
      </c>
      <c r="S82" s="13">
        <f t="shared" si="44"/>
        <v>7171.2000000000007</v>
      </c>
      <c r="T82" s="13">
        <f t="shared" si="50"/>
        <v>0</v>
      </c>
      <c r="U82" s="14">
        <v>0</v>
      </c>
      <c r="V82" s="15">
        <f t="shared" si="51"/>
        <v>7171.2000000000007</v>
      </c>
      <c r="W82" s="15">
        <f t="shared" si="45"/>
        <v>47226.727396244052</v>
      </c>
      <c r="X82" s="15">
        <f t="shared" si="56"/>
        <v>6518000</v>
      </c>
      <c r="Y82" s="15">
        <f t="shared" si="52"/>
        <v>1631267.2162228297</v>
      </c>
      <c r="Z82" s="15">
        <f t="shared" si="46"/>
        <v>6518000</v>
      </c>
      <c r="AB82" s="2">
        <v>42021</v>
      </c>
      <c r="AC82" s="12">
        <f t="shared" si="33"/>
        <v>17977.151468019969</v>
      </c>
      <c r="AD82" s="12">
        <f t="shared" si="47"/>
        <v>0</v>
      </c>
      <c r="AE82" s="12">
        <f t="shared" si="55"/>
        <v>0</v>
      </c>
      <c r="AF82" s="13">
        <f t="shared" si="48"/>
        <v>4147.2</v>
      </c>
      <c r="AG82" s="15">
        <f t="shared" si="34"/>
        <v>4147.2</v>
      </c>
      <c r="AH82" s="15">
        <f t="shared" si="49"/>
        <v>13829.951468019968</v>
      </c>
      <c r="AI82" s="15">
        <f t="shared" si="53"/>
        <v>1661721.43</v>
      </c>
      <c r="AJ82" s="15">
        <f t="shared" si="54"/>
        <v>374487.04219180171</v>
      </c>
    </row>
    <row r="83" spans="1:36" x14ac:dyDescent="0.15">
      <c r="A83" s="2">
        <v>42022</v>
      </c>
      <c r="B83" s="42">
        <v>1.7898390019999999</v>
      </c>
      <c r="C83" s="12">
        <f t="shared" si="35"/>
        <v>154642.08977279998</v>
      </c>
      <c r="D83" s="12">
        <f>Výpar!$E$18/31</f>
        <v>0</v>
      </c>
      <c r="E83" s="12">
        <f t="shared" si="36"/>
        <v>0</v>
      </c>
      <c r="F83" s="13">
        <f t="shared" si="37"/>
        <v>11664</v>
      </c>
      <c r="G83" s="13">
        <f t="shared" si="38"/>
        <v>7171.2000000000007</v>
      </c>
      <c r="H83" s="14">
        <f t="shared" si="38"/>
        <v>7171.2000000000007</v>
      </c>
      <c r="I83" s="15">
        <f t="shared" si="30"/>
        <v>26006.400000000001</v>
      </c>
      <c r="J83" s="15">
        <f t="shared" si="31"/>
        <v>128635.68977279999</v>
      </c>
      <c r="K83" s="15">
        <f t="shared" si="39"/>
        <v>5627000</v>
      </c>
      <c r="L83" s="15">
        <f t="shared" si="40"/>
        <v>2759278.2501992499</v>
      </c>
      <c r="N83" s="2">
        <v>42022</v>
      </c>
      <c r="O83" s="42">
        <f t="shared" si="32"/>
        <v>0.59072480269201733</v>
      </c>
      <c r="P83" s="12">
        <f t="shared" si="41"/>
        <v>51038.622952590296</v>
      </c>
      <c r="Q83" s="12">
        <f t="shared" si="42"/>
        <v>0</v>
      </c>
      <c r="R83" s="12">
        <f t="shared" si="43"/>
        <v>0</v>
      </c>
      <c r="S83" s="13">
        <f t="shared" si="44"/>
        <v>7171.2000000000007</v>
      </c>
      <c r="T83" s="13">
        <f t="shared" si="50"/>
        <v>0</v>
      </c>
      <c r="U83" s="14">
        <v>0</v>
      </c>
      <c r="V83" s="15">
        <f t="shared" si="51"/>
        <v>7171.2000000000007</v>
      </c>
      <c r="W83" s="15">
        <f t="shared" si="45"/>
        <v>43867.422952590292</v>
      </c>
      <c r="X83" s="15">
        <f t="shared" si="56"/>
        <v>6518000</v>
      </c>
      <c r="Y83" s="15">
        <f t="shared" si="52"/>
        <v>1675134.6391754199</v>
      </c>
      <c r="Z83" s="15">
        <f t="shared" si="46"/>
        <v>6518000</v>
      </c>
      <c r="AB83" s="2">
        <v>42022</v>
      </c>
      <c r="AC83" s="12">
        <f t="shared" si="33"/>
        <v>16866.985553593495</v>
      </c>
      <c r="AD83" s="12">
        <f t="shared" si="47"/>
        <v>0</v>
      </c>
      <c r="AE83" s="12">
        <f t="shared" si="55"/>
        <v>0</v>
      </c>
      <c r="AF83" s="13">
        <f t="shared" si="48"/>
        <v>4147.2</v>
      </c>
      <c r="AG83" s="15">
        <f t="shared" si="34"/>
        <v>4147.2</v>
      </c>
      <c r="AH83" s="15">
        <f t="shared" si="49"/>
        <v>12719.785553593494</v>
      </c>
      <c r="AI83" s="15">
        <f t="shared" si="53"/>
        <v>1661721.43</v>
      </c>
      <c r="AJ83" s="15">
        <f t="shared" si="54"/>
        <v>387206.82774539519</v>
      </c>
    </row>
    <row r="84" spans="1:36" x14ac:dyDescent="0.15">
      <c r="A84" s="2">
        <v>42023</v>
      </c>
      <c r="B84" s="42">
        <v>1.3530874740000001</v>
      </c>
      <c r="C84" s="12">
        <f t="shared" si="35"/>
        <v>116906.7577536</v>
      </c>
      <c r="D84" s="12">
        <f>Výpar!$E$18/31</f>
        <v>0</v>
      </c>
      <c r="E84" s="12">
        <f t="shared" si="36"/>
        <v>0</v>
      </c>
      <c r="F84" s="13">
        <f t="shared" si="37"/>
        <v>11664</v>
      </c>
      <c r="G84" s="13">
        <f t="shared" si="38"/>
        <v>7171.2000000000007</v>
      </c>
      <c r="H84" s="14">
        <f t="shared" si="38"/>
        <v>7171.2000000000007</v>
      </c>
      <c r="I84" s="15">
        <f t="shared" si="30"/>
        <v>26006.400000000001</v>
      </c>
      <c r="J84" s="15">
        <f t="shared" si="31"/>
        <v>90900.357753599994</v>
      </c>
      <c r="K84" s="15">
        <f t="shared" si="39"/>
        <v>5627000</v>
      </c>
      <c r="L84" s="15">
        <f t="shared" si="40"/>
        <v>2850178.6079528499</v>
      </c>
      <c r="N84" s="2">
        <v>42023</v>
      </c>
      <c r="O84" s="42">
        <f t="shared" si="32"/>
        <v>0.44657778169462986</v>
      </c>
      <c r="P84" s="12">
        <f t="shared" si="41"/>
        <v>38584.320338416022</v>
      </c>
      <c r="Q84" s="12">
        <f t="shared" si="42"/>
        <v>0</v>
      </c>
      <c r="R84" s="12">
        <f t="shared" si="43"/>
        <v>0</v>
      </c>
      <c r="S84" s="13">
        <f t="shared" si="44"/>
        <v>7171.2000000000007</v>
      </c>
      <c r="T84" s="13">
        <f t="shared" si="50"/>
        <v>0</v>
      </c>
      <c r="U84" s="14">
        <v>0</v>
      </c>
      <c r="V84" s="15">
        <f t="shared" si="51"/>
        <v>7171.2000000000007</v>
      </c>
      <c r="W84" s="15">
        <f t="shared" si="45"/>
        <v>31413.120338416022</v>
      </c>
      <c r="X84" s="15">
        <f t="shared" si="56"/>
        <v>6518000</v>
      </c>
      <c r="Y84" s="15">
        <f t="shared" si="52"/>
        <v>1706547.7595138359</v>
      </c>
      <c r="Z84" s="15">
        <f t="shared" si="46"/>
        <v>6518000</v>
      </c>
      <c r="AB84" s="2">
        <v>42023</v>
      </c>
      <c r="AC84" s="12">
        <f t="shared" si="33"/>
        <v>12751.150718698171</v>
      </c>
      <c r="AD84" s="12">
        <f t="shared" si="47"/>
        <v>0</v>
      </c>
      <c r="AE84" s="12">
        <f t="shared" si="55"/>
        <v>0</v>
      </c>
      <c r="AF84" s="13">
        <f t="shared" si="48"/>
        <v>4147.2</v>
      </c>
      <c r="AG84" s="15">
        <f t="shared" si="34"/>
        <v>4147.2</v>
      </c>
      <c r="AH84" s="15">
        <f t="shared" si="49"/>
        <v>8603.9507186981718</v>
      </c>
      <c r="AI84" s="15">
        <f t="shared" si="53"/>
        <v>1661721.43</v>
      </c>
      <c r="AJ84" s="15">
        <f t="shared" si="54"/>
        <v>395810.77846409334</v>
      </c>
    </row>
    <row r="85" spans="1:36" x14ac:dyDescent="0.15">
      <c r="A85" s="2">
        <v>42024</v>
      </c>
      <c r="B85" s="42">
        <v>1.519805265</v>
      </c>
      <c r="C85" s="12">
        <f t="shared" si="35"/>
        <v>131311.17489600001</v>
      </c>
      <c r="D85" s="12">
        <f>Výpar!$E$18/31</f>
        <v>0</v>
      </c>
      <c r="E85" s="12">
        <f t="shared" si="36"/>
        <v>0</v>
      </c>
      <c r="F85" s="13">
        <f t="shared" si="37"/>
        <v>11664</v>
      </c>
      <c r="G85" s="13">
        <f t="shared" si="38"/>
        <v>7171.2000000000007</v>
      </c>
      <c r="H85" s="14">
        <f t="shared" si="38"/>
        <v>7171.2000000000007</v>
      </c>
      <c r="I85" s="15">
        <f t="shared" si="30"/>
        <v>26006.400000000001</v>
      </c>
      <c r="J85" s="15">
        <f t="shared" si="31"/>
        <v>105304.77489600002</v>
      </c>
      <c r="K85" s="15">
        <f t="shared" si="39"/>
        <v>5627000</v>
      </c>
      <c r="L85" s="15">
        <f t="shared" si="40"/>
        <v>2955483.38284885</v>
      </c>
      <c r="N85" s="2">
        <v>42024</v>
      </c>
      <c r="O85" s="42">
        <f t="shared" si="32"/>
        <v>0.50160191184470249</v>
      </c>
      <c r="P85" s="12">
        <f t="shared" si="41"/>
        <v>43338.405183382296</v>
      </c>
      <c r="Q85" s="12">
        <f t="shared" si="42"/>
        <v>0</v>
      </c>
      <c r="R85" s="12">
        <f t="shared" si="43"/>
        <v>0</v>
      </c>
      <c r="S85" s="13">
        <f t="shared" si="44"/>
        <v>7171.2000000000007</v>
      </c>
      <c r="T85" s="13">
        <f t="shared" si="50"/>
        <v>0</v>
      </c>
      <c r="U85" s="14">
        <v>0</v>
      </c>
      <c r="V85" s="15">
        <f t="shared" si="51"/>
        <v>7171.2000000000007</v>
      </c>
      <c r="W85" s="15">
        <f t="shared" si="45"/>
        <v>36167.205183382292</v>
      </c>
      <c r="X85" s="15">
        <f t="shared" si="56"/>
        <v>6518000</v>
      </c>
      <c r="Y85" s="15">
        <f t="shared" si="52"/>
        <v>1742714.9646972183</v>
      </c>
      <c r="Z85" s="15">
        <f t="shared" si="46"/>
        <v>6518000</v>
      </c>
      <c r="AB85" s="2">
        <v>42024</v>
      </c>
      <c r="AC85" s="12">
        <f t="shared" si="33"/>
        <v>14322.256594244414</v>
      </c>
      <c r="AD85" s="12">
        <f t="shared" si="47"/>
        <v>0</v>
      </c>
      <c r="AE85" s="12">
        <f t="shared" si="55"/>
        <v>0</v>
      </c>
      <c r="AF85" s="13">
        <f t="shared" si="48"/>
        <v>4147.2</v>
      </c>
      <c r="AG85" s="15">
        <f t="shared" si="34"/>
        <v>4147.2</v>
      </c>
      <c r="AH85" s="15">
        <f t="shared" si="49"/>
        <v>10175.056594244415</v>
      </c>
      <c r="AI85" s="15">
        <f t="shared" si="53"/>
        <v>1661721.43</v>
      </c>
      <c r="AJ85" s="15">
        <f t="shared" si="54"/>
        <v>405985.83505833778</v>
      </c>
    </row>
    <row r="86" spans="1:36" x14ac:dyDescent="0.15">
      <c r="A86" s="2">
        <v>42025</v>
      </c>
      <c r="B86" s="42">
        <v>0.999317232</v>
      </c>
      <c r="C86" s="12">
        <f t="shared" si="35"/>
        <v>86341.008844800002</v>
      </c>
      <c r="D86" s="12">
        <f>Výpar!$E$18/31</f>
        <v>0</v>
      </c>
      <c r="E86" s="12">
        <f t="shared" si="36"/>
        <v>0</v>
      </c>
      <c r="F86" s="13">
        <f t="shared" si="37"/>
        <v>11664</v>
      </c>
      <c r="G86" s="13">
        <f t="shared" si="38"/>
        <v>7171.2000000000007</v>
      </c>
      <c r="H86" s="14">
        <f t="shared" si="38"/>
        <v>7171.2000000000007</v>
      </c>
      <c r="I86" s="15">
        <f t="shared" si="30"/>
        <v>26006.400000000001</v>
      </c>
      <c r="J86" s="15">
        <f t="shared" si="31"/>
        <v>60334.608844800001</v>
      </c>
      <c r="K86" s="15">
        <f t="shared" si="39"/>
        <v>5627000</v>
      </c>
      <c r="L86" s="15">
        <f t="shared" si="40"/>
        <v>3015817.9916936499</v>
      </c>
      <c r="N86" s="2">
        <v>42025</v>
      </c>
      <c r="O86" s="42">
        <f t="shared" si="32"/>
        <v>0.32981819819564584</v>
      </c>
      <c r="P86" s="12">
        <f t="shared" si="41"/>
        <v>28496.292324103801</v>
      </c>
      <c r="Q86" s="12">
        <f t="shared" si="42"/>
        <v>0</v>
      </c>
      <c r="R86" s="12">
        <f t="shared" si="43"/>
        <v>0</v>
      </c>
      <c r="S86" s="13">
        <f t="shared" si="44"/>
        <v>7171.2000000000007</v>
      </c>
      <c r="T86" s="13">
        <f t="shared" si="50"/>
        <v>0</v>
      </c>
      <c r="U86" s="14">
        <v>0</v>
      </c>
      <c r="V86" s="15">
        <f t="shared" si="51"/>
        <v>7171.2000000000007</v>
      </c>
      <c r="W86" s="15">
        <f t="shared" si="45"/>
        <v>21325.0923241038</v>
      </c>
      <c r="X86" s="15">
        <f t="shared" si="56"/>
        <v>6518000</v>
      </c>
      <c r="Y86" s="15">
        <f t="shared" si="52"/>
        <v>1764040.057021322</v>
      </c>
      <c r="Z86" s="15">
        <f t="shared" si="46"/>
        <v>6518000</v>
      </c>
      <c r="AB86" s="2">
        <v>42025</v>
      </c>
      <c r="AC86" s="12">
        <f t="shared" si="33"/>
        <v>9417.3103261055439</v>
      </c>
      <c r="AD86" s="12">
        <f t="shared" si="47"/>
        <v>0</v>
      </c>
      <c r="AE86" s="12">
        <f t="shared" si="55"/>
        <v>0</v>
      </c>
      <c r="AF86" s="13">
        <f t="shared" si="48"/>
        <v>4147.2</v>
      </c>
      <c r="AG86" s="15">
        <f t="shared" si="34"/>
        <v>4147.2</v>
      </c>
      <c r="AH86" s="15">
        <f t="shared" si="49"/>
        <v>5270.1103261055441</v>
      </c>
      <c r="AI86" s="15">
        <f t="shared" si="53"/>
        <v>1661721.43</v>
      </c>
      <c r="AJ86" s="15">
        <f t="shared" si="54"/>
        <v>411255.94538444333</v>
      </c>
    </row>
    <row r="87" spans="1:36" x14ac:dyDescent="0.15">
      <c r="A87" s="2">
        <v>42026</v>
      </c>
      <c r="B87" s="42">
        <v>0.98529853999999994</v>
      </c>
      <c r="C87" s="12">
        <f t="shared" si="35"/>
        <v>85129.793855999989</v>
      </c>
      <c r="D87" s="12">
        <f>Výpar!$E$18/31</f>
        <v>0</v>
      </c>
      <c r="E87" s="12">
        <f t="shared" si="36"/>
        <v>0</v>
      </c>
      <c r="F87" s="13">
        <f t="shared" si="37"/>
        <v>11664</v>
      </c>
      <c r="G87" s="13">
        <f t="shared" si="38"/>
        <v>7171.2000000000007</v>
      </c>
      <c r="H87" s="14">
        <f t="shared" si="38"/>
        <v>7171.2000000000007</v>
      </c>
      <c r="I87" s="15">
        <f t="shared" si="30"/>
        <v>26006.400000000001</v>
      </c>
      <c r="J87" s="15">
        <f t="shared" si="31"/>
        <v>59123.393855999988</v>
      </c>
      <c r="K87" s="15">
        <f t="shared" si="39"/>
        <v>5627000</v>
      </c>
      <c r="L87" s="15">
        <f t="shared" si="40"/>
        <v>3074941.3855496501</v>
      </c>
      <c r="N87" s="2">
        <v>42026</v>
      </c>
      <c r="O87" s="42">
        <f t="shared" si="32"/>
        <v>0.32519141944267044</v>
      </c>
      <c r="P87" s="12">
        <f t="shared" si="41"/>
        <v>28096.538639846727</v>
      </c>
      <c r="Q87" s="12">
        <f t="shared" si="42"/>
        <v>0</v>
      </c>
      <c r="R87" s="12">
        <f t="shared" si="43"/>
        <v>0</v>
      </c>
      <c r="S87" s="13">
        <f t="shared" si="44"/>
        <v>7171.2000000000007</v>
      </c>
      <c r="T87" s="13">
        <f t="shared" si="50"/>
        <v>0</v>
      </c>
      <c r="U87" s="14">
        <v>0</v>
      </c>
      <c r="V87" s="15">
        <f t="shared" si="51"/>
        <v>7171.2000000000007</v>
      </c>
      <c r="W87" s="15">
        <f t="shared" si="45"/>
        <v>20925.338639846726</v>
      </c>
      <c r="X87" s="15">
        <f t="shared" si="56"/>
        <v>6518000</v>
      </c>
      <c r="Y87" s="15">
        <f t="shared" si="52"/>
        <v>1784965.3956611687</v>
      </c>
      <c r="Z87" s="15">
        <f t="shared" si="46"/>
        <v>6518000</v>
      </c>
      <c r="AB87" s="2">
        <v>42026</v>
      </c>
      <c r="AC87" s="12">
        <f t="shared" si="33"/>
        <v>9285.201753669664</v>
      </c>
      <c r="AD87" s="12">
        <f t="shared" si="47"/>
        <v>0</v>
      </c>
      <c r="AE87" s="12">
        <f t="shared" si="55"/>
        <v>0</v>
      </c>
      <c r="AF87" s="13">
        <f t="shared" si="48"/>
        <v>4147.2</v>
      </c>
      <c r="AG87" s="15">
        <f t="shared" si="34"/>
        <v>4147.2</v>
      </c>
      <c r="AH87" s="15">
        <f t="shared" si="49"/>
        <v>5138.0017536696641</v>
      </c>
      <c r="AI87" s="15">
        <f t="shared" si="53"/>
        <v>1661721.43</v>
      </c>
      <c r="AJ87" s="15">
        <f t="shared" si="54"/>
        <v>416393.94713811297</v>
      </c>
    </row>
    <row r="88" spans="1:36" x14ac:dyDescent="0.15">
      <c r="A88" s="2">
        <v>42027</v>
      </c>
      <c r="B88" s="42">
        <v>1.414760295</v>
      </c>
      <c r="C88" s="12">
        <f t="shared" si="35"/>
        <v>122235.28948799999</v>
      </c>
      <c r="D88" s="12">
        <f>Výpar!$E$18/31</f>
        <v>0</v>
      </c>
      <c r="E88" s="12">
        <f t="shared" si="36"/>
        <v>0</v>
      </c>
      <c r="F88" s="13">
        <f t="shared" si="37"/>
        <v>11664</v>
      </c>
      <c r="G88" s="13">
        <f t="shared" si="38"/>
        <v>7171.2000000000007</v>
      </c>
      <c r="H88" s="14">
        <f t="shared" si="38"/>
        <v>7171.2000000000007</v>
      </c>
      <c r="I88" s="15">
        <f t="shared" si="30"/>
        <v>26006.400000000001</v>
      </c>
      <c r="J88" s="15">
        <f t="shared" si="31"/>
        <v>96228.889487999986</v>
      </c>
      <c r="K88" s="15">
        <f t="shared" si="39"/>
        <v>5627000</v>
      </c>
      <c r="L88" s="15">
        <f t="shared" si="40"/>
        <v>3171170.27503765</v>
      </c>
      <c r="N88" s="2">
        <v>42027</v>
      </c>
      <c r="O88" s="42">
        <f t="shared" si="32"/>
        <v>0.46693249794339614</v>
      </c>
      <c r="P88" s="12">
        <f t="shared" si="41"/>
        <v>40342.967822309423</v>
      </c>
      <c r="Q88" s="12">
        <f t="shared" si="42"/>
        <v>0</v>
      </c>
      <c r="R88" s="12">
        <f t="shared" si="43"/>
        <v>0</v>
      </c>
      <c r="S88" s="13">
        <f t="shared" si="44"/>
        <v>7171.2000000000007</v>
      </c>
      <c r="T88" s="13">
        <f t="shared" si="50"/>
        <v>0</v>
      </c>
      <c r="U88" s="14">
        <v>0</v>
      </c>
      <c r="V88" s="15">
        <f t="shared" si="51"/>
        <v>7171.2000000000007</v>
      </c>
      <c r="W88" s="15">
        <f t="shared" si="45"/>
        <v>33171.767822309426</v>
      </c>
      <c r="X88" s="15">
        <f t="shared" si="56"/>
        <v>6518000</v>
      </c>
      <c r="Y88" s="15">
        <f t="shared" si="52"/>
        <v>1818137.1634834781</v>
      </c>
      <c r="Z88" s="15">
        <f t="shared" si="46"/>
        <v>6518000</v>
      </c>
      <c r="AB88" s="2">
        <v>42027</v>
      </c>
      <c r="AC88" s="12">
        <f t="shared" si="33"/>
        <v>13332.339629932072</v>
      </c>
      <c r="AD88" s="12">
        <f t="shared" si="47"/>
        <v>0</v>
      </c>
      <c r="AE88" s="12">
        <f t="shared" si="55"/>
        <v>0</v>
      </c>
      <c r="AF88" s="13">
        <f t="shared" si="48"/>
        <v>4147.2</v>
      </c>
      <c r="AG88" s="15">
        <f t="shared" si="34"/>
        <v>4147.2</v>
      </c>
      <c r="AH88" s="15">
        <f t="shared" si="49"/>
        <v>9185.1396299320731</v>
      </c>
      <c r="AI88" s="15">
        <f t="shared" si="53"/>
        <v>1661721.43</v>
      </c>
      <c r="AJ88" s="15">
        <f t="shared" si="54"/>
        <v>425579.08676804503</v>
      </c>
    </row>
    <row r="89" spans="1:36" x14ac:dyDescent="0.15">
      <c r="A89" s="2">
        <v>42028</v>
      </c>
      <c r="B89" s="42">
        <v>1.9110537970000001</v>
      </c>
      <c r="C89" s="12">
        <f t="shared" si="35"/>
        <v>165115.04806080001</v>
      </c>
      <c r="D89" s="12">
        <f>Výpar!$E$18/31</f>
        <v>0</v>
      </c>
      <c r="E89" s="12">
        <f t="shared" si="36"/>
        <v>0</v>
      </c>
      <c r="F89" s="13">
        <f t="shared" si="37"/>
        <v>11664</v>
      </c>
      <c r="G89" s="13">
        <f t="shared" si="38"/>
        <v>7171.2000000000007</v>
      </c>
      <c r="H89" s="14">
        <f t="shared" si="38"/>
        <v>7171.2000000000007</v>
      </c>
      <c r="I89" s="15">
        <f t="shared" si="30"/>
        <v>26006.400000000001</v>
      </c>
      <c r="J89" s="15">
        <f t="shared" si="31"/>
        <v>139108.64806080001</v>
      </c>
      <c r="K89" s="15">
        <f t="shared" si="39"/>
        <v>5627000</v>
      </c>
      <c r="L89" s="15">
        <f t="shared" si="40"/>
        <v>3310278.9230984501</v>
      </c>
      <c r="N89" s="2">
        <v>42028</v>
      </c>
      <c r="O89" s="42">
        <f t="shared" si="32"/>
        <v>0.63073096289956454</v>
      </c>
      <c r="P89" s="12">
        <f t="shared" si="41"/>
        <v>54495.155194522376</v>
      </c>
      <c r="Q89" s="12">
        <f t="shared" si="42"/>
        <v>0</v>
      </c>
      <c r="R89" s="12">
        <f t="shared" si="43"/>
        <v>0</v>
      </c>
      <c r="S89" s="13">
        <f t="shared" si="44"/>
        <v>7171.2000000000007</v>
      </c>
      <c r="T89" s="13">
        <f t="shared" si="50"/>
        <v>0</v>
      </c>
      <c r="U89" s="14">
        <v>0</v>
      </c>
      <c r="V89" s="15">
        <f t="shared" si="51"/>
        <v>7171.2000000000007</v>
      </c>
      <c r="W89" s="15">
        <f t="shared" si="45"/>
        <v>47323.955194522379</v>
      </c>
      <c r="X89" s="15">
        <f t="shared" si="56"/>
        <v>6518000</v>
      </c>
      <c r="Y89" s="15">
        <f t="shared" si="52"/>
        <v>1865461.1186780005</v>
      </c>
      <c r="Z89" s="15">
        <f t="shared" si="46"/>
        <v>6518000</v>
      </c>
      <c r="AB89" s="2">
        <v>42028</v>
      </c>
      <c r="AC89" s="12">
        <f t="shared" si="33"/>
        <v>18009.282818242555</v>
      </c>
      <c r="AD89" s="12">
        <f t="shared" si="47"/>
        <v>0</v>
      </c>
      <c r="AE89" s="12">
        <f t="shared" si="55"/>
        <v>0</v>
      </c>
      <c r="AF89" s="13">
        <f t="shared" si="48"/>
        <v>4147.2</v>
      </c>
      <c r="AG89" s="15">
        <f t="shared" si="34"/>
        <v>4147.2</v>
      </c>
      <c r="AH89" s="15">
        <f t="shared" si="49"/>
        <v>13862.082818242554</v>
      </c>
      <c r="AI89" s="15">
        <f t="shared" si="53"/>
        <v>1661721.43</v>
      </c>
      <c r="AJ89" s="15">
        <f t="shared" si="54"/>
        <v>439441.16958628758</v>
      </c>
    </row>
    <row r="90" spans="1:36" x14ac:dyDescent="0.15">
      <c r="A90" s="2">
        <v>42029</v>
      </c>
      <c r="B90" s="42">
        <v>1.3944426480000001</v>
      </c>
      <c r="C90" s="12">
        <f t="shared" si="35"/>
        <v>120479.84478720001</v>
      </c>
      <c r="D90" s="12">
        <f>Výpar!$E$18/31</f>
        <v>0</v>
      </c>
      <c r="E90" s="12">
        <f t="shared" si="36"/>
        <v>0</v>
      </c>
      <c r="F90" s="13">
        <f t="shared" si="37"/>
        <v>11664</v>
      </c>
      <c r="G90" s="13">
        <f t="shared" si="38"/>
        <v>7171.2000000000007</v>
      </c>
      <c r="H90" s="14">
        <f t="shared" si="38"/>
        <v>7171.2000000000007</v>
      </c>
      <c r="I90" s="15">
        <f t="shared" si="30"/>
        <v>26006.400000000001</v>
      </c>
      <c r="J90" s="15">
        <f t="shared" si="31"/>
        <v>94473.444787200016</v>
      </c>
      <c r="K90" s="15">
        <f t="shared" si="39"/>
        <v>5627000</v>
      </c>
      <c r="L90" s="15">
        <f t="shared" si="40"/>
        <v>3404752.3678856501</v>
      </c>
      <c r="N90" s="2">
        <v>42029</v>
      </c>
      <c r="O90" s="42">
        <f t="shared" si="32"/>
        <v>0.46022678977532649</v>
      </c>
      <c r="P90" s="12">
        <f t="shared" si="41"/>
        <v>39763.594636588212</v>
      </c>
      <c r="Q90" s="12">
        <f t="shared" si="42"/>
        <v>0</v>
      </c>
      <c r="R90" s="12">
        <f t="shared" si="43"/>
        <v>0</v>
      </c>
      <c r="S90" s="13">
        <f t="shared" si="44"/>
        <v>7171.2000000000007</v>
      </c>
      <c r="T90" s="13">
        <f t="shared" si="50"/>
        <v>0</v>
      </c>
      <c r="U90" s="14">
        <v>0</v>
      </c>
      <c r="V90" s="15">
        <f t="shared" si="51"/>
        <v>7171.2000000000007</v>
      </c>
      <c r="W90" s="15">
        <f t="shared" si="45"/>
        <v>32592.394636588211</v>
      </c>
      <c r="X90" s="15">
        <f t="shared" si="56"/>
        <v>6518000</v>
      </c>
      <c r="Y90" s="15">
        <f t="shared" si="52"/>
        <v>1898053.5133145887</v>
      </c>
      <c r="Z90" s="15">
        <f t="shared" si="46"/>
        <v>6518000</v>
      </c>
      <c r="AB90" s="2">
        <v>42029</v>
      </c>
      <c r="AC90" s="12">
        <f t="shared" si="33"/>
        <v>13140.871314598084</v>
      </c>
      <c r="AD90" s="12">
        <f t="shared" si="47"/>
        <v>0</v>
      </c>
      <c r="AE90" s="12">
        <f t="shared" si="55"/>
        <v>0</v>
      </c>
      <c r="AF90" s="13">
        <f t="shared" si="48"/>
        <v>4147.2</v>
      </c>
      <c r="AG90" s="15">
        <f t="shared" si="34"/>
        <v>4147.2</v>
      </c>
      <c r="AH90" s="15">
        <f t="shared" si="49"/>
        <v>8993.671314598083</v>
      </c>
      <c r="AI90" s="15">
        <f t="shared" si="53"/>
        <v>1661721.43</v>
      </c>
      <c r="AJ90" s="15">
        <f t="shared" si="54"/>
        <v>448434.84090088564</v>
      </c>
    </row>
    <row r="91" spans="1:36" x14ac:dyDescent="0.15">
      <c r="A91" s="2">
        <v>42030</v>
      </c>
      <c r="B91" s="42">
        <v>0.60631939000000001</v>
      </c>
      <c r="C91" s="12">
        <f t="shared" si="35"/>
        <v>52385.995296000001</v>
      </c>
      <c r="D91" s="12">
        <f>Výpar!$E$18/31</f>
        <v>0</v>
      </c>
      <c r="E91" s="12">
        <f t="shared" si="36"/>
        <v>0</v>
      </c>
      <c r="F91" s="13">
        <f t="shared" si="37"/>
        <v>11664</v>
      </c>
      <c r="G91" s="13">
        <f t="shared" si="38"/>
        <v>7171.2000000000007</v>
      </c>
      <c r="H91" s="14">
        <f t="shared" si="38"/>
        <v>7171.2000000000007</v>
      </c>
      <c r="I91" s="15">
        <f t="shared" si="30"/>
        <v>26006.400000000001</v>
      </c>
      <c r="J91" s="15">
        <f t="shared" si="31"/>
        <v>26379.595296</v>
      </c>
      <c r="K91" s="15">
        <f t="shared" si="39"/>
        <v>5627000</v>
      </c>
      <c r="L91" s="15">
        <f t="shared" si="40"/>
        <v>3431131.9631816503</v>
      </c>
      <c r="N91" s="2">
        <v>42030</v>
      </c>
      <c r="O91" s="42">
        <f t="shared" si="32"/>
        <v>0.20011179867343976</v>
      </c>
      <c r="P91" s="12">
        <f t="shared" si="41"/>
        <v>17289.659405385195</v>
      </c>
      <c r="Q91" s="12">
        <f t="shared" si="42"/>
        <v>0</v>
      </c>
      <c r="R91" s="12">
        <f t="shared" si="43"/>
        <v>0</v>
      </c>
      <c r="S91" s="13">
        <f t="shared" si="44"/>
        <v>7171.2000000000007</v>
      </c>
      <c r="T91" s="13">
        <f t="shared" si="50"/>
        <v>0</v>
      </c>
      <c r="U91" s="14">
        <v>0</v>
      </c>
      <c r="V91" s="15">
        <f t="shared" si="51"/>
        <v>7171.2000000000007</v>
      </c>
      <c r="W91" s="15">
        <f t="shared" si="45"/>
        <v>10118.459405385194</v>
      </c>
      <c r="X91" s="15">
        <f t="shared" si="56"/>
        <v>6518000</v>
      </c>
      <c r="Y91" s="15">
        <f t="shared" si="52"/>
        <v>1908171.9727199739</v>
      </c>
      <c r="Z91" s="15">
        <f t="shared" si="46"/>
        <v>6518000</v>
      </c>
      <c r="AB91" s="2">
        <v>42030</v>
      </c>
      <c r="AC91" s="12">
        <f t="shared" si="33"/>
        <v>5713.7990515158199</v>
      </c>
      <c r="AD91" s="12">
        <f t="shared" si="47"/>
        <v>0</v>
      </c>
      <c r="AE91" s="12">
        <f t="shared" si="55"/>
        <v>0</v>
      </c>
      <c r="AF91" s="13">
        <f t="shared" si="48"/>
        <v>4147.2</v>
      </c>
      <c r="AG91" s="15">
        <f t="shared" si="34"/>
        <v>4147.2</v>
      </c>
      <c r="AH91" s="15">
        <f t="shared" si="49"/>
        <v>1566.5990515158201</v>
      </c>
      <c r="AI91" s="15">
        <f t="shared" si="53"/>
        <v>1661721.43</v>
      </c>
      <c r="AJ91" s="15">
        <f t="shared" si="54"/>
        <v>450001.43995240144</v>
      </c>
    </row>
    <row r="92" spans="1:36" x14ac:dyDescent="0.15">
      <c r="A92" s="2">
        <v>42031</v>
      </c>
      <c r="B92" s="42">
        <v>1.0080068449999999</v>
      </c>
      <c r="C92" s="12">
        <f t="shared" si="35"/>
        <v>87091.79140799999</v>
      </c>
      <c r="D92" s="12">
        <f>Výpar!$E$18/31</f>
        <v>0</v>
      </c>
      <c r="E92" s="12">
        <f t="shared" si="36"/>
        <v>0</v>
      </c>
      <c r="F92" s="13">
        <f t="shared" si="37"/>
        <v>11664</v>
      </c>
      <c r="G92" s="13">
        <f t="shared" si="38"/>
        <v>7171.2000000000007</v>
      </c>
      <c r="H92" s="14">
        <f t="shared" si="38"/>
        <v>7171.2000000000007</v>
      </c>
      <c r="I92" s="15">
        <f t="shared" si="30"/>
        <v>26006.400000000001</v>
      </c>
      <c r="J92" s="15">
        <f t="shared" si="31"/>
        <v>61085.391407999989</v>
      </c>
      <c r="K92" s="15">
        <f t="shared" si="39"/>
        <v>5627000</v>
      </c>
      <c r="L92" s="15">
        <f t="shared" si="40"/>
        <v>3492217.3545896504</v>
      </c>
      <c r="N92" s="2">
        <v>42031</v>
      </c>
      <c r="O92" s="42">
        <f t="shared" si="32"/>
        <v>0.33268614884325098</v>
      </c>
      <c r="P92" s="12">
        <f t="shared" si="41"/>
        <v>28744.083260056887</v>
      </c>
      <c r="Q92" s="12">
        <f t="shared" si="42"/>
        <v>0</v>
      </c>
      <c r="R92" s="12">
        <f t="shared" si="43"/>
        <v>0</v>
      </c>
      <c r="S92" s="13">
        <f t="shared" si="44"/>
        <v>7171.2000000000007</v>
      </c>
      <c r="T92" s="13">
        <f t="shared" si="50"/>
        <v>0</v>
      </c>
      <c r="U92" s="14">
        <v>0</v>
      </c>
      <c r="V92" s="15">
        <f t="shared" si="51"/>
        <v>7171.2000000000007</v>
      </c>
      <c r="W92" s="15">
        <f t="shared" si="45"/>
        <v>21572.883260056886</v>
      </c>
      <c r="X92" s="15">
        <f t="shared" si="56"/>
        <v>6518000</v>
      </c>
      <c r="Y92" s="15">
        <f t="shared" si="52"/>
        <v>1929744.8559800307</v>
      </c>
      <c r="Z92" s="15">
        <f t="shared" si="46"/>
        <v>6518000</v>
      </c>
      <c r="AB92" s="2">
        <v>42031</v>
      </c>
      <c r="AC92" s="12">
        <f t="shared" si="33"/>
        <v>9499.1990193195925</v>
      </c>
      <c r="AD92" s="12">
        <f t="shared" si="47"/>
        <v>0</v>
      </c>
      <c r="AE92" s="12">
        <f t="shared" si="55"/>
        <v>0</v>
      </c>
      <c r="AF92" s="13">
        <f t="shared" si="48"/>
        <v>4147.2</v>
      </c>
      <c r="AG92" s="15">
        <f t="shared" si="34"/>
        <v>4147.2</v>
      </c>
      <c r="AH92" s="15">
        <f t="shared" si="49"/>
        <v>5351.9990193195927</v>
      </c>
      <c r="AI92" s="15">
        <f t="shared" si="53"/>
        <v>1661721.43</v>
      </c>
      <c r="AJ92" s="15">
        <f t="shared" si="54"/>
        <v>455353.43897172104</v>
      </c>
    </row>
    <row r="93" spans="1:36" x14ac:dyDescent="0.15">
      <c r="A93" s="2">
        <v>42032</v>
      </c>
      <c r="B93" s="42">
        <v>1.7639036690000001</v>
      </c>
      <c r="C93" s="12">
        <f t="shared" si="35"/>
        <v>152401.27700160001</v>
      </c>
      <c r="D93" s="12">
        <f>Výpar!$E$18/31</f>
        <v>0</v>
      </c>
      <c r="E93" s="12">
        <f t="shared" si="36"/>
        <v>0</v>
      </c>
      <c r="F93" s="13">
        <f t="shared" si="37"/>
        <v>11664</v>
      </c>
      <c r="G93" s="13">
        <f t="shared" si="38"/>
        <v>7171.2000000000007</v>
      </c>
      <c r="H93" s="14">
        <f t="shared" si="38"/>
        <v>7171.2000000000007</v>
      </c>
      <c r="I93" s="15">
        <f t="shared" si="30"/>
        <v>26006.400000000001</v>
      </c>
      <c r="J93" s="15">
        <f t="shared" si="31"/>
        <v>126394.87700160002</v>
      </c>
      <c r="K93" s="15">
        <f t="shared" si="39"/>
        <v>5627000</v>
      </c>
      <c r="L93" s="15">
        <f t="shared" si="40"/>
        <v>3618612.2315912503</v>
      </c>
      <c r="N93" s="2">
        <v>42032</v>
      </c>
      <c r="O93" s="42">
        <f t="shared" si="32"/>
        <v>0.58216501354223504</v>
      </c>
      <c r="P93" s="12">
        <f t="shared" si="41"/>
        <v>50299.057170049105</v>
      </c>
      <c r="Q93" s="12">
        <f t="shared" si="42"/>
        <v>0</v>
      </c>
      <c r="R93" s="12">
        <f t="shared" si="43"/>
        <v>0</v>
      </c>
      <c r="S93" s="13">
        <f t="shared" si="44"/>
        <v>7171.2000000000007</v>
      </c>
      <c r="T93" s="13">
        <f t="shared" si="50"/>
        <v>0</v>
      </c>
      <c r="U93" s="14">
        <v>0</v>
      </c>
      <c r="V93" s="15">
        <f t="shared" si="51"/>
        <v>7171.2000000000007</v>
      </c>
      <c r="W93" s="15">
        <f t="shared" si="45"/>
        <v>43127.857170049101</v>
      </c>
      <c r="X93" s="15">
        <f t="shared" si="56"/>
        <v>6518000</v>
      </c>
      <c r="Y93" s="15">
        <f t="shared" si="52"/>
        <v>1972872.7131500798</v>
      </c>
      <c r="Z93" s="15">
        <f t="shared" si="46"/>
        <v>6518000</v>
      </c>
      <c r="AB93" s="2">
        <v>42032</v>
      </c>
      <c r="AC93" s="12">
        <f t="shared" si="33"/>
        <v>16622.577600392218</v>
      </c>
      <c r="AD93" s="12">
        <f t="shared" si="47"/>
        <v>0</v>
      </c>
      <c r="AE93" s="12">
        <f t="shared" si="55"/>
        <v>0</v>
      </c>
      <c r="AF93" s="13">
        <f t="shared" si="48"/>
        <v>4147.2</v>
      </c>
      <c r="AG93" s="15">
        <f t="shared" si="34"/>
        <v>4147.2</v>
      </c>
      <c r="AH93" s="15">
        <f t="shared" si="49"/>
        <v>12475.377600392218</v>
      </c>
      <c r="AI93" s="15">
        <f t="shared" si="53"/>
        <v>1661721.43</v>
      </c>
      <c r="AJ93" s="15">
        <f t="shared" si="54"/>
        <v>467828.81657211325</v>
      </c>
    </row>
    <row r="94" spans="1:36" x14ac:dyDescent="0.15">
      <c r="A94" s="2">
        <v>42033</v>
      </c>
      <c r="B94" s="42">
        <v>0.213053883</v>
      </c>
      <c r="C94" s="12">
        <f t="shared" si="35"/>
        <v>18407.8554912</v>
      </c>
      <c r="D94" s="12">
        <f>Výpar!$E$18/31</f>
        <v>0</v>
      </c>
      <c r="E94" s="12">
        <f t="shared" si="36"/>
        <v>0</v>
      </c>
      <c r="F94" s="13">
        <f t="shared" si="37"/>
        <v>11664</v>
      </c>
      <c r="G94" s="13">
        <f t="shared" si="38"/>
        <v>7171.2000000000007</v>
      </c>
      <c r="H94" s="14">
        <f t="shared" si="38"/>
        <v>7171.2000000000007</v>
      </c>
      <c r="I94" s="15">
        <f t="shared" si="30"/>
        <v>26006.400000000001</v>
      </c>
      <c r="J94" s="15">
        <f t="shared" si="31"/>
        <v>-7598.5445088000015</v>
      </c>
      <c r="K94" s="15">
        <f t="shared" si="39"/>
        <v>5619401.4554912001</v>
      </c>
      <c r="L94" s="15">
        <f t="shared" si="40"/>
        <v>3603415.1425736505</v>
      </c>
      <c r="N94" s="2">
        <v>42033</v>
      </c>
      <c r="O94" s="42">
        <f t="shared" si="32"/>
        <v>7.0317058046734382E-2</v>
      </c>
      <c r="P94" s="12">
        <f t="shared" si="41"/>
        <v>6075.3938152378505</v>
      </c>
      <c r="Q94" s="12">
        <f t="shared" si="42"/>
        <v>0</v>
      </c>
      <c r="R94" s="12">
        <f t="shared" si="43"/>
        <v>0</v>
      </c>
      <c r="S94" s="13">
        <f t="shared" si="44"/>
        <v>7171.2000000000007</v>
      </c>
      <c r="T94" s="13">
        <f t="shared" si="50"/>
        <v>0</v>
      </c>
      <c r="U94" s="14">
        <v>0</v>
      </c>
      <c r="V94" s="15">
        <f t="shared" si="51"/>
        <v>7171.2000000000007</v>
      </c>
      <c r="W94" s="15">
        <f t="shared" si="45"/>
        <v>-1095.8061847621502</v>
      </c>
      <c r="X94" s="15">
        <f t="shared" si="56"/>
        <v>6516904.1938152378</v>
      </c>
      <c r="Y94" s="15">
        <f t="shared" si="52"/>
        <v>1970681.1007805555</v>
      </c>
      <c r="Z94" s="15">
        <f t="shared" si="46"/>
        <v>6518000</v>
      </c>
      <c r="AB94" s="2">
        <v>42033</v>
      </c>
      <c r="AC94" s="12">
        <f t="shared" si="33"/>
        <v>2007.7653703391577</v>
      </c>
      <c r="AD94" s="12">
        <f t="shared" si="47"/>
        <v>0</v>
      </c>
      <c r="AE94" s="12">
        <f t="shared" si="55"/>
        <v>0</v>
      </c>
      <c r="AF94" s="13">
        <f t="shared" si="48"/>
        <v>4147.2</v>
      </c>
      <c r="AG94" s="15">
        <f t="shared" si="34"/>
        <v>4147.2</v>
      </c>
      <c r="AH94" s="15">
        <f t="shared" si="49"/>
        <v>-2139.4346296608419</v>
      </c>
      <c r="AI94" s="15">
        <f t="shared" si="53"/>
        <v>1659581.9953703391</v>
      </c>
      <c r="AJ94" s="15">
        <f t="shared" si="54"/>
        <v>463549.94731279166</v>
      </c>
    </row>
    <row r="95" spans="1:36" x14ac:dyDescent="0.15">
      <c r="A95" s="2">
        <v>42034</v>
      </c>
      <c r="B95" s="42">
        <v>1.0592845900000001</v>
      </c>
      <c r="C95" s="12">
        <f t="shared" si="35"/>
        <v>91522.188576</v>
      </c>
      <c r="D95" s="12">
        <f>Výpar!$E$18/31</f>
        <v>0</v>
      </c>
      <c r="E95" s="12">
        <f t="shared" si="36"/>
        <v>0</v>
      </c>
      <c r="F95" s="13">
        <f t="shared" si="37"/>
        <v>11664</v>
      </c>
      <c r="G95" s="13">
        <f t="shared" si="38"/>
        <v>7171.2000000000007</v>
      </c>
      <c r="H95" s="14">
        <f t="shared" si="38"/>
        <v>7171.2000000000007</v>
      </c>
      <c r="I95" s="15">
        <f t="shared" si="30"/>
        <v>26006.400000000001</v>
      </c>
      <c r="J95" s="15">
        <f t="shared" si="31"/>
        <v>65515.788575999999</v>
      </c>
      <c r="K95" s="15">
        <f t="shared" si="39"/>
        <v>5627000</v>
      </c>
      <c r="L95" s="15">
        <f t="shared" si="40"/>
        <v>3668930.9311496504</v>
      </c>
      <c r="N95" s="2">
        <v>42034</v>
      </c>
      <c r="O95" s="42">
        <f t="shared" si="32"/>
        <v>0.34961003739622637</v>
      </c>
      <c r="P95" s="12">
        <f t="shared" si="41"/>
        <v>30206.307231033959</v>
      </c>
      <c r="Q95" s="12">
        <f t="shared" si="42"/>
        <v>0</v>
      </c>
      <c r="R95" s="12">
        <f t="shared" si="43"/>
        <v>0</v>
      </c>
      <c r="S95" s="13">
        <f t="shared" si="44"/>
        <v>7171.2000000000007</v>
      </c>
      <c r="T95" s="13">
        <f t="shared" si="50"/>
        <v>0</v>
      </c>
      <c r="U95" s="14">
        <v>0</v>
      </c>
      <c r="V95" s="15">
        <f t="shared" si="51"/>
        <v>7171.2000000000007</v>
      </c>
      <c r="W95" s="15">
        <f t="shared" si="45"/>
        <v>23035.107231033959</v>
      </c>
      <c r="X95" s="15">
        <f t="shared" si="56"/>
        <v>6518000</v>
      </c>
      <c r="Y95" s="15">
        <f t="shared" si="52"/>
        <v>1993716.2080115895</v>
      </c>
      <c r="Z95" s="15">
        <f t="shared" si="46"/>
        <v>6518000</v>
      </c>
      <c r="AB95" s="2">
        <v>42034</v>
      </c>
      <c r="AC95" s="12">
        <f t="shared" si="33"/>
        <v>9982.4273896754712</v>
      </c>
      <c r="AD95" s="12">
        <f t="shared" si="47"/>
        <v>0</v>
      </c>
      <c r="AE95" s="12">
        <f t="shared" si="55"/>
        <v>0</v>
      </c>
      <c r="AF95" s="13">
        <f t="shared" si="48"/>
        <v>4147.2</v>
      </c>
      <c r="AG95" s="15">
        <f t="shared" si="34"/>
        <v>4147.2</v>
      </c>
      <c r="AH95" s="15">
        <f t="shared" si="49"/>
        <v>5835.2273896754714</v>
      </c>
      <c r="AI95" s="15">
        <f t="shared" si="53"/>
        <v>1661721.43</v>
      </c>
      <c r="AJ95" s="15">
        <f t="shared" si="54"/>
        <v>469385.17470246711</v>
      </c>
    </row>
    <row r="96" spans="1:36" x14ac:dyDescent="0.15">
      <c r="A96" s="2">
        <v>42035</v>
      </c>
      <c r="B96" s="42">
        <v>1.027230273</v>
      </c>
      <c r="C96" s="12">
        <f t="shared" si="35"/>
        <v>88752.695587199996</v>
      </c>
      <c r="D96" s="12">
        <f>Výpar!$E$18/31</f>
        <v>0</v>
      </c>
      <c r="E96" s="12">
        <f t="shared" si="36"/>
        <v>0</v>
      </c>
      <c r="F96" s="13">
        <f t="shared" si="37"/>
        <v>11664</v>
      </c>
      <c r="G96" s="13">
        <f t="shared" si="38"/>
        <v>7171.2000000000007</v>
      </c>
      <c r="H96" s="14">
        <f t="shared" si="38"/>
        <v>7171.2000000000007</v>
      </c>
      <c r="I96" s="15">
        <f t="shared" si="30"/>
        <v>26006.400000000001</v>
      </c>
      <c r="J96" s="15">
        <f t="shared" si="31"/>
        <v>62746.295587199995</v>
      </c>
      <c r="K96" s="15">
        <f t="shared" si="39"/>
        <v>5627000</v>
      </c>
      <c r="L96" s="15">
        <f t="shared" si="40"/>
        <v>3731677.2267368506</v>
      </c>
      <c r="N96" s="2">
        <v>42035</v>
      </c>
      <c r="O96" s="42">
        <f t="shared" si="32"/>
        <v>0.33903071709753263</v>
      </c>
      <c r="P96" s="12">
        <f t="shared" si="41"/>
        <v>29292.253957226818</v>
      </c>
      <c r="Q96" s="12">
        <f t="shared" si="42"/>
        <v>0</v>
      </c>
      <c r="R96" s="12">
        <f t="shared" si="43"/>
        <v>0</v>
      </c>
      <c r="S96" s="13">
        <f t="shared" si="44"/>
        <v>7171.2000000000007</v>
      </c>
      <c r="T96" s="13">
        <f t="shared" si="50"/>
        <v>0</v>
      </c>
      <c r="U96" s="14">
        <v>0</v>
      </c>
      <c r="V96" s="15">
        <f t="shared" si="51"/>
        <v>7171.2000000000007</v>
      </c>
      <c r="W96" s="15">
        <f t="shared" si="45"/>
        <v>22121.053957226817</v>
      </c>
      <c r="X96" s="15">
        <f t="shared" si="56"/>
        <v>6518000</v>
      </c>
      <c r="Y96" s="15">
        <f t="shared" si="52"/>
        <v>2015837.2619688164</v>
      </c>
      <c r="Z96" s="15">
        <f t="shared" si="46"/>
        <v>6518000</v>
      </c>
      <c r="AB96" s="2">
        <v>42035</v>
      </c>
      <c r="AC96" s="12">
        <f t="shared" si="33"/>
        <v>9680.3556943078074</v>
      </c>
      <c r="AD96" s="12">
        <f t="shared" si="47"/>
        <v>0</v>
      </c>
      <c r="AE96" s="12">
        <f t="shared" si="55"/>
        <v>0</v>
      </c>
      <c r="AF96" s="13">
        <f t="shared" si="48"/>
        <v>4147.2</v>
      </c>
      <c r="AG96" s="15">
        <f t="shared" si="34"/>
        <v>4147.2</v>
      </c>
      <c r="AH96" s="15">
        <f t="shared" si="49"/>
        <v>5533.1556943078076</v>
      </c>
      <c r="AI96" s="15">
        <f t="shared" si="53"/>
        <v>1661721.43</v>
      </c>
      <c r="AJ96" s="15">
        <f t="shared" si="54"/>
        <v>474918.33039677492</v>
      </c>
    </row>
    <row r="97" spans="1:36" x14ac:dyDescent="0.15">
      <c r="A97" s="2">
        <v>42036</v>
      </c>
      <c r="B97" s="42">
        <v>0.84329163100000004</v>
      </c>
      <c r="C97" s="12">
        <f t="shared" si="35"/>
        <v>72860.396918400002</v>
      </c>
      <c r="D97" s="12">
        <f>Výpar!$F$18/28</f>
        <v>0</v>
      </c>
      <c r="E97" s="12">
        <f t="shared" si="36"/>
        <v>0</v>
      </c>
      <c r="F97" s="13">
        <f t="shared" si="37"/>
        <v>11664</v>
      </c>
      <c r="G97" s="13">
        <f t="shared" si="38"/>
        <v>7171.2000000000007</v>
      </c>
      <c r="H97" s="14">
        <f t="shared" si="38"/>
        <v>7171.2000000000007</v>
      </c>
      <c r="I97" s="15">
        <f t="shared" si="30"/>
        <v>26006.400000000001</v>
      </c>
      <c r="J97" s="15">
        <f t="shared" si="31"/>
        <v>46853.9969184</v>
      </c>
      <c r="K97" s="15">
        <f t="shared" si="39"/>
        <v>5627000</v>
      </c>
      <c r="L97" s="15">
        <f t="shared" si="40"/>
        <v>3778531.2236552504</v>
      </c>
      <c r="N97" s="2">
        <v>42036</v>
      </c>
      <c r="O97" s="42">
        <f t="shared" si="32"/>
        <v>0.27832295629811316</v>
      </c>
      <c r="P97" s="12">
        <f t="shared" si="41"/>
        <v>24047.103424156976</v>
      </c>
      <c r="Q97" s="12">
        <f t="shared" si="42"/>
        <v>0</v>
      </c>
      <c r="R97" s="12">
        <f t="shared" si="43"/>
        <v>0</v>
      </c>
      <c r="S97" s="13">
        <f t="shared" si="44"/>
        <v>7171.2000000000007</v>
      </c>
      <c r="T97" s="13">
        <f t="shared" si="50"/>
        <v>0</v>
      </c>
      <c r="U97" s="14">
        <v>0</v>
      </c>
      <c r="V97" s="15">
        <f t="shared" si="51"/>
        <v>7171.2000000000007</v>
      </c>
      <c r="W97" s="15">
        <f t="shared" si="45"/>
        <v>16875.903424156975</v>
      </c>
      <c r="X97" s="15">
        <f t="shared" si="56"/>
        <v>6518000</v>
      </c>
      <c r="Y97" s="15">
        <f t="shared" si="52"/>
        <v>2032713.1653929735</v>
      </c>
      <c r="Z97" s="15">
        <f t="shared" si="46"/>
        <v>6518000</v>
      </c>
      <c r="AB97" s="2">
        <v>42036</v>
      </c>
      <c r="AC97" s="12">
        <f t="shared" si="33"/>
        <v>7946.9649178777336</v>
      </c>
      <c r="AD97" s="12">
        <f t="shared" si="47"/>
        <v>0</v>
      </c>
      <c r="AE97" s="12">
        <f t="shared" si="55"/>
        <v>0</v>
      </c>
      <c r="AF97" s="13">
        <f t="shared" si="48"/>
        <v>4147.2</v>
      </c>
      <c r="AG97" s="15">
        <f t="shared" si="34"/>
        <v>4147.2</v>
      </c>
      <c r="AH97" s="15">
        <f t="shared" si="49"/>
        <v>3799.7649178777338</v>
      </c>
      <c r="AI97" s="15">
        <f t="shared" si="53"/>
        <v>1661721.43</v>
      </c>
      <c r="AJ97" s="15">
        <f t="shared" si="54"/>
        <v>478718.09531465266</v>
      </c>
    </row>
    <row r="98" spans="1:36" x14ac:dyDescent="0.15">
      <c r="A98" s="2">
        <v>42037</v>
      </c>
      <c r="B98" s="42">
        <v>1.0541511880000001</v>
      </c>
      <c r="C98" s="12">
        <f t="shared" si="35"/>
        <v>91078.662643200005</v>
      </c>
      <c r="D98" s="12">
        <f>Výpar!$F$18/28</f>
        <v>0</v>
      </c>
      <c r="E98" s="12">
        <f t="shared" si="36"/>
        <v>0</v>
      </c>
      <c r="F98" s="13">
        <f t="shared" si="37"/>
        <v>11664</v>
      </c>
      <c r="G98" s="13">
        <f t="shared" si="38"/>
        <v>7171.2000000000007</v>
      </c>
      <c r="H98" s="14">
        <f t="shared" si="38"/>
        <v>7171.2000000000007</v>
      </c>
      <c r="I98" s="15">
        <f t="shared" si="30"/>
        <v>26006.400000000001</v>
      </c>
      <c r="J98" s="15">
        <f t="shared" si="31"/>
        <v>65072.262643200003</v>
      </c>
      <c r="K98" s="15">
        <f t="shared" si="39"/>
        <v>5627000</v>
      </c>
      <c r="L98" s="15">
        <f t="shared" si="40"/>
        <v>3843603.4862984503</v>
      </c>
      <c r="N98" s="2">
        <v>42037</v>
      </c>
      <c r="O98" s="42">
        <f t="shared" si="32"/>
        <v>0.34791579122089983</v>
      </c>
      <c r="P98" s="12">
        <f t="shared" si="41"/>
        <v>30059.924361485744</v>
      </c>
      <c r="Q98" s="12">
        <f t="shared" si="42"/>
        <v>0</v>
      </c>
      <c r="R98" s="12">
        <f t="shared" si="43"/>
        <v>0</v>
      </c>
      <c r="S98" s="13">
        <f t="shared" si="44"/>
        <v>7171.2000000000007</v>
      </c>
      <c r="T98" s="13">
        <f t="shared" si="50"/>
        <v>0</v>
      </c>
      <c r="U98" s="14">
        <v>0</v>
      </c>
      <c r="V98" s="15">
        <f t="shared" si="51"/>
        <v>7171.2000000000007</v>
      </c>
      <c r="W98" s="15">
        <f t="shared" si="45"/>
        <v>22888.724361485743</v>
      </c>
      <c r="X98" s="15">
        <f t="shared" si="56"/>
        <v>6518000</v>
      </c>
      <c r="Y98" s="15">
        <f t="shared" si="52"/>
        <v>2055601.8897544593</v>
      </c>
      <c r="Z98" s="15">
        <f t="shared" si="46"/>
        <v>6518000</v>
      </c>
      <c r="AB98" s="2">
        <v>42037</v>
      </c>
      <c r="AC98" s="12">
        <f t="shared" si="33"/>
        <v>9934.051520517387</v>
      </c>
      <c r="AD98" s="12">
        <f t="shared" si="47"/>
        <v>0</v>
      </c>
      <c r="AE98" s="12">
        <f t="shared" si="55"/>
        <v>0</v>
      </c>
      <c r="AF98" s="13">
        <f t="shared" si="48"/>
        <v>4147.2</v>
      </c>
      <c r="AG98" s="15">
        <f t="shared" si="34"/>
        <v>4147.2</v>
      </c>
      <c r="AH98" s="15">
        <f t="shared" si="49"/>
        <v>5786.8515205173871</v>
      </c>
      <c r="AI98" s="15">
        <f t="shared" si="53"/>
        <v>1661721.43</v>
      </c>
      <c r="AJ98" s="15">
        <f t="shared" si="54"/>
        <v>484504.94683517003</v>
      </c>
    </row>
    <row r="99" spans="1:36" x14ac:dyDescent="0.15">
      <c r="A99" s="2">
        <v>42038</v>
      </c>
      <c r="B99" s="42">
        <v>0.63665123000000001</v>
      </c>
      <c r="C99" s="12">
        <f t="shared" si="35"/>
        <v>55006.666272000002</v>
      </c>
      <c r="D99" s="12">
        <f>Výpar!$F$18/28</f>
        <v>0</v>
      </c>
      <c r="E99" s="12">
        <f t="shared" si="36"/>
        <v>0</v>
      </c>
      <c r="F99" s="13">
        <f t="shared" si="37"/>
        <v>11664</v>
      </c>
      <c r="G99" s="13">
        <f t="shared" si="38"/>
        <v>7171.2000000000007</v>
      </c>
      <c r="H99" s="14">
        <f t="shared" si="38"/>
        <v>7171.2000000000007</v>
      </c>
      <c r="I99" s="15">
        <f t="shared" si="30"/>
        <v>26006.400000000001</v>
      </c>
      <c r="J99" s="15">
        <f t="shared" si="31"/>
        <v>29000.266272000001</v>
      </c>
      <c r="K99" s="15">
        <f t="shared" si="39"/>
        <v>5627000</v>
      </c>
      <c r="L99" s="15">
        <f t="shared" si="40"/>
        <v>3872603.7525704503</v>
      </c>
      <c r="N99" s="2">
        <v>42038</v>
      </c>
      <c r="O99" s="42">
        <f t="shared" si="32"/>
        <v>0.21012262656313496</v>
      </c>
      <c r="P99" s="12">
        <f t="shared" si="41"/>
        <v>18154.594935054862</v>
      </c>
      <c r="Q99" s="12">
        <f t="shared" si="42"/>
        <v>0</v>
      </c>
      <c r="R99" s="12">
        <f t="shared" si="43"/>
        <v>0</v>
      </c>
      <c r="S99" s="13">
        <f t="shared" si="44"/>
        <v>7171.2000000000007</v>
      </c>
      <c r="T99" s="13">
        <f t="shared" si="50"/>
        <v>0</v>
      </c>
      <c r="U99" s="14">
        <v>0</v>
      </c>
      <c r="V99" s="15">
        <f t="shared" si="51"/>
        <v>7171.2000000000007</v>
      </c>
      <c r="W99" s="15">
        <f t="shared" si="45"/>
        <v>10983.394935054861</v>
      </c>
      <c r="X99" s="15">
        <f t="shared" si="56"/>
        <v>6518000</v>
      </c>
      <c r="Y99" s="15">
        <f t="shared" si="52"/>
        <v>2066585.2846895142</v>
      </c>
      <c r="Z99" s="15">
        <f t="shared" si="46"/>
        <v>6518000</v>
      </c>
      <c r="AB99" s="2">
        <v>42038</v>
      </c>
      <c r="AC99" s="12">
        <f t="shared" si="33"/>
        <v>5999.6385636296081</v>
      </c>
      <c r="AD99" s="12">
        <f t="shared" si="47"/>
        <v>0</v>
      </c>
      <c r="AE99" s="12">
        <f t="shared" si="55"/>
        <v>0</v>
      </c>
      <c r="AF99" s="13">
        <f t="shared" si="48"/>
        <v>4147.2</v>
      </c>
      <c r="AG99" s="15">
        <f t="shared" si="34"/>
        <v>4147.2</v>
      </c>
      <c r="AH99" s="15">
        <f t="shared" si="49"/>
        <v>1852.4385636296083</v>
      </c>
      <c r="AI99" s="15">
        <f t="shared" si="53"/>
        <v>1661721.43</v>
      </c>
      <c r="AJ99" s="15">
        <f t="shared" si="54"/>
        <v>486357.38539879967</v>
      </c>
    </row>
    <row r="100" spans="1:36" x14ac:dyDescent="0.15">
      <c r="A100" s="2">
        <v>42039</v>
      </c>
      <c r="B100" s="42">
        <v>0.65551929900000006</v>
      </c>
      <c r="C100" s="12">
        <f t="shared" si="35"/>
        <v>56636.867433600004</v>
      </c>
      <c r="D100" s="12">
        <f>Výpar!$F$18/28</f>
        <v>0</v>
      </c>
      <c r="E100" s="12">
        <f t="shared" si="36"/>
        <v>0</v>
      </c>
      <c r="F100" s="13">
        <f t="shared" si="37"/>
        <v>11664</v>
      </c>
      <c r="G100" s="13">
        <f t="shared" si="38"/>
        <v>7171.2000000000007</v>
      </c>
      <c r="H100" s="14">
        <f t="shared" si="38"/>
        <v>7171.2000000000007</v>
      </c>
      <c r="I100" s="15">
        <f t="shared" si="30"/>
        <v>26006.400000000001</v>
      </c>
      <c r="J100" s="15">
        <f t="shared" si="31"/>
        <v>30630.467433600003</v>
      </c>
      <c r="K100" s="15">
        <f t="shared" si="39"/>
        <v>5627000</v>
      </c>
      <c r="L100" s="15">
        <f t="shared" si="40"/>
        <v>3903234.2200040505</v>
      </c>
      <c r="N100" s="2">
        <v>42039</v>
      </c>
      <c r="O100" s="42">
        <f t="shared" si="32"/>
        <v>0.21634991087460087</v>
      </c>
      <c r="P100" s="12">
        <f t="shared" si="41"/>
        <v>18692.632299565514</v>
      </c>
      <c r="Q100" s="12">
        <f t="shared" si="42"/>
        <v>0</v>
      </c>
      <c r="R100" s="12">
        <f t="shared" si="43"/>
        <v>0</v>
      </c>
      <c r="S100" s="13">
        <f t="shared" si="44"/>
        <v>7171.2000000000007</v>
      </c>
      <c r="T100" s="13">
        <f t="shared" si="50"/>
        <v>0</v>
      </c>
      <c r="U100" s="14">
        <v>0</v>
      </c>
      <c r="V100" s="15">
        <f t="shared" si="51"/>
        <v>7171.2000000000007</v>
      </c>
      <c r="W100" s="15">
        <f t="shared" si="45"/>
        <v>11521.432299565513</v>
      </c>
      <c r="X100" s="15">
        <f t="shared" si="56"/>
        <v>6518000</v>
      </c>
      <c r="Y100" s="15">
        <f t="shared" si="52"/>
        <v>2078106.7169890797</v>
      </c>
      <c r="Z100" s="15">
        <f t="shared" si="46"/>
        <v>6518000</v>
      </c>
      <c r="AB100" s="2">
        <v>42039</v>
      </c>
      <c r="AC100" s="12">
        <f t="shared" si="33"/>
        <v>6177.4464261756748</v>
      </c>
      <c r="AD100" s="12">
        <f t="shared" si="47"/>
        <v>0</v>
      </c>
      <c r="AE100" s="12">
        <f t="shared" si="55"/>
        <v>0</v>
      </c>
      <c r="AF100" s="13">
        <f t="shared" si="48"/>
        <v>4147.2</v>
      </c>
      <c r="AG100" s="15">
        <f t="shared" si="34"/>
        <v>4147.2</v>
      </c>
      <c r="AH100" s="15">
        <f t="shared" si="49"/>
        <v>2030.246426175675</v>
      </c>
      <c r="AI100" s="15">
        <f t="shared" si="53"/>
        <v>1661721.43</v>
      </c>
      <c r="AJ100" s="15">
        <f t="shared" si="54"/>
        <v>488387.63182497537</v>
      </c>
    </row>
    <row r="101" spans="1:36" x14ac:dyDescent="0.15">
      <c r="A101" s="2">
        <v>42040</v>
      </c>
      <c r="B101" s="42">
        <v>1.0620266810000001</v>
      </c>
      <c r="C101" s="12">
        <f t="shared" si="35"/>
        <v>91759.105238400007</v>
      </c>
      <c r="D101" s="12">
        <f>Výpar!$F$18/28</f>
        <v>0</v>
      </c>
      <c r="E101" s="12">
        <f t="shared" si="36"/>
        <v>0</v>
      </c>
      <c r="F101" s="13">
        <f t="shared" si="37"/>
        <v>11664</v>
      </c>
      <c r="G101" s="13">
        <f t="shared" si="38"/>
        <v>7171.2000000000007</v>
      </c>
      <c r="H101" s="14">
        <f t="shared" si="38"/>
        <v>7171.2000000000007</v>
      </c>
      <c r="I101" s="15">
        <f t="shared" si="30"/>
        <v>26006.400000000001</v>
      </c>
      <c r="J101" s="15">
        <f t="shared" si="31"/>
        <v>65752.705238399998</v>
      </c>
      <c r="K101" s="15">
        <f t="shared" si="39"/>
        <v>5627000</v>
      </c>
      <c r="L101" s="15">
        <f t="shared" si="40"/>
        <v>3968986.9252424506</v>
      </c>
      <c r="N101" s="2">
        <v>42040</v>
      </c>
      <c r="O101" s="42">
        <f t="shared" si="32"/>
        <v>0.35051504682060952</v>
      </c>
      <c r="P101" s="12">
        <f t="shared" si="41"/>
        <v>30284.500045300661</v>
      </c>
      <c r="Q101" s="12">
        <f t="shared" si="42"/>
        <v>0</v>
      </c>
      <c r="R101" s="12">
        <f t="shared" si="43"/>
        <v>0</v>
      </c>
      <c r="S101" s="13">
        <f t="shared" si="44"/>
        <v>7171.2000000000007</v>
      </c>
      <c r="T101" s="13">
        <f t="shared" si="50"/>
        <v>0</v>
      </c>
      <c r="U101" s="14">
        <v>0</v>
      </c>
      <c r="V101" s="15">
        <f t="shared" si="51"/>
        <v>7171.2000000000007</v>
      </c>
      <c r="W101" s="15">
        <f t="shared" si="45"/>
        <v>23113.300045300661</v>
      </c>
      <c r="X101" s="15">
        <f t="shared" si="56"/>
        <v>6518000</v>
      </c>
      <c r="Y101" s="15">
        <f t="shared" si="52"/>
        <v>2101220.0170343802</v>
      </c>
      <c r="Z101" s="15">
        <f t="shared" si="46"/>
        <v>6518000</v>
      </c>
      <c r="AB101" s="2">
        <v>42040</v>
      </c>
      <c r="AC101" s="12">
        <f t="shared" si="33"/>
        <v>10008.268154812422</v>
      </c>
      <c r="AD101" s="12">
        <f t="shared" si="47"/>
        <v>0</v>
      </c>
      <c r="AE101" s="12">
        <f t="shared" si="55"/>
        <v>0</v>
      </c>
      <c r="AF101" s="13">
        <f t="shared" si="48"/>
        <v>4147.2</v>
      </c>
      <c r="AG101" s="15">
        <f t="shared" ref="AG101:AG132" si="57">SUM(AF101:AF101)</f>
        <v>4147.2</v>
      </c>
      <c r="AH101" s="15">
        <f t="shared" si="49"/>
        <v>5861.0681548124221</v>
      </c>
      <c r="AI101" s="15">
        <f t="shared" si="53"/>
        <v>1661721.43</v>
      </c>
      <c r="AJ101" s="15">
        <f t="shared" si="54"/>
        <v>494248.69997978781</v>
      </c>
    </row>
    <row r="102" spans="1:36" x14ac:dyDescent="0.15">
      <c r="A102" s="2">
        <v>42041</v>
      </c>
      <c r="B102" s="42">
        <v>0.64974323899999997</v>
      </c>
      <c r="C102" s="12">
        <f t="shared" si="35"/>
        <v>56137.815849599996</v>
      </c>
      <c r="D102" s="12">
        <f>Výpar!$F$18/28</f>
        <v>0</v>
      </c>
      <c r="E102" s="12">
        <f t="shared" si="36"/>
        <v>0</v>
      </c>
      <c r="F102" s="13">
        <f t="shared" si="37"/>
        <v>11664</v>
      </c>
      <c r="G102" s="13">
        <f t="shared" si="38"/>
        <v>7171.2000000000007</v>
      </c>
      <c r="H102" s="14">
        <f t="shared" si="38"/>
        <v>7171.2000000000007</v>
      </c>
      <c r="I102" s="15">
        <f t="shared" si="30"/>
        <v>26006.400000000001</v>
      </c>
      <c r="J102" s="15">
        <f t="shared" si="31"/>
        <v>30131.415849599995</v>
      </c>
      <c r="K102" s="15">
        <f t="shared" si="39"/>
        <v>5627000</v>
      </c>
      <c r="L102" s="15">
        <f t="shared" si="40"/>
        <v>3999118.3410920505</v>
      </c>
      <c r="N102" s="2">
        <v>42041</v>
      </c>
      <c r="O102" s="42">
        <f t="shared" si="32"/>
        <v>0.21444355957706818</v>
      </c>
      <c r="P102" s="12">
        <f t="shared" si="41"/>
        <v>18527.923547458689</v>
      </c>
      <c r="Q102" s="12">
        <f t="shared" si="42"/>
        <v>0</v>
      </c>
      <c r="R102" s="12">
        <f t="shared" si="43"/>
        <v>0</v>
      </c>
      <c r="S102" s="13">
        <f t="shared" si="44"/>
        <v>7171.2000000000007</v>
      </c>
      <c r="T102" s="13">
        <f t="shared" si="50"/>
        <v>0</v>
      </c>
      <c r="U102" s="14">
        <v>0</v>
      </c>
      <c r="V102" s="15">
        <f t="shared" si="51"/>
        <v>7171.2000000000007</v>
      </c>
      <c r="W102" s="15">
        <f t="shared" si="45"/>
        <v>11356.723547458689</v>
      </c>
      <c r="X102" s="15">
        <f t="shared" si="56"/>
        <v>6518000</v>
      </c>
      <c r="Y102" s="15">
        <f t="shared" si="52"/>
        <v>2112576.7405818389</v>
      </c>
      <c r="Z102" s="15">
        <f t="shared" si="46"/>
        <v>6518000</v>
      </c>
      <c r="AB102" s="2">
        <v>42041</v>
      </c>
      <c r="AC102" s="12">
        <f t="shared" si="33"/>
        <v>6123.0143121878655</v>
      </c>
      <c r="AD102" s="12">
        <f t="shared" si="47"/>
        <v>0</v>
      </c>
      <c r="AE102" s="12">
        <f t="shared" si="55"/>
        <v>0</v>
      </c>
      <c r="AF102" s="13">
        <f t="shared" si="48"/>
        <v>4147.2</v>
      </c>
      <c r="AG102" s="15">
        <f t="shared" si="57"/>
        <v>4147.2</v>
      </c>
      <c r="AH102" s="15">
        <f t="shared" si="49"/>
        <v>1975.8143121878657</v>
      </c>
      <c r="AI102" s="15">
        <f t="shared" si="53"/>
        <v>1661721.43</v>
      </c>
      <c r="AJ102" s="15">
        <f t="shared" si="54"/>
        <v>496224.51429197565</v>
      </c>
    </row>
    <row r="103" spans="1:36" x14ac:dyDescent="0.15">
      <c r="A103" s="2">
        <v>42042</v>
      </c>
      <c r="B103" s="42">
        <v>0.64730349799999998</v>
      </c>
      <c r="C103" s="12">
        <f t="shared" si="35"/>
        <v>55927.022227199996</v>
      </c>
      <c r="D103" s="12">
        <f>Výpar!$F$18/28</f>
        <v>0</v>
      </c>
      <c r="E103" s="12">
        <f t="shared" si="36"/>
        <v>0</v>
      </c>
      <c r="F103" s="13">
        <f t="shared" si="37"/>
        <v>11664</v>
      </c>
      <c r="G103" s="13">
        <f t="shared" si="38"/>
        <v>7171.2000000000007</v>
      </c>
      <c r="H103" s="14">
        <f t="shared" si="38"/>
        <v>7171.2000000000007</v>
      </c>
      <c r="I103" s="15">
        <f t="shared" si="30"/>
        <v>26006.400000000001</v>
      </c>
      <c r="J103" s="15">
        <f t="shared" si="31"/>
        <v>29920.622227199994</v>
      </c>
      <c r="K103" s="15">
        <f t="shared" si="39"/>
        <v>5627000</v>
      </c>
      <c r="L103" s="15">
        <f t="shared" si="40"/>
        <v>4029038.9633192504</v>
      </c>
      <c r="N103" s="2">
        <v>42042</v>
      </c>
      <c r="O103" s="42">
        <f t="shared" si="32"/>
        <v>0.21363833881741651</v>
      </c>
      <c r="P103" s="12">
        <f t="shared" si="41"/>
        <v>18458.352473824787</v>
      </c>
      <c r="Q103" s="12">
        <f t="shared" si="42"/>
        <v>0</v>
      </c>
      <c r="R103" s="12">
        <f t="shared" si="43"/>
        <v>0</v>
      </c>
      <c r="S103" s="13">
        <f t="shared" si="44"/>
        <v>7171.2000000000007</v>
      </c>
      <c r="T103" s="13">
        <f t="shared" si="50"/>
        <v>0</v>
      </c>
      <c r="U103" s="14">
        <v>0</v>
      </c>
      <c r="V103" s="15">
        <f t="shared" si="51"/>
        <v>7171.2000000000007</v>
      </c>
      <c r="W103" s="15">
        <f t="shared" si="45"/>
        <v>11287.152473824786</v>
      </c>
      <c r="X103" s="15">
        <f t="shared" si="56"/>
        <v>6518000</v>
      </c>
      <c r="Y103" s="15">
        <f t="shared" si="52"/>
        <v>2123863.8930556634</v>
      </c>
      <c r="Z103" s="15">
        <f t="shared" si="46"/>
        <v>6518000</v>
      </c>
      <c r="AB103" s="2">
        <v>42042</v>
      </c>
      <c r="AC103" s="12">
        <f t="shared" si="33"/>
        <v>6100.0228162178219</v>
      </c>
      <c r="AD103" s="12">
        <f t="shared" si="47"/>
        <v>0</v>
      </c>
      <c r="AE103" s="12">
        <f t="shared" si="55"/>
        <v>0</v>
      </c>
      <c r="AF103" s="13">
        <f t="shared" si="48"/>
        <v>4147.2</v>
      </c>
      <c r="AG103" s="15">
        <f t="shared" si="57"/>
        <v>4147.2</v>
      </c>
      <c r="AH103" s="15">
        <f t="shared" si="49"/>
        <v>1952.822816217822</v>
      </c>
      <c r="AI103" s="15">
        <f t="shared" si="53"/>
        <v>1661721.43</v>
      </c>
      <c r="AJ103" s="15">
        <f t="shared" si="54"/>
        <v>498177.33710819349</v>
      </c>
    </row>
    <row r="104" spans="1:36" x14ac:dyDescent="0.15">
      <c r="A104" s="2">
        <v>42043</v>
      </c>
      <c r="B104" s="42">
        <v>0.24445572700000001</v>
      </c>
      <c r="C104" s="12">
        <f t="shared" si="35"/>
        <v>21120.974812799999</v>
      </c>
      <c r="D104" s="12">
        <f>Výpar!$F$18/28</f>
        <v>0</v>
      </c>
      <c r="E104" s="12">
        <f t="shared" si="36"/>
        <v>0</v>
      </c>
      <c r="F104" s="13">
        <f t="shared" si="37"/>
        <v>11664</v>
      </c>
      <c r="G104" s="13">
        <f t="shared" si="38"/>
        <v>7171.2000000000007</v>
      </c>
      <c r="H104" s="14">
        <f t="shared" si="38"/>
        <v>7171.2000000000007</v>
      </c>
      <c r="I104" s="15">
        <f t="shared" si="30"/>
        <v>26006.400000000001</v>
      </c>
      <c r="J104" s="15">
        <f t="shared" si="31"/>
        <v>-4885.4251872000023</v>
      </c>
      <c r="K104" s="15">
        <f t="shared" si="39"/>
        <v>5622114.5748127997</v>
      </c>
      <c r="L104" s="15">
        <f t="shared" si="40"/>
        <v>4019268.1129448498</v>
      </c>
      <c r="N104" s="2">
        <v>42043</v>
      </c>
      <c r="O104" s="42">
        <f t="shared" si="32"/>
        <v>8.0681033845863559E-2</v>
      </c>
      <c r="P104" s="12">
        <f t="shared" si="41"/>
        <v>6970.8413242826118</v>
      </c>
      <c r="Q104" s="12">
        <f t="shared" si="42"/>
        <v>0</v>
      </c>
      <c r="R104" s="12">
        <f t="shared" si="43"/>
        <v>0</v>
      </c>
      <c r="S104" s="13">
        <f t="shared" si="44"/>
        <v>7171.2000000000007</v>
      </c>
      <c r="T104" s="13">
        <f t="shared" si="50"/>
        <v>0</v>
      </c>
      <c r="U104" s="14">
        <v>0</v>
      </c>
      <c r="V104" s="15">
        <f t="shared" si="51"/>
        <v>7171.2000000000007</v>
      </c>
      <c r="W104" s="15">
        <f t="shared" si="45"/>
        <v>-200.35867571738891</v>
      </c>
      <c r="X104" s="15">
        <f t="shared" si="56"/>
        <v>6517799.6413242826</v>
      </c>
      <c r="Y104" s="15">
        <f t="shared" si="52"/>
        <v>2123463.1757042287</v>
      </c>
      <c r="Z104" s="15">
        <f t="shared" si="46"/>
        <v>6518000</v>
      </c>
      <c r="AB104" s="2">
        <v>42043</v>
      </c>
      <c r="AC104" s="12">
        <f t="shared" si="33"/>
        <v>2303.6883268242668</v>
      </c>
      <c r="AD104" s="12">
        <f t="shared" si="47"/>
        <v>0</v>
      </c>
      <c r="AE104" s="12">
        <f t="shared" si="55"/>
        <v>0</v>
      </c>
      <c r="AF104" s="13">
        <f t="shared" si="48"/>
        <v>4147.2</v>
      </c>
      <c r="AG104" s="15">
        <f t="shared" si="57"/>
        <v>4147.2</v>
      </c>
      <c r="AH104" s="15">
        <f t="shared" si="49"/>
        <v>-1843.511673175733</v>
      </c>
      <c r="AI104" s="15">
        <f t="shared" si="53"/>
        <v>1659877.9183268242</v>
      </c>
      <c r="AJ104" s="15">
        <f t="shared" si="54"/>
        <v>494490.31376184203</v>
      </c>
    </row>
    <row r="105" spans="1:36" x14ac:dyDescent="0.15">
      <c r="A105" s="2">
        <v>42044</v>
      </c>
      <c r="B105" s="42">
        <v>0.62758007999999998</v>
      </c>
      <c r="C105" s="12">
        <f t="shared" si="35"/>
        <v>54222.918912000001</v>
      </c>
      <c r="D105" s="12">
        <f>Výpar!$F$18/28</f>
        <v>0</v>
      </c>
      <c r="E105" s="12">
        <f t="shared" si="36"/>
        <v>0</v>
      </c>
      <c r="F105" s="13">
        <f t="shared" si="37"/>
        <v>11664</v>
      </c>
      <c r="G105" s="13">
        <f t="shared" si="38"/>
        <v>7171.2000000000007</v>
      </c>
      <c r="H105" s="14">
        <f t="shared" si="38"/>
        <v>7171.2000000000007</v>
      </c>
      <c r="I105" s="15">
        <f t="shared" si="30"/>
        <v>26006.400000000001</v>
      </c>
      <c r="J105" s="15">
        <f t="shared" si="31"/>
        <v>28216.518912</v>
      </c>
      <c r="K105" s="15">
        <f t="shared" si="39"/>
        <v>5627000</v>
      </c>
      <c r="L105" s="15">
        <f t="shared" si="40"/>
        <v>4047484.6318568499</v>
      </c>
      <c r="N105" s="2">
        <v>42044</v>
      </c>
      <c r="O105" s="42">
        <f t="shared" si="32"/>
        <v>0.2071287520928882</v>
      </c>
      <c r="P105" s="12">
        <f t="shared" si="41"/>
        <v>17895.924180825539</v>
      </c>
      <c r="Q105" s="12">
        <f t="shared" si="42"/>
        <v>0</v>
      </c>
      <c r="R105" s="12">
        <f t="shared" si="43"/>
        <v>0</v>
      </c>
      <c r="S105" s="13">
        <f t="shared" si="44"/>
        <v>7171.2000000000007</v>
      </c>
      <c r="T105" s="13">
        <f t="shared" si="50"/>
        <v>0</v>
      </c>
      <c r="U105" s="14">
        <v>0</v>
      </c>
      <c r="V105" s="15">
        <f t="shared" si="51"/>
        <v>7171.2000000000007</v>
      </c>
      <c r="W105" s="15">
        <f t="shared" si="45"/>
        <v>10724.724180825538</v>
      </c>
      <c r="X105" s="15">
        <f t="shared" si="56"/>
        <v>6518000</v>
      </c>
      <c r="Y105" s="15">
        <f t="shared" si="52"/>
        <v>2134187.8998850542</v>
      </c>
      <c r="Z105" s="15">
        <f t="shared" si="46"/>
        <v>6518000</v>
      </c>
      <c r="AB105" s="2">
        <v>42044</v>
      </c>
      <c r="AC105" s="12">
        <f t="shared" si="33"/>
        <v>5914.1543631883878</v>
      </c>
      <c r="AD105" s="12">
        <f t="shared" si="47"/>
        <v>0</v>
      </c>
      <c r="AE105" s="12">
        <f t="shared" si="55"/>
        <v>0</v>
      </c>
      <c r="AF105" s="13">
        <f t="shared" si="48"/>
        <v>4147.2</v>
      </c>
      <c r="AG105" s="15">
        <f t="shared" si="57"/>
        <v>4147.2</v>
      </c>
      <c r="AH105" s="15">
        <f t="shared" si="49"/>
        <v>1766.954363188388</v>
      </c>
      <c r="AI105" s="15">
        <f t="shared" si="53"/>
        <v>1661644.8726900127</v>
      </c>
      <c r="AJ105" s="15">
        <f t="shared" si="54"/>
        <v>496180.71081504325</v>
      </c>
    </row>
    <row r="106" spans="1:36" x14ac:dyDescent="0.15">
      <c r="A106" s="2">
        <v>42045</v>
      </c>
      <c r="B106" s="42">
        <v>0.63515322399999996</v>
      </c>
      <c r="C106" s="12">
        <f t="shared" si="35"/>
        <v>54877.2385536</v>
      </c>
      <c r="D106" s="12">
        <f>Výpar!$F$18/28</f>
        <v>0</v>
      </c>
      <c r="E106" s="12">
        <f t="shared" si="36"/>
        <v>0</v>
      </c>
      <c r="F106" s="13">
        <f t="shared" si="37"/>
        <v>11664</v>
      </c>
      <c r="G106" s="13">
        <f t="shared" si="38"/>
        <v>7171.2000000000007</v>
      </c>
      <c r="H106" s="14">
        <f t="shared" si="38"/>
        <v>7171.2000000000007</v>
      </c>
      <c r="I106" s="15">
        <f t="shared" si="30"/>
        <v>26006.400000000001</v>
      </c>
      <c r="J106" s="15">
        <f t="shared" si="31"/>
        <v>28870.838553599999</v>
      </c>
      <c r="K106" s="15">
        <f t="shared" si="39"/>
        <v>5627000</v>
      </c>
      <c r="L106" s="15">
        <f t="shared" si="40"/>
        <v>4076355.4704104499</v>
      </c>
      <c r="N106" s="2">
        <v>42045</v>
      </c>
      <c r="O106" s="42">
        <f t="shared" si="32"/>
        <v>0.20962821935790996</v>
      </c>
      <c r="P106" s="12">
        <f t="shared" si="41"/>
        <v>18111.878152523419</v>
      </c>
      <c r="Q106" s="12">
        <f t="shared" si="42"/>
        <v>0</v>
      </c>
      <c r="R106" s="12">
        <f t="shared" si="43"/>
        <v>0</v>
      </c>
      <c r="S106" s="13">
        <f t="shared" si="44"/>
        <v>7171.2000000000007</v>
      </c>
      <c r="T106" s="13">
        <f t="shared" si="50"/>
        <v>0</v>
      </c>
      <c r="U106" s="14">
        <v>0</v>
      </c>
      <c r="V106" s="15">
        <f t="shared" si="51"/>
        <v>7171.2000000000007</v>
      </c>
      <c r="W106" s="15">
        <f t="shared" si="45"/>
        <v>10940.678152523418</v>
      </c>
      <c r="X106" s="15">
        <f t="shared" si="56"/>
        <v>6518000</v>
      </c>
      <c r="Y106" s="15">
        <f t="shared" si="52"/>
        <v>2145128.5780375777</v>
      </c>
      <c r="Z106" s="15">
        <f t="shared" si="46"/>
        <v>6518000</v>
      </c>
      <c r="AB106" s="2">
        <v>42045</v>
      </c>
      <c r="AC106" s="12">
        <f t="shared" si="33"/>
        <v>5985.5217377402596</v>
      </c>
      <c r="AD106" s="12">
        <f t="shared" si="47"/>
        <v>0</v>
      </c>
      <c r="AE106" s="12">
        <f t="shared" si="55"/>
        <v>0</v>
      </c>
      <c r="AF106" s="13">
        <f t="shared" si="48"/>
        <v>4147.2</v>
      </c>
      <c r="AG106" s="15">
        <f t="shared" si="57"/>
        <v>4147.2</v>
      </c>
      <c r="AH106" s="15">
        <f t="shared" si="49"/>
        <v>1838.3217377402598</v>
      </c>
      <c r="AI106" s="15">
        <f t="shared" si="53"/>
        <v>1661721.43</v>
      </c>
      <c r="AJ106" s="15">
        <f t="shared" si="54"/>
        <v>498019.03255278349</v>
      </c>
    </row>
    <row r="107" spans="1:36" x14ac:dyDescent="0.15">
      <c r="A107" s="2">
        <v>42046</v>
      </c>
      <c r="B107" s="42">
        <v>0.64368184500000003</v>
      </c>
      <c r="C107" s="12">
        <f t="shared" si="35"/>
        <v>55614.111408000004</v>
      </c>
      <c r="D107" s="12">
        <f>Výpar!$F$18/28</f>
        <v>0</v>
      </c>
      <c r="E107" s="12">
        <f t="shared" si="36"/>
        <v>0</v>
      </c>
      <c r="F107" s="13">
        <f t="shared" si="37"/>
        <v>11664</v>
      </c>
      <c r="G107" s="13">
        <f t="shared" si="38"/>
        <v>7171.2000000000007</v>
      </c>
      <c r="H107" s="14">
        <f t="shared" si="38"/>
        <v>7171.2000000000007</v>
      </c>
      <c r="I107" s="15">
        <f t="shared" si="30"/>
        <v>26006.400000000001</v>
      </c>
      <c r="J107" s="15">
        <f t="shared" si="31"/>
        <v>29607.711408000003</v>
      </c>
      <c r="K107" s="15">
        <f t="shared" si="39"/>
        <v>5627000</v>
      </c>
      <c r="L107" s="15">
        <f t="shared" si="40"/>
        <v>4105963.1818184499</v>
      </c>
      <c r="N107" s="2">
        <v>42046</v>
      </c>
      <c r="O107" s="42">
        <f t="shared" si="32"/>
        <v>0.21244303563570388</v>
      </c>
      <c r="P107" s="12">
        <f t="shared" si="41"/>
        <v>18355.078278924815</v>
      </c>
      <c r="Q107" s="12">
        <f t="shared" si="42"/>
        <v>0</v>
      </c>
      <c r="R107" s="12">
        <f t="shared" si="43"/>
        <v>0</v>
      </c>
      <c r="S107" s="13">
        <f t="shared" si="44"/>
        <v>7171.2000000000007</v>
      </c>
      <c r="T107" s="13">
        <f t="shared" si="50"/>
        <v>0</v>
      </c>
      <c r="U107" s="14">
        <v>0</v>
      </c>
      <c r="V107" s="15">
        <f t="shared" si="51"/>
        <v>7171.2000000000007</v>
      </c>
      <c r="W107" s="15">
        <f t="shared" si="45"/>
        <v>11183.878278924814</v>
      </c>
      <c r="X107" s="15">
        <f t="shared" si="56"/>
        <v>6518000</v>
      </c>
      <c r="Y107" s="15">
        <f t="shared" si="52"/>
        <v>2156312.4563165023</v>
      </c>
      <c r="Z107" s="15">
        <f t="shared" si="46"/>
        <v>6518000</v>
      </c>
      <c r="AB107" s="2">
        <v>42046</v>
      </c>
      <c r="AC107" s="12">
        <f t="shared" si="33"/>
        <v>6065.8932834705365</v>
      </c>
      <c r="AD107" s="12">
        <f t="shared" si="47"/>
        <v>0</v>
      </c>
      <c r="AE107" s="12">
        <f t="shared" si="55"/>
        <v>0</v>
      </c>
      <c r="AF107" s="13">
        <f t="shared" si="48"/>
        <v>4147.2</v>
      </c>
      <c r="AG107" s="15">
        <f t="shared" si="57"/>
        <v>4147.2</v>
      </c>
      <c r="AH107" s="15">
        <f t="shared" si="49"/>
        <v>1918.6932834705367</v>
      </c>
      <c r="AI107" s="15">
        <f t="shared" si="53"/>
        <v>1661721.43</v>
      </c>
      <c r="AJ107" s="15">
        <f t="shared" si="54"/>
        <v>499937.72583625402</v>
      </c>
    </row>
    <row r="108" spans="1:36" x14ac:dyDescent="0.15">
      <c r="A108" s="2">
        <v>42047</v>
      </c>
      <c r="B108" s="42">
        <v>0.61798407300000002</v>
      </c>
      <c r="C108" s="12">
        <f t="shared" si="35"/>
        <v>53393.8239072</v>
      </c>
      <c r="D108" s="12">
        <f>Výpar!$F$18/28</f>
        <v>0</v>
      </c>
      <c r="E108" s="12">
        <f t="shared" si="36"/>
        <v>0</v>
      </c>
      <c r="F108" s="13">
        <f t="shared" si="37"/>
        <v>11664</v>
      </c>
      <c r="G108" s="13">
        <f t="shared" si="38"/>
        <v>7171.2000000000007</v>
      </c>
      <c r="H108" s="14">
        <f t="shared" si="38"/>
        <v>7171.2000000000007</v>
      </c>
      <c r="I108" s="15">
        <f t="shared" si="30"/>
        <v>26006.400000000001</v>
      </c>
      <c r="J108" s="15">
        <f t="shared" si="31"/>
        <v>27387.423907199998</v>
      </c>
      <c r="K108" s="15">
        <f t="shared" si="39"/>
        <v>5627000</v>
      </c>
      <c r="L108" s="15">
        <f t="shared" si="40"/>
        <v>4133350.6057256497</v>
      </c>
      <c r="N108" s="2">
        <v>42047</v>
      </c>
      <c r="O108" s="42">
        <f t="shared" si="32"/>
        <v>0.20396165195965166</v>
      </c>
      <c r="P108" s="12">
        <f t="shared" si="41"/>
        <v>17622.286729313902</v>
      </c>
      <c r="Q108" s="12">
        <f t="shared" si="42"/>
        <v>0</v>
      </c>
      <c r="R108" s="12">
        <f t="shared" si="43"/>
        <v>0</v>
      </c>
      <c r="S108" s="13">
        <f t="shared" si="44"/>
        <v>7171.2000000000007</v>
      </c>
      <c r="T108" s="13">
        <f t="shared" si="50"/>
        <v>0</v>
      </c>
      <c r="U108" s="14">
        <v>0</v>
      </c>
      <c r="V108" s="15">
        <f t="shared" si="51"/>
        <v>7171.2000000000007</v>
      </c>
      <c r="W108" s="15">
        <f t="shared" si="45"/>
        <v>10451.086729313902</v>
      </c>
      <c r="X108" s="15">
        <f t="shared" si="56"/>
        <v>6518000</v>
      </c>
      <c r="Y108" s="15">
        <f t="shared" si="52"/>
        <v>2166763.543045816</v>
      </c>
      <c r="Z108" s="15">
        <f t="shared" si="46"/>
        <v>6518000</v>
      </c>
      <c r="AB108" s="2">
        <v>42047</v>
      </c>
      <c r="AC108" s="12">
        <f t="shared" si="33"/>
        <v>5823.724044450043</v>
      </c>
      <c r="AD108" s="12">
        <f t="shared" si="47"/>
        <v>0</v>
      </c>
      <c r="AE108" s="12">
        <f t="shared" si="55"/>
        <v>0</v>
      </c>
      <c r="AF108" s="13">
        <f t="shared" si="48"/>
        <v>4147.2</v>
      </c>
      <c r="AG108" s="15">
        <f t="shared" si="57"/>
        <v>4147.2</v>
      </c>
      <c r="AH108" s="15">
        <f t="shared" si="49"/>
        <v>1676.5240444500432</v>
      </c>
      <c r="AI108" s="15">
        <f t="shared" si="53"/>
        <v>1661721.43</v>
      </c>
      <c r="AJ108" s="15">
        <f t="shared" si="54"/>
        <v>501614.24988070404</v>
      </c>
    </row>
    <row r="109" spans="1:36" x14ac:dyDescent="0.15">
      <c r="A109" s="2">
        <v>42048</v>
      </c>
      <c r="B109" s="42">
        <v>0.61798407300000002</v>
      </c>
      <c r="C109" s="12">
        <f t="shared" si="35"/>
        <v>53393.8239072</v>
      </c>
      <c r="D109" s="12">
        <f>Výpar!$F$18/28</f>
        <v>0</v>
      </c>
      <c r="E109" s="12">
        <f t="shared" si="36"/>
        <v>0</v>
      </c>
      <c r="F109" s="13">
        <f t="shared" si="37"/>
        <v>11664</v>
      </c>
      <c r="G109" s="13">
        <f t="shared" si="38"/>
        <v>7171.2000000000007</v>
      </c>
      <c r="H109" s="14">
        <f t="shared" si="38"/>
        <v>7171.2000000000007</v>
      </c>
      <c r="I109" s="15">
        <f t="shared" si="30"/>
        <v>26006.400000000001</v>
      </c>
      <c r="J109" s="15">
        <f t="shared" si="31"/>
        <v>27387.423907199998</v>
      </c>
      <c r="K109" s="15">
        <f t="shared" si="39"/>
        <v>5627000</v>
      </c>
      <c r="L109" s="15">
        <f t="shared" si="40"/>
        <v>4160738.0296328496</v>
      </c>
      <c r="N109" s="2">
        <v>42048</v>
      </c>
      <c r="O109" s="42">
        <f t="shared" si="32"/>
        <v>0.20396165195965166</v>
      </c>
      <c r="P109" s="12">
        <f t="shared" si="41"/>
        <v>17622.286729313902</v>
      </c>
      <c r="Q109" s="12">
        <f t="shared" si="42"/>
        <v>0</v>
      </c>
      <c r="R109" s="12">
        <f t="shared" si="43"/>
        <v>0</v>
      </c>
      <c r="S109" s="13">
        <f t="shared" si="44"/>
        <v>7171.2000000000007</v>
      </c>
      <c r="T109" s="13">
        <f t="shared" si="50"/>
        <v>0</v>
      </c>
      <c r="U109" s="14">
        <v>0</v>
      </c>
      <c r="V109" s="15">
        <f t="shared" si="51"/>
        <v>7171.2000000000007</v>
      </c>
      <c r="W109" s="15">
        <f t="shared" si="45"/>
        <v>10451.086729313902</v>
      </c>
      <c r="X109" s="15">
        <f t="shared" si="56"/>
        <v>6518000</v>
      </c>
      <c r="Y109" s="15">
        <f t="shared" si="52"/>
        <v>2177214.6297751297</v>
      </c>
      <c r="Z109" s="15">
        <f t="shared" si="46"/>
        <v>6518000</v>
      </c>
      <c r="AB109" s="2">
        <v>42048</v>
      </c>
      <c r="AC109" s="12">
        <f t="shared" si="33"/>
        <v>5823.724044450043</v>
      </c>
      <c r="AD109" s="12">
        <f t="shared" si="47"/>
        <v>0</v>
      </c>
      <c r="AE109" s="12">
        <f t="shared" si="55"/>
        <v>0</v>
      </c>
      <c r="AF109" s="13">
        <f t="shared" si="48"/>
        <v>4147.2</v>
      </c>
      <c r="AG109" s="15">
        <f t="shared" si="57"/>
        <v>4147.2</v>
      </c>
      <c r="AH109" s="15">
        <f t="shared" si="49"/>
        <v>1676.5240444500432</v>
      </c>
      <c r="AI109" s="15">
        <f t="shared" si="53"/>
        <v>1661721.43</v>
      </c>
      <c r="AJ109" s="15">
        <f t="shared" si="54"/>
        <v>503290.77392515406</v>
      </c>
    </row>
    <row r="110" spans="1:36" x14ac:dyDescent="0.15">
      <c r="A110" s="2">
        <v>42049</v>
      </c>
      <c r="B110" s="42">
        <v>1.040440735</v>
      </c>
      <c r="C110" s="12">
        <f t="shared" si="35"/>
        <v>89894.079503999994</v>
      </c>
      <c r="D110" s="12">
        <f>Výpar!$F$18/28</f>
        <v>0</v>
      </c>
      <c r="E110" s="12">
        <f t="shared" si="36"/>
        <v>0</v>
      </c>
      <c r="F110" s="13">
        <f t="shared" si="37"/>
        <v>11664</v>
      </c>
      <c r="G110" s="13">
        <f t="shared" si="38"/>
        <v>7171.2000000000007</v>
      </c>
      <c r="H110" s="14">
        <f t="shared" si="38"/>
        <v>7171.2000000000007</v>
      </c>
      <c r="I110" s="15">
        <f t="shared" si="30"/>
        <v>26006.400000000001</v>
      </c>
      <c r="J110" s="15">
        <f t="shared" si="31"/>
        <v>63887.679503999992</v>
      </c>
      <c r="K110" s="15">
        <f t="shared" si="39"/>
        <v>5627000</v>
      </c>
      <c r="L110" s="15">
        <f t="shared" si="40"/>
        <v>4224625.7091368493</v>
      </c>
      <c r="N110" s="2">
        <v>42049</v>
      </c>
      <c r="O110" s="42">
        <f t="shared" si="32"/>
        <v>0.34339074475907105</v>
      </c>
      <c r="P110" s="12">
        <f t="shared" si="41"/>
        <v>29668.96034718374</v>
      </c>
      <c r="Q110" s="12">
        <f t="shared" si="42"/>
        <v>0</v>
      </c>
      <c r="R110" s="12">
        <f t="shared" si="43"/>
        <v>0</v>
      </c>
      <c r="S110" s="13">
        <f t="shared" si="44"/>
        <v>7171.2000000000007</v>
      </c>
      <c r="T110" s="13">
        <f t="shared" si="50"/>
        <v>0</v>
      </c>
      <c r="U110" s="14">
        <v>0</v>
      </c>
      <c r="V110" s="15">
        <f t="shared" si="51"/>
        <v>7171.2000000000007</v>
      </c>
      <c r="W110" s="15">
        <f t="shared" si="45"/>
        <v>22497.760347183739</v>
      </c>
      <c r="X110" s="15">
        <f t="shared" si="56"/>
        <v>6518000</v>
      </c>
      <c r="Y110" s="15">
        <f t="shared" si="52"/>
        <v>2199712.3901223135</v>
      </c>
      <c r="Z110" s="15">
        <f t="shared" si="46"/>
        <v>6518000</v>
      </c>
      <c r="AB110" s="2">
        <v>42049</v>
      </c>
      <c r="AC110" s="12">
        <f t="shared" si="33"/>
        <v>9804.8477136801157</v>
      </c>
      <c r="AD110" s="12">
        <f t="shared" si="47"/>
        <v>0</v>
      </c>
      <c r="AE110" s="12">
        <f t="shared" si="55"/>
        <v>0</v>
      </c>
      <c r="AF110" s="13">
        <f t="shared" si="48"/>
        <v>4147.2</v>
      </c>
      <c r="AG110" s="15">
        <f t="shared" si="57"/>
        <v>4147.2</v>
      </c>
      <c r="AH110" s="15">
        <f t="shared" si="49"/>
        <v>5657.6477136801159</v>
      </c>
      <c r="AI110" s="15">
        <f t="shared" si="53"/>
        <v>1661721.43</v>
      </c>
      <c r="AJ110" s="15">
        <f t="shared" si="54"/>
        <v>508948.42163883417</v>
      </c>
    </row>
    <row r="111" spans="1:36" x14ac:dyDescent="0.15">
      <c r="A111" s="2">
        <v>42050</v>
      </c>
      <c r="B111" s="42">
        <v>0.63425991699999995</v>
      </c>
      <c r="C111" s="12">
        <f t="shared" si="35"/>
        <v>54800.056828799992</v>
      </c>
      <c r="D111" s="12">
        <f>Výpar!$F$18/28</f>
        <v>0</v>
      </c>
      <c r="E111" s="12">
        <f t="shared" si="36"/>
        <v>0</v>
      </c>
      <c r="F111" s="13">
        <f t="shared" si="37"/>
        <v>11664</v>
      </c>
      <c r="G111" s="13">
        <f t="shared" si="38"/>
        <v>7171.2000000000007</v>
      </c>
      <c r="H111" s="14">
        <f t="shared" si="38"/>
        <v>7171.2000000000007</v>
      </c>
      <c r="I111" s="15">
        <f t="shared" si="30"/>
        <v>26006.400000000001</v>
      </c>
      <c r="J111" s="15">
        <f t="shared" si="31"/>
        <v>28793.656828799991</v>
      </c>
      <c r="K111" s="15">
        <f t="shared" si="39"/>
        <v>5627000</v>
      </c>
      <c r="L111" s="15">
        <f t="shared" si="40"/>
        <v>4253419.3659656495</v>
      </c>
      <c r="N111" s="2">
        <v>42050</v>
      </c>
      <c r="O111" s="42">
        <f t="shared" si="32"/>
        <v>0.20933338915210445</v>
      </c>
      <c r="P111" s="12">
        <f t="shared" si="41"/>
        <v>18086.404822741824</v>
      </c>
      <c r="Q111" s="12">
        <f t="shared" si="42"/>
        <v>0</v>
      </c>
      <c r="R111" s="12">
        <f t="shared" si="43"/>
        <v>0</v>
      </c>
      <c r="S111" s="13">
        <f t="shared" si="44"/>
        <v>7171.2000000000007</v>
      </c>
      <c r="T111" s="13">
        <f t="shared" si="50"/>
        <v>0</v>
      </c>
      <c r="U111" s="14">
        <v>0</v>
      </c>
      <c r="V111" s="15">
        <f t="shared" si="51"/>
        <v>7171.2000000000007</v>
      </c>
      <c r="W111" s="15">
        <f t="shared" si="45"/>
        <v>10915.204822741824</v>
      </c>
      <c r="X111" s="15">
        <f t="shared" si="56"/>
        <v>6518000</v>
      </c>
      <c r="Y111" s="15">
        <f t="shared" si="52"/>
        <v>2210627.5949450554</v>
      </c>
      <c r="Z111" s="15">
        <f t="shared" si="46"/>
        <v>6518000</v>
      </c>
      <c r="AB111" s="2">
        <v>42050</v>
      </c>
      <c r="AC111" s="12">
        <f t="shared" si="33"/>
        <v>5977.1034407609859</v>
      </c>
      <c r="AD111" s="12">
        <f t="shared" si="47"/>
        <v>0</v>
      </c>
      <c r="AE111" s="12">
        <f t="shared" si="55"/>
        <v>0</v>
      </c>
      <c r="AF111" s="13">
        <f t="shared" si="48"/>
        <v>4147.2</v>
      </c>
      <c r="AG111" s="15">
        <f t="shared" si="57"/>
        <v>4147.2</v>
      </c>
      <c r="AH111" s="15">
        <f t="shared" si="49"/>
        <v>1829.9034407609861</v>
      </c>
      <c r="AI111" s="15">
        <f t="shared" si="53"/>
        <v>1661721.43</v>
      </c>
      <c r="AJ111" s="15">
        <f t="shared" si="54"/>
        <v>510778.32507959515</v>
      </c>
    </row>
    <row r="112" spans="1:36" x14ac:dyDescent="0.15">
      <c r="A112" s="2">
        <v>42051</v>
      </c>
      <c r="B112" s="42">
        <v>0.63306426100000002</v>
      </c>
      <c r="C112" s="12">
        <f t="shared" si="35"/>
        <v>54696.752150400003</v>
      </c>
      <c r="D112" s="12">
        <f>Výpar!$F$18/28</f>
        <v>0</v>
      </c>
      <c r="E112" s="12">
        <f t="shared" si="36"/>
        <v>0</v>
      </c>
      <c r="F112" s="13">
        <f t="shared" si="37"/>
        <v>11664</v>
      </c>
      <c r="G112" s="13">
        <f t="shared" si="38"/>
        <v>7171.2000000000007</v>
      </c>
      <c r="H112" s="14">
        <f t="shared" si="38"/>
        <v>7171.2000000000007</v>
      </c>
      <c r="I112" s="15">
        <f t="shared" si="30"/>
        <v>26006.400000000001</v>
      </c>
      <c r="J112" s="15">
        <f t="shared" si="31"/>
        <v>28690.352150400002</v>
      </c>
      <c r="K112" s="15">
        <f t="shared" si="39"/>
        <v>5627000</v>
      </c>
      <c r="L112" s="15">
        <f t="shared" si="40"/>
        <v>4282109.7181160497</v>
      </c>
      <c r="N112" s="2">
        <v>42051</v>
      </c>
      <c r="O112" s="42">
        <f t="shared" si="32"/>
        <v>0.20893877061161101</v>
      </c>
      <c r="P112" s="12">
        <f t="shared" si="41"/>
        <v>18052.309780843192</v>
      </c>
      <c r="Q112" s="12">
        <f t="shared" si="42"/>
        <v>0</v>
      </c>
      <c r="R112" s="12">
        <f t="shared" si="43"/>
        <v>0</v>
      </c>
      <c r="S112" s="13">
        <f t="shared" si="44"/>
        <v>7171.2000000000007</v>
      </c>
      <c r="T112" s="13">
        <f t="shared" si="50"/>
        <v>0</v>
      </c>
      <c r="U112" s="14">
        <v>0</v>
      </c>
      <c r="V112" s="15">
        <f t="shared" si="51"/>
        <v>7171.2000000000007</v>
      </c>
      <c r="W112" s="15">
        <f t="shared" si="45"/>
        <v>10881.109780843191</v>
      </c>
      <c r="X112" s="15">
        <f t="shared" si="56"/>
        <v>6518000</v>
      </c>
      <c r="Y112" s="15">
        <f t="shared" si="52"/>
        <v>2221508.7047258988</v>
      </c>
      <c r="Z112" s="15">
        <f t="shared" si="46"/>
        <v>6518000</v>
      </c>
      <c r="AB112" s="2">
        <v>42051</v>
      </c>
      <c r="AC112" s="12">
        <f t="shared" si="33"/>
        <v>5965.8358840385481</v>
      </c>
      <c r="AD112" s="12">
        <f t="shared" si="47"/>
        <v>0</v>
      </c>
      <c r="AE112" s="12">
        <f t="shared" si="55"/>
        <v>0</v>
      </c>
      <c r="AF112" s="13">
        <f t="shared" si="48"/>
        <v>4147.2</v>
      </c>
      <c r="AG112" s="15">
        <f t="shared" si="57"/>
        <v>4147.2</v>
      </c>
      <c r="AH112" s="15">
        <f t="shared" si="49"/>
        <v>1818.6358840385483</v>
      </c>
      <c r="AI112" s="15">
        <f t="shared" si="53"/>
        <v>1661721.43</v>
      </c>
      <c r="AJ112" s="15">
        <f t="shared" si="54"/>
        <v>512596.96096363367</v>
      </c>
    </row>
    <row r="113" spans="1:36" x14ac:dyDescent="0.15">
      <c r="A113" s="2">
        <v>42052</v>
      </c>
      <c r="B113" s="42">
        <v>1.04472926</v>
      </c>
      <c r="C113" s="12">
        <f t="shared" si="35"/>
        <v>90264.608064</v>
      </c>
      <c r="D113" s="12">
        <f>Výpar!$F$18/28</f>
        <v>0</v>
      </c>
      <c r="E113" s="12">
        <f t="shared" si="36"/>
        <v>0</v>
      </c>
      <c r="F113" s="13">
        <f t="shared" si="37"/>
        <v>11664</v>
      </c>
      <c r="G113" s="13">
        <f t="shared" si="38"/>
        <v>7171.2000000000007</v>
      </c>
      <c r="H113" s="14">
        <f t="shared" si="38"/>
        <v>7171.2000000000007</v>
      </c>
      <c r="I113" s="15">
        <f t="shared" si="30"/>
        <v>26006.400000000001</v>
      </c>
      <c r="J113" s="15">
        <f t="shared" si="31"/>
        <v>64258.208063999999</v>
      </c>
      <c r="K113" s="15">
        <f t="shared" si="39"/>
        <v>5627000</v>
      </c>
      <c r="L113" s="15">
        <f t="shared" si="40"/>
        <v>4346367.9261800498</v>
      </c>
      <c r="N113" s="2">
        <v>42052</v>
      </c>
      <c r="O113" s="42">
        <f t="shared" si="32"/>
        <v>0.34480614473730037</v>
      </c>
      <c r="P113" s="12">
        <f t="shared" si="41"/>
        <v>29791.250905302753</v>
      </c>
      <c r="Q113" s="12">
        <f t="shared" si="42"/>
        <v>0</v>
      </c>
      <c r="R113" s="12">
        <f t="shared" si="43"/>
        <v>0</v>
      </c>
      <c r="S113" s="13">
        <f t="shared" si="44"/>
        <v>7171.2000000000007</v>
      </c>
      <c r="T113" s="13">
        <f t="shared" si="50"/>
        <v>0</v>
      </c>
      <c r="U113" s="14">
        <v>0</v>
      </c>
      <c r="V113" s="15">
        <f t="shared" si="51"/>
        <v>7171.2000000000007</v>
      </c>
      <c r="W113" s="15">
        <f t="shared" si="45"/>
        <v>22620.050905302753</v>
      </c>
      <c r="X113" s="15">
        <f t="shared" si="56"/>
        <v>6518000</v>
      </c>
      <c r="Y113" s="15">
        <f t="shared" si="52"/>
        <v>2244128.7556312014</v>
      </c>
      <c r="Z113" s="15">
        <f t="shared" si="46"/>
        <v>6518000</v>
      </c>
      <c r="AB113" s="2">
        <v>42052</v>
      </c>
      <c r="AC113" s="12">
        <f t="shared" si="33"/>
        <v>9845.2616778078354</v>
      </c>
      <c r="AD113" s="12">
        <f t="shared" si="47"/>
        <v>0</v>
      </c>
      <c r="AE113" s="12">
        <f t="shared" si="55"/>
        <v>0</v>
      </c>
      <c r="AF113" s="13">
        <f t="shared" si="48"/>
        <v>4147.2</v>
      </c>
      <c r="AG113" s="15">
        <f t="shared" si="57"/>
        <v>4147.2</v>
      </c>
      <c r="AH113" s="15">
        <f t="shared" si="49"/>
        <v>5698.0616778078356</v>
      </c>
      <c r="AI113" s="15">
        <f t="shared" si="53"/>
        <v>1661721.43</v>
      </c>
      <c r="AJ113" s="15">
        <f t="shared" si="54"/>
        <v>518295.02264144149</v>
      </c>
    </row>
    <row r="114" spans="1:36" x14ac:dyDescent="0.15">
      <c r="A114" s="2">
        <v>42053</v>
      </c>
      <c r="B114" s="42">
        <v>0.62947729299999999</v>
      </c>
      <c r="C114" s="12">
        <f t="shared" si="35"/>
        <v>54386.8381152</v>
      </c>
      <c r="D114" s="12">
        <f>Výpar!$F$18/28</f>
        <v>0</v>
      </c>
      <c r="E114" s="12">
        <f t="shared" si="36"/>
        <v>0</v>
      </c>
      <c r="F114" s="13">
        <f t="shared" si="37"/>
        <v>11664</v>
      </c>
      <c r="G114" s="13">
        <f t="shared" si="38"/>
        <v>7171.2000000000007</v>
      </c>
      <c r="H114" s="14">
        <f t="shared" si="38"/>
        <v>7171.2000000000007</v>
      </c>
      <c r="I114" s="15">
        <f t="shared" si="30"/>
        <v>26006.400000000001</v>
      </c>
      <c r="J114" s="15">
        <f t="shared" si="31"/>
        <v>28380.438115199999</v>
      </c>
      <c r="K114" s="15">
        <f t="shared" si="39"/>
        <v>5627000</v>
      </c>
      <c r="L114" s="15">
        <f t="shared" si="40"/>
        <v>4374748.3642952498</v>
      </c>
      <c r="N114" s="2">
        <v>42053</v>
      </c>
      <c r="O114" s="42">
        <f t="shared" si="32"/>
        <v>0.20775491499013057</v>
      </c>
      <c r="P114" s="12">
        <f t="shared" si="41"/>
        <v>17950.024655147281</v>
      </c>
      <c r="Q114" s="12">
        <f t="shared" si="42"/>
        <v>0</v>
      </c>
      <c r="R114" s="12">
        <f t="shared" si="43"/>
        <v>0</v>
      </c>
      <c r="S114" s="13">
        <f t="shared" si="44"/>
        <v>7171.2000000000007</v>
      </c>
      <c r="T114" s="13">
        <f t="shared" si="50"/>
        <v>0</v>
      </c>
      <c r="U114" s="14">
        <v>0</v>
      </c>
      <c r="V114" s="15">
        <f t="shared" si="51"/>
        <v>7171.2000000000007</v>
      </c>
      <c r="W114" s="15">
        <f t="shared" si="45"/>
        <v>10778.82465514728</v>
      </c>
      <c r="X114" s="15">
        <f t="shared" si="56"/>
        <v>6518000</v>
      </c>
      <c r="Y114" s="15">
        <f t="shared" si="52"/>
        <v>2254907.5802863487</v>
      </c>
      <c r="Z114" s="15">
        <f t="shared" si="46"/>
        <v>6518000</v>
      </c>
      <c r="AB114" s="2">
        <v>42053</v>
      </c>
      <c r="AC114" s="12">
        <f t="shared" si="33"/>
        <v>5932.033213871232</v>
      </c>
      <c r="AD114" s="12">
        <f t="shared" si="47"/>
        <v>0</v>
      </c>
      <c r="AE114" s="12">
        <f t="shared" si="55"/>
        <v>0</v>
      </c>
      <c r="AF114" s="13">
        <f t="shared" si="48"/>
        <v>4147.2</v>
      </c>
      <c r="AG114" s="15">
        <f t="shared" si="57"/>
        <v>4147.2</v>
      </c>
      <c r="AH114" s="15">
        <f t="shared" si="49"/>
        <v>1784.8332138712321</v>
      </c>
      <c r="AI114" s="15">
        <f t="shared" si="53"/>
        <v>1661721.43</v>
      </c>
      <c r="AJ114" s="15">
        <f t="shared" si="54"/>
        <v>520079.85585531272</v>
      </c>
    </row>
    <row r="115" spans="1:36" x14ac:dyDescent="0.15">
      <c r="A115" s="2">
        <v>42054</v>
      </c>
      <c r="B115" s="42">
        <v>0.213029669</v>
      </c>
      <c r="C115" s="12">
        <f t="shared" si="35"/>
        <v>18405.763401600001</v>
      </c>
      <c r="D115" s="12">
        <f>Výpar!$F$18/28</f>
        <v>0</v>
      </c>
      <c r="E115" s="12">
        <f t="shared" si="36"/>
        <v>0</v>
      </c>
      <c r="F115" s="13">
        <f t="shared" si="37"/>
        <v>11664</v>
      </c>
      <c r="G115" s="13">
        <f t="shared" si="38"/>
        <v>7171.2000000000007</v>
      </c>
      <c r="H115" s="14">
        <f t="shared" si="38"/>
        <v>7171.2000000000007</v>
      </c>
      <c r="I115" s="15">
        <f t="shared" si="30"/>
        <v>26006.400000000001</v>
      </c>
      <c r="J115" s="15">
        <f t="shared" si="31"/>
        <v>-7600.6365984000004</v>
      </c>
      <c r="K115" s="15">
        <f t="shared" si="39"/>
        <v>5619399.3634016002</v>
      </c>
      <c r="L115" s="15">
        <f t="shared" si="40"/>
        <v>4359547.0910984501</v>
      </c>
      <c r="N115" s="2">
        <v>42054</v>
      </c>
      <c r="O115" s="42">
        <f t="shared" si="32"/>
        <v>7.030906637242379E-2</v>
      </c>
      <c r="P115" s="12">
        <f t="shared" si="41"/>
        <v>6074.7033345774153</v>
      </c>
      <c r="Q115" s="12">
        <f t="shared" si="42"/>
        <v>0</v>
      </c>
      <c r="R115" s="12">
        <f t="shared" si="43"/>
        <v>0</v>
      </c>
      <c r="S115" s="13">
        <f t="shared" si="44"/>
        <v>7171.2000000000007</v>
      </c>
      <c r="T115" s="13">
        <f t="shared" si="50"/>
        <v>0</v>
      </c>
      <c r="U115" s="14">
        <v>0</v>
      </c>
      <c r="V115" s="15">
        <f t="shared" si="51"/>
        <v>7171.2000000000007</v>
      </c>
      <c r="W115" s="15">
        <f t="shared" si="45"/>
        <v>-1096.4966654225855</v>
      </c>
      <c r="X115" s="15">
        <f t="shared" si="56"/>
        <v>6516903.5033345772</v>
      </c>
      <c r="Y115" s="15">
        <f t="shared" si="52"/>
        <v>2252714.5869555031</v>
      </c>
      <c r="Z115" s="15">
        <f t="shared" si="46"/>
        <v>6518000</v>
      </c>
      <c r="AB115" s="2">
        <v>42054</v>
      </c>
      <c r="AC115" s="12">
        <f t="shared" si="33"/>
        <v>2007.5371837884466</v>
      </c>
      <c r="AD115" s="12">
        <f t="shared" si="47"/>
        <v>0</v>
      </c>
      <c r="AE115" s="12">
        <f t="shared" si="55"/>
        <v>0</v>
      </c>
      <c r="AF115" s="13">
        <f t="shared" si="48"/>
        <v>4147.2</v>
      </c>
      <c r="AG115" s="15">
        <f t="shared" si="57"/>
        <v>4147.2</v>
      </c>
      <c r="AH115" s="15">
        <f t="shared" si="49"/>
        <v>-2139.662816211553</v>
      </c>
      <c r="AI115" s="15">
        <f t="shared" si="53"/>
        <v>1659581.7671837884</v>
      </c>
      <c r="AJ115" s="15">
        <f t="shared" si="54"/>
        <v>515800.53022288956</v>
      </c>
    </row>
    <row r="116" spans="1:36" x14ac:dyDescent="0.15">
      <c r="A116" s="2">
        <v>42055</v>
      </c>
      <c r="B116" s="42">
        <v>0.69916173000000004</v>
      </c>
      <c r="C116" s="12">
        <f t="shared" si="35"/>
        <v>60407.573472000004</v>
      </c>
      <c r="D116" s="12">
        <f>Výpar!$F$18/28</f>
        <v>0</v>
      </c>
      <c r="E116" s="12">
        <f t="shared" si="36"/>
        <v>0</v>
      </c>
      <c r="F116" s="13">
        <f t="shared" si="37"/>
        <v>11664</v>
      </c>
      <c r="G116" s="13">
        <f t="shared" si="38"/>
        <v>7171.2000000000007</v>
      </c>
      <c r="H116" s="14">
        <f t="shared" si="38"/>
        <v>7171.2000000000007</v>
      </c>
      <c r="I116" s="15">
        <f t="shared" si="30"/>
        <v>26006.400000000001</v>
      </c>
      <c r="J116" s="15">
        <f t="shared" si="31"/>
        <v>34401.173472000002</v>
      </c>
      <c r="K116" s="15">
        <f t="shared" si="39"/>
        <v>5627000</v>
      </c>
      <c r="L116" s="15">
        <f t="shared" si="40"/>
        <v>4393948.2645704504</v>
      </c>
      <c r="N116" s="2">
        <v>42055</v>
      </c>
      <c r="O116" s="42">
        <f t="shared" si="32"/>
        <v>0.23075381335558778</v>
      </c>
      <c r="P116" s="12">
        <f t="shared" si="41"/>
        <v>19937.129473922785</v>
      </c>
      <c r="Q116" s="12">
        <f t="shared" si="42"/>
        <v>0</v>
      </c>
      <c r="R116" s="12">
        <f t="shared" si="43"/>
        <v>0</v>
      </c>
      <c r="S116" s="13">
        <f t="shared" si="44"/>
        <v>7171.2000000000007</v>
      </c>
      <c r="T116" s="13">
        <f t="shared" si="50"/>
        <v>0</v>
      </c>
      <c r="U116" s="14">
        <v>0</v>
      </c>
      <c r="V116" s="15">
        <f t="shared" si="51"/>
        <v>7171.2000000000007</v>
      </c>
      <c r="W116" s="15">
        <f t="shared" si="45"/>
        <v>12765.929473922784</v>
      </c>
      <c r="X116" s="15">
        <f t="shared" si="56"/>
        <v>6518000</v>
      </c>
      <c r="Y116" s="15">
        <f t="shared" si="52"/>
        <v>2265480.5164294257</v>
      </c>
      <c r="Z116" s="15">
        <f t="shared" si="46"/>
        <v>6518000</v>
      </c>
      <c r="AB116" s="2">
        <v>42055</v>
      </c>
      <c r="AC116" s="12">
        <f t="shared" si="33"/>
        <v>6588.7215477805521</v>
      </c>
      <c r="AD116" s="12">
        <f t="shared" si="47"/>
        <v>0</v>
      </c>
      <c r="AE116" s="12">
        <f t="shared" si="55"/>
        <v>0</v>
      </c>
      <c r="AF116" s="13">
        <f t="shared" si="48"/>
        <v>4147.2</v>
      </c>
      <c r="AG116" s="15">
        <f t="shared" si="57"/>
        <v>4147.2</v>
      </c>
      <c r="AH116" s="15">
        <f t="shared" si="49"/>
        <v>2441.5215477805523</v>
      </c>
      <c r="AI116" s="15">
        <f t="shared" si="53"/>
        <v>1661721.43</v>
      </c>
      <c r="AJ116" s="15">
        <f t="shared" si="54"/>
        <v>518242.05177067011</v>
      </c>
    </row>
    <row r="117" spans="1:36" x14ac:dyDescent="0.15">
      <c r="A117" s="2">
        <v>42056</v>
      </c>
      <c r="B117" s="42">
        <v>1.038400201</v>
      </c>
      <c r="C117" s="12">
        <f t="shared" si="35"/>
        <v>89717.777366399998</v>
      </c>
      <c r="D117" s="12">
        <f>Výpar!$F$18/28</f>
        <v>0</v>
      </c>
      <c r="E117" s="12">
        <f t="shared" si="36"/>
        <v>0</v>
      </c>
      <c r="F117" s="13">
        <f t="shared" si="37"/>
        <v>11664</v>
      </c>
      <c r="G117" s="13">
        <f t="shared" si="38"/>
        <v>7171.2000000000007</v>
      </c>
      <c r="H117" s="14">
        <f t="shared" si="38"/>
        <v>7171.2000000000007</v>
      </c>
      <c r="I117" s="15">
        <f t="shared" si="30"/>
        <v>26006.400000000001</v>
      </c>
      <c r="J117" s="15">
        <f t="shared" si="31"/>
        <v>63711.377366399996</v>
      </c>
      <c r="K117" s="15">
        <f t="shared" si="39"/>
        <v>5627000</v>
      </c>
      <c r="L117" s="15">
        <f t="shared" si="40"/>
        <v>4457659.6419368507</v>
      </c>
      <c r="N117" s="2">
        <v>42056</v>
      </c>
      <c r="O117" s="42">
        <f t="shared" si="32"/>
        <v>0.34271727969143678</v>
      </c>
      <c r="P117" s="12">
        <f t="shared" si="41"/>
        <v>29610.772965340137</v>
      </c>
      <c r="Q117" s="12">
        <f t="shared" si="42"/>
        <v>0</v>
      </c>
      <c r="R117" s="12">
        <f t="shared" si="43"/>
        <v>0</v>
      </c>
      <c r="S117" s="13">
        <f t="shared" si="44"/>
        <v>7171.2000000000007</v>
      </c>
      <c r="T117" s="13">
        <f t="shared" si="50"/>
        <v>0</v>
      </c>
      <c r="U117" s="14">
        <v>0</v>
      </c>
      <c r="V117" s="15">
        <f t="shared" si="51"/>
        <v>7171.2000000000007</v>
      </c>
      <c r="W117" s="15">
        <f t="shared" si="45"/>
        <v>22439.572965340136</v>
      </c>
      <c r="X117" s="15">
        <f t="shared" si="56"/>
        <v>6518000</v>
      </c>
      <c r="Y117" s="15">
        <f t="shared" si="52"/>
        <v>2287920.0893947659</v>
      </c>
      <c r="Z117" s="15">
        <f t="shared" si="46"/>
        <v>6518000</v>
      </c>
      <c r="AB117" s="2">
        <v>42056</v>
      </c>
      <c r="AC117" s="12">
        <f t="shared" si="33"/>
        <v>9785.6182425035677</v>
      </c>
      <c r="AD117" s="12">
        <f t="shared" si="47"/>
        <v>0</v>
      </c>
      <c r="AE117" s="12">
        <f t="shared" si="55"/>
        <v>0</v>
      </c>
      <c r="AF117" s="13">
        <f t="shared" si="48"/>
        <v>4147.2</v>
      </c>
      <c r="AG117" s="15">
        <f t="shared" si="57"/>
        <v>4147.2</v>
      </c>
      <c r="AH117" s="15">
        <f t="shared" si="49"/>
        <v>5638.4182425035679</v>
      </c>
      <c r="AI117" s="15">
        <f t="shared" si="53"/>
        <v>1661721.43</v>
      </c>
      <c r="AJ117" s="15">
        <f t="shared" si="54"/>
        <v>523880.47001317365</v>
      </c>
    </row>
    <row r="118" spans="1:36" x14ac:dyDescent="0.15">
      <c r="A118" s="2">
        <v>42057</v>
      </c>
      <c r="B118" s="42">
        <v>0.61716995299999999</v>
      </c>
      <c r="C118" s="12">
        <f t="shared" si="35"/>
        <v>53323.483939199999</v>
      </c>
      <c r="D118" s="12">
        <f>Výpar!$F$18/28</f>
        <v>0</v>
      </c>
      <c r="E118" s="12">
        <f t="shared" si="36"/>
        <v>0</v>
      </c>
      <c r="F118" s="13">
        <f t="shared" si="37"/>
        <v>11664</v>
      </c>
      <c r="G118" s="13">
        <f t="shared" si="38"/>
        <v>7171.2000000000007</v>
      </c>
      <c r="H118" s="14">
        <f t="shared" si="38"/>
        <v>7171.2000000000007</v>
      </c>
      <c r="I118" s="15">
        <f t="shared" si="30"/>
        <v>26006.400000000001</v>
      </c>
      <c r="J118" s="15">
        <f t="shared" si="31"/>
        <v>27317.083939199998</v>
      </c>
      <c r="K118" s="15">
        <f t="shared" si="39"/>
        <v>5627000</v>
      </c>
      <c r="L118" s="15">
        <f t="shared" si="40"/>
        <v>4484976.725876051</v>
      </c>
      <c r="N118" s="2">
        <v>42057</v>
      </c>
      <c r="O118" s="42">
        <f t="shared" si="32"/>
        <v>0.20369295691175612</v>
      </c>
      <c r="P118" s="12">
        <f t="shared" si="41"/>
        <v>17599.07147717573</v>
      </c>
      <c r="Q118" s="12">
        <f t="shared" si="42"/>
        <v>0</v>
      </c>
      <c r="R118" s="12">
        <f t="shared" si="43"/>
        <v>0</v>
      </c>
      <c r="S118" s="13">
        <f t="shared" si="44"/>
        <v>7171.2000000000007</v>
      </c>
      <c r="T118" s="13">
        <f t="shared" si="50"/>
        <v>0</v>
      </c>
      <c r="U118" s="14">
        <v>0</v>
      </c>
      <c r="V118" s="15">
        <f t="shared" si="51"/>
        <v>7171.2000000000007</v>
      </c>
      <c r="W118" s="15">
        <f t="shared" si="45"/>
        <v>10427.87147717573</v>
      </c>
      <c r="X118" s="15">
        <f t="shared" si="56"/>
        <v>6518000</v>
      </c>
      <c r="Y118" s="15">
        <f t="shared" si="52"/>
        <v>2298347.9608719414</v>
      </c>
      <c r="Z118" s="15">
        <f t="shared" si="46"/>
        <v>6518000</v>
      </c>
      <c r="AB118" s="2">
        <v>42057</v>
      </c>
      <c r="AC118" s="12">
        <f t="shared" si="33"/>
        <v>5816.0519855310295</v>
      </c>
      <c r="AD118" s="12">
        <f t="shared" si="47"/>
        <v>0</v>
      </c>
      <c r="AE118" s="12">
        <f t="shared" si="55"/>
        <v>0</v>
      </c>
      <c r="AF118" s="13">
        <f t="shared" si="48"/>
        <v>4147.2</v>
      </c>
      <c r="AG118" s="15">
        <f t="shared" si="57"/>
        <v>4147.2</v>
      </c>
      <c r="AH118" s="15">
        <f t="shared" si="49"/>
        <v>1668.8519855310296</v>
      </c>
      <c r="AI118" s="15">
        <f t="shared" si="53"/>
        <v>1661721.43</v>
      </c>
      <c r="AJ118" s="15">
        <f t="shared" si="54"/>
        <v>525549.32199870469</v>
      </c>
    </row>
    <row r="119" spans="1:36" x14ac:dyDescent="0.15">
      <c r="A119" s="2">
        <v>42058</v>
      </c>
      <c r="B119" s="42">
        <v>0.62230335599999997</v>
      </c>
      <c r="C119" s="12">
        <f t="shared" si="35"/>
        <v>53767.009958399998</v>
      </c>
      <c r="D119" s="12">
        <f>Výpar!$F$18/28</f>
        <v>0</v>
      </c>
      <c r="E119" s="12">
        <f t="shared" si="36"/>
        <v>0</v>
      </c>
      <c r="F119" s="13">
        <f t="shared" si="37"/>
        <v>11664</v>
      </c>
      <c r="G119" s="13">
        <f t="shared" si="38"/>
        <v>7171.2000000000007</v>
      </c>
      <c r="H119" s="14">
        <f t="shared" si="38"/>
        <v>7171.2000000000007</v>
      </c>
      <c r="I119" s="15">
        <f t="shared" si="30"/>
        <v>26006.400000000001</v>
      </c>
      <c r="J119" s="15">
        <f t="shared" si="31"/>
        <v>27760.609958399997</v>
      </c>
      <c r="K119" s="15">
        <f t="shared" si="39"/>
        <v>5627000</v>
      </c>
      <c r="L119" s="15">
        <f t="shared" si="40"/>
        <v>4512737.335834451</v>
      </c>
      <c r="N119" s="2">
        <v>42058</v>
      </c>
      <c r="O119" s="42">
        <f t="shared" si="32"/>
        <v>0.20538720341712624</v>
      </c>
      <c r="P119" s="12">
        <f t="shared" si="41"/>
        <v>17745.454375239708</v>
      </c>
      <c r="Q119" s="12">
        <f t="shared" si="42"/>
        <v>0</v>
      </c>
      <c r="R119" s="12">
        <f t="shared" si="43"/>
        <v>0</v>
      </c>
      <c r="S119" s="13">
        <f t="shared" si="44"/>
        <v>7171.2000000000007</v>
      </c>
      <c r="T119" s="13">
        <f t="shared" si="50"/>
        <v>0</v>
      </c>
      <c r="U119" s="14">
        <v>0</v>
      </c>
      <c r="V119" s="15">
        <f t="shared" si="51"/>
        <v>7171.2000000000007</v>
      </c>
      <c r="W119" s="15">
        <f t="shared" si="45"/>
        <v>10574.254375239707</v>
      </c>
      <c r="X119" s="15">
        <f t="shared" si="56"/>
        <v>6518000</v>
      </c>
      <c r="Y119" s="15">
        <f t="shared" si="52"/>
        <v>2308922.2152471812</v>
      </c>
      <c r="Z119" s="15">
        <f t="shared" si="46"/>
        <v>6518000</v>
      </c>
      <c r="AB119" s="2">
        <v>42058</v>
      </c>
      <c r="AC119" s="12">
        <f t="shared" si="33"/>
        <v>5864.4278641128585</v>
      </c>
      <c r="AD119" s="12">
        <f t="shared" si="47"/>
        <v>0</v>
      </c>
      <c r="AE119" s="12">
        <f t="shared" si="55"/>
        <v>0</v>
      </c>
      <c r="AF119" s="13">
        <f t="shared" si="48"/>
        <v>4147.2</v>
      </c>
      <c r="AG119" s="15">
        <f t="shared" si="57"/>
        <v>4147.2</v>
      </c>
      <c r="AH119" s="15">
        <f t="shared" si="49"/>
        <v>1717.2278641128587</v>
      </c>
      <c r="AI119" s="15">
        <f t="shared" si="53"/>
        <v>1661721.43</v>
      </c>
      <c r="AJ119" s="15">
        <f t="shared" si="54"/>
        <v>527266.54986281751</v>
      </c>
    </row>
    <row r="120" spans="1:36" x14ac:dyDescent="0.15">
      <c r="A120" s="2">
        <v>42059</v>
      </c>
      <c r="B120" s="42">
        <v>0.19868179499999999</v>
      </c>
      <c r="C120" s="12">
        <f t="shared" si="35"/>
        <v>17166.107088000001</v>
      </c>
      <c r="D120" s="12">
        <f>Výpar!$F$18/28</f>
        <v>0</v>
      </c>
      <c r="E120" s="12">
        <f t="shared" si="36"/>
        <v>0</v>
      </c>
      <c r="F120" s="13">
        <f t="shared" si="37"/>
        <v>11664</v>
      </c>
      <c r="G120" s="13">
        <f t="shared" si="38"/>
        <v>7171.2000000000007</v>
      </c>
      <c r="H120" s="14">
        <f t="shared" si="38"/>
        <v>7171.2000000000007</v>
      </c>
      <c r="I120" s="15">
        <f t="shared" si="30"/>
        <v>26006.400000000001</v>
      </c>
      <c r="J120" s="15">
        <f t="shared" si="31"/>
        <v>-8840.2929120000008</v>
      </c>
      <c r="K120" s="15">
        <f t="shared" si="39"/>
        <v>5618159.7070880001</v>
      </c>
      <c r="L120" s="15">
        <f t="shared" si="40"/>
        <v>4495056.7500104513</v>
      </c>
      <c r="N120" s="2">
        <v>42059</v>
      </c>
      <c r="O120" s="42">
        <f t="shared" si="32"/>
        <v>6.5573643226415082E-2</v>
      </c>
      <c r="P120" s="12">
        <f t="shared" si="41"/>
        <v>5665.562774762263</v>
      </c>
      <c r="Q120" s="12">
        <f t="shared" si="42"/>
        <v>0</v>
      </c>
      <c r="R120" s="12">
        <f t="shared" si="43"/>
        <v>0</v>
      </c>
      <c r="S120" s="13">
        <f t="shared" si="44"/>
        <v>7171.2000000000007</v>
      </c>
      <c r="T120" s="13">
        <f t="shared" si="50"/>
        <v>0</v>
      </c>
      <c r="U120" s="14">
        <v>0</v>
      </c>
      <c r="V120" s="15">
        <f t="shared" si="51"/>
        <v>7171.2000000000007</v>
      </c>
      <c r="W120" s="15">
        <f t="shared" si="45"/>
        <v>-1505.6372252377378</v>
      </c>
      <c r="X120" s="15">
        <f t="shared" si="56"/>
        <v>6516494.3627747623</v>
      </c>
      <c r="Y120" s="15">
        <f t="shared" si="52"/>
        <v>2305910.9407967059</v>
      </c>
      <c r="Z120" s="15">
        <f t="shared" si="46"/>
        <v>6518000</v>
      </c>
      <c r="AB120" s="2">
        <v>42059</v>
      </c>
      <c r="AC120" s="12">
        <f t="shared" si="33"/>
        <v>1872.3264842716978</v>
      </c>
      <c r="AD120" s="12">
        <f t="shared" si="47"/>
        <v>0</v>
      </c>
      <c r="AE120" s="12">
        <f t="shared" si="55"/>
        <v>0</v>
      </c>
      <c r="AF120" s="13">
        <f t="shared" si="48"/>
        <v>4147.2</v>
      </c>
      <c r="AG120" s="15">
        <f t="shared" si="57"/>
        <v>4147.2</v>
      </c>
      <c r="AH120" s="15">
        <f t="shared" si="49"/>
        <v>-2274.8735157283018</v>
      </c>
      <c r="AI120" s="15">
        <f t="shared" si="53"/>
        <v>1659446.5564842715</v>
      </c>
      <c r="AJ120" s="15">
        <f t="shared" si="54"/>
        <v>522716.80283136072</v>
      </c>
    </row>
    <row r="121" spans="1:36" x14ac:dyDescent="0.15">
      <c r="A121" s="2">
        <v>42060</v>
      </c>
      <c r="B121" s="42">
        <v>0.62110770000000004</v>
      </c>
      <c r="C121" s="12">
        <f t="shared" si="35"/>
        <v>53663.705280000002</v>
      </c>
      <c r="D121" s="12">
        <f>Výpar!$F$18/28</f>
        <v>0</v>
      </c>
      <c r="E121" s="12">
        <f t="shared" si="36"/>
        <v>0</v>
      </c>
      <c r="F121" s="13">
        <f t="shared" si="37"/>
        <v>11664</v>
      </c>
      <c r="G121" s="13">
        <f t="shared" si="38"/>
        <v>7171.2000000000007</v>
      </c>
      <c r="H121" s="14">
        <f t="shared" si="38"/>
        <v>7171.2000000000007</v>
      </c>
      <c r="I121" s="15">
        <f t="shared" si="30"/>
        <v>26006.400000000001</v>
      </c>
      <c r="J121" s="15">
        <f t="shared" si="31"/>
        <v>27657.30528</v>
      </c>
      <c r="K121" s="15">
        <f t="shared" si="39"/>
        <v>5627000</v>
      </c>
      <c r="L121" s="15">
        <f t="shared" si="40"/>
        <v>4522714.0552904513</v>
      </c>
      <c r="N121" s="2">
        <v>42060</v>
      </c>
      <c r="O121" s="42">
        <f t="shared" si="32"/>
        <v>0.20499258487663277</v>
      </c>
      <c r="P121" s="12">
        <f t="shared" si="41"/>
        <v>17711.359333341072</v>
      </c>
      <c r="Q121" s="12">
        <f t="shared" si="42"/>
        <v>0</v>
      </c>
      <c r="R121" s="12">
        <f t="shared" si="43"/>
        <v>0</v>
      </c>
      <c r="S121" s="13">
        <f t="shared" si="44"/>
        <v>7171.2000000000007</v>
      </c>
      <c r="T121" s="13">
        <f t="shared" si="50"/>
        <v>0</v>
      </c>
      <c r="U121" s="14">
        <v>0</v>
      </c>
      <c r="V121" s="15">
        <f t="shared" si="51"/>
        <v>7171.2000000000007</v>
      </c>
      <c r="W121" s="15">
        <f t="shared" si="45"/>
        <v>10540.159333341071</v>
      </c>
      <c r="X121" s="15">
        <f t="shared" si="56"/>
        <v>6518000</v>
      </c>
      <c r="Y121" s="15">
        <f t="shared" si="52"/>
        <v>2316451.1001300472</v>
      </c>
      <c r="Z121" s="15">
        <f t="shared" si="46"/>
        <v>6518000</v>
      </c>
      <c r="AB121" s="2">
        <v>42060</v>
      </c>
      <c r="AC121" s="12">
        <f t="shared" si="33"/>
        <v>5853.1603073904198</v>
      </c>
      <c r="AD121" s="12">
        <f t="shared" si="47"/>
        <v>0</v>
      </c>
      <c r="AE121" s="12">
        <f t="shared" si="55"/>
        <v>0</v>
      </c>
      <c r="AF121" s="13">
        <f t="shared" si="48"/>
        <v>4147.2</v>
      </c>
      <c r="AG121" s="15">
        <f t="shared" si="57"/>
        <v>4147.2</v>
      </c>
      <c r="AH121" s="15">
        <f t="shared" si="49"/>
        <v>1705.96030739042</v>
      </c>
      <c r="AI121" s="15">
        <f t="shared" si="53"/>
        <v>1661152.516791662</v>
      </c>
      <c r="AJ121" s="15">
        <f t="shared" si="54"/>
        <v>523853.84993041318</v>
      </c>
    </row>
    <row r="122" spans="1:36" x14ac:dyDescent="0.15">
      <c r="A122" s="2">
        <v>42061</v>
      </c>
      <c r="B122" s="42">
        <v>0.62195257800000003</v>
      </c>
      <c r="C122" s="12">
        <f t="shared" si="35"/>
        <v>53736.702739200002</v>
      </c>
      <c r="D122" s="12">
        <f>Výpar!$F$18/28</f>
        <v>0</v>
      </c>
      <c r="E122" s="12">
        <f t="shared" si="36"/>
        <v>0</v>
      </c>
      <c r="F122" s="13">
        <f t="shared" si="37"/>
        <v>11664</v>
      </c>
      <c r="G122" s="13">
        <f t="shared" si="38"/>
        <v>7171.2000000000007</v>
      </c>
      <c r="H122" s="14">
        <f t="shared" si="38"/>
        <v>7171.2000000000007</v>
      </c>
      <c r="I122" s="15">
        <f t="shared" si="30"/>
        <v>26006.400000000001</v>
      </c>
      <c r="J122" s="15">
        <f t="shared" si="31"/>
        <v>27730.3027392</v>
      </c>
      <c r="K122" s="15">
        <f t="shared" si="39"/>
        <v>5627000</v>
      </c>
      <c r="L122" s="15">
        <f t="shared" si="40"/>
        <v>4550444.3580296515</v>
      </c>
      <c r="N122" s="2">
        <v>42061</v>
      </c>
      <c r="O122" s="42">
        <f t="shared" si="32"/>
        <v>0.20527143140377357</v>
      </c>
      <c r="P122" s="12">
        <f t="shared" si="41"/>
        <v>17735.451673286036</v>
      </c>
      <c r="Q122" s="12">
        <f t="shared" si="42"/>
        <v>0</v>
      </c>
      <c r="R122" s="12">
        <f t="shared" si="43"/>
        <v>0</v>
      </c>
      <c r="S122" s="13">
        <f t="shared" si="44"/>
        <v>7171.2000000000007</v>
      </c>
      <c r="T122" s="13">
        <f t="shared" si="50"/>
        <v>0</v>
      </c>
      <c r="U122" s="14">
        <v>0</v>
      </c>
      <c r="V122" s="15">
        <f t="shared" si="51"/>
        <v>7171.2000000000007</v>
      </c>
      <c r="W122" s="15">
        <f t="shared" si="45"/>
        <v>10564.251673286035</v>
      </c>
      <c r="X122" s="15">
        <f t="shared" si="56"/>
        <v>6518000</v>
      </c>
      <c r="Y122" s="15">
        <f t="shared" si="52"/>
        <v>2327015.351803333</v>
      </c>
      <c r="Z122" s="15">
        <f t="shared" si="46"/>
        <v>6518000</v>
      </c>
      <c r="AB122" s="2">
        <v>42061</v>
      </c>
      <c r="AC122" s="12">
        <f t="shared" si="33"/>
        <v>5861.1222218445273</v>
      </c>
      <c r="AD122" s="12">
        <f t="shared" si="47"/>
        <v>0</v>
      </c>
      <c r="AE122" s="12">
        <f t="shared" si="55"/>
        <v>0</v>
      </c>
      <c r="AF122" s="13">
        <f t="shared" si="48"/>
        <v>4147.2</v>
      </c>
      <c r="AG122" s="15">
        <f t="shared" si="57"/>
        <v>4147.2</v>
      </c>
      <c r="AH122" s="15">
        <f t="shared" si="49"/>
        <v>1713.9222218445275</v>
      </c>
      <c r="AI122" s="15">
        <f t="shared" si="53"/>
        <v>1661721.43</v>
      </c>
      <c r="AJ122" s="15">
        <f t="shared" si="54"/>
        <v>525567.77215225773</v>
      </c>
    </row>
    <row r="123" spans="1:36" x14ac:dyDescent="0.15">
      <c r="A123" s="2">
        <v>42062</v>
      </c>
      <c r="B123" s="42">
        <v>0.20346442000000001</v>
      </c>
      <c r="C123" s="12">
        <f t="shared" si="35"/>
        <v>17579.325887999999</v>
      </c>
      <c r="D123" s="12">
        <f>Výpar!$F$18/28</f>
        <v>0</v>
      </c>
      <c r="E123" s="12">
        <f t="shared" si="36"/>
        <v>0</v>
      </c>
      <c r="F123" s="13">
        <f t="shared" si="37"/>
        <v>11664</v>
      </c>
      <c r="G123" s="13">
        <f t="shared" si="38"/>
        <v>7171.2000000000007</v>
      </c>
      <c r="H123" s="14">
        <f t="shared" si="38"/>
        <v>7171.2000000000007</v>
      </c>
      <c r="I123" s="15">
        <f t="shared" si="30"/>
        <v>26006.400000000001</v>
      </c>
      <c r="J123" s="15">
        <f t="shared" si="31"/>
        <v>-8427.0741120000021</v>
      </c>
      <c r="K123" s="15">
        <f t="shared" si="39"/>
        <v>5618572.9258880001</v>
      </c>
      <c r="L123" s="15">
        <f t="shared" si="40"/>
        <v>4533590.2098056516</v>
      </c>
      <c r="N123" s="2">
        <v>42062</v>
      </c>
      <c r="O123" s="42">
        <f t="shared" si="32"/>
        <v>6.7152117718432505E-2</v>
      </c>
      <c r="P123" s="12">
        <f t="shared" si="41"/>
        <v>5801.9429708725684</v>
      </c>
      <c r="Q123" s="12">
        <f t="shared" si="42"/>
        <v>0</v>
      </c>
      <c r="R123" s="12">
        <f t="shared" si="43"/>
        <v>0</v>
      </c>
      <c r="S123" s="13">
        <f t="shared" si="44"/>
        <v>7171.2000000000007</v>
      </c>
      <c r="T123" s="13">
        <f t="shared" si="50"/>
        <v>0</v>
      </c>
      <c r="U123" s="14">
        <v>0</v>
      </c>
      <c r="V123" s="15">
        <f t="shared" si="51"/>
        <v>7171.2000000000007</v>
      </c>
      <c r="W123" s="15">
        <f t="shared" si="45"/>
        <v>-1369.2570291274324</v>
      </c>
      <c r="X123" s="15">
        <f t="shared" si="56"/>
        <v>6516630.7429708727</v>
      </c>
      <c r="Y123" s="15">
        <f t="shared" si="52"/>
        <v>2324276.8377450784</v>
      </c>
      <c r="Z123" s="15">
        <f t="shared" si="46"/>
        <v>6518000</v>
      </c>
      <c r="AB123" s="2">
        <v>42062</v>
      </c>
      <c r="AC123" s="12">
        <f t="shared" si="33"/>
        <v>1917.3967205851959</v>
      </c>
      <c r="AD123" s="12">
        <f t="shared" si="47"/>
        <v>0</v>
      </c>
      <c r="AE123" s="12">
        <f t="shared" si="55"/>
        <v>0</v>
      </c>
      <c r="AF123" s="13">
        <f t="shared" si="48"/>
        <v>4147.2</v>
      </c>
      <c r="AG123" s="15">
        <f t="shared" si="57"/>
        <v>4147.2</v>
      </c>
      <c r="AH123" s="15">
        <f t="shared" si="49"/>
        <v>-2229.8032794148039</v>
      </c>
      <c r="AI123" s="15">
        <f t="shared" si="53"/>
        <v>1659491.6267205852</v>
      </c>
      <c r="AJ123" s="15">
        <f t="shared" si="54"/>
        <v>521108.16559342819</v>
      </c>
    </row>
    <row r="124" spans="1:36" x14ac:dyDescent="0.15">
      <c r="A124" s="2">
        <v>42063</v>
      </c>
      <c r="B124" s="42">
        <v>1.007686825</v>
      </c>
      <c r="C124" s="12">
        <f t="shared" si="35"/>
        <v>87064.141680000001</v>
      </c>
      <c r="D124" s="12">
        <f>Výpar!$F$18/28</f>
        <v>0</v>
      </c>
      <c r="E124" s="12">
        <f t="shared" si="36"/>
        <v>0</v>
      </c>
      <c r="F124" s="13">
        <f t="shared" si="37"/>
        <v>11664</v>
      </c>
      <c r="G124" s="13">
        <f t="shared" si="38"/>
        <v>7171.2000000000007</v>
      </c>
      <c r="H124" s="14">
        <f t="shared" si="38"/>
        <v>7171.2000000000007</v>
      </c>
      <c r="I124" s="15">
        <f t="shared" si="30"/>
        <v>26006.400000000001</v>
      </c>
      <c r="J124" s="15">
        <f t="shared" si="31"/>
        <v>61057.741679999999</v>
      </c>
      <c r="K124" s="15">
        <f t="shared" si="39"/>
        <v>5627000</v>
      </c>
      <c r="L124" s="15">
        <f t="shared" si="40"/>
        <v>4594647.9514856515</v>
      </c>
      <c r="N124" s="2">
        <v>42063</v>
      </c>
      <c r="O124" s="42">
        <f t="shared" si="32"/>
        <v>0.33258052830914364</v>
      </c>
      <c r="P124" s="12">
        <f t="shared" si="41"/>
        <v>28734.95764591001</v>
      </c>
      <c r="Q124" s="12">
        <f t="shared" si="42"/>
        <v>0</v>
      </c>
      <c r="R124" s="12">
        <f t="shared" si="43"/>
        <v>0</v>
      </c>
      <c r="S124" s="13">
        <f t="shared" si="44"/>
        <v>7171.2000000000007</v>
      </c>
      <c r="T124" s="13">
        <f t="shared" si="50"/>
        <v>0</v>
      </c>
      <c r="U124" s="14">
        <v>0</v>
      </c>
      <c r="V124" s="15">
        <f t="shared" si="51"/>
        <v>7171.2000000000007</v>
      </c>
      <c r="W124" s="15">
        <f t="shared" si="45"/>
        <v>21563.757645910009</v>
      </c>
      <c r="X124" s="15">
        <f t="shared" si="56"/>
        <v>6518000</v>
      </c>
      <c r="Y124" s="15">
        <f t="shared" si="52"/>
        <v>2345840.5953909885</v>
      </c>
      <c r="Z124" s="15">
        <f t="shared" si="46"/>
        <v>6518000</v>
      </c>
      <c r="AB124" s="2">
        <v>42063</v>
      </c>
      <c r="AC124" s="12">
        <f t="shared" si="33"/>
        <v>9496.1832325863561</v>
      </c>
      <c r="AD124" s="12">
        <f t="shared" si="47"/>
        <v>0</v>
      </c>
      <c r="AE124" s="12">
        <f t="shared" si="55"/>
        <v>0</v>
      </c>
      <c r="AF124" s="13">
        <f t="shared" si="48"/>
        <v>4147.2</v>
      </c>
      <c r="AG124" s="15">
        <f t="shared" si="57"/>
        <v>4147.2</v>
      </c>
      <c r="AH124" s="15">
        <f t="shared" si="49"/>
        <v>5348.9832325863563</v>
      </c>
      <c r="AI124" s="15">
        <f t="shared" si="53"/>
        <v>1661721.43</v>
      </c>
      <c r="AJ124" s="15">
        <f t="shared" si="54"/>
        <v>526457.1488260146</v>
      </c>
    </row>
    <row r="125" spans="1:36" x14ac:dyDescent="0.15">
      <c r="A125" s="2">
        <v>42064</v>
      </c>
      <c r="B125" s="42">
        <v>1.2887510959999999</v>
      </c>
      <c r="C125" s="12">
        <f t="shared" si="35"/>
        <v>111348.09469439999</v>
      </c>
      <c r="D125" s="12">
        <f>Výpar!$G$18/31</f>
        <v>0</v>
      </c>
      <c r="E125" s="12">
        <f t="shared" si="36"/>
        <v>0</v>
      </c>
      <c r="F125" s="13">
        <f t="shared" si="37"/>
        <v>11664</v>
      </c>
      <c r="G125" s="13">
        <f t="shared" si="38"/>
        <v>7171.2000000000007</v>
      </c>
      <c r="H125" s="14">
        <f t="shared" si="38"/>
        <v>7171.2000000000007</v>
      </c>
      <c r="I125" s="15">
        <f t="shared" si="30"/>
        <v>26006.400000000001</v>
      </c>
      <c r="J125" s="15">
        <f t="shared" si="31"/>
        <v>85341.694694399979</v>
      </c>
      <c r="K125" s="15">
        <f t="shared" si="39"/>
        <v>5627000</v>
      </c>
      <c r="L125" s="15">
        <f t="shared" si="40"/>
        <v>4679989.6461800514</v>
      </c>
      <c r="N125" s="2">
        <v>42064</v>
      </c>
      <c r="O125" s="42">
        <f t="shared" si="32"/>
        <v>0.42534397566095783</v>
      </c>
      <c r="P125" s="12">
        <f t="shared" si="41"/>
        <v>36749.719497106758</v>
      </c>
      <c r="Q125" s="12">
        <f t="shared" si="42"/>
        <v>0</v>
      </c>
      <c r="R125" s="12">
        <f t="shared" si="43"/>
        <v>0</v>
      </c>
      <c r="S125" s="13">
        <f t="shared" si="44"/>
        <v>7171.2000000000007</v>
      </c>
      <c r="T125" s="13">
        <f t="shared" si="50"/>
        <v>0</v>
      </c>
      <c r="U125" s="14">
        <v>0</v>
      </c>
      <c r="V125" s="15">
        <f t="shared" si="51"/>
        <v>7171.2000000000007</v>
      </c>
      <c r="W125" s="15">
        <f t="shared" si="45"/>
        <v>29578.519497106758</v>
      </c>
      <c r="X125" s="15">
        <f t="shared" si="56"/>
        <v>6518000</v>
      </c>
      <c r="Y125" s="15">
        <f t="shared" si="52"/>
        <v>2375419.1148880953</v>
      </c>
      <c r="Z125" s="15">
        <f t="shared" si="46"/>
        <v>6518000</v>
      </c>
      <c r="AB125" s="2">
        <v>42064</v>
      </c>
      <c r="AC125" s="12">
        <f t="shared" si="33"/>
        <v>12144.861126682377</v>
      </c>
      <c r="AD125" s="12">
        <f t="shared" si="47"/>
        <v>0</v>
      </c>
      <c r="AE125" s="12">
        <f t="shared" si="55"/>
        <v>0</v>
      </c>
      <c r="AF125" s="13">
        <f t="shared" si="48"/>
        <v>4147.2</v>
      </c>
      <c r="AG125" s="15">
        <f t="shared" si="57"/>
        <v>4147.2</v>
      </c>
      <c r="AH125" s="15">
        <f t="shared" si="49"/>
        <v>7997.6611266823775</v>
      </c>
      <c r="AI125" s="15">
        <f t="shared" si="53"/>
        <v>1661721.43</v>
      </c>
      <c r="AJ125" s="15">
        <f t="shared" si="54"/>
        <v>534454.80995269702</v>
      </c>
    </row>
    <row r="126" spans="1:36" x14ac:dyDescent="0.15">
      <c r="A126" s="2">
        <v>42065</v>
      </c>
      <c r="B126" s="42">
        <v>0.19868179499999999</v>
      </c>
      <c r="C126" s="12">
        <f t="shared" si="35"/>
        <v>17166.107088000001</v>
      </c>
      <c r="D126" s="12">
        <f>Výpar!$G$18/31</f>
        <v>0</v>
      </c>
      <c r="E126" s="12">
        <f t="shared" si="36"/>
        <v>0</v>
      </c>
      <c r="F126" s="13">
        <f t="shared" si="37"/>
        <v>11664</v>
      </c>
      <c r="G126" s="13">
        <f t="shared" si="38"/>
        <v>7171.2000000000007</v>
      </c>
      <c r="H126" s="14">
        <f t="shared" si="38"/>
        <v>7171.2000000000007</v>
      </c>
      <c r="I126" s="15">
        <f t="shared" si="30"/>
        <v>26006.400000000001</v>
      </c>
      <c r="J126" s="15">
        <f t="shared" si="31"/>
        <v>-8840.2929120000008</v>
      </c>
      <c r="K126" s="15">
        <f t="shared" si="39"/>
        <v>5618159.7070880001</v>
      </c>
      <c r="L126" s="15">
        <f t="shared" si="40"/>
        <v>4662309.0603560517</v>
      </c>
      <c r="N126" s="2">
        <v>42065</v>
      </c>
      <c r="O126" s="42">
        <f t="shared" si="32"/>
        <v>6.5573643226415082E-2</v>
      </c>
      <c r="P126" s="12">
        <f t="shared" si="41"/>
        <v>5665.562774762263</v>
      </c>
      <c r="Q126" s="12">
        <f t="shared" si="42"/>
        <v>0</v>
      </c>
      <c r="R126" s="12">
        <f t="shared" si="43"/>
        <v>0</v>
      </c>
      <c r="S126" s="13">
        <f t="shared" si="44"/>
        <v>7171.2000000000007</v>
      </c>
      <c r="T126" s="13">
        <f t="shared" si="50"/>
        <v>0</v>
      </c>
      <c r="U126" s="14">
        <v>0</v>
      </c>
      <c r="V126" s="15">
        <f t="shared" si="51"/>
        <v>7171.2000000000007</v>
      </c>
      <c r="W126" s="15">
        <f t="shared" si="45"/>
        <v>-1505.6372252377378</v>
      </c>
      <c r="X126" s="15">
        <f t="shared" si="56"/>
        <v>6516494.3627747623</v>
      </c>
      <c r="Y126" s="15">
        <f t="shared" si="52"/>
        <v>2372407.8404376199</v>
      </c>
      <c r="Z126" s="15">
        <f t="shared" si="46"/>
        <v>6518000</v>
      </c>
      <c r="AB126" s="2">
        <v>42065</v>
      </c>
      <c r="AC126" s="12">
        <f t="shared" si="33"/>
        <v>1872.3264842716978</v>
      </c>
      <c r="AD126" s="12">
        <f t="shared" si="47"/>
        <v>0</v>
      </c>
      <c r="AE126" s="12">
        <f t="shared" si="55"/>
        <v>0</v>
      </c>
      <c r="AF126" s="13">
        <f t="shared" si="48"/>
        <v>4147.2</v>
      </c>
      <c r="AG126" s="15">
        <f t="shared" si="57"/>
        <v>4147.2</v>
      </c>
      <c r="AH126" s="15">
        <f t="shared" si="49"/>
        <v>-2274.8735157283018</v>
      </c>
      <c r="AI126" s="15">
        <f t="shared" si="53"/>
        <v>1659446.5564842715</v>
      </c>
      <c r="AJ126" s="15">
        <f t="shared" si="54"/>
        <v>529905.06292124023</v>
      </c>
    </row>
    <row r="127" spans="1:36" x14ac:dyDescent="0.15">
      <c r="A127" s="2">
        <v>42066</v>
      </c>
      <c r="B127" s="42">
        <v>1.4259138629999999</v>
      </c>
      <c r="C127" s="12">
        <f t="shared" si="35"/>
        <v>123198.95776319999</v>
      </c>
      <c r="D127" s="12">
        <f>Výpar!$G$18/31</f>
        <v>0</v>
      </c>
      <c r="E127" s="12">
        <f t="shared" si="36"/>
        <v>0</v>
      </c>
      <c r="F127" s="13">
        <f t="shared" si="37"/>
        <v>11664</v>
      </c>
      <c r="G127" s="13">
        <f t="shared" si="38"/>
        <v>7171.2000000000007</v>
      </c>
      <c r="H127" s="14">
        <f t="shared" si="38"/>
        <v>7171.2000000000007</v>
      </c>
      <c r="I127" s="15">
        <f t="shared" si="30"/>
        <v>26006.400000000001</v>
      </c>
      <c r="J127" s="15">
        <f t="shared" si="31"/>
        <v>97192.557763199991</v>
      </c>
      <c r="K127" s="15">
        <f t="shared" si="39"/>
        <v>5627000</v>
      </c>
      <c r="L127" s="15">
        <f t="shared" si="40"/>
        <v>4759501.6181192519</v>
      </c>
      <c r="N127" s="2">
        <v>42066</v>
      </c>
      <c r="O127" s="42">
        <f t="shared" si="32"/>
        <v>0.4706136610249636</v>
      </c>
      <c r="P127" s="12">
        <f t="shared" si="41"/>
        <v>40661.020312556859</v>
      </c>
      <c r="Q127" s="12">
        <f t="shared" si="42"/>
        <v>0</v>
      </c>
      <c r="R127" s="12">
        <f t="shared" si="43"/>
        <v>0</v>
      </c>
      <c r="S127" s="13">
        <f t="shared" si="44"/>
        <v>7171.2000000000007</v>
      </c>
      <c r="T127" s="13">
        <f t="shared" si="50"/>
        <v>0</v>
      </c>
      <c r="U127" s="14">
        <v>0</v>
      </c>
      <c r="V127" s="15">
        <f t="shared" si="51"/>
        <v>7171.2000000000007</v>
      </c>
      <c r="W127" s="15">
        <f t="shared" si="45"/>
        <v>33489.820312556854</v>
      </c>
      <c r="X127" s="15">
        <f t="shared" si="56"/>
        <v>6518000</v>
      </c>
      <c r="Y127" s="15">
        <f t="shared" si="52"/>
        <v>2405897.6607501768</v>
      </c>
      <c r="Z127" s="15">
        <f t="shared" si="46"/>
        <v>6518000</v>
      </c>
      <c r="AB127" s="2">
        <v>42066</v>
      </c>
      <c r="AC127" s="12">
        <f t="shared" si="33"/>
        <v>13437.448005666876</v>
      </c>
      <c r="AD127" s="12">
        <f t="shared" si="47"/>
        <v>0</v>
      </c>
      <c r="AE127" s="12">
        <f t="shared" si="55"/>
        <v>0</v>
      </c>
      <c r="AF127" s="13">
        <f t="shared" si="48"/>
        <v>4147.2</v>
      </c>
      <c r="AG127" s="15">
        <f t="shared" si="57"/>
        <v>4147.2</v>
      </c>
      <c r="AH127" s="15">
        <f t="shared" si="49"/>
        <v>9290.2480056668755</v>
      </c>
      <c r="AI127" s="15">
        <f t="shared" si="53"/>
        <v>1661721.43</v>
      </c>
      <c r="AJ127" s="15">
        <f t="shared" si="54"/>
        <v>539195.31092690711</v>
      </c>
    </row>
    <row r="128" spans="1:36" x14ac:dyDescent="0.15">
      <c r="A128" s="2">
        <v>42067</v>
      </c>
      <c r="B128" s="42">
        <v>1.0327726989999999</v>
      </c>
      <c r="C128" s="12">
        <f t="shared" si="35"/>
        <v>89231.561193599991</v>
      </c>
      <c r="D128" s="12">
        <f>Výpar!$G$18/31</f>
        <v>0</v>
      </c>
      <c r="E128" s="12">
        <f t="shared" si="36"/>
        <v>0</v>
      </c>
      <c r="F128" s="13">
        <f t="shared" si="37"/>
        <v>11664</v>
      </c>
      <c r="G128" s="13">
        <f t="shared" si="38"/>
        <v>7171.2000000000007</v>
      </c>
      <c r="H128" s="14">
        <f t="shared" si="38"/>
        <v>7171.2000000000007</v>
      </c>
      <c r="I128" s="15">
        <f t="shared" si="30"/>
        <v>26006.400000000001</v>
      </c>
      <c r="J128" s="15">
        <f t="shared" si="31"/>
        <v>63225.16119359999</v>
      </c>
      <c r="K128" s="15">
        <f t="shared" si="39"/>
        <v>5627000</v>
      </c>
      <c r="L128" s="15">
        <f t="shared" si="40"/>
        <v>4822726.7793128518</v>
      </c>
      <c r="N128" s="2">
        <v>42067</v>
      </c>
      <c r="O128" s="42">
        <f t="shared" si="32"/>
        <v>0.34085995900232213</v>
      </c>
      <c r="P128" s="12">
        <f t="shared" si="41"/>
        <v>29450.300457800633</v>
      </c>
      <c r="Q128" s="12">
        <f t="shared" si="42"/>
        <v>0</v>
      </c>
      <c r="R128" s="12">
        <f t="shared" si="43"/>
        <v>0</v>
      </c>
      <c r="S128" s="13">
        <f t="shared" si="44"/>
        <v>7171.2000000000007</v>
      </c>
      <c r="T128" s="13">
        <f t="shared" si="50"/>
        <v>0</v>
      </c>
      <c r="U128" s="14">
        <v>0</v>
      </c>
      <c r="V128" s="15">
        <f t="shared" si="51"/>
        <v>7171.2000000000007</v>
      </c>
      <c r="W128" s="15">
        <f t="shared" si="45"/>
        <v>22279.100457800632</v>
      </c>
      <c r="X128" s="15">
        <f t="shared" si="56"/>
        <v>6518000</v>
      </c>
      <c r="Y128" s="15">
        <f t="shared" si="52"/>
        <v>2428176.7612079773</v>
      </c>
      <c r="Z128" s="15">
        <f t="shared" si="46"/>
        <v>6518000</v>
      </c>
      <c r="AB128" s="2">
        <v>42067</v>
      </c>
      <c r="AC128" s="12">
        <f t="shared" si="33"/>
        <v>9732.5861011597081</v>
      </c>
      <c r="AD128" s="12">
        <f t="shared" si="47"/>
        <v>0</v>
      </c>
      <c r="AE128" s="12">
        <f t="shared" si="55"/>
        <v>0</v>
      </c>
      <c r="AF128" s="13">
        <f t="shared" si="48"/>
        <v>4147.2</v>
      </c>
      <c r="AG128" s="15">
        <f t="shared" si="57"/>
        <v>4147.2</v>
      </c>
      <c r="AH128" s="15">
        <f t="shared" si="49"/>
        <v>5585.3861011597082</v>
      </c>
      <c r="AI128" s="15">
        <f t="shared" si="53"/>
        <v>1661721.43</v>
      </c>
      <c r="AJ128" s="15">
        <f t="shared" si="54"/>
        <v>544780.69702806685</v>
      </c>
    </row>
    <row r="129" spans="1:36" x14ac:dyDescent="0.15">
      <c r="A129" s="2">
        <v>42068</v>
      </c>
      <c r="B129" s="42">
        <v>0.63207606100000002</v>
      </c>
      <c r="C129" s="12">
        <f t="shared" si="35"/>
        <v>54611.371670400003</v>
      </c>
      <c r="D129" s="12">
        <f>Výpar!$G$18/31</f>
        <v>0</v>
      </c>
      <c r="E129" s="12">
        <f t="shared" si="36"/>
        <v>0</v>
      </c>
      <c r="F129" s="13">
        <f t="shared" si="37"/>
        <v>11664</v>
      </c>
      <c r="G129" s="13">
        <f t="shared" si="38"/>
        <v>7171.2000000000007</v>
      </c>
      <c r="H129" s="14">
        <f t="shared" si="38"/>
        <v>7171.2000000000007</v>
      </c>
      <c r="I129" s="15">
        <f t="shared" si="30"/>
        <v>26006.400000000001</v>
      </c>
      <c r="J129" s="15">
        <f t="shared" si="31"/>
        <v>28604.971670400002</v>
      </c>
      <c r="K129" s="15">
        <f t="shared" si="39"/>
        <v>5627000</v>
      </c>
      <c r="L129" s="15">
        <f t="shared" si="40"/>
        <v>4851331.7509832522</v>
      </c>
      <c r="N129" s="2">
        <v>42068</v>
      </c>
      <c r="O129" s="42">
        <f t="shared" si="32"/>
        <v>0.20861262158403479</v>
      </c>
      <c r="P129" s="12">
        <f t="shared" si="41"/>
        <v>18024.130504860605</v>
      </c>
      <c r="Q129" s="12">
        <f t="shared" si="42"/>
        <v>0</v>
      </c>
      <c r="R129" s="12">
        <f t="shared" si="43"/>
        <v>0</v>
      </c>
      <c r="S129" s="13">
        <f t="shared" si="44"/>
        <v>7171.2000000000007</v>
      </c>
      <c r="T129" s="13">
        <f t="shared" si="50"/>
        <v>0</v>
      </c>
      <c r="U129" s="14">
        <v>0</v>
      </c>
      <c r="V129" s="15">
        <f t="shared" si="51"/>
        <v>7171.2000000000007</v>
      </c>
      <c r="W129" s="15">
        <f t="shared" si="45"/>
        <v>10852.930504860604</v>
      </c>
      <c r="X129" s="15">
        <f t="shared" si="56"/>
        <v>6518000</v>
      </c>
      <c r="Y129" s="15">
        <f t="shared" si="52"/>
        <v>2439029.6917128381</v>
      </c>
      <c r="Z129" s="15">
        <f t="shared" si="46"/>
        <v>6518000</v>
      </c>
      <c r="AB129" s="2">
        <v>42068</v>
      </c>
      <c r="AC129" s="12">
        <f t="shared" si="33"/>
        <v>5956.5233396669937</v>
      </c>
      <c r="AD129" s="12">
        <f t="shared" si="47"/>
        <v>0</v>
      </c>
      <c r="AE129" s="12">
        <f t="shared" si="55"/>
        <v>0</v>
      </c>
      <c r="AF129" s="13">
        <f t="shared" si="48"/>
        <v>4147.2</v>
      </c>
      <c r="AG129" s="15">
        <f t="shared" si="57"/>
        <v>4147.2</v>
      </c>
      <c r="AH129" s="15">
        <f t="shared" si="49"/>
        <v>1809.3233396669939</v>
      </c>
      <c r="AI129" s="15">
        <f t="shared" si="53"/>
        <v>1661721.43</v>
      </c>
      <c r="AJ129" s="15">
        <f t="shared" si="54"/>
        <v>546590.02036773378</v>
      </c>
    </row>
    <row r="130" spans="1:36" x14ac:dyDescent="0.15">
      <c r="A130" s="2">
        <v>42069</v>
      </c>
      <c r="B130" s="42">
        <v>1.065470328</v>
      </c>
      <c r="C130" s="12">
        <f t="shared" si="35"/>
        <v>92056.636339199991</v>
      </c>
      <c r="D130" s="12">
        <f>Výpar!$G$18/31</f>
        <v>0</v>
      </c>
      <c r="E130" s="12">
        <f t="shared" si="36"/>
        <v>0</v>
      </c>
      <c r="F130" s="13">
        <f t="shared" si="37"/>
        <v>11664</v>
      </c>
      <c r="G130" s="13">
        <f t="shared" si="38"/>
        <v>7171.2000000000007</v>
      </c>
      <c r="H130" s="14">
        <f t="shared" si="38"/>
        <v>7171.2000000000007</v>
      </c>
      <c r="I130" s="15">
        <f t="shared" si="30"/>
        <v>26006.400000000001</v>
      </c>
      <c r="J130" s="15">
        <f t="shared" si="31"/>
        <v>66050.236339199997</v>
      </c>
      <c r="K130" s="15">
        <f t="shared" si="39"/>
        <v>5627000</v>
      </c>
      <c r="L130" s="15">
        <f t="shared" si="40"/>
        <v>4917381.9873224525</v>
      </c>
      <c r="N130" s="2">
        <v>42069</v>
      </c>
      <c r="O130" s="42">
        <f t="shared" si="32"/>
        <v>0.35165160027169806</v>
      </c>
      <c r="P130" s="12">
        <f t="shared" si="41"/>
        <v>30382.698263474711</v>
      </c>
      <c r="Q130" s="12">
        <f t="shared" si="42"/>
        <v>0</v>
      </c>
      <c r="R130" s="12">
        <f t="shared" si="43"/>
        <v>0</v>
      </c>
      <c r="S130" s="13">
        <f t="shared" si="44"/>
        <v>7171.2000000000007</v>
      </c>
      <c r="T130" s="13">
        <f t="shared" si="50"/>
        <v>0</v>
      </c>
      <c r="U130" s="14">
        <v>0</v>
      </c>
      <c r="V130" s="15">
        <f t="shared" si="51"/>
        <v>7171.2000000000007</v>
      </c>
      <c r="W130" s="15">
        <f t="shared" si="45"/>
        <v>23211.49826347471</v>
      </c>
      <c r="X130" s="15">
        <f t="shared" si="56"/>
        <v>6518000</v>
      </c>
      <c r="Y130" s="15">
        <f t="shared" si="52"/>
        <v>2462241.1899763127</v>
      </c>
      <c r="Z130" s="15">
        <f t="shared" si="46"/>
        <v>6518000</v>
      </c>
      <c r="AB130" s="2">
        <v>42069</v>
      </c>
      <c r="AC130" s="12">
        <f t="shared" si="33"/>
        <v>10040.720204486035</v>
      </c>
      <c r="AD130" s="12">
        <f t="shared" si="47"/>
        <v>0</v>
      </c>
      <c r="AE130" s="12">
        <f t="shared" si="55"/>
        <v>0</v>
      </c>
      <c r="AF130" s="13">
        <f t="shared" si="48"/>
        <v>4147.2</v>
      </c>
      <c r="AG130" s="15">
        <f t="shared" si="57"/>
        <v>4147.2</v>
      </c>
      <c r="AH130" s="15">
        <f t="shared" si="49"/>
        <v>5893.5202044860353</v>
      </c>
      <c r="AI130" s="15">
        <f t="shared" si="53"/>
        <v>1661721.43</v>
      </c>
      <c r="AJ130" s="15">
        <f t="shared" si="54"/>
        <v>552483.54057221988</v>
      </c>
    </row>
    <row r="131" spans="1:36" x14ac:dyDescent="0.15">
      <c r="A131" s="2">
        <v>42070</v>
      </c>
      <c r="B131" s="42">
        <v>1.072692693</v>
      </c>
      <c r="C131" s="12">
        <f t="shared" si="35"/>
        <v>92680.648675200006</v>
      </c>
      <c r="D131" s="12">
        <f>Výpar!$G$18/31</f>
        <v>0</v>
      </c>
      <c r="E131" s="12">
        <f t="shared" si="36"/>
        <v>0</v>
      </c>
      <c r="F131" s="13">
        <f t="shared" si="37"/>
        <v>11664</v>
      </c>
      <c r="G131" s="13">
        <f t="shared" si="38"/>
        <v>7171.2000000000007</v>
      </c>
      <c r="H131" s="14">
        <f t="shared" si="38"/>
        <v>7171.2000000000007</v>
      </c>
      <c r="I131" s="15">
        <f t="shared" si="30"/>
        <v>26006.400000000001</v>
      </c>
      <c r="J131" s="15">
        <f t="shared" si="31"/>
        <v>66674.248675200011</v>
      </c>
      <c r="K131" s="15">
        <f t="shared" si="39"/>
        <v>5627000</v>
      </c>
      <c r="L131" s="15">
        <f t="shared" si="40"/>
        <v>4984056.2359976526</v>
      </c>
      <c r="N131" s="2">
        <v>42070</v>
      </c>
      <c r="O131" s="42">
        <f t="shared" si="32"/>
        <v>0.35403529519332366</v>
      </c>
      <c r="P131" s="12">
        <f t="shared" si="41"/>
        <v>30588.649504703164</v>
      </c>
      <c r="Q131" s="12">
        <f t="shared" si="42"/>
        <v>0</v>
      </c>
      <c r="R131" s="12">
        <f t="shared" si="43"/>
        <v>0</v>
      </c>
      <c r="S131" s="13">
        <f t="shared" si="44"/>
        <v>7171.2000000000007</v>
      </c>
      <c r="T131" s="13">
        <f t="shared" si="50"/>
        <v>0</v>
      </c>
      <c r="U131" s="14">
        <v>0</v>
      </c>
      <c r="V131" s="15">
        <f t="shared" si="51"/>
        <v>7171.2000000000007</v>
      </c>
      <c r="W131" s="15">
        <f t="shared" si="45"/>
        <v>23417.449504703163</v>
      </c>
      <c r="X131" s="15">
        <f t="shared" si="56"/>
        <v>6518000</v>
      </c>
      <c r="Y131" s="15">
        <f t="shared" si="52"/>
        <v>2485658.639481016</v>
      </c>
      <c r="Z131" s="15">
        <f t="shared" si="46"/>
        <v>6518000</v>
      </c>
      <c r="AB131" s="2">
        <v>42070</v>
      </c>
      <c r="AC131" s="12">
        <f t="shared" si="33"/>
        <v>10108.781927345835</v>
      </c>
      <c r="AD131" s="12">
        <f t="shared" si="47"/>
        <v>0</v>
      </c>
      <c r="AE131" s="12">
        <f t="shared" si="55"/>
        <v>0</v>
      </c>
      <c r="AF131" s="13">
        <f t="shared" si="48"/>
        <v>4147.2</v>
      </c>
      <c r="AG131" s="15">
        <f t="shared" si="57"/>
        <v>4147.2</v>
      </c>
      <c r="AH131" s="15">
        <f t="shared" si="49"/>
        <v>5961.5819273458355</v>
      </c>
      <c r="AI131" s="15">
        <f t="shared" si="53"/>
        <v>1661721.43</v>
      </c>
      <c r="AJ131" s="15">
        <f t="shared" si="54"/>
        <v>558445.12249956571</v>
      </c>
    </row>
    <row r="132" spans="1:36" x14ac:dyDescent="0.15">
      <c r="A132" s="2">
        <v>42071</v>
      </c>
      <c r="B132" s="42">
        <v>1.014325433</v>
      </c>
      <c r="C132" s="12">
        <f t="shared" si="35"/>
        <v>87637.717411200007</v>
      </c>
      <c r="D132" s="12">
        <f>Výpar!$G$18/31</f>
        <v>0</v>
      </c>
      <c r="E132" s="12">
        <f t="shared" si="36"/>
        <v>0</v>
      </c>
      <c r="F132" s="13">
        <f t="shared" si="37"/>
        <v>11664</v>
      </c>
      <c r="G132" s="13">
        <f t="shared" si="38"/>
        <v>7171.2000000000007</v>
      </c>
      <c r="H132" s="14">
        <f t="shared" si="38"/>
        <v>7171.2000000000007</v>
      </c>
      <c r="I132" s="15">
        <f t="shared" si="30"/>
        <v>26006.400000000001</v>
      </c>
      <c r="J132" s="15">
        <f t="shared" si="31"/>
        <v>61631.317411200005</v>
      </c>
      <c r="K132" s="15">
        <f t="shared" si="39"/>
        <v>5627000</v>
      </c>
      <c r="L132" s="15">
        <f t="shared" si="40"/>
        <v>5045687.5534088528</v>
      </c>
      <c r="N132" s="2">
        <v>42071</v>
      </c>
      <c r="O132" s="42">
        <f t="shared" si="32"/>
        <v>0.33477155800319297</v>
      </c>
      <c r="P132" s="12">
        <f t="shared" si="41"/>
        <v>28924.262611475871</v>
      </c>
      <c r="Q132" s="12">
        <f t="shared" si="42"/>
        <v>0</v>
      </c>
      <c r="R132" s="12">
        <f t="shared" si="43"/>
        <v>0</v>
      </c>
      <c r="S132" s="13">
        <f t="shared" si="44"/>
        <v>7171.2000000000007</v>
      </c>
      <c r="T132" s="13">
        <f t="shared" si="50"/>
        <v>0</v>
      </c>
      <c r="U132" s="14">
        <v>0</v>
      </c>
      <c r="V132" s="15">
        <f t="shared" si="51"/>
        <v>7171.2000000000007</v>
      </c>
      <c r="W132" s="15">
        <f t="shared" si="45"/>
        <v>21753.062611475871</v>
      </c>
      <c r="X132" s="15">
        <f t="shared" si="56"/>
        <v>6518000</v>
      </c>
      <c r="Y132" s="15">
        <f t="shared" si="52"/>
        <v>2507411.702092492</v>
      </c>
      <c r="Z132" s="15">
        <f t="shared" si="46"/>
        <v>6518000</v>
      </c>
      <c r="AB132" s="2">
        <v>42071</v>
      </c>
      <c r="AC132" s="12">
        <f t="shared" si="33"/>
        <v>9558.7437785946004</v>
      </c>
      <c r="AD132" s="12">
        <f t="shared" si="47"/>
        <v>0</v>
      </c>
      <c r="AE132" s="12">
        <f t="shared" si="55"/>
        <v>0</v>
      </c>
      <c r="AF132" s="13">
        <f t="shared" si="48"/>
        <v>4147.2</v>
      </c>
      <c r="AG132" s="15">
        <f t="shared" si="57"/>
        <v>4147.2</v>
      </c>
      <c r="AH132" s="15">
        <f t="shared" si="49"/>
        <v>5411.5437785946006</v>
      </c>
      <c r="AI132" s="15">
        <f t="shared" si="53"/>
        <v>1661721.43</v>
      </c>
      <c r="AJ132" s="15">
        <f t="shared" si="54"/>
        <v>563856.66627816029</v>
      </c>
    </row>
    <row r="133" spans="1:36" x14ac:dyDescent="0.15">
      <c r="A133" s="2">
        <v>42072</v>
      </c>
      <c r="B133" s="42">
        <v>0.62669397299999996</v>
      </c>
      <c r="C133" s="12">
        <f t="shared" si="35"/>
        <v>54146.359267199994</v>
      </c>
      <c r="D133" s="12">
        <f>Výpar!$G$18/31</f>
        <v>0</v>
      </c>
      <c r="E133" s="12">
        <f t="shared" si="36"/>
        <v>0</v>
      </c>
      <c r="F133" s="13">
        <f t="shared" si="37"/>
        <v>11664</v>
      </c>
      <c r="G133" s="13">
        <f t="shared" si="38"/>
        <v>7171.2000000000007</v>
      </c>
      <c r="H133" s="14">
        <f t="shared" si="38"/>
        <v>7171.2000000000007</v>
      </c>
      <c r="I133" s="15">
        <f t="shared" ref="I133:I196" si="58">SUM(F133:H133)</f>
        <v>26006.400000000001</v>
      </c>
      <c r="J133" s="15">
        <f t="shared" ref="J133:J196" si="59">C133-(E133+I133)</f>
        <v>28139.959267199993</v>
      </c>
      <c r="K133" s="15">
        <f t="shared" si="39"/>
        <v>5627000</v>
      </c>
      <c r="L133" s="15">
        <f t="shared" si="40"/>
        <v>5073827.5126760527</v>
      </c>
      <c r="N133" s="2">
        <v>42072</v>
      </c>
      <c r="O133" s="42">
        <f t="shared" ref="O133:O196" si="60">B133*90.96/275.6</f>
        <v>0.20683629820058053</v>
      </c>
      <c r="P133" s="12">
        <f t="shared" si="41"/>
        <v>17870.656164530159</v>
      </c>
      <c r="Q133" s="12">
        <f t="shared" si="42"/>
        <v>0</v>
      </c>
      <c r="R133" s="12">
        <f t="shared" si="43"/>
        <v>0</v>
      </c>
      <c r="S133" s="13">
        <f t="shared" si="44"/>
        <v>7171.2000000000007</v>
      </c>
      <c r="T133" s="13">
        <f t="shared" si="50"/>
        <v>0</v>
      </c>
      <c r="U133" s="14">
        <v>0</v>
      </c>
      <c r="V133" s="15">
        <f t="shared" si="51"/>
        <v>7171.2000000000007</v>
      </c>
      <c r="W133" s="15">
        <f t="shared" si="45"/>
        <v>10699.456164530158</v>
      </c>
      <c r="X133" s="15">
        <f t="shared" si="56"/>
        <v>6518000</v>
      </c>
      <c r="Y133" s="15">
        <f t="shared" si="52"/>
        <v>2518111.158257022</v>
      </c>
      <c r="Z133" s="15">
        <f t="shared" si="46"/>
        <v>6518000</v>
      </c>
      <c r="AB133" s="2">
        <v>42072</v>
      </c>
      <c r="AC133" s="12">
        <f t="shared" ref="AC133:AC196" si="61">P133*30.06/90.96</f>
        <v>5905.8039171699274</v>
      </c>
      <c r="AD133" s="12">
        <f t="shared" si="47"/>
        <v>0</v>
      </c>
      <c r="AE133" s="12">
        <f t="shared" si="55"/>
        <v>0</v>
      </c>
      <c r="AF133" s="13">
        <f t="shared" si="48"/>
        <v>4147.2</v>
      </c>
      <c r="AG133" s="15">
        <f t="shared" ref="AG133:AG164" si="62">SUM(AF133:AF133)</f>
        <v>4147.2</v>
      </c>
      <c r="AH133" s="15">
        <f t="shared" si="49"/>
        <v>1758.6039171699276</v>
      </c>
      <c r="AI133" s="15">
        <f t="shared" si="53"/>
        <v>1661721.43</v>
      </c>
      <c r="AJ133" s="15">
        <f t="shared" si="54"/>
        <v>565615.27019533026</v>
      </c>
    </row>
    <row r="134" spans="1:36" x14ac:dyDescent="0.15">
      <c r="A134" s="2">
        <v>42073</v>
      </c>
      <c r="B134" s="42">
        <v>0.61917972899999996</v>
      </c>
      <c r="C134" s="12">
        <f t="shared" ref="C134:C197" si="63">B134*86400</f>
        <v>53497.128585599996</v>
      </c>
      <c r="D134" s="12">
        <f>Výpar!$G$18/31</f>
        <v>0</v>
      </c>
      <c r="E134" s="12">
        <f t="shared" ref="E134:E197" si="64">D134*1.03</f>
        <v>0</v>
      </c>
      <c r="F134" s="13">
        <f t="shared" ref="F134:F197" si="65">0.135*86400</f>
        <v>11664</v>
      </c>
      <c r="G134" s="13">
        <f t="shared" ref="G134:H197" si="66">0.083*86400</f>
        <v>7171.2000000000007</v>
      </c>
      <c r="H134" s="14">
        <f t="shared" si="66"/>
        <v>7171.2000000000007</v>
      </c>
      <c r="I134" s="15">
        <f t="shared" si="58"/>
        <v>26006.400000000001</v>
      </c>
      <c r="J134" s="15">
        <f t="shared" si="59"/>
        <v>27490.728585599994</v>
      </c>
      <c r="K134" s="15">
        <f t="shared" ref="K134:K197" si="67">IF(IF(J134+K133&gt;$L$2,$L$2,J134+K133)&lt;0,0,IF(J134+K133&gt;$L$2,$L$2,J134+K133))</f>
        <v>5627000</v>
      </c>
      <c r="L134" s="15">
        <f t="shared" ref="L134:L197" si="68">IF((IF($L$2&lt;=K134,J134,J134+K134-$L$2)+L133)&lt;0,0,IF($L$2&lt;=K134,J134,J134+K134-$L$2)+L133)</f>
        <v>5101318.2412616527</v>
      </c>
      <c r="N134" s="2">
        <v>42073</v>
      </c>
      <c r="O134" s="42">
        <f t="shared" si="60"/>
        <v>0.2043562705001451</v>
      </c>
      <c r="P134" s="12">
        <f t="shared" ref="P134:P197" si="69">O134*86400</f>
        <v>17656.381771212538</v>
      </c>
      <c r="Q134" s="12">
        <f t="shared" ref="Q134:Q197" si="70">D134*1124000/3935000</f>
        <v>0</v>
      </c>
      <c r="R134" s="12">
        <f t="shared" ref="R134:R197" si="71">Q134*1.03</f>
        <v>0</v>
      </c>
      <c r="S134" s="13">
        <f t="shared" ref="S134:S197" si="72">0.083*86400</f>
        <v>7171.2000000000007</v>
      </c>
      <c r="T134" s="13">
        <f t="shared" si="50"/>
        <v>0</v>
      </c>
      <c r="U134" s="14">
        <v>0</v>
      </c>
      <c r="V134" s="15">
        <f t="shared" si="51"/>
        <v>7171.2000000000007</v>
      </c>
      <c r="W134" s="15">
        <f t="shared" ref="W134:W197" si="73">P134+T134-(R134+V134)</f>
        <v>10485.181771212538</v>
      </c>
      <c r="X134" s="15">
        <f t="shared" si="56"/>
        <v>6518000</v>
      </c>
      <c r="Y134" s="15">
        <f t="shared" si="52"/>
        <v>2528596.3400282348</v>
      </c>
      <c r="Z134" s="15">
        <f t="shared" ref="Z134:Z197" si="74">$Y$2</f>
        <v>6518000</v>
      </c>
      <c r="AB134" s="2">
        <v>42073</v>
      </c>
      <c r="AC134" s="12">
        <f t="shared" si="61"/>
        <v>5834.9916011724818</v>
      </c>
      <c r="AD134" s="12">
        <f t="shared" ref="AD134:AD197" si="75">$D134*440751.35/3935000</f>
        <v>0</v>
      </c>
      <c r="AE134" s="12">
        <f t="shared" si="55"/>
        <v>0</v>
      </c>
      <c r="AF134" s="13">
        <f t="shared" ref="AF134:AF197" si="76">0.048*86400</f>
        <v>4147.2</v>
      </c>
      <c r="AG134" s="15">
        <f t="shared" si="62"/>
        <v>4147.2</v>
      </c>
      <c r="AH134" s="15">
        <f t="shared" ref="AH134:AH197" si="77">AC134-(AE134+AG134)</f>
        <v>1687.7916011724819</v>
      </c>
      <c r="AI134" s="15">
        <f t="shared" si="53"/>
        <v>1661721.43</v>
      </c>
      <c r="AJ134" s="15">
        <f t="shared" si="54"/>
        <v>567303.06179650279</v>
      </c>
    </row>
    <row r="135" spans="1:36" x14ac:dyDescent="0.15">
      <c r="A135" s="2">
        <v>42074</v>
      </c>
      <c r="B135" s="42">
        <v>1.040023205</v>
      </c>
      <c r="C135" s="12">
        <f t="shared" si="63"/>
        <v>89858.004912000004</v>
      </c>
      <c r="D135" s="12">
        <f>Výpar!$G$18/31</f>
        <v>0</v>
      </c>
      <c r="E135" s="12">
        <f t="shared" si="64"/>
        <v>0</v>
      </c>
      <c r="F135" s="13">
        <f t="shared" si="65"/>
        <v>11664</v>
      </c>
      <c r="G135" s="13">
        <f t="shared" si="66"/>
        <v>7171.2000000000007</v>
      </c>
      <c r="H135" s="14">
        <f t="shared" si="66"/>
        <v>7171.2000000000007</v>
      </c>
      <c r="I135" s="15">
        <f t="shared" si="58"/>
        <v>26006.400000000001</v>
      </c>
      <c r="J135" s="15">
        <f t="shared" si="59"/>
        <v>63851.604912000003</v>
      </c>
      <c r="K135" s="15">
        <f t="shared" si="67"/>
        <v>5627000</v>
      </c>
      <c r="L135" s="15">
        <f t="shared" si="68"/>
        <v>5165169.8461736524</v>
      </c>
      <c r="N135" s="2">
        <v>42074</v>
      </c>
      <c r="O135" s="42">
        <f t="shared" si="60"/>
        <v>0.34325294167924525</v>
      </c>
      <c r="P135" s="12">
        <f t="shared" si="69"/>
        <v>29657.054161086791</v>
      </c>
      <c r="Q135" s="12">
        <f t="shared" si="70"/>
        <v>0</v>
      </c>
      <c r="R135" s="12">
        <f t="shared" si="71"/>
        <v>0</v>
      </c>
      <c r="S135" s="13">
        <f t="shared" si="72"/>
        <v>7171.2000000000007</v>
      </c>
      <c r="T135" s="13">
        <f t="shared" ref="T135:T168" si="78">AG135-$AG$5</f>
        <v>0</v>
      </c>
      <c r="U135" s="14">
        <v>0</v>
      </c>
      <c r="V135" s="15">
        <f t="shared" ref="V135:V162" si="79">SUM(S135:U135)</f>
        <v>7171.2000000000007</v>
      </c>
      <c r="W135" s="15">
        <f t="shared" si="73"/>
        <v>22485.854161086791</v>
      </c>
      <c r="X135" s="15">
        <f t="shared" si="56"/>
        <v>6518000</v>
      </c>
      <c r="Y135" s="15">
        <f t="shared" ref="Y135:Y198" si="80">IF((IF($Y$2&lt;=X135,W135,W135+X135-$Y$2)+Y134)&lt;0,0,IF($Y$2&lt;=X135,W135,W135+X135-$Y$2)+Y134)</f>
        <v>2551082.1941893217</v>
      </c>
      <c r="Z135" s="15">
        <f t="shared" si="74"/>
        <v>6518000</v>
      </c>
      <c r="AB135" s="2">
        <v>42074</v>
      </c>
      <c r="AC135" s="12">
        <f t="shared" si="61"/>
        <v>9800.9130176150938</v>
      </c>
      <c r="AD135" s="12">
        <f t="shared" si="75"/>
        <v>0</v>
      </c>
      <c r="AE135" s="12">
        <f t="shared" si="55"/>
        <v>0</v>
      </c>
      <c r="AF135" s="13">
        <f t="shared" si="76"/>
        <v>4147.2</v>
      </c>
      <c r="AG135" s="15">
        <f t="shared" si="62"/>
        <v>4147.2</v>
      </c>
      <c r="AH135" s="15">
        <f t="shared" si="77"/>
        <v>5653.713017615094</v>
      </c>
      <c r="AI135" s="15">
        <f t="shared" ref="AI135:AI198" si="81">IF(IF(AH135+AI134&gt;$AJ$2,$AJ$2,AH135+AI134)&lt;0,0,IF(AH135+AI134&gt;$AJ$2,$AJ$2,AH135+AI134))</f>
        <v>1661721.43</v>
      </c>
      <c r="AJ135" s="15">
        <f t="shared" si="54"/>
        <v>572956.77481411793</v>
      </c>
    </row>
    <row r="136" spans="1:36" x14ac:dyDescent="0.15">
      <c r="A136" s="2">
        <v>42075</v>
      </c>
      <c r="B136" s="42">
        <v>1.035307333</v>
      </c>
      <c r="C136" s="12">
        <f t="shared" si="63"/>
        <v>89450.553571199998</v>
      </c>
      <c r="D136" s="12">
        <f>Výpar!$G$18/31</f>
        <v>0</v>
      </c>
      <c r="E136" s="12">
        <f t="shared" si="64"/>
        <v>0</v>
      </c>
      <c r="F136" s="13">
        <f t="shared" si="65"/>
        <v>11664</v>
      </c>
      <c r="G136" s="13">
        <f t="shared" si="66"/>
        <v>7171.2000000000007</v>
      </c>
      <c r="H136" s="14">
        <f t="shared" si="66"/>
        <v>7171.2000000000007</v>
      </c>
      <c r="I136" s="15">
        <f t="shared" si="58"/>
        <v>26006.400000000001</v>
      </c>
      <c r="J136" s="15">
        <f t="shared" si="59"/>
        <v>63444.153571199997</v>
      </c>
      <c r="K136" s="15">
        <f t="shared" si="67"/>
        <v>5627000</v>
      </c>
      <c r="L136" s="15">
        <f t="shared" si="68"/>
        <v>5228613.9997448521</v>
      </c>
      <c r="N136" s="2">
        <v>42075</v>
      </c>
      <c r="O136" s="42">
        <f t="shared" si="60"/>
        <v>0.34169649858374451</v>
      </c>
      <c r="P136" s="12">
        <f t="shared" si="69"/>
        <v>29522.577477635525</v>
      </c>
      <c r="Q136" s="12">
        <f t="shared" si="70"/>
        <v>0</v>
      </c>
      <c r="R136" s="12">
        <f t="shared" si="71"/>
        <v>0</v>
      </c>
      <c r="S136" s="13">
        <f t="shared" si="72"/>
        <v>7171.2000000000007</v>
      </c>
      <c r="T136" s="13">
        <f t="shared" si="78"/>
        <v>0</v>
      </c>
      <c r="U136" s="14">
        <v>0</v>
      </c>
      <c r="V136" s="15">
        <f t="shared" si="79"/>
        <v>7171.2000000000007</v>
      </c>
      <c r="W136" s="15">
        <f t="shared" si="73"/>
        <v>22351.377477635524</v>
      </c>
      <c r="X136" s="15">
        <f t="shared" si="56"/>
        <v>6518000</v>
      </c>
      <c r="Y136" s="15">
        <f t="shared" si="80"/>
        <v>2573433.5716669573</v>
      </c>
      <c r="Z136" s="15">
        <f t="shared" si="74"/>
        <v>6518000</v>
      </c>
      <c r="AB136" s="2">
        <v>42075</v>
      </c>
      <c r="AC136" s="12">
        <f t="shared" si="61"/>
        <v>9756.4718445220296</v>
      </c>
      <c r="AD136" s="12">
        <f t="shared" si="75"/>
        <v>0</v>
      </c>
      <c r="AE136" s="12">
        <f t="shared" si="55"/>
        <v>0</v>
      </c>
      <c r="AF136" s="13">
        <f t="shared" si="76"/>
        <v>4147.2</v>
      </c>
      <c r="AG136" s="15">
        <f t="shared" si="62"/>
        <v>4147.2</v>
      </c>
      <c r="AH136" s="15">
        <f t="shared" si="77"/>
        <v>5609.2718445220298</v>
      </c>
      <c r="AI136" s="15">
        <f t="shared" si="81"/>
        <v>1661721.43</v>
      </c>
      <c r="AJ136" s="15">
        <f t="shared" ref="AJ136:AJ199" si="82">IF((IF($AJ$2&lt;=AI136,AH136,AH136+AI136-$AJ$2)+AJ135)&lt;0,0,IF($AJ$2&lt;=AI136,AH136,AH136+AI136-$AJ$2)+AJ135)</f>
        <v>578566.04665863991</v>
      </c>
    </row>
    <row r="137" spans="1:36" x14ac:dyDescent="0.15">
      <c r="A137" s="2">
        <v>42076</v>
      </c>
      <c r="B137" s="42">
        <v>0.628632415</v>
      </c>
      <c r="C137" s="12">
        <f t="shared" si="63"/>
        <v>54313.840656</v>
      </c>
      <c r="D137" s="12">
        <f>Výpar!$G$18/31</f>
        <v>0</v>
      </c>
      <c r="E137" s="12">
        <f t="shared" si="64"/>
        <v>0</v>
      </c>
      <c r="F137" s="13">
        <f t="shared" si="65"/>
        <v>11664</v>
      </c>
      <c r="G137" s="13">
        <f t="shared" si="66"/>
        <v>7171.2000000000007</v>
      </c>
      <c r="H137" s="14">
        <f t="shared" si="66"/>
        <v>7171.2000000000007</v>
      </c>
      <c r="I137" s="15">
        <f t="shared" si="58"/>
        <v>26006.400000000001</v>
      </c>
      <c r="J137" s="15">
        <f t="shared" si="59"/>
        <v>28307.440655999999</v>
      </c>
      <c r="K137" s="15">
        <f t="shared" si="67"/>
        <v>5627000</v>
      </c>
      <c r="L137" s="15">
        <f t="shared" si="68"/>
        <v>5256921.4404008519</v>
      </c>
      <c r="N137" s="2">
        <v>42076</v>
      </c>
      <c r="O137" s="42">
        <f t="shared" si="60"/>
        <v>0.20747606846298983</v>
      </c>
      <c r="P137" s="12">
        <f t="shared" si="69"/>
        <v>17925.932315202321</v>
      </c>
      <c r="Q137" s="12">
        <f t="shared" si="70"/>
        <v>0</v>
      </c>
      <c r="R137" s="12">
        <f t="shared" si="71"/>
        <v>0</v>
      </c>
      <c r="S137" s="13">
        <f t="shared" si="72"/>
        <v>7171.2000000000007</v>
      </c>
      <c r="T137" s="13">
        <f t="shared" si="78"/>
        <v>0</v>
      </c>
      <c r="U137" s="14">
        <v>0</v>
      </c>
      <c r="V137" s="15">
        <f t="shared" si="79"/>
        <v>7171.2000000000007</v>
      </c>
      <c r="W137" s="15">
        <f t="shared" si="73"/>
        <v>10754.73231520232</v>
      </c>
      <c r="X137" s="15">
        <f t="shared" si="56"/>
        <v>6518000</v>
      </c>
      <c r="Y137" s="15">
        <f t="shared" si="80"/>
        <v>2584188.3039821596</v>
      </c>
      <c r="Z137" s="15">
        <f t="shared" si="74"/>
        <v>6518000</v>
      </c>
      <c r="AB137" s="2">
        <v>42076</v>
      </c>
      <c r="AC137" s="12">
        <f t="shared" si="61"/>
        <v>5924.0712994171254</v>
      </c>
      <c r="AD137" s="12">
        <f t="shared" si="75"/>
        <v>0</v>
      </c>
      <c r="AE137" s="12">
        <f t="shared" ref="AE137:AE200" si="83">AD137*1.03</f>
        <v>0</v>
      </c>
      <c r="AF137" s="13">
        <f t="shared" si="76"/>
        <v>4147.2</v>
      </c>
      <c r="AG137" s="15">
        <f t="shared" si="62"/>
        <v>4147.2</v>
      </c>
      <c r="AH137" s="15">
        <f t="shared" si="77"/>
        <v>1776.8712994171256</v>
      </c>
      <c r="AI137" s="15">
        <f t="shared" si="81"/>
        <v>1661721.43</v>
      </c>
      <c r="AJ137" s="15">
        <f t="shared" si="82"/>
        <v>580342.91795805702</v>
      </c>
    </row>
    <row r="138" spans="1:36" x14ac:dyDescent="0.15">
      <c r="A138" s="2">
        <v>42077</v>
      </c>
      <c r="B138" s="42">
        <v>1.0651195490000001</v>
      </c>
      <c r="C138" s="12">
        <f t="shared" si="63"/>
        <v>92026.329033600006</v>
      </c>
      <c r="D138" s="12">
        <f>Výpar!$G$18/31</f>
        <v>0</v>
      </c>
      <c r="E138" s="12">
        <f t="shared" si="64"/>
        <v>0</v>
      </c>
      <c r="F138" s="13">
        <f t="shared" si="65"/>
        <v>11664</v>
      </c>
      <c r="G138" s="13">
        <f t="shared" si="66"/>
        <v>7171.2000000000007</v>
      </c>
      <c r="H138" s="14">
        <f t="shared" si="66"/>
        <v>7171.2000000000007</v>
      </c>
      <c r="I138" s="15">
        <f t="shared" si="58"/>
        <v>26006.400000000001</v>
      </c>
      <c r="J138" s="15">
        <f t="shared" si="59"/>
        <v>66019.929033599998</v>
      </c>
      <c r="K138" s="15">
        <f t="shared" si="67"/>
        <v>5627000</v>
      </c>
      <c r="L138" s="15">
        <f t="shared" si="68"/>
        <v>5322941.3694344517</v>
      </c>
      <c r="N138" s="2">
        <v>42077</v>
      </c>
      <c r="O138" s="42">
        <f t="shared" si="60"/>
        <v>0.35153582792830185</v>
      </c>
      <c r="P138" s="12">
        <f t="shared" si="69"/>
        <v>30372.695533005281</v>
      </c>
      <c r="Q138" s="12">
        <f t="shared" si="70"/>
        <v>0</v>
      </c>
      <c r="R138" s="12">
        <f t="shared" si="71"/>
        <v>0</v>
      </c>
      <c r="S138" s="13">
        <f t="shared" si="72"/>
        <v>7171.2000000000007</v>
      </c>
      <c r="T138" s="13">
        <f t="shared" si="78"/>
        <v>0</v>
      </c>
      <c r="U138" s="14">
        <v>0</v>
      </c>
      <c r="V138" s="15">
        <f t="shared" si="79"/>
        <v>7171.2000000000007</v>
      </c>
      <c r="W138" s="15">
        <f t="shared" si="73"/>
        <v>23201.49553300528</v>
      </c>
      <c r="X138" s="15">
        <f t="shared" ref="X138:X201" si="84">IF(IF(W138+X137&gt;$Y$2,$Y$2,W138+X137)&lt;0,0,IF(W138+X137&gt;$Y$2,$Y$2,W138+X137))</f>
        <v>6518000</v>
      </c>
      <c r="Y138" s="15">
        <f t="shared" si="80"/>
        <v>2607389.7995151649</v>
      </c>
      <c r="Z138" s="15">
        <f t="shared" si="74"/>
        <v>6518000</v>
      </c>
      <c r="AB138" s="2">
        <v>42077</v>
      </c>
      <c r="AC138" s="12">
        <f t="shared" si="61"/>
        <v>10037.414552793962</v>
      </c>
      <c r="AD138" s="12">
        <f t="shared" si="75"/>
        <v>0</v>
      </c>
      <c r="AE138" s="12">
        <f t="shared" si="83"/>
        <v>0</v>
      </c>
      <c r="AF138" s="13">
        <f t="shared" si="76"/>
        <v>4147.2</v>
      </c>
      <c r="AG138" s="15">
        <f t="shared" si="62"/>
        <v>4147.2</v>
      </c>
      <c r="AH138" s="15">
        <f t="shared" si="77"/>
        <v>5890.214552793962</v>
      </c>
      <c r="AI138" s="15">
        <f t="shared" si="81"/>
        <v>1661721.43</v>
      </c>
      <c r="AJ138" s="15">
        <f t="shared" si="82"/>
        <v>586233.13251085102</v>
      </c>
    </row>
    <row r="139" spans="1:36" x14ac:dyDescent="0.15">
      <c r="A139" s="2">
        <v>42078</v>
      </c>
      <c r="B139" s="42">
        <v>0.63271348299999997</v>
      </c>
      <c r="C139" s="12">
        <f t="shared" si="63"/>
        <v>54666.4449312</v>
      </c>
      <c r="D139" s="12">
        <f>Výpar!$G$18/31</f>
        <v>0</v>
      </c>
      <c r="E139" s="12">
        <f t="shared" si="64"/>
        <v>0</v>
      </c>
      <c r="F139" s="13">
        <f t="shared" si="65"/>
        <v>11664</v>
      </c>
      <c r="G139" s="13">
        <f t="shared" si="66"/>
        <v>7171.2000000000007</v>
      </c>
      <c r="H139" s="14">
        <f t="shared" si="66"/>
        <v>7171.2000000000007</v>
      </c>
      <c r="I139" s="15">
        <f t="shared" si="58"/>
        <v>26006.400000000001</v>
      </c>
      <c r="J139" s="15">
        <f t="shared" si="59"/>
        <v>28660.044931199998</v>
      </c>
      <c r="K139" s="15">
        <f t="shared" si="67"/>
        <v>5627000</v>
      </c>
      <c r="L139" s="15">
        <f t="shared" si="68"/>
        <v>5351601.414365652</v>
      </c>
      <c r="N139" s="2">
        <v>42078</v>
      </c>
      <c r="O139" s="42">
        <f t="shared" si="60"/>
        <v>0.20882299859825831</v>
      </c>
      <c r="P139" s="12">
        <f t="shared" si="69"/>
        <v>18042.307078889517</v>
      </c>
      <c r="Q139" s="12">
        <f t="shared" si="70"/>
        <v>0</v>
      </c>
      <c r="R139" s="12">
        <f t="shared" si="71"/>
        <v>0</v>
      </c>
      <c r="S139" s="13">
        <f t="shared" si="72"/>
        <v>7171.2000000000007</v>
      </c>
      <c r="T139" s="13">
        <f t="shared" si="78"/>
        <v>0</v>
      </c>
      <c r="U139" s="14">
        <v>0</v>
      </c>
      <c r="V139" s="15">
        <f t="shared" si="79"/>
        <v>7171.2000000000007</v>
      </c>
      <c r="W139" s="15">
        <f t="shared" si="73"/>
        <v>10871.107078889516</v>
      </c>
      <c r="X139" s="15">
        <f t="shared" si="84"/>
        <v>6518000</v>
      </c>
      <c r="Y139" s="15">
        <f t="shared" si="80"/>
        <v>2618260.9065940543</v>
      </c>
      <c r="Z139" s="15">
        <f t="shared" si="74"/>
        <v>6518000</v>
      </c>
      <c r="AB139" s="2">
        <v>42078</v>
      </c>
      <c r="AC139" s="12">
        <f t="shared" si="61"/>
        <v>5962.530241770216</v>
      </c>
      <c r="AD139" s="12">
        <f t="shared" si="75"/>
        <v>0</v>
      </c>
      <c r="AE139" s="12">
        <f t="shared" si="83"/>
        <v>0</v>
      </c>
      <c r="AF139" s="13">
        <f t="shared" si="76"/>
        <v>4147.2</v>
      </c>
      <c r="AG139" s="15">
        <f t="shared" si="62"/>
        <v>4147.2</v>
      </c>
      <c r="AH139" s="15">
        <f t="shared" si="77"/>
        <v>1815.3302417702162</v>
      </c>
      <c r="AI139" s="15">
        <f t="shared" si="81"/>
        <v>1661721.43</v>
      </c>
      <c r="AJ139" s="15">
        <f t="shared" si="82"/>
        <v>588048.46275262127</v>
      </c>
    </row>
    <row r="140" spans="1:36" x14ac:dyDescent="0.15">
      <c r="A140" s="2">
        <v>42079</v>
      </c>
      <c r="B140" s="42">
        <v>0.62673520199999999</v>
      </c>
      <c r="C140" s="12">
        <f t="shared" si="63"/>
        <v>54149.921452800001</v>
      </c>
      <c r="D140" s="12">
        <f>Výpar!$G$18/31</f>
        <v>0</v>
      </c>
      <c r="E140" s="12">
        <f t="shared" si="64"/>
        <v>0</v>
      </c>
      <c r="F140" s="13">
        <f t="shared" si="65"/>
        <v>11664</v>
      </c>
      <c r="G140" s="13">
        <f t="shared" si="66"/>
        <v>7171.2000000000007</v>
      </c>
      <c r="H140" s="14">
        <f t="shared" si="66"/>
        <v>7171.2000000000007</v>
      </c>
      <c r="I140" s="15">
        <f t="shared" si="58"/>
        <v>26006.400000000001</v>
      </c>
      <c r="J140" s="15">
        <f t="shared" si="59"/>
        <v>28143.5214528</v>
      </c>
      <c r="K140" s="15">
        <f t="shared" si="67"/>
        <v>5627000</v>
      </c>
      <c r="L140" s="15">
        <f t="shared" si="68"/>
        <v>5379744.9358184524</v>
      </c>
      <c r="N140" s="2">
        <v>42079</v>
      </c>
      <c r="O140" s="42">
        <f t="shared" si="60"/>
        <v>0.20684990556574742</v>
      </c>
      <c r="P140" s="12">
        <f t="shared" si="69"/>
        <v>17871.831840880579</v>
      </c>
      <c r="Q140" s="12">
        <f t="shared" si="70"/>
        <v>0</v>
      </c>
      <c r="R140" s="12">
        <f t="shared" si="71"/>
        <v>0</v>
      </c>
      <c r="S140" s="13">
        <f t="shared" si="72"/>
        <v>7171.2000000000007</v>
      </c>
      <c r="T140" s="13">
        <f t="shared" si="78"/>
        <v>0</v>
      </c>
      <c r="U140" s="14">
        <v>0</v>
      </c>
      <c r="V140" s="15">
        <f t="shared" si="79"/>
        <v>7171.2000000000007</v>
      </c>
      <c r="W140" s="15">
        <f t="shared" si="73"/>
        <v>10700.631840880578</v>
      </c>
      <c r="X140" s="15">
        <f t="shared" si="84"/>
        <v>6518000</v>
      </c>
      <c r="Y140" s="15">
        <f t="shared" si="80"/>
        <v>2628961.5384349348</v>
      </c>
      <c r="Z140" s="15">
        <f t="shared" si="74"/>
        <v>6518000</v>
      </c>
      <c r="AB140" s="2">
        <v>42079</v>
      </c>
      <c r="AC140" s="12">
        <f t="shared" si="61"/>
        <v>5906.1924487342812</v>
      </c>
      <c r="AD140" s="12">
        <f t="shared" si="75"/>
        <v>0</v>
      </c>
      <c r="AE140" s="12">
        <f t="shared" si="83"/>
        <v>0</v>
      </c>
      <c r="AF140" s="13">
        <f t="shared" si="76"/>
        <v>4147.2</v>
      </c>
      <c r="AG140" s="15">
        <f t="shared" si="62"/>
        <v>4147.2</v>
      </c>
      <c r="AH140" s="15">
        <f t="shared" si="77"/>
        <v>1758.9924487342814</v>
      </c>
      <c r="AI140" s="15">
        <f t="shared" si="81"/>
        <v>1661721.43</v>
      </c>
      <c r="AJ140" s="15">
        <f t="shared" si="82"/>
        <v>589807.45520135551</v>
      </c>
    </row>
    <row r="141" spans="1:36" x14ac:dyDescent="0.15">
      <c r="A141" s="2">
        <v>42080</v>
      </c>
      <c r="B141" s="42">
        <v>1.0062516450000001</v>
      </c>
      <c r="C141" s="12">
        <f t="shared" si="63"/>
        <v>86940.142128000007</v>
      </c>
      <c r="D141" s="12">
        <f>Výpar!$G$18/31</f>
        <v>0</v>
      </c>
      <c r="E141" s="12">
        <f t="shared" si="64"/>
        <v>0</v>
      </c>
      <c r="F141" s="13">
        <f t="shared" si="65"/>
        <v>11664</v>
      </c>
      <c r="G141" s="13">
        <f t="shared" si="66"/>
        <v>7171.2000000000007</v>
      </c>
      <c r="H141" s="14">
        <f t="shared" si="66"/>
        <v>7171.2000000000007</v>
      </c>
      <c r="I141" s="15">
        <f t="shared" si="58"/>
        <v>26006.400000000001</v>
      </c>
      <c r="J141" s="15">
        <f t="shared" si="59"/>
        <v>60933.742128000005</v>
      </c>
      <c r="K141" s="15">
        <f t="shared" si="67"/>
        <v>5627000</v>
      </c>
      <c r="L141" s="15">
        <f t="shared" si="68"/>
        <v>5440678.6779464521</v>
      </c>
      <c r="N141" s="2">
        <v>42080</v>
      </c>
      <c r="O141" s="42">
        <f t="shared" si="60"/>
        <v>0.33210685641944848</v>
      </c>
      <c r="P141" s="12">
        <f t="shared" si="69"/>
        <v>28694.032394640348</v>
      </c>
      <c r="Q141" s="12">
        <f t="shared" si="70"/>
        <v>0</v>
      </c>
      <c r="R141" s="12">
        <f t="shared" si="71"/>
        <v>0</v>
      </c>
      <c r="S141" s="13">
        <f t="shared" si="72"/>
        <v>7171.2000000000007</v>
      </c>
      <c r="T141" s="13">
        <f t="shared" si="78"/>
        <v>0</v>
      </c>
      <c r="U141" s="14">
        <v>0</v>
      </c>
      <c r="V141" s="15">
        <f t="shared" si="79"/>
        <v>7171.2000000000007</v>
      </c>
      <c r="W141" s="15">
        <f t="shared" si="73"/>
        <v>21522.832394640347</v>
      </c>
      <c r="X141" s="15">
        <f t="shared" si="84"/>
        <v>6518000</v>
      </c>
      <c r="Y141" s="15">
        <f t="shared" si="80"/>
        <v>2650484.3708295752</v>
      </c>
      <c r="Z141" s="15">
        <f t="shared" si="74"/>
        <v>6518000</v>
      </c>
      <c r="AB141" s="2">
        <v>42080</v>
      </c>
      <c r="AC141" s="12">
        <f t="shared" si="61"/>
        <v>9482.6584628725686</v>
      </c>
      <c r="AD141" s="12">
        <f t="shared" si="75"/>
        <v>0</v>
      </c>
      <c r="AE141" s="12">
        <f t="shared" si="83"/>
        <v>0</v>
      </c>
      <c r="AF141" s="13">
        <f t="shared" si="76"/>
        <v>4147.2</v>
      </c>
      <c r="AG141" s="15">
        <f t="shared" si="62"/>
        <v>4147.2</v>
      </c>
      <c r="AH141" s="15">
        <f t="shared" si="77"/>
        <v>5335.4584628725688</v>
      </c>
      <c r="AI141" s="15">
        <f t="shared" si="81"/>
        <v>1661721.43</v>
      </c>
      <c r="AJ141" s="15">
        <f t="shared" si="82"/>
        <v>595142.91366422805</v>
      </c>
    </row>
    <row r="142" spans="1:36" x14ac:dyDescent="0.15">
      <c r="A142" s="2">
        <v>42081</v>
      </c>
      <c r="B142" s="42">
        <v>0.21542098100000001</v>
      </c>
      <c r="C142" s="12">
        <f t="shared" si="63"/>
        <v>18612.372758400001</v>
      </c>
      <c r="D142" s="12">
        <f>Výpar!$G$18/31</f>
        <v>0</v>
      </c>
      <c r="E142" s="12">
        <f t="shared" si="64"/>
        <v>0</v>
      </c>
      <c r="F142" s="13">
        <f t="shared" si="65"/>
        <v>11664</v>
      </c>
      <c r="G142" s="13">
        <f t="shared" si="66"/>
        <v>7171.2000000000007</v>
      </c>
      <c r="H142" s="14">
        <f t="shared" si="66"/>
        <v>7171.2000000000007</v>
      </c>
      <c r="I142" s="15">
        <f t="shared" si="58"/>
        <v>26006.400000000001</v>
      </c>
      <c r="J142" s="15">
        <f t="shared" si="59"/>
        <v>-7394.0272416000007</v>
      </c>
      <c r="K142" s="15">
        <f t="shared" si="67"/>
        <v>5619605.9727584003</v>
      </c>
      <c r="L142" s="15">
        <f t="shared" si="68"/>
        <v>5425890.6234632526</v>
      </c>
      <c r="N142" s="2">
        <v>42081</v>
      </c>
      <c r="O142" s="42">
        <f t="shared" si="60"/>
        <v>7.1098303453410727E-2</v>
      </c>
      <c r="P142" s="12">
        <f t="shared" si="69"/>
        <v>6142.8934183746869</v>
      </c>
      <c r="Q142" s="12">
        <f t="shared" si="70"/>
        <v>0</v>
      </c>
      <c r="R142" s="12">
        <f t="shared" si="71"/>
        <v>0</v>
      </c>
      <c r="S142" s="13">
        <f t="shared" si="72"/>
        <v>7171.2000000000007</v>
      </c>
      <c r="T142" s="13">
        <f t="shared" si="78"/>
        <v>0</v>
      </c>
      <c r="U142" s="14">
        <v>0</v>
      </c>
      <c r="V142" s="15">
        <f t="shared" si="79"/>
        <v>7171.2000000000007</v>
      </c>
      <c r="W142" s="15">
        <f t="shared" si="73"/>
        <v>-1028.3065816253138</v>
      </c>
      <c r="X142" s="15">
        <f t="shared" si="84"/>
        <v>6516971.6934183743</v>
      </c>
      <c r="Y142" s="15">
        <f t="shared" si="80"/>
        <v>2648427.7576663238</v>
      </c>
      <c r="Z142" s="15">
        <f t="shared" si="74"/>
        <v>6518000</v>
      </c>
      <c r="AB142" s="2">
        <v>42081</v>
      </c>
      <c r="AC142" s="12">
        <f t="shared" si="61"/>
        <v>2030.0722972333235</v>
      </c>
      <c r="AD142" s="12">
        <f t="shared" si="75"/>
        <v>0</v>
      </c>
      <c r="AE142" s="12">
        <f t="shared" si="83"/>
        <v>0</v>
      </c>
      <c r="AF142" s="13">
        <f t="shared" si="76"/>
        <v>4147.2</v>
      </c>
      <c r="AG142" s="15">
        <f t="shared" si="62"/>
        <v>4147.2</v>
      </c>
      <c r="AH142" s="15">
        <f t="shared" si="77"/>
        <v>-2117.1277027666765</v>
      </c>
      <c r="AI142" s="15">
        <f t="shared" si="81"/>
        <v>1659604.3022972334</v>
      </c>
      <c r="AJ142" s="15">
        <f t="shared" si="82"/>
        <v>590908.65825869492</v>
      </c>
    </row>
    <row r="143" spans="1:36" x14ac:dyDescent="0.15">
      <c r="A143" s="2">
        <v>42082</v>
      </c>
      <c r="B143" s="42">
        <v>1.037906102</v>
      </c>
      <c r="C143" s="12">
        <f t="shared" si="63"/>
        <v>89675.087212800005</v>
      </c>
      <c r="D143" s="12">
        <f>Výpar!$G$18/31</f>
        <v>0</v>
      </c>
      <c r="E143" s="12">
        <f t="shared" si="64"/>
        <v>0</v>
      </c>
      <c r="F143" s="13">
        <f t="shared" si="65"/>
        <v>11664</v>
      </c>
      <c r="G143" s="13">
        <f t="shared" si="66"/>
        <v>7171.2000000000007</v>
      </c>
      <c r="H143" s="14">
        <f t="shared" si="66"/>
        <v>7171.2000000000007</v>
      </c>
      <c r="I143" s="15">
        <f t="shared" si="58"/>
        <v>26006.400000000001</v>
      </c>
      <c r="J143" s="15">
        <f t="shared" si="59"/>
        <v>63668.687212800003</v>
      </c>
      <c r="K143" s="15">
        <f t="shared" si="67"/>
        <v>5627000</v>
      </c>
      <c r="L143" s="15">
        <f t="shared" si="68"/>
        <v>5489559.3106760522</v>
      </c>
      <c r="N143" s="2">
        <v>42082</v>
      </c>
      <c r="O143" s="42">
        <f t="shared" si="60"/>
        <v>0.34255420550769222</v>
      </c>
      <c r="P143" s="12">
        <f t="shared" si="69"/>
        <v>29596.683355864607</v>
      </c>
      <c r="Q143" s="12">
        <f t="shared" si="70"/>
        <v>0</v>
      </c>
      <c r="R143" s="12">
        <f t="shared" si="71"/>
        <v>0</v>
      </c>
      <c r="S143" s="13">
        <f t="shared" si="72"/>
        <v>7171.2000000000007</v>
      </c>
      <c r="T143" s="13">
        <f t="shared" si="78"/>
        <v>0</v>
      </c>
      <c r="U143" s="14">
        <v>0</v>
      </c>
      <c r="V143" s="15">
        <f t="shared" si="79"/>
        <v>7171.2000000000007</v>
      </c>
      <c r="W143" s="15">
        <f t="shared" si="73"/>
        <v>22425.483355864606</v>
      </c>
      <c r="X143" s="15">
        <f t="shared" si="84"/>
        <v>6518000</v>
      </c>
      <c r="Y143" s="15">
        <f t="shared" si="80"/>
        <v>2670853.2410221882</v>
      </c>
      <c r="Z143" s="15">
        <f t="shared" si="74"/>
        <v>6518000</v>
      </c>
      <c r="AB143" s="2">
        <v>42082</v>
      </c>
      <c r="AC143" s="12">
        <f t="shared" si="61"/>
        <v>9780.9619797415362</v>
      </c>
      <c r="AD143" s="12">
        <f t="shared" si="75"/>
        <v>0</v>
      </c>
      <c r="AE143" s="12">
        <f t="shared" si="83"/>
        <v>0</v>
      </c>
      <c r="AF143" s="13">
        <f t="shared" si="76"/>
        <v>4147.2</v>
      </c>
      <c r="AG143" s="15">
        <f t="shared" si="62"/>
        <v>4147.2</v>
      </c>
      <c r="AH143" s="15">
        <f t="shared" si="77"/>
        <v>5633.7619797415364</v>
      </c>
      <c r="AI143" s="15">
        <f t="shared" si="81"/>
        <v>1661721.43</v>
      </c>
      <c r="AJ143" s="15">
        <f t="shared" si="82"/>
        <v>596542.42023843643</v>
      </c>
    </row>
    <row r="144" spans="1:36" x14ac:dyDescent="0.15">
      <c r="A144" s="2">
        <v>42083</v>
      </c>
      <c r="B144" s="42">
        <v>0.201073108</v>
      </c>
      <c r="C144" s="12">
        <f t="shared" si="63"/>
        <v>17372.7165312</v>
      </c>
      <c r="D144" s="12">
        <f>Výpar!$G$18/31</f>
        <v>0</v>
      </c>
      <c r="E144" s="12">
        <f t="shared" si="64"/>
        <v>0</v>
      </c>
      <c r="F144" s="13">
        <f t="shared" si="65"/>
        <v>11664</v>
      </c>
      <c r="G144" s="13">
        <f t="shared" si="66"/>
        <v>7171.2000000000007</v>
      </c>
      <c r="H144" s="14">
        <f t="shared" si="66"/>
        <v>7171.2000000000007</v>
      </c>
      <c r="I144" s="15">
        <f t="shared" si="58"/>
        <v>26006.400000000001</v>
      </c>
      <c r="J144" s="15">
        <f t="shared" si="59"/>
        <v>-8633.6834688000017</v>
      </c>
      <c r="K144" s="15">
        <f t="shared" si="67"/>
        <v>5618366.3165312</v>
      </c>
      <c r="L144" s="15">
        <f t="shared" si="68"/>
        <v>5472291.9437384522</v>
      </c>
      <c r="N144" s="2">
        <v>42083</v>
      </c>
      <c r="O144" s="42">
        <f t="shared" si="60"/>
        <v>6.6362880637445568E-2</v>
      </c>
      <c r="P144" s="12">
        <f t="shared" si="69"/>
        <v>5733.7528870752967</v>
      </c>
      <c r="Q144" s="12">
        <f t="shared" si="70"/>
        <v>0</v>
      </c>
      <c r="R144" s="12">
        <f t="shared" si="71"/>
        <v>0</v>
      </c>
      <c r="S144" s="13">
        <f t="shared" si="72"/>
        <v>7171.2000000000007</v>
      </c>
      <c r="T144" s="13">
        <f t="shared" si="78"/>
        <v>0</v>
      </c>
      <c r="U144" s="14">
        <v>0</v>
      </c>
      <c r="V144" s="15">
        <f t="shared" si="79"/>
        <v>7171.2000000000007</v>
      </c>
      <c r="W144" s="15">
        <f t="shared" si="73"/>
        <v>-1437.447112924704</v>
      </c>
      <c r="X144" s="15">
        <f t="shared" si="84"/>
        <v>6516562.5528870756</v>
      </c>
      <c r="Y144" s="15">
        <f t="shared" si="80"/>
        <v>2667978.3467963394</v>
      </c>
      <c r="Z144" s="15">
        <f t="shared" si="74"/>
        <v>6518000</v>
      </c>
      <c r="AB144" s="2">
        <v>42083</v>
      </c>
      <c r="AC144" s="12">
        <f t="shared" si="61"/>
        <v>1894.8616071403189</v>
      </c>
      <c r="AD144" s="12">
        <f t="shared" si="75"/>
        <v>0</v>
      </c>
      <c r="AE144" s="12">
        <f t="shared" si="83"/>
        <v>0</v>
      </c>
      <c r="AF144" s="13">
        <f t="shared" si="76"/>
        <v>4147.2</v>
      </c>
      <c r="AG144" s="15">
        <f t="shared" si="62"/>
        <v>4147.2</v>
      </c>
      <c r="AH144" s="15">
        <f t="shared" si="77"/>
        <v>-2252.3383928596809</v>
      </c>
      <c r="AI144" s="15">
        <f t="shared" si="81"/>
        <v>1659469.0916071401</v>
      </c>
      <c r="AJ144" s="15">
        <f t="shared" si="82"/>
        <v>592037.74345271685</v>
      </c>
    </row>
    <row r="145" spans="1:36" x14ac:dyDescent="0.15">
      <c r="A145" s="2">
        <v>42084</v>
      </c>
      <c r="B145" s="42">
        <v>0.88635750300000005</v>
      </c>
      <c r="C145" s="12">
        <f t="shared" si="63"/>
        <v>76581.28825920001</v>
      </c>
      <c r="D145" s="12">
        <f>Výpar!$G$18/31</f>
        <v>0</v>
      </c>
      <c r="E145" s="12">
        <f t="shared" si="64"/>
        <v>0</v>
      </c>
      <c r="F145" s="13">
        <f t="shared" si="65"/>
        <v>11664</v>
      </c>
      <c r="G145" s="13">
        <f t="shared" si="66"/>
        <v>7171.2000000000007</v>
      </c>
      <c r="H145" s="14">
        <f t="shared" si="66"/>
        <v>7171.2000000000007</v>
      </c>
      <c r="I145" s="15">
        <f t="shared" si="58"/>
        <v>26006.400000000001</v>
      </c>
      <c r="J145" s="15">
        <f t="shared" si="59"/>
        <v>50574.888259200008</v>
      </c>
      <c r="K145" s="15">
        <f t="shared" si="67"/>
        <v>5627000</v>
      </c>
      <c r="L145" s="15">
        <f t="shared" si="68"/>
        <v>5522866.8319976525</v>
      </c>
      <c r="N145" s="2">
        <v>42084</v>
      </c>
      <c r="O145" s="42">
        <f t="shared" si="60"/>
        <v>0.29253656920493465</v>
      </c>
      <c r="P145" s="12">
        <f t="shared" si="69"/>
        <v>25275.159579306353</v>
      </c>
      <c r="Q145" s="12">
        <f t="shared" si="70"/>
        <v>0</v>
      </c>
      <c r="R145" s="12">
        <f t="shared" si="71"/>
        <v>0</v>
      </c>
      <c r="S145" s="13">
        <f t="shared" si="72"/>
        <v>7171.2000000000007</v>
      </c>
      <c r="T145" s="13">
        <f t="shared" si="78"/>
        <v>0</v>
      </c>
      <c r="U145" s="14">
        <v>0</v>
      </c>
      <c r="V145" s="15">
        <f t="shared" si="79"/>
        <v>7171.2000000000007</v>
      </c>
      <c r="W145" s="15">
        <f t="shared" si="73"/>
        <v>18103.959579306353</v>
      </c>
      <c r="X145" s="15">
        <f t="shared" si="84"/>
        <v>6518000</v>
      </c>
      <c r="Y145" s="15">
        <f t="shared" si="80"/>
        <v>2686082.3063756456</v>
      </c>
      <c r="Z145" s="15">
        <f t="shared" si="74"/>
        <v>6518000</v>
      </c>
      <c r="AB145" s="2">
        <v>42084</v>
      </c>
      <c r="AC145" s="12">
        <f t="shared" si="61"/>
        <v>8352.8066947443822</v>
      </c>
      <c r="AD145" s="12">
        <f t="shared" si="75"/>
        <v>0</v>
      </c>
      <c r="AE145" s="12">
        <f t="shared" si="83"/>
        <v>0</v>
      </c>
      <c r="AF145" s="13">
        <f t="shared" si="76"/>
        <v>4147.2</v>
      </c>
      <c r="AG145" s="15">
        <f t="shared" si="62"/>
        <v>4147.2</v>
      </c>
      <c r="AH145" s="15">
        <f t="shared" si="77"/>
        <v>4205.6066947443824</v>
      </c>
      <c r="AI145" s="15">
        <f t="shared" si="81"/>
        <v>1661721.43</v>
      </c>
      <c r="AJ145" s="15">
        <f t="shared" si="82"/>
        <v>596243.35014746129</v>
      </c>
    </row>
    <row r="146" spans="1:36" x14ac:dyDescent="0.15">
      <c r="A146" s="2">
        <v>42085</v>
      </c>
      <c r="B146" s="42">
        <v>0.99246331499999996</v>
      </c>
      <c r="C146" s="12">
        <f t="shared" si="63"/>
        <v>85748.830415999997</v>
      </c>
      <c r="D146" s="12">
        <f>Výpar!$G$18/31</f>
        <v>0</v>
      </c>
      <c r="E146" s="12">
        <f t="shared" si="64"/>
        <v>0</v>
      </c>
      <c r="F146" s="13">
        <f t="shared" si="65"/>
        <v>11664</v>
      </c>
      <c r="G146" s="13">
        <f t="shared" si="66"/>
        <v>7171.2000000000007</v>
      </c>
      <c r="H146" s="14">
        <f t="shared" si="66"/>
        <v>7171.2000000000007</v>
      </c>
      <c r="I146" s="15">
        <f t="shared" si="58"/>
        <v>26006.400000000001</v>
      </c>
      <c r="J146" s="15">
        <f t="shared" si="59"/>
        <v>59742.430415999996</v>
      </c>
      <c r="K146" s="15">
        <f t="shared" si="67"/>
        <v>5627000</v>
      </c>
      <c r="L146" s="15">
        <f t="shared" si="68"/>
        <v>5582609.2624136526</v>
      </c>
      <c r="N146" s="2">
        <v>42085</v>
      </c>
      <c r="O146" s="42">
        <f t="shared" si="60"/>
        <v>0.32755610715674882</v>
      </c>
      <c r="P146" s="12">
        <f t="shared" si="69"/>
        <v>28300.847658343097</v>
      </c>
      <c r="Q146" s="12">
        <f t="shared" si="70"/>
        <v>0</v>
      </c>
      <c r="R146" s="12">
        <f t="shared" si="71"/>
        <v>0</v>
      </c>
      <c r="S146" s="13">
        <f t="shared" si="72"/>
        <v>7171.2000000000007</v>
      </c>
      <c r="T146" s="13">
        <f t="shared" si="78"/>
        <v>0</v>
      </c>
      <c r="U146" s="14">
        <v>0</v>
      </c>
      <c r="V146" s="15">
        <f t="shared" si="79"/>
        <v>7171.2000000000007</v>
      </c>
      <c r="W146" s="15">
        <f t="shared" si="73"/>
        <v>21129.647658343096</v>
      </c>
      <c r="X146" s="15">
        <f t="shared" si="84"/>
        <v>6518000</v>
      </c>
      <c r="Y146" s="15">
        <f t="shared" si="80"/>
        <v>2707211.9540339885</v>
      </c>
      <c r="Z146" s="15">
        <f t="shared" si="74"/>
        <v>6518000</v>
      </c>
      <c r="AB146" s="2">
        <v>42085</v>
      </c>
      <c r="AC146" s="12">
        <f t="shared" si="61"/>
        <v>9352.7207630804041</v>
      </c>
      <c r="AD146" s="12">
        <f t="shared" si="75"/>
        <v>0</v>
      </c>
      <c r="AE146" s="12">
        <f t="shared" si="83"/>
        <v>0</v>
      </c>
      <c r="AF146" s="13">
        <f t="shared" si="76"/>
        <v>4147.2</v>
      </c>
      <c r="AG146" s="15">
        <f t="shared" si="62"/>
        <v>4147.2</v>
      </c>
      <c r="AH146" s="15">
        <f t="shared" si="77"/>
        <v>5205.5207630804043</v>
      </c>
      <c r="AI146" s="15">
        <f t="shared" si="81"/>
        <v>1661721.43</v>
      </c>
      <c r="AJ146" s="15">
        <f t="shared" si="82"/>
        <v>601448.87091054174</v>
      </c>
    </row>
    <row r="147" spans="1:36" x14ac:dyDescent="0.15">
      <c r="A147" s="2">
        <v>42086</v>
      </c>
      <c r="B147" s="42">
        <v>0.191507858</v>
      </c>
      <c r="C147" s="12">
        <f t="shared" si="63"/>
        <v>16546.278931199999</v>
      </c>
      <c r="D147" s="12">
        <f>Výpar!$G$18/31</f>
        <v>0</v>
      </c>
      <c r="E147" s="12">
        <f t="shared" si="64"/>
        <v>0</v>
      </c>
      <c r="F147" s="13">
        <f t="shared" si="65"/>
        <v>11664</v>
      </c>
      <c r="G147" s="13">
        <f t="shared" si="66"/>
        <v>7171.2000000000007</v>
      </c>
      <c r="H147" s="14">
        <f t="shared" si="66"/>
        <v>7171.2000000000007</v>
      </c>
      <c r="I147" s="15">
        <f t="shared" si="58"/>
        <v>26006.400000000001</v>
      </c>
      <c r="J147" s="15">
        <f t="shared" si="59"/>
        <v>-9460.1210688000028</v>
      </c>
      <c r="K147" s="15">
        <f t="shared" si="67"/>
        <v>5617539.8789312001</v>
      </c>
      <c r="L147" s="15">
        <f t="shared" si="68"/>
        <v>5563689.0202760529</v>
      </c>
      <c r="N147" s="2">
        <v>42086</v>
      </c>
      <c r="O147" s="42">
        <f t="shared" si="60"/>
        <v>6.3205931653410735E-2</v>
      </c>
      <c r="P147" s="12">
        <f t="shared" si="69"/>
        <v>5460.9924948546877</v>
      </c>
      <c r="Q147" s="12">
        <f t="shared" si="70"/>
        <v>0</v>
      </c>
      <c r="R147" s="12">
        <f t="shared" si="71"/>
        <v>0</v>
      </c>
      <c r="S147" s="13">
        <f t="shared" si="72"/>
        <v>7171.2000000000007</v>
      </c>
      <c r="T147" s="13">
        <f t="shared" si="78"/>
        <v>0</v>
      </c>
      <c r="U147" s="14">
        <v>0</v>
      </c>
      <c r="V147" s="15">
        <f t="shared" si="79"/>
        <v>7171.2000000000007</v>
      </c>
      <c r="W147" s="15">
        <f t="shared" si="73"/>
        <v>-1710.207505145313</v>
      </c>
      <c r="X147" s="15">
        <f t="shared" si="84"/>
        <v>6516289.7924948549</v>
      </c>
      <c r="Y147" s="15">
        <f t="shared" si="80"/>
        <v>2703791.5390236983</v>
      </c>
      <c r="Z147" s="15">
        <f t="shared" si="74"/>
        <v>6518000</v>
      </c>
      <c r="AB147" s="2">
        <v>42086</v>
      </c>
      <c r="AC147" s="12">
        <f t="shared" si="61"/>
        <v>1804.7211345133237</v>
      </c>
      <c r="AD147" s="12">
        <f t="shared" si="75"/>
        <v>0</v>
      </c>
      <c r="AE147" s="12">
        <f t="shared" si="83"/>
        <v>0</v>
      </c>
      <c r="AF147" s="13">
        <f t="shared" si="76"/>
        <v>4147.2</v>
      </c>
      <c r="AG147" s="15">
        <f t="shared" si="62"/>
        <v>4147.2</v>
      </c>
      <c r="AH147" s="15">
        <f t="shared" si="77"/>
        <v>-2342.4788654866761</v>
      </c>
      <c r="AI147" s="15">
        <f t="shared" si="81"/>
        <v>1659378.9511345134</v>
      </c>
      <c r="AJ147" s="15">
        <f t="shared" si="82"/>
        <v>596763.9131795686</v>
      </c>
    </row>
    <row r="148" spans="1:36" x14ac:dyDescent="0.15">
      <c r="A148" s="2">
        <v>42087</v>
      </c>
      <c r="B148" s="42">
        <v>1.307146879</v>
      </c>
      <c r="C148" s="12">
        <f t="shared" si="63"/>
        <v>112937.4903456</v>
      </c>
      <c r="D148" s="12">
        <f>Výpar!$G$18/31</f>
        <v>0</v>
      </c>
      <c r="E148" s="12">
        <f t="shared" si="64"/>
        <v>0</v>
      </c>
      <c r="F148" s="13">
        <f t="shared" si="65"/>
        <v>11664</v>
      </c>
      <c r="G148" s="13">
        <f t="shared" si="66"/>
        <v>7171.2000000000007</v>
      </c>
      <c r="H148" s="14">
        <f t="shared" si="66"/>
        <v>7171.2000000000007</v>
      </c>
      <c r="I148" s="15">
        <f t="shared" si="58"/>
        <v>26006.400000000001</v>
      </c>
      <c r="J148" s="15">
        <f t="shared" si="59"/>
        <v>86931.090345600009</v>
      </c>
      <c r="K148" s="15">
        <f t="shared" si="67"/>
        <v>5627000</v>
      </c>
      <c r="L148" s="15">
        <f t="shared" si="68"/>
        <v>5650620.1106216526</v>
      </c>
      <c r="N148" s="2">
        <v>42087</v>
      </c>
      <c r="O148" s="42">
        <f t="shared" si="60"/>
        <v>0.43141538502844695</v>
      </c>
      <c r="P148" s="12">
        <f t="shared" si="69"/>
        <v>37274.289266457818</v>
      </c>
      <c r="Q148" s="12">
        <f t="shared" si="70"/>
        <v>0</v>
      </c>
      <c r="R148" s="12">
        <f t="shared" si="71"/>
        <v>0</v>
      </c>
      <c r="S148" s="13">
        <f t="shared" si="72"/>
        <v>7171.2000000000007</v>
      </c>
      <c r="T148" s="13">
        <f t="shared" si="78"/>
        <v>0</v>
      </c>
      <c r="U148" s="14">
        <v>0</v>
      </c>
      <c r="V148" s="15">
        <f t="shared" si="79"/>
        <v>7171.2000000000007</v>
      </c>
      <c r="W148" s="15">
        <f t="shared" si="73"/>
        <v>30103.089266457817</v>
      </c>
      <c r="X148" s="15">
        <f t="shared" si="84"/>
        <v>6518000</v>
      </c>
      <c r="Y148" s="15">
        <f t="shared" si="80"/>
        <v>2733894.6282901559</v>
      </c>
      <c r="Z148" s="15">
        <f t="shared" si="74"/>
        <v>6518000</v>
      </c>
      <c r="AB148" s="2">
        <v>42087</v>
      </c>
      <c r="AC148" s="12">
        <f t="shared" si="61"/>
        <v>12318.218286606441</v>
      </c>
      <c r="AD148" s="12">
        <f t="shared" si="75"/>
        <v>0</v>
      </c>
      <c r="AE148" s="12">
        <f t="shared" si="83"/>
        <v>0</v>
      </c>
      <c r="AF148" s="13">
        <f t="shared" si="76"/>
        <v>4147.2</v>
      </c>
      <c r="AG148" s="15">
        <f t="shared" si="62"/>
        <v>4147.2</v>
      </c>
      <c r="AH148" s="15">
        <f t="shared" si="77"/>
        <v>8171.0182866064415</v>
      </c>
      <c r="AI148" s="15">
        <f t="shared" si="81"/>
        <v>1661721.43</v>
      </c>
      <c r="AJ148" s="15">
        <f t="shared" si="82"/>
        <v>604934.93146617501</v>
      </c>
    </row>
    <row r="149" spans="1:36" x14ac:dyDescent="0.15">
      <c r="A149" s="2">
        <v>42088</v>
      </c>
      <c r="B149" s="42">
        <v>0.197486139</v>
      </c>
      <c r="C149" s="12">
        <f t="shared" si="63"/>
        <v>17062.802409600001</v>
      </c>
      <c r="D149" s="12">
        <f>Výpar!$G$18/31</f>
        <v>0</v>
      </c>
      <c r="E149" s="12">
        <f t="shared" si="64"/>
        <v>0</v>
      </c>
      <c r="F149" s="13">
        <f t="shared" si="65"/>
        <v>11664</v>
      </c>
      <c r="G149" s="13">
        <f t="shared" si="66"/>
        <v>7171.2000000000007</v>
      </c>
      <c r="H149" s="14">
        <f t="shared" si="66"/>
        <v>7171.2000000000007</v>
      </c>
      <c r="I149" s="15">
        <f t="shared" si="58"/>
        <v>26006.400000000001</v>
      </c>
      <c r="J149" s="15">
        <f t="shared" si="59"/>
        <v>-8943.5975904000006</v>
      </c>
      <c r="K149" s="15">
        <f t="shared" si="67"/>
        <v>5618056.4024096001</v>
      </c>
      <c r="L149" s="15">
        <f t="shared" si="68"/>
        <v>5632732.9154408528</v>
      </c>
      <c r="N149" s="2">
        <v>42088</v>
      </c>
      <c r="O149" s="42">
        <f t="shared" si="60"/>
        <v>6.5179024685921627E-2</v>
      </c>
      <c r="P149" s="12">
        <f t="shared" si="69"/>
        <v>5631.467732863629</v>
      </c>
      <c r="Q149" s="12">
        <f t="shared" si="70"/>
        <v>0</v>
      </c>
      <c r="R149" s="12">
        <f t="shared" si="71"/>
        <v>0</v>
      </c>
      <c r="S149" s="13">
        <f t="shared" si="72"/>
        <v>7171.2000000000007</v>
      </c>
      <c r="T149" s="13">
        <f t="shared" si="78"/>
        <v>0</v>
      </c>
      <c r="U149" s="14">
        <v>0</v>
      </c>
      <c r="V149" s="15">
        <f t="shared" si="79"/>
        <v>7171.2000000000007</v>
      </c>
      <c r="W149" s="15">
        <f t="shared" si="73"/>
        <v>-1539.7322671363718</v>
      </c>
      <c r="X149" s="15">
        <f t="shared" si="84"/>
        <v>6516460.2677328633</v>
      </c>
      <c r="Y149" s="15">
        <f t="shared" si="80"/>
        <v>2730815.1637558825</v>
      </c>
      <c r="Z149" s="15">
        <f t="shared" si="74"/>
        <v>6518000</v>
      </c>
      <c r="AB149" s="2">
        <v>42088</v>
      </c>
      <c r="AC149" s="12">
        <f t="shared" si="61"/>
        <v>1861.05892754926</v>
      </c>
      <c r="AD149" s="12">
        <f t="shared" si="75"/>
        <v>0</v>
      </c>
      <c r="AE149" s="12">
        <f t="shared" si="83"/>
        <v>0</v>
      </c>
      <c r="AF149" s="13">
        <f t="shared" si="76"/>
        <v>4147.2</v>
      </c>
      <c r="AG149" s="15">
        <f t="shared" si="62"/>
        <v>4147.2</v>
      </c>
      <c r="AH149" s="15">
        <f t="shared" si="77"/>
        <v>-2286.1410724507396</v>
      </c>
      <c r="AI149" s="15">
        <f t="shared" si="81"/>
        <v>1659435.2889275493</v>
      </c>
      <c r="AJ149" s="15">
        <f t="shared" si="82"/>
        <v>600362.64932127367</v>
      </c>
    </row>
    <row r="150" spans="1:36" x14ac:dyDescent="0.15">
      <c r="A150" s="2">
        <v>42089</v>
      </c>
      <c r="B150" s="42">
        <v>0.20824704399999999</v>
      </c>
      <c r="C150" s="12">
        <f t="shared" si="63"/>
        <v>17992.544601599999</v>
      </c>
      <c r="D150" s="12">
        <f>Výpar!$G$18/31</f>
        <v>0</v>
      </c>
      <c r="E150" s="12">
        <f t="shared" si="64"/>
        <v>0</v>
      </c>
      <c r="F150" s="13">
        <f t="shared" si="65"/>
        <v>11664</v>
      </c>
      <c r="G150" s="13">
        <f t="shared" si="66"/>
        <v>7171.2000000000007</v>
      </c>
      <c r="H150" s="14">
        <f t="shared" si="66"/>
        <v>7171.2000000000007</v>
      </c>
      <c r="I150" s="15">
        <f t="shared" si="58"/>
        <v>26006.400000000001</v>
      </c>
      <c r="J150" s="15">
        <f t="shared" si="59"/>
        <v>-8013.8553984000027</v>
      </c>
      <c r="K150" s="15">
        <f t="shared" si="67"/>
        <v>5610042.5470112003</v>
      </c>
      <c r="L150" s="15">
        <f t="shared" si="68"/>
        <v>5607761.6070536533</v>
      </c>
      <c r="N150" s="2">
        <v>42089</v>
      </c>
      <c r="O150" s="42">
        <f t="shared" si="60"/>
        <v>6.873059188040638E-2</v>
      </c>
      <c r="P150" s="12">
        <f t="shared" si="69"/>
        <v>5938.3231384671117</v>
      </c>
      <c r="Q150" s="12">
        <f t="shared" si="70"/>
        <v>0</v>
      </c>
      <c r="R150" s="12">
        <f t="shared" si="71"/>
        <v>0</v>
      </c>
      <c r="S150" s="13">
        <f t="shared" si="72"/>
        <v>7171.2000000000007</v>
      </c>
      <c r="T150" s="13">
        <f t="shared" si="78"/>
        <v>0</v>
      </c>
      <c r="U150" s="14">
        <v>0</v>
      </c>
      <c r="V150" s="15">
        <f t="shared" si="79"/>
        <v>7171.2000000000007</v>
      </c>
      <c r="W150" s="15">
        <f t="shared" si="73"/>
        <v>-1232.8768615328891</v>
      </c>
      <c r="X150" s="15">
        <f t="shared" si="84"/>
        <v>6515227.3908713302</v>
      </c>
      <c r="Y150" s="15">
        <f t="shared" si="80"/>
        <v>2726809.6777656795</v>
      </c>
      <c r="Z150" s="15">
        <f t="shared" si="74"/>
        <v>6518000</v>
      </c>
      <c r="AB150" s="2">
        <v>42089</v>
      </c>
      <c r="AC150" s="12">
        <f t="shared" si="61"/>
        <v>1962.4669474749494</v>
      </c>
      <c r="AD150" s="12">
        <f t="shared" si="75"/>
        <v>0</v>
      </c>
      <c r="AE150" s="12">
        <f t="shared" si="83"/>
        <v>0</v>
      </c>
      <c r="AF150" s="13">
        <f t="shared" si="76"/>
        <v>4147.2</v>
      </c>
      <c r="AG150" s="15">
        <f t="shared" si="62"/>
        <v>4147.2</v>
      </c>
      <c r="AH150" s="15">
        <f t="shared" si="77"/>
        <v>-2184.7330525250504</v>
      </c>
      <c r="AI150" s="15">
        <f t="shared" si="81"/>
        <v>1657250.5558750243</v>
      </c>
      <c r="AJ150" s="15">
        <f t="shared" si="82"/>
        <v>593707.04214377305</v>
      </c>
    </row>
    <row r="151" spans="1:36" x14ac:dyDescent="0.15">
      <c r="A151" s="2">
        <v>42090</v>
      </c>
      <c r="B151" s="42">
        <v>1.179873744</v>
      </c>
      <c r="C151" s="12">
        <f t="shared" si="63"/>
        <v>101941.0914816</v>
      </c>
      <c r="D151" s="12">
        <f>Výpar!$G$18/31</f>
        <v>0</v>
      </c>
      <c r="E151" s="12">
        <f t="shared" si="64"/>
        <v>0</v>
      </c>
      <c r="F151" s="13">
        <f t="shared" si="65"/>
        <v>11664</v>
      </c>
      <c r="G151" s="13">
        <f t="shared" si="66"/>
        <v>7171.2000000000007</v>
      </c>
      <c r="H151" s="14">
        <f t="shared" si="66"/>
        <v>7171.2000000000007</v>
      </c>
      <c r="I151" s="15">
        <f t="shared" si="58"/>
        <v>26006.400000000001</v>
      </c>
      <c r="J151" s="15">
        <f t="shared" si="59"/>
        <v>75934.691481599992</v>
      </c>
      <c r="K151" s="15">
        <f t="shared" si="67"/>
        <v>5627000</v>
      </c>
      <c r="L151" s="15">
        <f t="shared" si="68"/>
        <v>5683696.2985352529</v>
      </c>
      <c r="N151" s="2">
        <v>42090</v>
      </c>
      <c r="O151" s="42">
        <f t="shared" si="60"/>
        <v>0.3894097088325108</v>
      </c>
      <c r="P151" s="12">
        <f t="shared" si="69"/>
        <v>33644.998843128931</v>
      </c>
      <c r="Q151" s="12">
        <f t="shared" si="70"/>
        <v>0</v>
      </c>
      <c r="R151" s="12">
        <f t="shared" si="71"/>
        <v>0</v>
      </c>
      <c r="S151" s="13">
        <f t="shared" si="72"/>
        <v>7171.2000000000007</v>
      </c>
      <c r="T151" s="13">
        <f t="shared" si="78"/>
        <v>0</v>
      </c>
      <c r="U151" s="14">
        <v>0</v>
      </c>
      <c r="V151" s="15">
        <f t="shared" si="79"/>
        <v>7171.2000000000007</v>
      </c>
      <c r="W151" s="15">
        <f t="shared" si="73"/>
        <v>26473.79884312893</v>
      </c>
      <c r="X151" s="15">
        <f t="shared" si="84"/>
        <v>6518000</v>
      </c>
      <c r="Y151" s="15">
        <f t="shared" si="80"/>
        <v>2753283.4766088086</v>
      </c>
      <c r="Z151" s="15">
        <f t="shared" si="74"/>
        <v>6518000</v>
      </c>
      <c r="AB151" s="2">
        <v>42090</v>
      </c>
      <c r="AC151" s="12">
        <f t="shared" si="61"/>
        <v>11118.828773355934</v>
      </c>
      <c r="AD151" s="12">
        <f t="shared" si="75"/>
        <v>0</v>
      </c>
      <c r="AE151" s="12">
        <f t="shared" si="83"/>
        <v>0</v>
      </c>
      <c r="AF151" s="13">
        <f t="shared" si="76"/>
        <v>4147.2</v>
      </c>
      <c r="AG151" s="15">
        <f t="shared" si="62"/>
        <v>4147.2</v>
      </c>
      <c r="AH151" s="15">
        <f t="shared" si="77"/>
        <v>6971.6287733559338</v>
      </c>
      <c r="AI151" s="15">
        <f t="shared" si="81"/>
        <v>1661721.43</v>
      </c>
      <c r="AJ151" s="15">
        <f t="shared" si="82"/>
        <v>600678.67091712903</v>
      </c>
    </row>
    <row r="152" spans="1:36" x14ac:dyDescent="0.15">
      <c r="A152" s="2">
        <v>42091</v>
      </c>
      <c r="B152" s="42">
        <v>1.094870249</v>
      </c>
      <c r="C152" s="12">
        <f t="shared" si="63"/>
        <v>94596.789513600001</v>
      </c>
      <c r="D152" s="12">
        <f>Výpar!$G$18/31</f>
        <v>0</v>
      </c>
      <c r="E152" s="12">
        <f t="shared" si="64"/>
        <v>0</v>
      </c>
      <c r="F152" s="13">
        <f t="shared" si="65"/>
        <v>11664</v>
      </c>
      <c r="G152" s="13">
        <f t="shared" si="66"/>
        <v>7171.2000000000007</v>
      </c>
      <c r="H152" s="14">
        <f t="shared" si="66"/>
        <v>7171.2000000000007</v>
      </c>
      <c r="I152" s="15">
        <f t="shared" si="58"/>
        <v>26006.400000000001</v>
      </c>
      <c r="J152" s="15">
        <f t="shared" si="59"/>
        <v>68590.389513600006</v>
      </c>
      <c r="K152" s="15">
        <f t="shared" si="67"/>
        <v>5627000</v>
      </c>
      <c r="L152" s="15">
        <f t="shared" si="68"/>
        <v>5752286.6880488526</v>
      </c>
      <c r="N152" s="2">
        <v>42091</v>
      </c>
      <c r="O152" s="42">
        <f t="shared" si="60"/>
        <v>0.36135485431436853</v>
      </c>
      <c r="P152" s="12">
        <f t="shared" si="69"/>
        <v>31221.059412761442</v>
      </c>
      <c r="Q152" s="12">
        <f t="shared" si="70"/>
        <v>0</v>
      </c>
      <c r="R152" s="12">
        <f t="shared" si="71"/>
        <v>0</v>
      </c>
      <c r="S152" s="13">
        <f t="shared" si="72"/>
        <v>7171.2000000000007</v>
      </c>
      <c r="T152" s="13">
        <f t="shared" si="78"/>
        <v>0</v>
      </c>
      <c r="U152" s="14">
        <v>0</v>
      </c>
      <c r="V152" s="15">
        <f t="shared" si="79"/>
        <v>7171.2000000000007</v>
      </c>
      <c r="W152" s="15">
        <f t="shared" si="73"/>
        <v>24049.859412761441</v>
      </c>
      <c r="X152" s="15">
        <f t="shared" si="84"/>
        <v>6518000</v>
      </c>
      <c r="Y152" s="15">
        <f t="shared" si="80"/>
        <v>2777333.33602157</v>
      </c>
      <c r="Z152" s="15">
        <f t="shared" si="74"/>
        <v>6518000</v>
      </c>
      <c r="AB152" s="2">
        <v>42091</v>
      </c>
      <c r="AC152" s="12">
        <f t="shared" si="61"/>
        <v>10317.777549995701</v>
      </c>
      <c r="AD152" s="12">
        <f t="shared" si="75"/>
        <v>0</v>
      </c>
      <c r="AE152" s="12">
        <f t="shared" si="83"/>
        <v>0</v>
      </c>
      <c r="AF152" s="13">
        <f t="shared" si="76"/>
        <v>4147.2</v>
      </c>
      <c r="AG152" s="15">
        <f t="shared" si="62"/>
        <v>4147.2</v>
      </c>
      <c r="AH152" s="15">
        <f t="shared" si="77"/>
        <v>6170.5775499957008</v>
      </c>
      <c r="AI152" s="15">
        <f t="shared" si="81"/>
        <v>1661721.43</v>
      </c>
      <c r="AJ152" s="15">
        <f t="shared" si="82"/>
        <v>606849.24846712477</v>
      </c>
    </row>
    <row r="153" spans="1:36" x14ac:dyDescent="0.15">
      <c r="A153" s="2">
        <v>42092</v>
      </c>
      <c r="B153" s="42">
        <v>0.84097754300000005</v>
      </c>
      <c r="C153" s="12">
        <f t="shared" si="63"/>
        <v>72660.459715200006</v>
      </c>
      <c r="D153" s="12">
        <f>Výpar!$G$18/31</f>
        <v>0</v>
      </c>
      <c r="E153" s="12">
        <f t="shared" si="64"/>
        <v>0</v>
      </c>
      <c r="F153" s="13">
        <f t="shared" si="65"/>
        <v>11664</v>
      </c>
      <c r="G153" s="13">
        <f t="shared" si="66"/>
        <v>7171.2000000000007</v>
      </c>
      <c r="H153" s="14">
        <f t="shared" si="66"/>
        <v>7171.2000000000007</v>
      </c>
      <c r="I153" s="15">
        <f t="shared" si="58"/>
        <v>26006.400000000001</v>
      </c>
      <c r="J153" s="15">
        <f t="shared" si="59"/>
        <v>46654.059715200005</v>
      </c>
      <c r="K153" s="15">
        <f t="shared" si="67"/>
        <v>5627000</v>
      </c>
      <c r="L153" s="15">
        <f t="shared" si="68"/>
        <v>5798940.7477640528</v>
      </c>
      <c r="N153" s="2">
        <v>42092</v>
      </c>
      <c r="O153" s="42">
        <f t="shared" si="60"/>
        <v>0.27755920649956456</v>
      </c>
      <c r="P153" s="12">
        <f t="shared" si="69"/>
        <v>23981.115441562379</v>
      </c>
      <c r="Q153" s="12">
        <f t="shared" si="70"/>
        <v>0</v>
      </c>
      <c r="R153" s="12">
        <f t="shared" si="71"/>
        <v>0</v>
      </c>
      <c r="S153" s="13">
        <f t="shared" si="72"/>
        <v>7171.2000000000007</v>
      </c>
      <c r="T153" s="13">
        <f t="shared" si="78"/>
        <v>0</v>
      </c>
      <c r="U153" s="14">
        <v>0</v>
      </c>
      <c r="V153" s="15">
        <f t="shared" si="79"/>
        <v>7171.2000000000007</v>
      </c>
      <c r="W153" s="15">
        <f t="shared" si="73"/>
        <v>16809.915441562378</v>
      </c>
      <c r="X153" s="15">
        <f t="shared" si="84"/>
        <v>6518000</v>
      </c>
      <c r="Y153" s="15">
        <f t="shared" si="80"/>
        <v>2794143.2514631324</v>
      </c>
      <c r="Z153" s="15">
        <f t="shared" si="74"/>
        <v>6518000</v>
      </c>
      <c r="AB153" s="2">
        <v>42092</v>
      </c>
      <c r="AC153" s="12">
        <f t="shared" si="61"/>
        <v>7925.1575436825542</v>
      </c>
      <c r="AD153" s="12">
        <f t="shared" si="75"/>
        <v>0</v>
      </c>
      <c r="AE153" s="12">
        <f t="shared" si="83"/>
        <v>0</v>
      </c>
      <c r="AF153" s="13">
        <f t="shared" si="76"/>
        <v>4147.2</v>
      </c>
      <c r="AG153" s="15">
        <f t="shared" si="62"/>
        <v>4147.2</v>
      </c>
      <c r="AH153" s="15">
        <f t="shared" si="77"/>
        <v>3777.9575436825544</v>
      </c>
      <c r="AI153" s="15">
        <f t="shared" si="81"/>
        <v>1661721.43</v>
      </c>
      <c r="AJ153" s="15">
        <f t="shared" si="82"/>
        <v>610627.20601080731</v>
      </c>
    </row>
    <row r="154" spans="1:36" x14ac:dyDescent="0.15">
      <c r="A154" s="2">
        <v>42093</v>
      </c>
      <c r="B154" s="42">
        <v>0.69717813100000003</v>
      </c>
      <c r="C154" s="12">
        <f t="shared" si="63"/>
        <v>60236.190518400006</v>
      </c>
      <c r="D154" s="12">
        <f>Výpar!$G$18/31</f>
        <v>0</v>
      </c>
      <c r="E154" s="12">
        <f t="shared" si="64"/>
        <v>0</v>
      </c>
      <c r="F154" s="13">
        <f t="shared" si="65"/>
        <v>11664</v>
      </c>
      <c r="G154" s="13">
        <f t="shared" si="66"/>
        <v>7171.2000000000007</v>
      </c>
      <c r="H154" s="14">
        <f t="shared" si="66"/>
        <v>7171.2000000000007</v>
      </c>
      <c r="I154" s="15">
        <f t="shared" si="58"/>
        <v>26006.400000000001</v>
      </c>
      <c r="J154" s="15">
        <f t="shared" si="59"/>
        <v>34229.790518400005</v>
      </c>
      <c r="K154" s="15">
        <f t="shared" si="67"/>
        <v>5627000</v>
      </c>
      <c r="L154" s="15">
        <f t="shared" si="68"/>
        <v>5833170.5382824531</v>
      </c>
      <c r="N154" s="2">
        <v>42093</v>
      </c>
      <c r="O154" s="42">
        <f t="shared" si="60"/>
        <v>0.23009913931698112</v>
      </c>
      <c r="P154" s="12">
        <f t="shared" si="69"/>
        <v>19880.565636987169</v>
      </c>
      <c r="Q154" s="12">
        <f t="shared" si="70"/>
        <v>0</v>
      </c>
      <c r="R154" s="12">
        <f t="shared" si="71"/>
        <v>0</v>
      </c>
      <c r="S154" s="13">
        <f t="shared" si="72"/>
        <v>7171.2000000000007</v>
      </c>
      <c r="T154" s="13">
        <f t="shared" si="78"/>
        <v>0</v>
      </c>
      <c r="U154" s="14">
        <v>0</v>
      </c>
      <c r="V154" s="15">
        <f t="shared" si="79"/>
        <v>7171.2000000000007</v>
      </c>
      <c r="W154" s="15">
        <f t="shared" si="73"/>
        <v>12709.365636987168</v>
      </c>
      <c r="X154" s="15">
        <f t="shared" si="84"/>
        <v>6518000</v>
      </c>
      <c r="Y154" s="15">
        <f t="shared" si="80"/>
        <v>2806852.6171001196</v>
      </c>
      <c r="Z154" s="15">
        <f t="shared" si="74"/>
        <v>6518000</v>
      </c>
      <c r="AB154" s="2">
        <v>42093</v>
      </c>
      <c r="AC154" s="12">
        <f t="shared" si="61"/>
        <v>6570.0286175003775</v>
      </c>
      <c r="AD154" s="12">
        <f t="shared" si="75"/>
        <v>0</v>
      </c>
      <c r="AE154" s="12">
        <f t="shared" si="83"/>
        <v>0</v>
      </c>
      <c r="AF154" s="13">
        <f t="shared" si="76"/>
        <v>4147.2</v>
      </c>
      <c r="AG154" s="15">
        <f t="shared" si="62"/>
        <v>4147.2</v>
      </c>
      <c r="AH154" s="15">
        <f t="shared" si="77"/>
        <v>2422.8286175003777</v>
      </c>
      <c r="AI154" s="15">
        <f t="shared" si="81"/>
        <v>1661721.43</v>
      </c>
      <c r="AJ154" s="15">
        <f t="shared" si="82"/>
        <v>613050.03462830768</v>
      </c>
    </row>
    <row r="155" spans="1:36" x14ac:dyDescent="0.15">
      <c r="A155" s="2">
        <v>42094</v>
      </c>
      <c r="B155" s="42">
        <v>1.0617400379999999</v>
      </c>
      <c r="C155" s="12">
        <f t="shared" si="63"/>
        <v>91734.339283199995</v>
      </c>
      <c r="D155" s="12">
        <f>Výpar!$G$18/31</f>
        <v>0</v>
      </c>
      <c r="E155" s="12">
        <f t="shared" si="64"/>
        <v>0</v>
      </c>
      <c r="F155" s="13">
        <f t="shared" si="65"/>
        <v>11664</v>
      </c>
      <c r="G155" s="13">
        <f t="shared" si="66"/>
        <v>7171.2000000000007</v>
      </c>
      <c r="H155" s="14">
        <f t="shared" si="66"/>
        <v>7171.2000000000007</v>
      </c>
      <c r="I155" s="15">
        <f t="shared" si="58"/>
        <v>26006.400000000001</v>
      </c>
      <c r="J155" s="15">
        <f t="shared" si="59"/>
        <v>65727.939283199987</v>
      </c>
      <c r="K155" s="15">
        <f t="shared" si="67"/>
        <v>5627000</v>
      </c>
      <c r="L155" s="15">
        <f t="shared" si="68"/>
        <v>5898898.4775656527</v>
      </c>
      <c r="N155" s="2">
        <v>42094</v>
      </c>
      <c r="O155" s="42">
        <f t="shared" si="60"/>
        <v>0.35042044214978224</v>
      </c>
      <c r="P155" s="12">
        <f t="shared" si="69"/>
        <v>30276.326201741187</v>
      </c>
      <c r="Q155" s="12">
        <f t="shared" si="70"/>
        <v>0</v>
      </c>
      <c r="R155" s="12">
        <f t="shared" si="71"/>
        <v>0</v>
      </c>
      <c r="S155" s="13">
        <f t="shared" si="72"/>
        <v>7171.2000000000007</v>
      </c>
      <c r="T155" s="13">
        <f t="shared" si="78"/>
        <v>0</v>
      </c>
      <c r="U155" s="14">
        <v>0</v>
      </c>
      <c r="V155" s="15">
        <f t="shared" si="79"/>
        <v>7171.2000000000007</v>
      </c>
      <c r="W155" s="15">
        <f t="shared" si="73"/>
        <v>23105.126201741186</v>
      </c>
      <c r="X155" s="15">
        <f t="shared" si="84"/>
        <v>6518000</v>
      </c>
      <c r="Y155" s="15">
        <f t="shared" si="80"/>
        <v>2829957.743301861</v>
      </c>
      <c r="Z155" s="15">
        <f t="shared" si="74"/>
        <v>6518000</v>
      </c>
      <c r="AB155" s="2">
        <v>42094</v>
      </c>
      <c r="AC155" s="12">
        <f t="shared" si="61"/>
        <v>10005.566904401276</v>
      </c>
      <c r="AD155" s="12">
        <f t="shared" si="75"/>
        <v>0</v>
      </c>
      <c r="AE155" s="12">
        <f t="shared" si="83"/>
        <v>0</v>
      </c>
      <c r="AF155" s="13">
        <f t="shared" si="76"/>
        <v>4147.2</v>
      </c>
      <c r="AG155" s="15">
        <f t="shared" si="62"/>
        <v>4147.2</v>
      </c>
      <c r="AH155" s="15">
        <f t="shared" si="77"/>
        <v>5858.3669044012759</v>
      </c>
      <c r="AI155" s="15">
        <f t="shared" si="81"/>
        <v>1661721.43</v>
      </c>
      <c r="AJ155" s="15">
        <f t="shared" si="82"/>
        <v>618908.4015327089</v>
      </c>
    </row>
    <row r="156" spans="1:36" x14ac:dyDescent="0.15">
      <c r="A156" s="2">
        <v>42095</v>
      </c>
      <c r="B156" s="42">
        <v>1.08845415</v>
      </c>
      <c r="C156" s="12">
        <f t="shared" si="63"/>
        <v>94042.438559999995</v>
      </c>
      <c r="D156" s="12">
        <f>Výpar!$H$18/30</f>
        <v>9562.0499999999975</v>
      </c>
      <c r="E156" s="12">
        <f t="shared" si="64"/>
        <v>9848.9114999999983</v>
      </c>
      <c r="F156" s="13">
        <f t="shared" si="65"/>
        <v>11664</v>
      </c>
      <c r="G156" s="13">
        <f t="shared" si="66"/>
        <v>7171.2000000000007</v>
      </c>
      <c r="H156" s="14">
        <f t="shared" si="66"/>
        <v>7171.2000000000007</v>
      </c>
      <c r="I156" s="15">
        <f t="shared" si="58"/>
        <v>26006.400000000001</v>
      </c>
      <c r="J156" s="15">
        <f t="shared" si="59"/>
        <v>58187.127059999999</v>
      </c>
      <c r="K156" s="15">
        <f t="shared" si="67"/>
        <v>5627000</v>
      </c>
      <c r="L156" s="15">
        <f t="shared" si="68"/>
        <v>5957085.6046256525</v>
      </c>
      <c r="N156" s="2">
        <v>42095</v>
      </c>
      <c r="O156" s="42">
        <f t="shared" si="60"/>
        <v>0.35923726227866465</v>
      </c>
      <c r="P156" s="12">
        <f t="shared" si="69"/>
        <v>31038.099460876627</v>
      </c>
      <c r="Q156" s="12">
        <f t="shared" si="70"/>
        <v>2731.3199999999993</v>
      </c>
      <c r="R156" s="12">
        <f t="shared" si="71"/>
        <v>2813.2595999999994</v>
      </c>
      <c r="S156" s="13">
        <f t="shared" si="72"/>
        <v>7171.2000000000007</v>
      </c>
      <c r="T156" s="13">
        <f t="shared" si="78"/>
        <v>0</v>
      </c>
      <c r="U156" s="14">
        <v>0</v>
      </c>
      <c r="V156" s="15">
        <f t="shared" si="79"/>
        <v>7171.2000000000007</v>
      </c>
      <c r="W156" s="15">
        <f t="shared" si="73"/>
        <v>21053.639860876625</v>
      </c>
      <c r="X156" s="15">
        <f t="shared" si="84"/>
        <v>6518000</v>
      </c>
      <c r="Y156" s="15">
        <f t="shared" si="80"/>
        <v>2851011.3831627378</v>
      </c>
      <c r="Z156" s="15">
        <f t="shared" si="74"/>
        <v>6518000</v>
      </c>
      <c r="AB156" s="2">
        <v>42095</v>
      </c>
      <c r="AC156" s="12">
        <f t="shared" si="61"/>
        <v>10257.313871965165</v>
      </c>
      <c r="AD156" s="12">
        <f t="shared" si="75"/>
        <v>1071.0257804999997</v>
      </c>
      <c r="AE156" s="12">
        <f t="shared" si="83"/>
        <v>1103.1565539149997</v>
      </c>
      <c r="AF156" s="13">
        <f t="shared" si="76"/>
        <v>4147.2</v>
      </c>
      <c r="AG156" s="15">
        <f t="shared" si="62"/>
        <v>4147.2</v>
      </c>
      <c r="AH156" s="15">
        <f t="shared" si="77"/>
        <v>5006.9573180501657</v>
      </c>
      <c r="AI156" s="15">
        <f t="shared" si="81"/>
        <v>1661721.43</v>
      </c>
      <c r="AJ156" s="15">
        <f t="shared" si="82"/>
        <v>623915.3588507591</v>
      </c>
    </row>
    <row r="157" spans="1:36" x14ac:dyDescent="0.15">
      <c r="A157" s="2">
        <v>42096</v>
      </c>
      <c r="B157" s="42">
        <v>1.1144876480000001</v>
      </c>
      <c r="C157" s="12">
        <f t="shared" si="63"/>
        <v>96291.732787200002</v>
      </c>
      <c r="D157" s="12">
        <f>Výpar!$H$18/30</f>
        <v>9562.0499999999975</v>
      </c>
      <c r="E157" s="12">
        <f t="shared" si="64"/>
        <v>9848.9114999999983</v>
      </c>
      <c r="F157" s="13">
        <f t="shared" si="65"/>
        <v>11664</v>
      </c>
      <c r="G157" s="13">
        <f t="shared" si="66"/>
        <v>7171.2000000000007</v>
      </c>
      <c r="H157" s="14">
        <f t="shared" si="66"/>
        <v>7171.2000000000007</v>
      </c>
      <c r="I157" s="15">
        <f t="shared" si="58"/>
        <v>26006.400000000001</v>
      </c>
      <c r="J157" s="15">
        <f t="shared" si="59"/>
        <v>60436.421287200006</v>
      </c>
      <c r="K157" s="15">
        <f t="shared" si="67"/>
        <v>5627000</v>
      </c>
      <c r="L157" s="15">
        <f t="shared" si="68"/>
        <v>6017522.025912853</v>
      </c>
      <c r="N157" s="2">
        <v>42096</v>
      </c>
      <c r="O157" s="42">
        <f t="shared" si="60"/>
        <v>0.36782945015268503</v>
      </c>
      <c r="P157" s="12">
        <f t="shared" si="69"/>
        <v>31780.464493191987</v>
      </c>
      <c r="Q157" s="12">
        <f t="shared" si="70"/>
        <v>2731.3199999999993</v>
      </c>
      <c r="R157" s="12">
        <f t="shared" si="71"/>
        <v>2813.2595999999994</v>
      </c>
      <c r="S157" s="13">
        <f t="shared" si="72"/>
        <v>7171.2000000000007</v>
      </c>
      <c r="T157" s="13">
        <f t="shared" si="78"/>
        <v>0</v>
      </c>
      <c r="U157" s="14">
        <v>0</v>
      </c>
      <c r="V157" s="15">
        <f t="shared" si="79"/>
        <v>7171.2000000000007</v>
      </c>
      <c r="W157" s="15">
        <f t="shared" si="73"/>
        <v>21796.004893191988</v>
      </c>
      <c r="X157" s="15">
        <f t="shared" si="84"/>
        <v>6518000</v>
      </c>
      <c r="Y157" s="15">
        <f t="shared" si="80"/>
        <v>2872807.3880559299</v>
      </c>
      <c r="Z157" s="15">
        <f t="shared" si="74"/>
        <v>6518000</v>
      </c>
      <c r="AB157" s="2">
        <v>42096</v>
      </c>
      <c r="AC157" s="12">
        <f t="shared" si="61"/>
        <v>10502.646907050914</v>
      </c>
      <c r="AD157" s="12">
        <f t="shared" si="75"/>
        <v>1071.0257804999997</v>
      </c>
      <c r="AE157" s="12">
        <f t="shared" si="83"/>
        <v>1103.1565539149997</v>
      </c>
      <c r="AF157" s="13">
        <f t="shared" si="76"/>
        <v>4147.2</v>
      </c>
      <c r="AG157" s="15">
        <f t="shared" si="62"/>
        <v>4147.2</v>
      </c>
      <c r="AH157" s="15">
        <f t="shared" si="77"/>
        <v>5252.2903531359143</v>
      </c>
      <c r="AI157" s="15">
        <f t="shared" si="81"/>
        <v>1661721.43</v>
      </c>
      <c r="AJ157" s="15">
        <f t="shared" si="82"/>
        <v>629167.64920389501</v>
      </c>
    </row>
    <row r="158" spans="1:36" x14ac:dyDescent="0.15">
      <c r="A158" s="2">
        <v>42097</v>
      </c>
      <c r="B158" s="42">
        <v>1.957649701</v>
      </c>
      <c r="C158" s="12">
        <f t="shared" si="63"/>
        <v>169140.93416639999</v>
      </c>
      <c r="D158" s="12">
        <f>Výpar!$H$18/30</f>
        <v>9562.0499999999975</v>
      </c>
      <c r="E158" s="12">
        <f t="shared" si="64"/>
        <v>9848.9114999999983</v>
      </c>
      <c r="F158" s="13">
        <f t="shared" si="65"/>
        <v>11664</v>
      </c>
      <c r="G158" s="13">
        <f t="shared" si="66"/>
        <v>7171.2000000000007</v>
      </c>
      <c r="H158" s="14">
        <f t="shared" si="66"/>
        <v>7171.2000000000007</v>
      </c>
      <c r="I158" s="15">
        <f t="shared" si="58"/>
        <v>26006.400000000001</v>
      </c>
      <c r="J158" s="15">
        <f t="shared" si="59"/>
        <v>133285.62266639998</v>
      </c>
      <c r="K158" s="15">
        <f t="shared" si="67"/>
        <v>5627000</v>
      </c>
      <c r="L158" s="15">
        <f t="shared" si="68"/>
        <v>6150807.6485792529</v>
      </c>
      <c r="N158" s="2">
        <v>42097</v>
      </c>
      <c r="O158" s="42">
        <f t="shared" si="60"/>
        <v>0.64610964006879523</v>
      </c>
      <c r="P158" s="12">
        <f t="shared" si="69"/>
        <v>55823.872901943905</v>
      </c>
      <c r="Q158" s="12">
        <f t="shared" si="70"/>
        <v>2731.3199999999993</v>
      </c>
      <c r="R158" s="12">
        <f t="shared" si="71"/>
        <v>2813.2595999999994</v>
      </c>
      <c r="S158" s="13">
        <f t="shared" si="72"/>
        <v>7171.2000000000007</v>
      </c>
      <c r="T158" s="13">
        <f t="shared" si="78"/>
        <v>0</v>
      </c>
      <c r="U158" s="14">
        <v>0</v>
      </c>
      <c r="V158" s="15">
        <f t="shared" si="79"/>
        <v>7171.2000000000007</v>
      </c>
      <c r="W158" s="15">
        <f t="shared" si="73"/>
        <v>45839.413301943903</v>
      </c>
      <c r="X158" s="15">
        <f t="shared" si="84"/>
        <v>6518000</v>
      </c>
      <c r="Y158" s="15">
        <f t="shared" si="80"/>
        <v>2918646.8013578737</v>
      </c>
      <c r="Z158" s="15">
        <f t="shared" si="74"/>
        <v>6518000</v>
      </c>
      <c r="AB158" s="2">
        <v>42097</v>
      </c>
      <c r="AC158" s="12">
        <f t="shared" si="61"/>
        <v>18448.390714956397</v>
      </c>
      <c r="AD158" s="12">
        <f t="shared" si="75"/>
        <v>1071.0257804999997</v>
      </c>
      <c r="AE158" s="12">
        <f t="shared" si="83"/>
        <v>1103.1565539149997</v>
      </c>
      <c r="AF158" s="13">
        <f t="shared" si="76"/>
        <v>4147.2</v>
      </c>
      <c r="AG158" s="15">
        <f t="shared" si="62"/>
        <v>4147.2</v>
      </c>
      <c r="AH158" s="15">
        <f t="shared" si="77"/>
        <v>13198.034161041396</v>
      </c>
      <c r="AI158" s="15">
        <f t="shared" si="81"/>
        <v>1661721.43</v>
      </c>
      <c r="AJ158" s="15">
        <f t="shared" si="82"/>
        <v>642365.68336493638</v>
      </c>
    </row>
    <row r="159" spans="1:36" x14ac:dyDescent="0.15">
      <c r="A159" s="2">
        <v>42098</v>
      </c>
      <c r="B159" s="42">
        <v>1.9854305459999999</v>
      </c>
      <c r="C159" s="12">
        <f t="shared" si="63"/>
        <v>171541.19917439998</v>
      </c>
      <c r="D159" s="12">
        <f>Výpar!$H$18/30</f>
        <v>9562.0499999999975</v>
      </c>
      <c r="E159" s="12">
        <f t="shared" si="64"/>
        <v>9848.9114999999983</v>
      </c>
      <c r="F159" s="13">
        <f t="shared" si="65"/>
        <v>11664</v>
      </c>
      <c r="G159" s="13">
        <f t="shared" si="66"/>
        <v>7171.2000000000007</v>
      </c>
      <c r="H159" s="14">
        <f t="shared" si="66"/>
        <v>7171.2000000000007</v>
      </c>
      <c r="I159" s="15">
        <f t="shared" si="58"/>
        <v>26006.400000000001</v>
      </c>
      <c r="J159" s="15">
        <f t="shared" si="59"/>
        <v>135685.8876744</v>
      </c>
      <c r="K159" s="15">
        <f t="shared" si="67"/>
        <v>5627000</v>
      </c>
      <c r="L159" s="15">
        <f t="shared" si="68"/>
        <v>6286493.5362536525</v>
      </c>
      <c r="N159" s="2">
        <v>42098</v>
      </c>
      <c r="O159" s="42">
        <f t="shared" si="60"/>
        <v>0.65527852853468782</v>
      </c>
      <c r="P159" s="12">
        <f t="shared" si="69"/>
        <v>56616.064865397027</v>
      </c>
      <c r="Q159" s="12">
        <f t="shared" si="70"/>
        <v>2731.3199999999993</v>
      </c>
      <c r="R159" s="12">
        <f t="shared" si="71"/>
        <v>2813.2595999999994</v>
      </c>
      <c r="S159" s="13">
        <f t="shared" si="72"/>
        <v>7171.2000000000007</v>
      </c>
      <c r="T159" s="13">
        <f t="shared" si="78"/>
        <v>0</v>
      </c>
      <c r="U159" s="14">
        <v>0</v>
      </c>
      <c r="V159" s="15">
        <f t="shared" si="79"/>
        <v>7171.2000000000007</v>
      </c>
      <c r="W159" s="15">
        <f t="shared" si="73"/>
        <v>46631.605265397026</v>
      </c>
      <c r="X159" s="15">
        <f t="shared" si="84"/>
        <v>6518000</v>
      </c>
      <c r="Y159" s="15">
        <f t="shared" si="80"/>
        <v>2965278.4066232708</v>
      </c>
      <c r="Z159" s="15">
        <f t="shared" si="74"/>
        <v>6518000</v>
      </c>
      <c r="AB159" s="2">
        <v>42098</v>
      </c>
      <c r="AC159" s="12">
        <f t="shared" si="61"/>
        <v>18710.190301823161</v>
      </c>
      <c r="AD159" s="12">
        <f t="shared" si="75"/>
        <v>1071.0257804999997</v>
      </c>
      <c r="AE159" s="12">
        <f t="shared" si="83"/>
        <v>1103.1565539149997</v>
      </c>
      <c r="AF159" s="13">
        <f t="shared" si="76"/>
        <v>4147.2</v>
      </c>
      <c r="AG159" s="15">
        <f t="shared" si="62"/>
        <v>4147.2</v>
      </c>
      <c r="AH159" s="15">
        <f t="shared" si="77"/>
        <v>13459.83374790816</v>
      </c>
      <c r="AI159" s="15">
        <f t="shared" si="81"/>
        <v>1661721.43</v>
      </c>
      <c r="AJ159" s="15">
        <f t="shared" si="82"/>
        <v>655825.51711284451</v>
      </c>
    </row>
    <row r="160" spans="1:36" x14ac:dyDescent="0.15">
      <c r="A160" s="2">
        <v>42099</v>
      </c>
      <c r="B160" s="42">
        <v>1.092829061</v>
      </c>
      <c r="C160" s="12">
        <f t="shared" si="63"/>
        <v>94420.4308704</v>
      </c>
      <c r="D160" s="12">
        <f>Výpar!$H$18/30</f>
        <v>9562.0499999999975</v>
      </c>
      <c r="E160" s="12">
        <f t="shared" si="64"/>
        <v>9848.9114999999983</v>
      </c>
      <c r="F160" s="13">
        <f t="shared" si="65"/>
        <v>11664</v>
      </c>
      <c r="G160" s="13">
        <f t="shared" si="66"/>
        <v>7171.2000000000007</v>
      </c>
      <c r="H160" s="14">
        <f t="shared" si="66"/>
        <v>7171.2000000000007</v>
      </c>
      <c r="I160" s="15">
        <f t="shared" si="58"/>
        <v>26006.400000000001</v>
      </c>
      <c r="J160" s="15">
        <f t="shared" si="59"/>
        <v>58565.119370400003</v>
      </c>
      <c r="K160" s="15">
        <f t="shared" si="67"/>
        <v>5627000</v>
      </c>
      <c r="L160" s="15">
        <f t="shared" si="68"/>
        <v>6345058.6556240525</v>
      </c>
      <c r="N160" s="2">
        <v>42099</v>
      </c>
      <c r="O160" s="42">
        <f t="shared" si="60"/>
        <v>0.36068117339825828</v>
      </c>
      <c r="P160" s="12">
        <f t="shared" si="69"/>
        <v>31162.853381609515</v>
      </c>
      <c r="Q160" s="12">
        <f t="shared" si="70"/>
        <v>2731.3199999999993</v>
      </c>
      <c r="R160" s="12">
        <f t="shared" si="71"/>
        <v>2813.2595999999994</v>
      </c>
      <c r="S160" s="13">
        <f t="shared" si="72"/>
        <v>7171.2000000000007</v>
      </c>
      <c r="T160" s="13">
        <f t="shared" si="78"/>
        <v>0</v>
      </c>
      <c r="U160" s="14">
        <v>0</v>
      </c>
      <c r="V160" s="15">
        <f t="shared" si="79"/>
        <v>7171.2000000000007</v>
      </c>
      <c r="W160" s="15">
        <f t="shared" si="73"/>
        <v>21178.393781609513</v>
      </c>
      <c r="X160" s="15">
        <f t="shared" si="84"/>
        <v>6518000</v>
      </c>
      <c r="Y160" s="15">
        <f t="shared" si="80"/>
        <v>2986456.8004048802</v>
      </c>
      <c r="Z160" s="15">
        <f t="shared" si="74"/>
        <v>6518000</v>
      </c>
      <c r="AB160" s="2">
        <v>42099</v>
      </c>
      <c r="AC160" s="12">
        <f t="shared" si="61"/>
        <v>10298.541915690215</v>
      </c>
      <c r="AD160" s="12">
        <f t="shared" si="75"/>
        <v>1071.0257804999997</v>
      </c>
      <c r="AE160" s="12">
        <f t="shared" si="83"/>
        <v>1103.1565539149997</v>
      </c>
      <c r="AF160" s="13">
        <f t="shared" si="76"/>
        <v>4147.2</v>
      </c>
      <c r="AG160" s="15">
        <f t="shared" si="62"/>
        <v>4147.2</v>
      </c>
      <c r="AH160" s="15">
        <f t="shared" si="77"/>
        <v>5048.1853617752158</v>
      </c>
      <c r="AI160" s="15">
        <f t="shared" si="81"/>
        <v>1661721.43</v>
      </c>
      <c r="AJ160" s="15">
        <f t="shared" si="82"/>
        <v>660873.70247461973</v>
      </c>
    </row>
    <row r="161" spans="1:36" x14ac:dyDescent="0.15">
      <c r="A161" s="2">
        <v>42100</v>
      </c>
      <c r="B161" s="42">
        <v>1.4676270140000001</v>
      </c>
      <c r="C161" s="12">
        <f t="shared" si="63"/>
        <v>126802.9740096</v>
      </c>
      <c r="D161" s="12">
        <f>Výpar!$H$18/30</f>
        <v>9562.0499999999975</v>
      </c>
      <c r="E161" s="12">
        <f t="shared" si="64"/>
        <v>9848.9114999999983</v>
      </c>
      <c r="F161" s="13">
        <f t="shared" si="65"/>
        <v>11664</v>
      </c>
      <c r="G161" s="13">
        <f t="shared" si="66"/>
        <v>7171.2000000000007</v>
      </c>
      <c r="H161" s="14">
        <f t="shared" si="66"/>
        <v>7171.2000000000007</v>
      </c>
      <c r="I161" s="15">
        <f t="shared" si="58"/>
        <v>26006.400000000001</v>
      </c>
      <c r="J161" s="15">
        <f t="shared" si="59"/>
        <v>90947.662509600006</v>
      </c>
      <c r="K161" s="15">
        <f t="shared" si="67"/>
        <v>5627000</v>
      </c>
      <c r="L161" s="15">
        <f t="shared" si="68"/>
        <v>6436006.3181336522</v>
      </c>
      <c r="N161" s="2">
        <v>42100</v>
      </c>
      <c r="O161" s="42">
        <f t="shared" si="60"/>
        <v>0.48438081710246728</v>
      </c>
      <c r="P161" s="12">
        <f t="shared" si="69"/>
        <v>41850.502597653176</v>
      </c>
      <c r="Q161" s="12">
        <f t="shared" si="70"/>
        <v>2731.3199999999993</v>
      </c>
      <c r="R161" s="12">
        <f t="shared" si="71"/>
        <v>2813.2595999999994</v>
      </c>
      <c r="S161" s="13">
        <f t="shared" si="72"/>
        <v>7171.2000000000007</v>
      </c>
      <c r="T161" s="13">
        <f t="shared" si="78"/>
        <v>0</v>
      </c>
      <c r="U161" s="14">
        <v>0</v>
      </c>
      <c r="V161" s="15">
        <f t="shared" si="79"/>
        <v>7171.2000000000007</v>
      </c>
      <c r="W161" s="15">
        <f t="shared" si="73"/>
        <v>31866.042997653174</v>
      </c>
      <c r="X161" s="15">
        <f t="shared" si="84"/>
        <v>6518000</v>
      </c>
      <c r="Y161" s="15">
        <f t="shared" si="80"/>
        <v>3018322.8434025333</v>
      </c>
      <c r="Z161" s="15">
        <f t="shared" si="74"/>
        <v>6518000</v>
      </c>
      <c r="AB161" s="2">
        <v>42100</v>
      </c>
      <c r="AC161" s="12">
        <f t="shared" si="61"/>
        <v>13830.542085372192</v>
      </c>
      <c r="AD161" s="12">
        <f t="shared" si="75"/>
        <v>1071.0257804999997</v>
      </c>
      <c r="AE161" s="12">
        <f t="shared" si="83"/>
        <v>1103.1565539149997</v>
      </c>
      <c r="AF161" s="13">
        <f t="shared" si="76"/>
        <v>4147.2</v>
      </c>
      <c r="AG161" s="15">
        <f t="shared" si="62"/>
        <v>4147.2</v>
      </c>
      <c r="AH161" s="15">
        <f t="shared" si="77"/>
        <v>8580.1855314571912</v>
      </c>
      <c r="AI161" s="15">
        <f t="shared" si="81"/>
        <v>1661721.43</v>
      </c>
      <c r="AJ161" s="15">
        <f t="shared" si="82"/>
        <v>669453.88800607692</v>
      </c>
    </row>
    <row r="162" spans="1:36" x14ac:dyDescent="0.15">
      <c r="A162" s="2">
        <v>42101</v>
      </c>
      <c r="B162" s="42">
        <v>1.0284841739999999</v>
      </c>
      <c r="C162" s="12">
        <f t="shared" si="63"/>
        <v>88861.0326336</v>
      </c>
      <c r="D162" s="12">
        <f>Výpar!$H$18/30</f>
        <v>9562.0499999999975</v>
      </c>
      <c r="E162" s="12">
        <f t="shared" si="64"/>
        <v>9848.9114999999983</v>
      </c>
      <c r="F162" s="13">
        <f t="shared" si="65"/>
        <v>11664</v>
      </c>
      <c r="G162" s="13">
        <f t="shared" si="66"/>
        <v>7171.2000000000007</v>
      </c>
      <c r="H162" s="14">
        <f t="shared" si="66"/>
        <v>7171.2000000000007</v>
      </c>
      <c r="I162" s="15">
        <f t="shared" si="58"/>
        <v>26006.400000000001</v>
      </c>
      <c r="J162" s="15">
        <f t="shared" si="59"/>
        <v>53005.721133600004</v>
      </c>
      <c r="K162" s="15">
        <f t="shared" si="67"/>
        <v>5627000</v>
      </c>
      <c r="L162" s="15">
        <f t="shared" si="68"/>
        <v>6489012.0392672522</v>
      </c>
      <c r="N162" s="2">
        <v>42101</v>
      </c>
      <c r="O162" s="42">
        <f t="shared" si="60"/>
        <v>0.33944455902409282</v>
      </c>
      <c r="P162" s="12">
        <f t="shared" si="69"/>
        <v>29328.00989968162</v>
      </c>
      <c r="Q162" s="12">
        <f t="shared" si="70"/>
        <v>2731.3199999999993</v>
      </c>
      <c r="R162" s="12">
        <f t="shared" si="71"/>
        <v>2813.2595999999994</v>
      </c>
      <c r="S162" s="13">
        <f t="shared" si="72"/>
        <v>7171.2000000000007</v>
      </c>
      <c r="T162" s="13">
        <f t="shared" si="78"/>
        <v>0</v>
      </c>
      <c r="U162" s="14">
        <v>0</v>
      </c>
      <c r="V162" s="15">
        <f t="shared" si="79"/>
        <v>7171.2000000000007</v>
      </c>
      <c r="W162" s="15">
        <f t="shared" si="73"/>
        <v>19343.550299681621</v>
      </c>
      <c r="X162" s="15">
        <f t="shared" si="84"/>
        <v>6518000</v>
      </c>
      <c r="Y162" s="15">
        <f t="shared" si="80"/>
        <v>3037666.393702215</v>
      </c>
      <c r="Z162" s="15">
        <f t="shared" si="74"/>
        <v>6518000</v>
      </c>
      <c r="AB162" s="2">
        <v>42101</v>
      </c>
      <c r="AC162" s="12">
        <f t="shared" si="61"/>
        <v>9692.1721370319865</v>
      </c>
      <c r="AD162" s="12">
        <f t="shared" si="75"/>
        <v>1071.0257804999997</v>
      </c>
      <c r="AE162" s="12">
        <f t="shared" si="83"/>
        <v>1103.1565539149997</v>
      </c>
      <c r="AF162" s="13">
        <f t="shared" si="76"/>
        <v>4147.2</v>
      </c>
      <c r="AG162" s="15">
        <f t="shared" si="62"/>
        <v>4147.2</v>
      </c>
      <c r="AH162" s="15">
        <f t="shared" si="77"/>
        <v>4441.815583116987</v>
      </c>
      <c r="AI162" s="15">
        <f t="shared" si="81"/>
        <v>1661721.43</v>
      </c>
      <c r="AJ162" s="15">
        <f t="shared" si="82"/>
        <v>673895.70358919387</v>
      </c>
    </row>
    <row r="163" spans="1:36" x14ac:dyDescent="0.15">
      <c r="A163" s="2">
        <v>42102</v>
      </c>
      <c r="B163" s="42">
        <v>1.0632864719999999</v>
      </c>
      <c r="C163" s="12">
        <f t="shared" si="63"/>
        <v>91867.951180799995</v>
      </c>
      <c r="D163" s="12">
        <f>Výpar!$H$18/30</f>
        <v>9562.0499999999975</v>
      </c>
      <c r="E163" s="12">
        <f t="shared" si="64"/>
        <v>9848.9114999999983</v>
      </c>
      <c r="F163" s="13">
        <f t="shared" si="65"/>
        <v>11664</v>
      </c>
      <c r="G163" s="13">
        <f t="shared" si="66"/>
        <v>7171.2000000000007</v>
      </c>
      <c r="H163" s="14">
        <f t="shared" si="66"/>
        <v>7171.2000000000007</v>
      </c>
      <c r="I163" s="15">
        <f t="shared" si="58"/>
        <v>26006.400000000001</v>
      </c>
      <c r="J163" s="15">
        <f t="shared" si="59"/>
        <v>56012.639680799999</v>
      </c>
      <c r="K163" s="15">
        <f t="shared" si="67"/>
        <v>5627000</v>
      </c>
      <c r="L163" s="15">
        <f t="shared" si="68"/>
        <v>6545024.6789480522</v>
      </c>
      <c r="N163" s="2">
        <v>42102</v>
      </c>
      <c r="O163" s="42">
        <f t="shared" si="60"/>
        <v>0.35093083270362835</v>
      </c>
      <c r="P163" s="12">
        <f t="shared" si="69"/>
        <v>30320.423945593488</v>
      </c>
      <c r="Q163" s="12">
        <f t="shared" si="70"/>
        <v>2731.3199999999993</v>
      </c>
      <c r="R163" s="12">
        <f t="shared" si="71"/>
        <v>2813.2595999999994</v>
      </c>
      <c r="S163" s="13">
        <f t="shared" si="72"/>
        <v>7171.2000000000007</v>
      </c>
      <c r="T163" s="13">
        <f t="shared" si="78"/>
        <v>0</v>
      </c>
      <c r="U163" s="14">
        <v>0</v>
      </c>
      <c r="V163" s="15">
        <f>SUM(S163+U163)</f>
        <v>7171.2000000000007</v>
      </c>
      <c r="W163" s="15">
        <f t="shared" si="73"/>
        <v>20335.964345593486</v>
      </c>
      <c r="X163" s="15">
        <f t="shared" si="84"/>
        <v>6518000</v>
      </c>
      <c r="Y163" s="15">
        <f t="shared" si="80"/>
        <v>3058002.3580478085</v>
      </c>
      <c r="Z163" s="15">
        <f t="shared" si="74"/>
        <v>6518000</v>
      </c>
      <c r="AB163" s="2">
        <v>42102</v>
      </c>
      <c r="AC163" s="12">
        <f t="shared" si="61"/>
        <v>10020.140103392043</v>
      </c>
      <c r="AD163" s="12">
        <f t="shared" si="75"/>
        <v>1071.0257804999997</v>
      </c>
      <c r="AE163" s="12">
        <f t="shared" si="83"/>
        <v>1103.1565539149997</v>
      </c>
      <c r="AF163" s="13">
        <f t="shared" si="76"/>
        <v>4147.2</v>
      </c>
      <c r="AG163" s="15">
        <f t="shared" si="62"/>
        <v>4147.2</v>
      </c>
      <c r="AH163" s="15">
        <f t="shared" si="77"/>
        <v>4769.7835494770434</v>
      </c>
      <c r="AI163" s="15">
        <f t="shared" si="81"/>
        <v>1661721.43</v>
      </c>
      <c r="AJ163" s="15">
        <f t="shared" si="82"/>
        <v>678665.48713867087</v>
      </c>
    </row>
    <row r="164" spans="1:36" x14ac:dyDescent="0.15">
      <c r="A164" s="2">
        <v>42103</v>
      </c>
      <c r="B164" s="42">
        <v>1.4559001600000001</v>
      </c>
      <c r="C164" s="12">
        <f t="shared" si="63"/>
        <v>125789.773824</v>
      </c>
      <c r="D164" s="12">
        <f>Výpar!$H$18/30</f>
        <v>9562.0499999999975</v>
      </c>
      <c r="E164" s="12">
        <f t="shared" si="64"/>
        <v>9848.9114999999983</v>
      </c>
      <c r="F164" s="13">
        <f t="shared" si="65"/>
        <v>11664</v>
      </c>
      <c r="G164" s="13">
        <f t="shared" si="66"/>
        <v>7171.2000000000007</v>
      </c>
      <c r="H164" s="14">
        <f t="shared" si="66"/>
        <v>7171.2000000000007</v>
      </c>
      <c r="I164" s="15">
        <f t="shared" si="58"/>
        <v>26006.400000000001</v>
      </c>
      <c r="J164" s="15">
        <f t="shared" si="59"/>
        <v>89934.462324000007</v>
      </c>
      <c r="K164" s="15">
        <f t="shared" si="67"/>
        <v>5627000</v>
      </c>
      <c r="L164" s="15">
        <f t="shared" si="68"/>
        <v>6634959.1412720522</v>
      </c>
      <c r="N164" s="2">
        <v>42103</v>
      </c>
      <c r="O164" s="42">
        <f t="shared" si="60"/>
        <v>0.48051044467924525</v>
      </c>
      <c r="P164" s="12">
        <f t="shared" si="69"/>
        <v>41516.102420286792</v>
      </c>
      <c r="Q164" s="12">
        <f t="shared" si="70"/>
        <v>2731.3199999999993</v>
      </c>
      <c r="R164" s="12">
        <f t="shared" si="71"/>
        <v>2813.2595999999994</v>
      </c>
      <c r="S164" s="13">
        <f t="shared" si="72"/>
        <v>7171.2000000000007</v>
      </c>
      <c r="T164" s="13">
        <f t="shared" si="78"/>
        <v>0</v>
      </c>
      <c r="U164" s="14">
        <v>0</v>
      </c>
      <c r="V164" s="15">
        <f t="shared" ref="V164:V227" si="85">SUM(S164+U164)</f>
        <v>7171.2000000000007</v>
      </c>
      <c r="W164" s="15">
        <f t="shared" si="73"/>
        <v>31531.64282028679</v>
      </c>
      <c r="X164" s="15">
        <f t="shared" si="84"/>
        <v>6518000</v>
      </c>
      <c r="Y164" s="15">
        <f t="shared" si="80"/>
        <v>3089534.0008680951</v>
      </c>
      <c r="Z164" s="15">
        <f t="shared" si="74"/>
        <v>6518000</v>
      </c>
      <c r="AB164" s="2">
        <v>42103</v>
      </c>
      <c r="AC164" s="12">
        <f t="shared" si="61"/>
        <v>13720.031208815093</v>
      </c>
      <c r="AD164" s="12">
        <f t="shared" si="75"/>
        <v>1071.0257804999997</v>
      </c>
      <c r="AE164" s="12">
        <f t="shared" si="83"/>
        <v>1103.1565539149997</v>
      </c>
      <c r="AF164" s="13">
        <f t="shared" si="76"/>
        <v>4147.2</v>
      </c>
      <c r="AG164" s="15">
        <f t="shared" si="62"/>
        <v>4147.2</v>
      </c>
      <c r="AH164" s="15">
        <f t="shared" si="77"/>
        <v>8469.6746549000927</v>
      </c>
      <c r="AI164" s="15">
        <f t="shared" si="81"/>
        <v>1661721.43</v>
      </c>
      <c r="AJ164" s="15">
        <f t="shared" si="82"/>
        <v>687135.16179357097</v>
      </c>
    </row>
    <row r="165" spans="1:36" x14ac:dyDescent="0.15">
      <c r="A165" s="2">
        <v>42104</v>
      </c>
      <c r="B165" s="42">
        <v>1.051064209</v>
      </c>
      <c r="C165" s="12">
        <f t="shared" si="63"/>
        <v>90811.947657600002</v>
      </c>
      <c r="D165" s="12">
        <f>Výpar!$H$18/30</f>
        <v>9562.0499999999975</v>
      </c>
      <c r="E165" s="12">
        <f t="shared" si="64"/>
        <v>9848.9114999999983</v>
      </c>
      <c r="F165" s="13">
        <f t="shared" si="65"/>
        <v>11664</v>
      </c>
      <c r="G165" s="13">
        <f t="shared" si="66"/>
        <v>7171.2000000000007</v>
      </c>
      <c r="H165" s="14">
        <f t="shared" si="66"/>
        <v>7171.2000000000007</v>
      </c>
      <c r="I165" s="15">
        <f t="shared" si="58"/>
        <v>26006.400000000001</v>
      </c>
      <c r="J165" s="15">
        <f t="shared" si="59"/>
        <v>54956.636157600005</v>
      </c>
      <c r="K165" s="15">
        <f t="shared" si="67"/>
        <v>5627000</v>
      </c>
      <c r="L165" s="15">
        <f t="shared" si="68"/>
        <v>6689915.7774296524</v>
      </c>
      <c r="N165" s="2">
        <v>42104</v>
      </c>
      <c r="O165" s="42">
        <f t="shared" si="60"/>
        <v>0.34689695373962254</v>
      </c>
      <c r="P165" s="12">
        <f t="shared" si="69"/>
        <v>29971.896803103387</v>
      </c>
      <c r="Q165" s="12">
        <f t="shared" si="70"/>
        <v>2731.3199999999993</v>
      </c>
      <c r="R165" s="12">
        <f t="shared" si="71"/>
        <v>2813.2595999999994</v>
      </c>
      <c r="S165" s="13">
        <f t="shared" si="72"/>
        <v>7171.2000000000007</v>
      </c>
      <c r="T165" s="13">
        <f t="shared" si="78"/>
        <v>0</v>
      </c>
      <c r="U165" s="14">
        <v>0</v>
      </c>
      <c r="V165" s="15">
        <f t="shared" si="85"/>
        <v>7171.2000000000007</v>
      </c>
      <c r="W165" s="15">
        <f t="shared" si="73"/>
        <v>19987.437203103385</v>
      </c>
      <c r="X165" s="15">
        <f t="shared" si="84"/>
        <v>6518000</v>
      </c>
      <c r="Y165" s="15">
        <f t="shared" si="80"/>
        <v>3109521.4380711983</v>
      </c>
      <c r="Z165" s="15">
        <f t="shared" si="74"/>
        <v>6518000</v>
      </c>
      <c r="AB165" s="2">
        <v>42104</v>
      </c>
      <c r="AC165" s="12">
        <f t="shared" si="61"/>
        <v>9904.9606189675451</v>
      </c>
      <c r="AD165" s="12">
        <f t="shared" si="75"/>
        <v>1071.0257804999997</v>
      </c>
      <c r="AE165" s="12">
        <f t="shared" si="83"/>
        <v>1103.1565539149997</v>
      </c>
      <c r="AF165" s="13">
        <f t="shared" si="76"/>
        <v>4147.2</v>
      </c>
      <c r="AG165" s="15">
        <f t="shared" ref="AG165:AG169" si="86">SUM(AF165:AF165)</f>
        <v>4147.2</v>
      </c>
      <c r="AH165" s="15">
        <f t="shared" si="77"/>
        <v>4654.6040650525456</v>
      </c>
      <c r="AI165" s="15">
        <f t="shared" si="81"/>
        <v>1661721.43</v>
      </c>
      <c r="AJ165" s="15">
        <f t="shared" si="82"/>
        <v>691789.76585862355</v>
      </c>
    </row>
    <row r="166" spans="1:36" x14ac:dyDescent="0.15">
      <c r="A166" s="2">
        <v>42105</v>
      </c>
      <c r="B166" s="42">
        <v>1.08164408</v>
      </c>
      <c r="C166" s="12">
        <f t="shared" si="63"/>
        <v>93454.048511999994</v>
      </c>
      <c r="D166" s="12">
        <f>Výpar!$H$18/30</f>
        <v>9562.0499999999975</v>
      </c>
      <c r="E166" s="12">
        <f t="shared" si="64"/>
        <v>9848.9114999999983</v>
      </c>
      <c r="F166" s="13">
        <f t="shared" si="65"/>
        <v>11664</v>
      </c>
      <c r="G166" s="13">
        <f t="shared" si="66"/>
        <v>7171.2000000000007</v>
      </c>
      <c r="H166" s="14">
        <f t="shared" si="66"/>
        <v>7171.2000000000007</v>
      </c>
      <c r="I166" s="15">
        <f t="shared" si="58"/>
        <v>26006.400000000001</v>
      </c>
      <c r="J166" s="15">
        <f t="shared" si="59"/>
        <v>57598.737011999998</v>
      </c>
      <c r="K166" s="15">
        <f t="shared" si="67"/>
        <v>5627000</v>
      </c>
      <c r="L166" s="15">
        <f t="shared" si="68"/>
        <v>6747514.5144416522</v>
      </c>
      <c r="N166" s="2">
        <v>42105</v>
      </c>
      <c r="O166" s="42">
        <f t="shared" si="60"/>
        <v>0.35698964265892591</v>
      </c>
      <c r="P166" s="12">
        <f t="shared" si="69"/>
        <v>30843.905125731198</v>
      </c>
      <c r="Q166" s="12">
        <f t="shared" si="70"/>
        <v>2731.3199999999993</v>
      </c>
      <c r="R166" s="12">
        <f t="shared" si="71"/>
        <v>2813.2595999999994</v>
      </c>
      <c r="S166" s="13">
        <f t="shared" si="72"/>
        <v>7171.2000000000007</v>
      </c>
      <c r="T166" s="13">
        <f t="shared" si="78"/>
        <v>0</v>
      </c>
      <c r="U166" s="14">
        <v>0</v>
      </c>
      <c r="V166" s="15">
        <f t="shared" si="85"/>
        <v>7171.2000000000007</v>
      </c>
      <c r="W166" s="15">
        <f t="shared" si="73"/>
        <v>20859.4455257312</v>
      </c>
      <c r="X166" s="15">
        <f t="shared" si="84"/>
        <v>6518000</v>
      </c>
      <c r="Y166" s="15">
        <f t="shared" si="80"/>
        <v>3130380.8835969297</v>
      </c>
      <c r="Z166" s="15">
        <f t="shared" si="74"/>
        <v>6518000</v>
      </c>
      <c r="AB166" s="2">
        <v>42105</v>
      </c>
      <c r="AC166" s="12">
        <f t="shared" si="61"/>
        <v>10193.137511867633</v>
      </c>
      <c r="AD166" s="12">
        <f t="shared" si="75"/>
        <v>1071.0257804999997</v>
      </c>
      <c r="AE166" s="12">
        <f t="shared" si="83"/>
        <v>1103.1565539149997</v>
      </c>
      <c r="AF166" s="13">
        <f t="shared" si="76"/>
        <v>4147.2</v>
      </c>
      <c r="AG166" s="15">
        <f t="shared" si="86"/>
        <v>4147.2</v>
      </c>
      <c r="AH166" s="15">
        <f t="shared" si="77"/>
        <v>4942.7809579526338</v>
      </c>
      <c r="AI166" s="15">
        <f t="shared" si="81"/>
        <v>1661721.43</v>
      </c>
      <c r="AJ166" s="15">
        <f t="shared" si="82"/>
        <v>696732.54681657616</v>
      </c>
    </row>
    <row r="167" spans="1:36" x14ac:dyDescent="0.15">
      <c r="A167" s="2">
        <v>42106</v>
      </c>
      <c r="B167" s="42">
        <v>1.065327006</v>
      </c>
      <c r="C167" s="12">
        <f t="shared" si="63"/>
        <v>92044.253318399991</v>
      </c>
      <c r="D167" s="12">
        <f>Výpar!$H$18/30</f>
        <v>9562.0499999999975</v>
      </c>
      <c r="E167" s="12">
        <f t="shared" si="64"/>
        <v>9848.9114999999983</v>
      </c>
      <c r="F167" s="13">
        <f t="shared" si="65"/>
        <v>11664</v>
      </c>
      <c r="G167" s="13">
        <f t="shared" si="66"/>
        <v>7171.2000000000007</v>
      </c>
      <c r="H167" s="14">
        <f t="shared" si="66"/>
        <v>7171.2000000000007</v>
      </c>
      <c r="I167" s="15">
        <f t="shared" si="58"/>
        <v>26006.400000000001</v>
      </c>
      <c r="J167" s="15">
        <f t="shared" si="59"/>
        <v>56188.941818399995</v>
      </c>
      <c r="K167" s="15">
        <f t="shared" si="67"/>
        <v>5627000</v>
      </c>
      <c r="L167" s="15">
        <f t="shared" si="68"/>
        <v>6803703.4562600525</v>
      </c>
      <c r="N167" s="2">
        <v>42106</v>
      </c>
      <c r="O167" s="42">
        <f t="shared" si="60"/>
        <v>0.35160429777126262</v>
      </c>
      <c r="P167" s="12">
        <f t="shared" si="69"/>
        <v>30378.611327437091</v>
      </c>
      <c r="Q167" s="12">
        <f t="shared" si="70"/>
        <v>2731.3199999999993</v>
      </c>
      <c r="R167" s="12">
        <f t="shared" si="71"/>
        <v>2813.2595999999994</v>
      </c>
      <c r="S167" s="13">
        <f t="shared" si="72"/>
        <v>7171.2000000000007</v>
      </c>
      <c r="T167" s="13">
        <f t="shared" si="78"/>
        <v>0</v>
      </c>
      <c r="U167" s="14">
        <v>0</v>
      </c>
      <c r="V167" s="15">
        <f t="shared" si="85"/>
        <v>7171.2000000000007</v>
      </c>
      <c r="W167" s="15">
        <f t="shared" si="73"/>
        <v>20394.151727437093</v>
      </c>
      <c r="X167" s="15">
        <f t="shared" si="84"/>
        <v>6518000</v>
      </c>
      <c r="Y167" s="15">
        <f t="shared" si="80"/>
        <v>3150775.0353243668</v>
      </c>
      <c r="Z167" s="15">
        <f t="shared" si="74"/>
        <v>6518000</v>
      </c>
      <c r="AB167" s="2">
        <v>42106</v>
      </c>
      <c r="AC167" s="12">
        <f t="shared" si="61"/>
        <v>10039.369574568589</v>
      </c>
      <c r="AD167" s="12">
        <f t="shared" si="75"/>
        <v>1071.0257804999997</v>
      </c>
      <c r="AE167" s="12">
        <f t="shared" si="83"/>
        <v>1103.1565539149997</v>
      </c>
      <c r="AF167" s="13">
        <f t="shared" si="76"/>
        <v>4147.2</v>
      </c>
      <c r="AG167" s="15">
        <f t="shared" si="86"/>
        <v>4147.2</v>
      </c>
      <c r="AH167" s="15">
        <f t="shared" si="77"/>
        <v>4789.0130206535896</v>
      </c>
      <c r="AI167" s="15">
        <f t="shared" si="81"/>
        <v>1661721.43</v>
      </c>
      <c r="AJ167" s="15">
        <f t="shared" si="82"/>
        <v>701521.55983722978</v>
      </c>
    </row>
    <row r="168" spans="1:36" x14ac:dyDescent="0.15">
      <c r="A168" s="2">
        <v>42107</v>
      </c>
      <c r="B168" s="42">
        <v>0.23490356700000001</v>
      </c>
      <c r="C168" s="12">
        <f t="shared" si="63"/>
        <v>20295.668188800002</v>
      </c>
      <c r="D168" s="12">
        <f>Výpar!$H$18/30</f>
        <v>9562.0499999999975</v>
      </c>
      <c r="E168" s="12">
        <f t="shared" si="64"/>
        <v>9848.9114999999983</v>
      </c>
      <c r="F168" s="13">
        <f t="shared" si="65"/>
        <v>11664</v>
      </c>
      <c r="G168" s="13">
        <f t="shared" si="66"/>
        <v>7171.2000000000007</v>
      </c>
      <c r="H168" s="14">
        <f t="shared" si="66"/>
        <v>7171.2000000000007</v>
      </c>
      <c r="I168" s="15">
        <f t="shared" si="58"/>
        <v>26006.400000000001</v>
      </c>
      <c r="J168" s="15">
        <f t="shared" si="59"/>
        <v>-15559.643311199994</v>
      </c>
      <c r="K168" s="15">
        <f t="shared" si="67"/>
        <v>5611440.3566888003</v>
      </c>
      <c r="L168" s="15">
        <f t="shared" si="68"/>
        <v>6772584.169637653</v>
      </c>
      <c r="N168" s="2">
        <v>42107</v>
      </c>
      <c r="O168" s="42">
        <f t="shared" si="60"/>
        <v>7.7528405131785189E-2</v>
      </c>
      <c r="P168" s="12">
        <f t="shared" si="69"/>
        <v>6698.4542033862399</v>
      </c>
      <c r="Q168" s="12">
        <f t="shared" si="70"/>
        <v>2731.3199999999993</v>
      </c>
      <c r="R168" s="12">
        <f t="shared" si="71"/>
        <v>2813.2595999999994</v>
      </c>
      <c r="S168" s="13">
        <f t="shared" si="72"/>
        <v>7171.2000000000007</v>
      </c>
      <c r="T168" s="13">
        <f t="shared" si="78"/>
        <v>0</v>
      </c>
      <c r="U168" s="14">
        <v>0</v>
      </c>
      <c r="V168" s="15">
        <f t="shared" si="85"/>
        <v>7171.2000000000007</v>
      </c>
      <c r="W168" s="15">
        <f t="shared" si="73"/>
        <v>-3286.0053966137602</v>
      </c>
      <c r="X168" s="15">
        <f t="shared" si="84"/>
        <v>6514713.9946033861</v>
      </c>
      <c r="Y168" s="15">
        <f t="shared" si="80"/>
        <v>3144203.0245311391</v>
      </c>
      <c r="Z168" s="15">
        <f t="shared" si="74"/>
        <v>6518000</v>
      </c>
      <c r="AB168" s="2">
        <v>42107</v>
      </c>
      <c r="AC168" s="12">
        <f t="shared" si="61"/>
        <v>2213.6712110135263</v>
      </c>
      <c r="AD168" s="12">
        <f t="shared" si="75"/>
        <v>1071.0257804999997</v>
      </c>
      <c r="AE168" s="12">
        <f t="shared" si="83"/>
        <v>1103.1565539149997</v>
      </c>
      <c r="AF168" s="13">
        <f t="shared" si="76"/>
        <v>4147.2</v>
      </c>
      <c r="AG168" s="15">
        <f t="shared" si="86"/>
        <v>4147.2</v>
      </c>
      <c r="AH168" s="15">
        <f t="shared" si="77"/>
        <v>-3036.6853429014732</v>
      </c>
      <c r="AI168" s="15">
        <f t="shared" si="81"/>
        <v>1658684.7446570985</v>
      </c>
      <c r="AJ168" s="15">
        <f t="shared" si="82"/>
        <v>695448.18915142701</v>
      </c>
    </row>
    <row r="169" spans="1:36" x14ac:dyDescent="0.15">
      <c r="A169" s="2">
        <v>42108</v>
      </c>
      <c r="B169" s="42">
        <v>1.467713399</v>
      </c>
      <c r="C169" s="12">
        <f t="shared" si="63"/>
        <v>126810.4376736</v>
      </c>
      <c r="D169" s="12">
        <f>Výpar!$H$18/30</f>
        <v>9562.0499999999975</v>
      </c>
      <c r="E169" s="12">
        <f t="shared" si="64"/>
        <v>9848.9114999999983</v>
      </c>
      <c r="F169" s="13">
        <f t="shared" si="65"/>
        <v>11664</v>
      </c>
      <c r="G169" s="13">
        <f t="shared" si="66"/>
        <v>7171.2000000000007</v>
      </c>
      <c r="H169" s="14">
        <f t="shared" si="66"/>
        <v>7171.2000000000007</v>
      </c>
      <c r="I169" s="15">
        <f t="shared" si="58"/>
        <v>26006.400000000001</v>
      </c>
      <c r="J169" s="15">
        <f t="shared" si="59"/>
        <v>90955.126173600001</v>
      </c>
      <c r="K169" s="15">
        <f t="shared" si="67"/>
        <v>5627000</v>
      </c>
      <c r="L169" s="15">
        <f t="shared" si="68"/>
        <v>6863539.2958112527</v>
      </c>
      <c r="N169" s="2">
        <v>42108</v>
      </c>
      <c r="O169" s="42">
        <f t="shared" si="60"/>
        <v>0.48440932791378805</v>
      </c>
      <c r="P169" s="12">
        <f t="shared" si="69"/>
        <v>41852.965931751285</v>
      </c>
      <c r="Q169" s="12">
        <f t="shared" si="70"/>
        <v>2731.3199999999993</v>
      </c>
      <c r="R169" s="12">
        <f t="shared" si="71"/>
        <v>2813.2595999999994</v>
      </c>
      <c r="S169" s="13">
        <f t="shared" si="72"/>
        <v>7171.2000000000007</v>
      </c>
      <c r="T169" s="13">
        <f>IF(AG169-$AG$5&gt;0,AG169-$AG$5,0)</f>
        <v>0</v>
      </c>
      <c r="U169" s="14">
        <v>0</v>
      </c>
      <c r="V169" s="15">
        <f t="shared" si="85"/>
        <v>7171.2000000000007</v>
      </c>
      <c r="W169" s="15">
        <f t="shared" si="73"/>
        <v>31868.506331751283</v>
      </c>
      <c r="X169" s="15">
        <f t="shared" si="84"/>
        <v>6518000</v>
      </c>
      <c r="Y169" s="15">
        <f t="shared" si="80"/>
        <v>3176071.5308628902</v>
      </c>
      <c r="Z169" s="15">
        <f t="shared" si="74"/>
        <v>6518000</v>
      </c>
      <c r="AB169" s="2">
        <v>42108</v>
      </c>
      <c r="AC169" s="12">
        <f t="shared" si="61"/>
        <v>13831.356155545775</v>
      </c>
      <c r="AD169" s="12">
        <f t="shared" si="75"/>
        <v>1071.0257804999997</v>
      </c>
      <c r="AE169" s="12">
        <f t="shared" si="83"/>
        <v>1103.1565539149997</v>
      </c>
      <c r="AF169" s="13">
        <f t="shared" si="76"/>
        <v>4147.2</v>
      </c>
      <c r="AG169" s="15">
        <f t="shared" si="86"/>
        <v>4147.2</v>
      </c>
      <c r="AH169" s="15">
        <f t="shared" si="77"/>
        <v>8580.9996016307741</v>
      </c>
      <c r="AI169" s="15">
        <f t="shared" si="81"/>
        <v>1661721.43</v>
      </c>
      <c r="AJ169" s="15">
        <f t="shared" si="82"/>
        <v>704029.18875305774</v>
      </c>
    </row>
    <row r="170" spans="1:36" s="32" customFormat="1" x14ac:dyDescent="0.15">
      <c r="A170" s="31">
        <v>42109</v>
      </c>
      <c r="B170" s="32">
        <v>0.201073108</v>
      </c>
      <c r="C170" s="33">
        <f t="shared" si="63"/>
        <v>17372.7165312</v>
      </c>
      <c r="D170" s="33">
        <f>Výpar!$H$18/30</f>
        <v>9562.0499999999975</v>
      </c>
      <c r="E170" s="33">
        <f t="shared" si="64"/>
        <v>9848.9114999999983</v>
      </c>
      <c r="F170" s="34">
        <f t="shared" si="65"/>
        <v>11664</v>
      </c>
      <c r="G170" s="34">
        <f t="shared" si="66"/>
        <v>7171.2000000000007</v>
      </c>
      <c r="H170" s="35">
        <f t="shared" si="66"/>
        <v>7171.2000000000007</v>
      </c>
      <c r="I170" s="36">
        <f t="shared" si="58"/>
        <v>26006.400000000001</v>
      </c>
      <c r="J170" s="36">
        <f t="shared" si="59"/>
        <v>-18482.594968799996</v>
      </c>
      <c r="K170" s="36">
        <f t="shared" si="67"/>
        <v>5608517.4050311996</v>
      </c>
      <c r="L170" s="36">
        <f t="shared" si="68"/>
        <v>6826574.1058736518</v>
      </c>
      <c r="N170" s="31">
        <v>42109</v>
      </c>
      <c r="O170" s="32">
        <f t="shared" si="60"/>
        <v>6.6362880637445568E-2</v>
      </c>
      <c r="P170" s="33">
        <f t="shared" si="69"/>
        <v>5733.7528870752967</v>
      </c>
      <c r="Q170" s="33">
        <f t="shared" si="70"/>
        <v>2731.3199999999993</v>
      </c>
      <c r="R170" s="33">
        <f t="shared" si="71"/>
        <v>2813.2595999999994</v>
      </c>
      <c r="S170" s="34">
        <f t="shared" si="72"/>
        <v>7171.2000000000007</v>
      </c>
      <c r="T170" s="13">
        <f t="shared" ref="T170:T233" si="87">IF(AG170-$AG$5&gt;0,AG170-$AG$5,0)</f>
        <v>0</v>
      </c>
      <c r="U170" s="35">
        <v>0</v>
      </c>
      <c r="V170" s="15">
        <f t="shared" si="85"/>
        <v>7171.2000000000007</v>
      </c>
      <c r="W170" s="15">
        <f>P170+T170-(R170+V170)</f>
        <v>-4250.7067129247034</v>
      </c>
      <c r="X170" s="36">
        <f>IF(IF(W170+X169&gt;$Y$2,$Y$2,W170+X169)&lt;0,0,IF(W170+X169&gt;$Y$2,$Y$2,W170+X169))</f>
        <v>6513749.2932870751</v>
      </c>
      <c r="Y170" s="36">
        <f t="shared" si="80"/>
        <v>3167570.1174370404</v>
      </c>
      <c r="Z170" s="36">
        <f t="shared" si="74"/>
        <v>6518000</v>
      </c>
      <c r="AB170" s="31">
        <v>42109</v>
      </c>
      <c r="AC170" s="33">
        <f t="shared" si="61"/>
        <v>1894.8616071403189</v>
      </c>
      <c r="AD170" s="33">
        <f t="shared" si="75"/>
        <v>1071.0257804999997</v>
      </c>
      <c r="AE170" s="33">
        <f t="shared" si="83"/>
        <v>1103.1565539149997</v>
      </c>
      <c r="AF170" s="13">
        <f t="shared" si="76"/>
        <v>4147.2</v>
      </c>
      <c r="AG170" s="36">
        <f>IF(AI169&gt;0,SUM(AF170:AF170),0)</f>
        <v>4147.2</v>
      </c>
      <c r="AH170" s="36">
        <f>AC170-(AE170+AG170)</f>
        <v>-3355.4949467746806</v>
      </c>
      <c r="AI170" s="36">
        <f t="shared" si="81"/>
        <v>1658365.9350532251</v>
      </c>
      <c r="AJ170" s="36">
        <f t="shared" si="82"/>
        <v>697318.19885950815</v>
      </c>
    </row>
    <row r="171" spans="1:36" x14ac:dyDescent="0.15">
      <c r="A171" s="2">
        <v>42110</v>
      </c>
      <c r="B171" s="42">
        <v>0.65516982899999998</v>
      </c>
      <c r="C171" s="12">
        <f t="shared" si="63"/>
        <v>56606.673225599996</v>
      </c>
      <c r="D171" s="12">
        <f>Výpar!$H$18/30</f>
        <v>9562.0499999999975</v>
      </c>
      <c r="E171" s="12">
        <f t="shared" si="64"/>
        <v>9848.9114999999983</v>
      </c>
      <c r="F171" s="13">
        <f t="shared" si="65"/>
        <v>11664</v>
      </c>
      <c r="G171" s="13">
        <f t="shared" si="66"/>
        <v>7171.2000000000007</v>
      </c>
      <c r="H171" s="14">
        <f t="shared" si="66"/>
        <v>7171.2000000000007</v>
      </c>
      <c r="I171" s="15">
        <f t="shared" si="58"/>
        <v>26006.400000000001</v>
      </c>
      <c r="J171" s="15">
        <f t="shared" si="59"/>
        <v>20751.3617256</v>
      </c>
      <c r="K171" s="15">
        <f t="shared" si="67"/>
        <v>5627000</v>
      </c>
      <c r="L171" s="15">
        <f t="shared" si="68"/>
        <v>6847325.4675992522</v>
      </c>
      <c r="N171" s="2">
        <v>42110</v>
      </c>
      <c r="O171" s="42">
        <f t="shared" si="60"/>
        <v>0.21623457055820025</v>
      </c>
      <c r="P171" s="12">
        <f t="shared" si="69"/>
        <v>18682.6668962285</v>
      </c>
      <c r="Q171" s="12">
        <f t="shared" si="70"/>
        <v>2731.3199999999993</v>
      </c>
      <c r="R171" s="12">
        <f t="shared" si="71"/>
        <v>2813.2595999999994</v>
      </c>
      <c r="S171" s="13">
        <f t="shared" si="72"/>
        <v>7171.2000000000007</v>
      </c>
      <c r="T171" s="13">
        <f t="shared" si="87"/>
        <v>0</v>
      </c>
      <c r="U171" s="14">
        <v>0</v>
      </c>
      <c r="V171" s="15">
        <f t="shared" si="85"/>
        <v>7171.2000000000007</v>
      </c>
      <c r="W171" s="15">
        <f t="shared" si="73"/>
        <v>8698.2072962285001</v>
      </c>
      <c r="X171" s="15">
        <f t="shared" si="84"/>
        <v>6518000</v>
      </c>
      <c r="Y171" s="15">
        <f t="shared" si="80"/>
        <v>3176268.3247332689</v>
      </c>
      <c r="Z171" s="15">
        <f t="shared" si="74"/>
        <v>6518000</v>
      </c>
      <c r="AB171" s="2">
        <v>42110</v>
      </c>
      <c r="AC171" s="12">
        <f t="shared" si="61"/>
        <v>6174.1531101652226</v>
      </c>
      <c r="AD171" s="12">
        <f t="shared" si="75"/>
        <v>1071.0257804999997</v>
      </c>
      <c r="AE171" s="12">
        <f t="shared" si="83"/>
        <v>1103.1565539149997</v>
      </c>
      <c r="AF171" s="13">
        <f t="shared" si="76"/>
        <v>4147.2</v>
      </c>
      <c r="AG171" s="36">
        <f t="shared" ref="AG171:AG234" si="88">IF(AI170&gt;0,SUM(AF171:AF171),0)</f>
        <v>4147.2</v>
      </c>
      <c r="AH171" s="15">
        <f t="shared" si="77"/>
        <v>923.79655625022315</v>
      </c>
      <c r="AI171" s="15">
        <f t="shared" si="81"/>
        <v>1659289.7316094753</v>
      </c>
      <c r="AJ171" s="15">
        <f t="shared" si="82"/>
        <v>695810.29702523374</v>
      </c>
    </row>
    <row r="172" spans="1:36" x14ac:dyDescent="0.15">
      <c r="A172" s="2">
        <v>42111</v>
      </c>
      <c r="B172" s="42">
        <v>1.027288518</v>
      </c>
      <c r="C172" s="12">
        <f t="shared" si="63"/>
        <v>88757.727955199996</v>
      </c>
      <c r="D172" s="12">
        <f>Výpar!$H$18/30</f>
        <v>9562.0499999999975</v>
      </c>
      <c r="E172" s="12">
        <f t="shared" si="64"/>
        <v>9848.9114999999983</v>
      </c>
      <c r="F172" s="13">
        <f t="shared" si="65"/>
        <v>11664</v>
      </c>
      <c r="G172" s="13">
        <f t="shared" si="66"/>
        <v>7171.2000000000007</v>
      </c>
      <c r="H172" s="14">
        <f t="shared" si="66"/>
        <v>7171.2000000000007</v>
      </c>
      <c r="I172" s="15">
        <f t="shared" si="58"/>
        <v>26006.400000000001</v>
      </c>
      <c r="J172" s="15">
        <f t="shared" si="59"/>
        <v>52902.4164552</v>
      </c>
      <c r="K172" s="15">
        <f t="shared" si="67"/>
        <v>5627000</v>
      </c>
      <c r="L172" s="15">
        <f t="shared" si="68"/>
        <v>6900227.8840544522</v>
      </c>
      <c r="N172" s="2">
        <v>42111</v>
      </c>
      <c r="O172" s="42">
        <f t="shared" si="60"/>
        <v>0.33904994048359932</v>
      </c>
      <c r="P172" s="12">
        <f t="shared" si="69"/>
        <v>29293.91485778298</v>
      </c>
      <c r="Q172" s="12">
        <f t="shared" si="70"/>
        <v>2731.3199999999993</v>
      </c>
      <c r="R172" s="12">
        <f t="shared" si="71"/>
        <v>2813.2595999999994</v>
      </c>
      <c r="S172" s="13">
        <f t="shared" si="72"/>
        <v>7171.2000000000007</v>
      </c>
      <c r="T172" s="13">
        <f t="shared" si="87"/>
        <v>0</v>
      </c>
      <c r="U172" s="14">
        <v>0</v>
      </c>
      <c r="V172" s="15">
        <f t="shared" si="85"/>
        <v>7171.2000000000007</v>
      </c>
      <c r="W172" s="15">
        <f t="shared" si="73"/>
        <v>19309.455257782982</v>
      </c>
      <c r="X172" s="15">
        <f>IF(IF(W172+X171&gt;$Y$2,$Y$2,W172+X171)&lt;0,0,IF(W172+X171&gt;$Y$2,$Y$2,W172+X171))</f>
        <v>6518000</v>
      </c>
      <c r="Y172" s="15">
        <f t="shared" si="80"/>
        <v>3195577.7799910521</v>
      </c>
      <c r="Z172" s="15">
        <f t="shared" si="74"/>
        <v>6518000</v>
      </c>
      <c r="AB172" s="2">
        <v>42111</v>
      </c>
      <c r="AC172" s="12">
        <f t="shared" si="61"/>
        <v>9680.9045803095469</v>
      </c>
      <c r="AD172" s="12">
        <f t="shared" si="75"/>
        <v>1071.0257804999997</v>
      </c>
      <c r="AE172" s="12">
        <f t="shared" si="83"/>
        <v>1103.1565539149997</v>
      </c>
      <c r="AF172" s="13">
        <f t="shared" si="76"/>
        <v>4147.2</v>
      </c>
      <c r="AG172" s="36">
        <f t="shared" si="88"/>
        <v>4147.2</v>
      </c>
      <c r="AH172" s="15">
        <f t="shared" si="77"/>
        <v>4430.5480263945474</v>
      </c>
      <c r="AI172" s="15">
        <f t="shared" si="81"/>
        <v>1661721.43</v>
      </c>
      <c r="AJ172" s="15">
        <f t="shared" si="82"/>
        <v>700240.8450516283</v>
      </c>
    </row>
    <row r="173" spans="1:36" x14ac:dyDescent="0.15">
      <c r="A173" s="2">
        <v>42112</v>
      </c>
      <c r="B173" s="42">
        <v>0.191507858</v>
      </c>
      <c r="C173" s="12">
        <f t="shared" si="63"/>
        <v>16546.278931199999</v>
      </c>
      <c r="D173" s="12">
        <f>Výpar!$H$18/30</f>
        <v>9562.0499999999975</v>
      </c>
      <c r="E173" s="12">
        <f t="shared" si="64"/>
        <v>9848.9114999999983</v>
      </c>
      <c r="F173" s="13">
        <f t="shared" si="65"/>
        <v>11664</v>
      </c>
      <c r="G173" s="13">
        <f t="shared" si="66"/>
        <v>7171.2000000000007</v>
      </c>
      <c r="H173" s="14">
        <f t="shared" si="66"/>
        <v>7171.2000000000007</v>
      </c>
      <c r="I173" s="15">
        <f t="shared" si="58"/>
        <v>26006.400000000001</v>
      </c>
      <c r="J173" s="15">
        <f t="shared" si="59"/>
        <v>-19309.032568799998</v>
      </c>
      <c r="K173" s="15">
        <f t="shared" si="67"/>
        <v>5607690.9674311997</v>
      </c>
      <c r="L173" s="15">
        <f t="shared" si="68"/>
        <v>6861609.8189168517</v>
      </c>
      <c r="N173" s="2">
        <v>42112</v>
      </c>
      <c r="O173" s="42">
        <f t="shared" si="60"/>
        <v>6.3205931653410735E-2</v>
      </c>
      <c r="P173" s="12">
        <f t="shared" si="69"/>
        <v>5460.9924948546877</v>
      </c>
      <c r="Q173" s="12">
        <f t="shared" si="70"/>
        <v>2731.3199999999993</v>
      </c>
      <c r="R173" s="12">
        <f t="shared" si="71"/>
        <v>2813.2595999999994</v>
      </c>
      <c r="S173" s="13">
        <f t="shared" si="72"/>
        <v>7171.2000000000007</v>
      </c>
      <c r="T173" s="13">
        <f t="shared" si="87"/>
        <v>0</v>
      </c>
      <c r="U173" s="14">
        <v>0</v>
      </c>
      <c r="V173" s="15">
        <f t="shared" si="85"/>
        <v>7171.2000000000007</v>
      </c>
      <c r="W173" s="15">
        <f t="shared" si="73"/>
        <v>-4523.4671051453124</v>
      </c>
      <c r="X173" s="15">
        <f t="shared" si="84"/>
        <v>6513476.5328948544</v>
      </c>
      <c r="Y173" s="15">
        <f t="shared" si="80"/>
        <v>3186530.845780761</v>
      </c>
      <c r="Z173" s="15">
        <f t="shared" si="74"/>
        <v>6518000</v>
      </c>
      <c r="AB173" s="2">
        <v>42112</v>
      </c>
      <c r="AC173" s="12">
        <f t="shared" si="61"/>
        <v>1804.7211345133237</v>
      </c>
      <c r="AD173" s="12">
        <f t="shared" si="75"/>
        <v>1071.0257804999997</v>
      </c>
      <c r="AE173" s="12">
        <f t="shared" si="83"/>
        <v>1103.1565539149997</v>
      </c>
      <c r="AF173" s="13">
        <f t="shared" si="76"/>
        <v>4147.2</v>
      </c>
      <c r="AG173" s="36">
        <f t="shared" si="88"/>
        <v>4147.2</v>
      </c>
      <c r="AH173" s="15">
        <f t="shared" si="77"/>
        <v>-3445.6354194016758</v>
      </c>
      <c r="AI173" s="15">
        <f t="shared" si="81"/>
        <v>1658275.7945805984</v>
      </c>
      <c r="AJ173" s="15">
        <f t="shared" si="82"/>
        <v>693349.57421282516</v>
      </c>
    </row>
    <row r="174" spans="1:36" x14ac:dyDescent="0.15">
      <c r="A174" s="2">
        <v>42113</v>
      </c>
      <c r="B174" s="42">
        <v>0.59943733200000004</v>
      </c>
      <c r="C174" s="12">
        <f t="shared" si="63"/>
        <v>51791.385484800005</v>
      </c>
      <c r="D174" s="12">
        <f>Výpar!$H$18/30</f>
        <v>9562.0499999999975</v>
      </c>
      <c r="E174" s="12">
        <f t="shared" si="64"/>
        <v>9848.9114999999983</v>
      </c>
      <c r="F174" s="13">
        <f t="shared" si="65"/>
        <v>11664</v>
      </c>
      <c r="G174" s="13">
        <f t="shared" si="66"/>
        <v>7171.2000000000007</v>
      </c>
      <c r="H174" s="14">
        <f t="shared" si="66"/>
        <v>7171.2000000000007</v>
      </c>
      <c r="I174" s="15">
        <f t="shared" si="58"/>
        <v>26006.400000000001</v>
      </c>
      <c r="J174" s="15">
        <f t="shared" si="59"/>
        <v>15936.073984800008</v>
      </c>
      <c r="K174" s="15">
        <f t="shared" si="67"/>
        <v>5623627.0414159996</v>
      </c>
      <c r="L174" s="15">
        <f t="shared" si="68"/>
        <v>6874172.9343176512</v>
      </c>
      <c r="N174" s="2">
        <v>42113</v>
      </c>
      <c r="O174" s="42">
        <f t="shared" si="60"/>
        <v>0.19784041987924528</v>
      </c>
      <c r="P174" s="12">
        <f t="shared" si="69"/>
        <v>17093.412277566793</v>
      </c>
      <c r="Q174" s="12">
        <f t="shared" si="70"/>
        <v>2731.3199999999993</v>
      </c>
      <c r="R174" s="12">
        <f t="shared" si="71"/>
        <v>2813.2595999999994</v>
      </c>
      <c r="S174" s="13">
        <f t="shared" si="72"/>
        <v>7171.2000000000007</v>
      </c>
      <c r="T174" s="13">
        <f t="shared" si="87"/>
        <v>0</v>
      </c>
      <c r="U174" s="14">
        <v>0</v>
      </c>
      <c r="V174" s="15">
        <f t="shared" si="85"/>
        <v>7171.2000000000007</v>
      </c>
      <c r="W174" s="15">
        <f t="shared" si="73"/>
        <v>7108.9526775667928</v>
      </c>
      <c r="X174" s="15">
        <f t="shared" si="84"/>
        <v>6518000</v>
      </c>
      <c r="Y174" s="15">
        <f t="shared" si="80"/>
        <v>3193639.798458328</v>
      </c>
      <c r="Z174" s="15">
        <f t="shared" si="74"/>
        <v>6518000</v>
      </c>
      <c r="AB174" s="2">
        <v>42113</v>
      </c>
      <c r="AC174" s="12">
        <f t="shared" si="61"/>
        <v>5648.9442948950946</v>
      </c>
      <c r="AD174" s="12">
        <f t="shared" si="75"/>
        <v>1071.0257804999997</v>
      </c>
      <c r="AE174" s="12">
        <f t="shared" si="83"/>
        <v>1103.1565539149997</v>
      </c>
      <c r="AF174" s="13">
        <f t="shared" si="76"/>
        <v>4147.2</v>
      </c>
      <c r="AG174" s="36">
        <f t="shared" si="88"/>
        <v>4147.2</v>
      </c>
      <c r="AH174" s="15">
        <f t="shared" si="77"/>
        <v>398.58774098009508</v>
      </c>
      <c r="AI174" s="15">
        <f t="shared" si="81"/>
        <v>1658674.3823215785</v>
      </c>
      <c r="AJ174" s="15">
        <f t="shared" si="82"/>
        <v>690701.11427538376</v>
      </c>
    </row>
    <row r="175" spans="1:36" x14ac:dyDescent="0.15">
      <c r="A175" s="2">
        <v>42114</v>
      </c>
      <c r="B175" s="42">
        <v>0.62344731099999995</v>
      </c>
      <c r="C175" s="12">
        <f t="shared" si="63"/>
        <v>53865.847670399999</v>
      </c>
      <c r="D175" s="12">
        <f>Výpar!$H$18/30</f>
        <v>9562.0499999999975</v>
      </c>
      <c r="E175" s="12">
        <f t="shared" si="64"/>
        <v>9848.9114999999983</v>
      </c>
      <c r="F175" s="13">
        <f t="shared" si="65"/>
        <v>11664</v>
      </c>
      <c r="G175" s="13">
        <f t="shared" si="66"/>
        <v>7171.2000000000007</v>
      </c>
      <c r="H175" s="14">
        <f t="shared" si="66"/>
        <v>7171.2000000000007</v>
      </c>
      <c r="I175" s="15">
        <f t="shared" si="58"/>
        <v>26006.400000000001</v>
      </c>
      <c r="J175" s="15">
        <f t="shared" si="59"/>
        <v>18010.536170400002</v>
      </c>
      <c r="K175" s="15">
        <f t="shared" si="67"/>
        <v>5627000</v>
      </c>
      <c r="L175" s="15">
        <f t="shared" si="68"/>
        <v>6892183.470488051</v>
      </c>
      <c r="N175" s="2">
        <v>42114</v>
      </c>
      <c r="O175" s="42">
        <f t="shared" si="60"/>
        <v>0.20576475837648761</v>
      </c>
      <c r="P175" s="12">
        <f t="shared" si="69"/>
        <v>17778.075123728529</v>
      </c>
      <c r="Q175" s="12">
        <f t="shared" si="70"/>
        <v>2731.3199999999993</v>
      </c>
      <c r="R175" s="12">
        <f t="shared" si="71"/>
        <v>2813.2595999999994</v>
      </c>
      <c r="S175" s="13">
        <f t="shared" si="72"/>
        <v>7171.2000000000007</v>
      </c>
      <c r="T175" s="13">
        <f t="shared" si="87"/>
        <v>0</v>
      </c>
      <c r="U175" s="14">
        <v>0</v>
      </c>
      <c r="V175" s="15">
        <f t="shared" si="85"/>
        <v>7171.2000000000007</v>
      </c>
      <c r="W175" s="15">
        <f t="shared" si="73"/>
        <v>7793.6155237285293</v>
      </c>
      <c r="X175" s="15">
        <f t="shared" si="84"/>
        <v>6518000</v>
      </c>
      <c r="Y175" s="15">
        <f t="shared" si="80"/>
        <v>3201433.4139820565</v>
      </c>
      <c r="Z175" s="15">
        <f t="shared" si="74"/>
        <v>6518000</v>
      </c>
      <c r="AB175" s="2">
        <v>42114</v>
      </c>
      <c r="AC175" s="12">
        <f t="shared" si="61"/>
        <v>5875.2082038179369</v>
      </c>
      <c r="AD175" s="12">
        <f t="shared" si="75"/>
        <v>1071.0257804999997</v>
      </c>
      <c r="AE175" s="12">
        <f t="shared" si="83"/>
        <v>1103.1565539149997</v>
      </c>
      <c r="AF175" s="13">
        <f t="shared" si="76"/>
        <v>4147.2</v>
      </c>
      <c r="AG175" s="36">
        <f t="shared" si="88"/>
        <v>4147.2</v>
      </c>
      <c r="AH175" s="15">
        <f t="shared" si="77"/>
        <v>624.85164990293742</v>
      </c>
      <c r="AI175" s="15">
        <f t="shared" si="81"/>
        <v>1659299.2339714814</v>
      </c>
      <c r="AJ175" s="15">
        <f t="shared" si="82"/>
        <v>688903.76989676827</v>
      </c>
    </row>
    <row r="176" spans="1:36" x14ac:dyDescent="0.15">
      <c r="A176" s="2">
        <v>42115</v>
      </c>
      <c r="B176" s="42">
        <v>0.195094827</v>
      </c>
      <c r="C176" s="12">
        <f t="shared" si="63"/>
        <v>16856.193052800001</v>
      </c>
      <c r="D176" s="12">
        <f>Výpar!$H$18/30</f>
        <v>9562.0499999999975</v>
      </c>
      <c r="E176" s="12">
        <f t="shared" si="64"/>
        <v>9848.9114999999983</v>
      </c>
      <c r="F176" s="13">
        <f t="shared" si="65"/>
        <v>11664</v>
      </c>
      <c r="G176" s="13">
        <f t="shared" si="66"/>
        <v>7171.2000000000007</v>
      </c>
      <c r="H176" s="14">
        <f t="shared" si="66"/>
        <v>7171.2000000000007</v>
      </c>
      <c r="I176" s="15">
        <f t="shared" si="58"/>
        <v>26006.400000000001</v>
      </c>
      <c r="J176" s="15">
        <f t="shared" si="59"/>
        <v>-18999.118447199995</v>
      </c>
      <c r="K176" s="15">
        <f t="shared" si="67"/>
        <v>5608000.8815527996</v>
      </c>
      <c r="L176" s="15">
        <f t="shared" si="68"/>
        <v>6854185.2335936502</v>
      </c>
      <c r="N176" s="2">
        <v>42115</v>
      </c>
      <c r="O176" s="42">
        <f t="shared" si="60"/>
        <v>6.4389787604934676E-2</v>
      </c>
      <c r="P176" s="12">
        <f t="shared" si="69"/>
        <v>5563.2776490663564</v>
      </c>
      <c r="Q176" s="12">
        <f t="shared" si="70"/>
        <v>2731.3199999999993</v>
      </c>
      <c r="R176" s="12">
        <f t="shared" si="71"/>
        <v>2813.2595999999994</v>
      </c>
      <c r="S176" s="13">
        <f t="shared" si="72"/>
        <v>7171.2000000000007</v>
      </c>
      <c r="T176" s="13">
        <f t="shared" si="87"/>
        <v>0</v>
      </c>
      <c r="U176" s="14">
        <v>0</v>
      </c>
      <c r="V176" s="15">
        <f t="shared" si="85"/>
        <v>7171.2000000000007</v>
      </c>
      <c r="W176" s="15">
        <f t="shared" si="73"/>
        <v>-4421.1819509336437</v>
      </c>
      <c r="X176" s="15">
        <f t="shared" si="84"/>
        <v>6513578.8180490667</v>
      </c>
      <c r="Y176" s="15">
        <f t="shared" si="80"/>
        <v>3192591.0500801899</v>
      </c>
      <c r="Z176" s="15">
        <f t="shared" si="74"/>
        <v>6518000</v>
      </c>
      <c r="AB176" s="2">
        <v>42115</v>
      </c>
      <c r="AC176" s="12">
        <f t="shared" si="61"/>
        <v>1838.5238141043828</v>
      </c>
      <c r="AD176" s="12">
        <f t="shared" si="75"/>
        <v>1071.0257804999997</v>
      </c>
      <c r="AE176" s="12">
        <f t="shared" si="83"/>
        <v>1103.1565539149997</v>
      </c>
      <c r="AF176" s="13">
        <f t="shared" si="76"/>
        <v>4147.2</v>
      </c>
      <c r="AG176" s="36">
        <f t="shared" si="88"/>
        <v>4147.2</v>
      </c>
      <c r="AH176" s="15">
        <f t="shared" si="77"/>
        <v>-3411.8327398106167</v>
      </c>
      <c r="AI176" s="15">
        <f t="shared" si="81"/>
        <v>1655887.4012316708</v>
      </c>
      <c r="AJ176" s="15">
        <f t="shared" si="82"/>
        <v>679657.90838862839</v>
      </c>
    </row>
    <row r="177" spans="1:36" x14ac:dyDescent="0.15">
      <c r="A177" s="2">
        <v>42116</v>
      </c>
      <c r="B177" s="42">
        <v>1.06687344</v>
      </c>
      <c r="C177" s="12">
        <f t="shared" si="63"/>
        <v>92177.865215999991</v>
      </c>
      <c r="D177" s="12">
        <f>Výpar!$H$18/30</f>
        <v>9562.0499999999975</v>
      </c>
      <c r="E177" s="12">
        <f t="shared" si="64"/>
        <v>9848.9114999999983</v>
      </c>
      <c r="F177" s="13">
        <f t="shared" si="65"/>
        <v>11664</v>
      </c>
      <c r="G177" s="13">
        <f t="shared" si="66"/>
        <v>7171.2000000000007</v>
      </c>
      <c r="H177" s="14">
        <f t="shared" si="66"/>
        <v>7171.2000000000007</v>
      </c>
      <c r="I177" s="15">
        <f t="shared" si="58"/>
        <v>26006.400000000001</v>
      </c>
      <c r="J177" s="15">
        <f t="shared" si="59"/>
        <v>56322.553715999995</v>
      </c>
      <c r="K177" s="15">
        <f t="shared" si="67"/>
        <v>5627000</v>
      </c>
      <c r="L177" s="15">
        <f t="shared" si="68"/>
        <v>6910507.7873096503</v>
      </c>
      <c r="N177" s="2">
        <v>42116</v>
      </c>
      <c r="O177" s="42">
        <f t="shared" si="60"/>
        <v>0.35211468832510878</v>
      </c>
      <c r="P177" s="12">
        <f t="shared" si="69"/>
        <v>30422.709071289399</v>
      </c>
      <c r="Q177" s="12">
        <f t="shared" si="70"/>
        <v>2731.3199999999993</v>
      </c>
      <c r="R177" s="12">
        <f t="shared" si="71"/>
        <v>2813.2595999999994</v>
      </c>
      <c r="S177" s="13">
        <f t="shared" si="72"/>
        <v>7171.2000000000007</v>
      </c>
      <c r="T177" s="13">
        <f t="shared" si="87"/>
        <v>0</v>
      </c>
      <c r="U177" s="14">
        <v>0</v>
      </c>
      <c r="V177" s="15">
        <f t="shared" si="85"/>
        <v>7171.2000000000007</v>
      </c>
      <c r="W177" s="15">
        <f t="shared" si="73"/>
        <v>20438.249471289397</v>
      </c>
      <c r="X177" s="15">
        <f t="shared" si="84"/>
        <v>6518000</v>
      </c>
      <c r="Y177" s="15">
        <f t="shared" si="80"/>
        <v>3213029.2995514795</v>
      </c>
      <c r="Z177" s="15">
        <f t="shared" si="74"/>
        <v>6518000</v>
      </c>
      <c r="AB177" s="2">
        <v>42116</v>
      </c>
      <c r="AC177" s="12">
        <f t="shared" si="61"/>
        <v>10053.94277355936</v>
      </c>
      <c r="AD177" s="12">
        <f t="shared" si="75"/>
        <v>1071.0257804999997</v>
      </c>
      <c r="AE177" s="12">
        <f t="shared" si="83"/>
        <v>1103.1565539149997</v>
      </c>
      <c r="AF177" s="13">
        <f t="shared" si="76"/>
        <v>4147.2</v>
      </c>
      <c r="AG177" s="36">
        <f t="shared" si="88"/>
        <v>4147.2</v>
      </c>
      <c r="AH177" s="15">
        <f t="shared" si="77"/>
        <v>4803.5862196443604</v>
      </c>
      <c r="AI177" s="15">
        <f t="shared" si="81"/>
        <v>1660690.9874513152</v>
      </c>
      <c r="AJ177" s="15">
        <f t="shared" si="82"/>
        <v>683431.05205958802</v>
      </c>
    </row>
    <row r="178" spans="1:36" x14ac:dyDescent="0.15">
      <c r="A178" s="2">
        <v>42117</v>
      </c>
      <c r="B178" s="42">
        <v>0.60964523800000003</v>
      </c>
      <c r="C178" s="12">
        <f t="shared" si="63"/>
        <v>52673.348563200001</v>
      </c>
      <c r="D178" s="12">
        <f>Výpar!$H$18/30</f>
        <v>9562.0499999999975</v>
      </c>
      <c r="E178" s="12">
        <f t="shared" si="64"/>
        <v>9848.9114999999983</v>
      </c>
      <c r="F178" s="13">
        <f t="shared" si="65"/>
        <v>11664</v>
      </c>
      <c r="G178" s="13">
        <f t="shared" si="66"/>
        <v>7171.2000000000007</v>
      </c>
      <c r="H178" s="14">
        <f t="shared" si="66"/>
        <v>7171.2000000000007</v>
      </c>
      <c r="I178" s="15">
        <f t="shared" si="58"/>
        <v>26006.400000000001</v>
      </c>
      <c r="J178" s="15">
        <f t="shared" si="59"/>
        <v>16818.037063200005</v>
      </c>
      <c r="K178" s="15">
        <f t="shared" si="67"/>
        <v>5627000</v>
      </c>
      <c r="L178" s="15">
        <f t="shared" si="68"/>
        <v>6927325.8243728504</v>
      </c>
      <c r="N178" s="2">
        <v>42117</v>
      </c>
      <c r="O178" s="42">
        <f t="shared" si="60"/>
        <v>0.20120947332539912</v>
      </c>
      <c r="P178" s="12">
        <f t="shared" si="69"/>
        <v>17384.498495314485</v>
      </c>
      <c r="Q178" s="12">
        <f t="shared" si="70"/>
        <v>2731.3199999999993</v>
      </c>
      <c r="R178" s="12">
        <f t="shared" si="71"/>
        <v>2813.2595999999994</v>
      </c>
      <c r="S178" s="13">
        <f t="shared" si="72"/>
        <v>7171.2000000000007</v>
      </c>
      <c r="T178" s="13">
        <f t="shared" si="87"/>
        <v>0</v>
      </c>
      <c r="U178" s="14">
        <v>0</v>
      </c>
      <c r="V178" s="15">
        <f t="shared" si="85"/>
        <v>7171.2000000000007</v>
      </c>
      <c r="W178" s="15">
        <f t="shared" si="73"/>
        <v>7400.0388953144848</v>
      </c>
      <c r="X178" s="15">
        <f t="shared" si="84"/>
        <v>6518000</v>
      </c>
      <c r="Y178" s="15">
        <f t="shared" si="80"/>
        <v>3220429.3384467941</v>
      </c>
      <c r="Z178" s="15">
        <f t="shared" si="74"/>
        <v>6518000</v>
      </c>
      <c r="AB178" s="2">
        <v>42117</v>
      </c>
      <c r="AC178" s="12">
        <f t="shared" si="61"/>
        <v>5745.1409935043248</v>
      </c>
      <c r="AD178" s="12">
        <f t="shared" si="75"/>
        <v>1071.0257804999997</v>
      </c>
      <c r="AE178" s="12">
        <f t="shared" si="83"/>
        <v>1103.1565539149997</v>
      </c>
      <c r="AF178" s="13">
        <f t="shared" si="76"/>
        <v>4147.2</v>
      </c>
      <c r="AG178" s="36">
        <f t="shared" si="88"/>
        <v>4147.2</v>
      </c>
      <c r="AH178" s="15">
        <f t="shared" si="77"/>
        <v>494.7844395893253</v>
      </c>
      <c r="AI178" s="15">
        <f t="shared" si="81"/>
        <v>1661185.7718909045</v>
      </c>
      <c r="AJ178" s="15">
        <f t="shared" si="82"/>
        <v>683390.17839008197</v>
      </c>
    </row>
    <row r="179" spans="1:36" x14ac:dyDescent="0.15">
      <c r="A179" s="2">
        <v>42118</v>
      </c>
      <c r="B179" s="42">
        <v>0.197486139</v>
      </c>
      <c r="C179" s="12">
        <f t="shared" si="63"/>
        <v>17062.802409600001</v>
      </c>
      <c r="D179" s="12">
        <f>Výpar!$H$18/30</f>
        <v>9562.0499999999975</v>
      </c>
      <c r="E179" s="12">
        <f t="shared" si="64"/>
        <v>9848.9114999999983</v>
      </c>
      <c r="F179" s="13">
        <f t="shared" si="65"/>
        <v>11664</v>
      </c>
      <c r="G179" s="13">
        <f t="shared" si="66"/>
        <v>7171.2000000000007</v>
      </c>
      <c r="H179" s="14">
        <f t="shared" si="66"/>
        <v>7171.2000000000007</v>
      </c>
      <c r="I179" s="15">
        <f t="shared" si="58"/>
        <v>26006.400000000001</v>
      </c>
      <c r="J179" s="15">
        <f t="shared" si="59"/>
        <v>-18792.509090399995</v>
      </c>
      <c r="K179" s="15">
        <f t="shared" si="67"/>
        <v>5608207.4909095997</v>
      </c>
      <c r="L179" s="15">
        <f t="shared" si="68"/>
        <v>6889740.8061920498</v>
      </c>
      <c r="N179" s="2">
        <v>42118</v>
      </c>
      <c r="O179" s="42">
        <f t="shared" si="60"/>
        <v>6.5179024685921627E-2</v>
      </c>
      <c r="P179" s="12">
        <f t="shared" si="69"/>
        <v>5631.467732863629</v>
      </c>
      <c r="Q179" s="12">
        <f t="shared" si="70"/>
        <v>2731.3199999999993</v>
      </c>
      <c r="R179" s="12">
        <f t="shared" si="71"/>
        <v>2813.2595999999994</v>
      </c>
      <c r="S179" s="13">
        <f t="shared" si="72"/>
        <v>7171.2000000000007</v>
      </c>
      <c r="T179" s="13">
        <f t="shared" si="87"/>
        <v>0</v>
      </c>
      <c r="U179" s="14">
        <v>0</v>
      </c>
      <c r="V179" s="15">
        <f t="shared" si="85"/>
        <v>7171.2000000000007</v>
      </c>
      <c r="W179" s="15">
        <f t="shared" si="73"/>
        <v>-4352.9918671363712</v>
      </c>
      <c r="X179" s="15">
        <f t="shared" si="84"/>
        <v>6513647.0081328638</v>
      </c>
      <c r="Y179" s="15">
        <f t="shared" si="80"/>
        <v>3211723.3547125217</v>
      </c>
      <c r="Z179" s="15">
        <f t="shared" si="74"/>
        <v>6518000</v>
      </c>
      <c r="AB179" s="2">
        <v>42118</v>
      </c>
      <c r="AC179" s="12">
        <f t="shared" si="61"/>
        <v>1861.05892754926</v>
      </c>
      <c r="AD179" s="12">
        <f t="shared" si="75"/>
        <v>1071.0257804999997</v>
      </c>
      <c r="AE179" s="12">
        <f t="shared" si="83"/>
        <v>1103.1565539149997</v>
      </c>
      <c r="AF179" s="13">
        <f t="shared" si="76"/>
        <v>4147.2</v>
      </c>
      <c r="AG179" s="36">
        <f t="shared" si="88"/>
        <v>4147.2</v>
      </c>
      <c r="AH179" s="15">
        <f t="shared" si="77"/>
        <v>-3389.2976263657392</v>
      </c>
      <c r="AI179" s="15">
        <f t="shared" si="81"/>
        <v>1657796.4742645388</v>
      </c>
      <c r="AJ179" s="15">
        <f t="shared" si="82"/>
        <v>676075.92502825521</v>
      </c>
    </row>
    <row r="180" spans="1:36" x14ac:dyDescent="0.15">
      <c r="A180" s="2">
        <v>42119</v>
      </c>
      <c r="B180" s="42">
        <v>1.018711468</v>
      </c>
      <c r="C180" s="12">
        <f t="shared" si="63"/>
        <v>88016.670835199999</v>
      </c>
      <c r="D180" s="12">
        <f>Výpar!$H$18/30</f>
        <v>9562.0499999999975</v>
      </c>
      <c r="E180" s="12">
        <f t="shared" si="64"/>
        <v>9848.9114999999983</v>
      </c>
      <c r="F180" s="13">
        <f t="shared" si="65"/>
        <v>11664</v>
      </c>
      <c r="G180" s="13">
        <f t="shared" si="66"/>
        <v>7171.2000000000007</v>
      </c>
      <c r="H180" s="14">
        <f t="shared" si="66"/>
        <v>7171.2000000000007</v>
      </c>
      <c r="I180" s="15">
        <f t="shared" si="58"/>
        <v>26006.400000000001</v>
      </c>
      <c r="J180" s="15">
        <f t="shared" si="59"/>
        <v>52161.359335200003</v>
      </c>
      <c r="K180" s="15">
        <f t="shared" si="67"/>
        <v>5627000</v>
      </c>
      <c r="L180" s="15">
        <f t="shared" si="68"/>
        <v>6941902.1655272497</v>
      </c>
      <c r="N180" s="2">
        <v>42119</v>
      </c>
      <c r="O180" s="42">
        <f t="shared" si="60"/>
        <v>0.33621914052714075</v>
      </c>
      <c r="P180" s="12">
        <f t="shared" si="69"/>
        <v>29049.333741544961</v>
      </c>
      <c r="Q180" s="12">
        <f t="shared" si="70"/>
        <v>2731.3199999999993</v>
      </c>
      <c r="R180" s="12">
        <f t="shared" si="71"/>
        <v>2813.2595999999994</v>
      </c>
      <c r="S180" s="13">
        <f t="shared" si="72"/>
        <v>7171.2000000000007</v>
      </c>
      <c r="T180" s="13">
        <f t="shared" si="87"/>
        <v>0</v>
      </c>
      <c r="U180" s="14">
        <v>0</v>
      </c>
      <c r="V180" s="15">
        <f t="shared" si="85"/>
        <v>7171.2000000000007</v>
      </c>
      <c r="W180" s="15">
        <f t="shared" si="73"/>
        <v>19064.874141544962</v>
      </c>
      <c r="X180" s="15">
        <f t="shared" si="84"/>
        <v>6518000</v>
      </c>
      <c r="Y180" s="15">
        <f t="shared" si="80"/>
        <v>3230788.2288540667</v>
      </c>
      <c r="Z180" s="15">
        <f t="shared" si="74"/>
        <v>6518000</v>
      </c>
      <c r="AB180" s="2">
        <v>42119</v>
      </c>
      <c r="AC180" s="12">
        <f t="shared" si="61"/>
        <v>9600.0766520541074</v>
      </c>
      <c r="AD180" s="12">
        <f t="shared" si="75"/>
        <v>1071.0257804999997</v>
      </c>
      <c r="AE180" s="12">
        <f t="shared" si="83"/>
        <v>1103.1565539149997</v>
      </c>
      <c r="AF180" s="13">
        <f t="shared" si="76"/>
        <v>4147.2</v>
      </c>
      <c r="AG180" s="36">
        <f t="shared" si="88"/>
        <v>4147.2</v>
      </c>
      <c r="AH180" s="15">
        <f t="shared" si="77"/>
        <v>4349.7200981391079</v>
      </c>
      <c r="AI180" s="15">
        <f t="shared" si="81"/>
        <v>1661721.43</v>
      </c>
      <c r="AJ180" s="15">
        <f t="shared" si="82"/>
        <v>680425.64512639435</v>
      </c>
    </row>
    <row r="181" spans="1:36" x14ac:dyDescent="0.15">
      <c r="A181" s="2">
        <v>42120</v>
      </c>
      <c r="B181" s="42">
        <v>1.0145407420000001</v>
      </c>
      <c r="C181" s="12">
        <f t="shared" si="63"/>
        <v>87656.320108800006</v>
      </c>
      <c r="D181" s="12">
        <f>Výpar!$H$18/30</f>
        <v>9562.0499999999975</v>
      </c>
      <c r="E181" s="12">
        <f t="shared" si="64"/>
        <v>9848.9114999999983</v>
      </c>
      <c r="F181" s="13">
        <f t="shared" si="65"/>
        <v>11664</v>
      </c>
      <c r="G181" s="13">
        <f t="shared" si="66"/>
        <v>7171.2000000000007</v>
      </c>
      <c r="H181" s="14">
        <f t="shared" si="66"/>
        <v>7171.2000000000007</v>
      </c>
      <c r="I181" s="15">
        <f t="shared" si="58"/>
        <v>26006.400000000001</v>
      </c>
      <c r="J181" s="15">
        <f t="shared" si="59"/>
        <v>51801.00860880001</v>
      </c>
      <c r="K181" s="15">
        <f t="shared" si="67"/>
        <v>5627000</v>
      </c>
      <c r="L181" s="15">
        <f t="shared" si="68"/>
        <v>6993703.17413605</v>
      </c>
      <c r="N181" s="2">
        <v>42120</v>
      </c>
      <c r="O181" s="42">
        <f t="shared" si="60"/>
        <v>0.3348426193480406</v>
      </c>
      <c r="P181" s="12">
        <f t="shared" si="69"/>
        <v>28930.402311670707</v>
      </c>
      <c r="Q181" s="12">
        <f t="shared" si="70"/>
        <v>2731.3199999999993</v>
      </c>
      <c r="R181" s="12">
        <f t="shared" si="71"/>
        <v>2813.2595999999994</v>
      </c>
      <c r="S181" s="13">
        <f t="shared" si="72"/>
        <v>7171.2000000000007</v>
      </c>
      <c r="T181" s="13">
        <f t="shared" si="87"/>
        <v>0</v>
      </c>
      <c r="U181" s="14">
        <v>0</v>
      </c>
      <c r="V181" s="15">
        <f t="shared" si="85"/>
        <v>7171.2000000000007</v>
      </c>
      <c r="W181" s="15">
        <f t="shared" si="73"/>
        <v>18945.942711670708</v>
      </c>
      <c r="X181" s="15">
        <f t="shared" si="84"/>
        <v>6518000</v>
      </c>
      <c r="Y181" s="15">
        <f t="shared" si="80"/>
        <v>3249734.1715657376</v>
      </c>
      <c r="Z181" s="15">
        <f t="shared" si="74"/>
        <v>6518000</v>
      </c>
      <c r="AB181" s="2">
        <v>42120</v>
      </c>
      <c r="AC181" s="12">
        <f t="shared" si="61"/>
        <v>9560.7727956114941</v>
      </c>
      <c r="AD181" s="12">
        <f t="shared" si="75"/>
        <v>1071.0257804999997</v>
      </c>
      <c r="AE181" s="12">
        <f t="shared" si="83"/>
        <v>1103.1565539149997</v>
      </c>
      <c r="AF181" s="13">
        <f t="shared" si="76"/>
        <v>4147.2</v>
      </c>
      <c r="AG181" s="36">
        <f t="shared" si="88"/>
        <v>4147.2</v>
      </c>
      <c r="AH181" s="15">
        <f t="shared" si="77"/>
        <v>4310.4162416964946</v>
      </c>
      <c r="AI181" s="15">
        <f t="shared" si="81"/>
        <v>1661721.43</v>
      </c>
      <c r="AJ181" s="15">
        <f t="shared" si="82"/>
        <v>684736.0613680908</v>
      </c>
    </row>
    <row r="182" spans="1:36" x14ac:dyDescent="0.15">
      <c r="A182" s="2">
        <v>42121</v>
      </c>
      <c r="B182" s="42">
        <v>1.0445859390000001</v>
      </c>
      <c r="C182" s="12">
        <f t="shared" si="63"/>
        <v>90252.225129600003</v>
      </c>
      <c r="D182" s="12">
        <f>Výpar!$H$18/30</f>
        <v>9562.0499999999975</v>
      </c>
      <c r="E182" s="12">
        <f t="shared" si="64"/>
        <v>9848.9114999999983</v>
      </c>
      <c r="F182" s="13">
        <f t="shared" si="65"/>
        <v>11664</v>
      </c>
      <c r="G182" s="13">
        <f t="shared" si="66"/>
        <v>7171.2000000000007</v>
      </c>
      <c r="H182" s="14">
        <f t="shared" si="66"/>
        <v>7171.2000000000007</v>
      </c>
      <c r="I182" s="15">
        <f t="shared" si="58"/>
        <v>26006.400000000001</v>
      </c>
      <c r="J182" s="15">
        <f t="shared" si="59"/>
        <v>54396.913629600007</v>
      </c>
      <c r="K182" s="15">
        <f t="shared" si="67"/>
        <v>5627000</v>
      </c>
      <c r="L182" s="15">
        <f t="shared" si="68"/>
        <v>7048100.0877656499</v>
      </c>
      <c r="N182" s="2">
        <v>42121</v>
      </c>
      <c r="O182" s="42">
        <f t="shared" si="60"/>
        <v>0.34475884256690853</v>
      </c>
      <c r="P182" s="12">
        <f t="shared" si="69"/>
        <v>29787.163997780895</v>
      </c>
      <c r="Q182" s="12">
        <f t="shared" si="70"/>
        <v>2731.3199999999993</v>
      </c>
      <c r="R182" s="12">
        <f t="shared" si="71"/>
        <v>2813.2595999999994</v>
      </c>
      <c r="S182" s="13">
        <f t="shared" si="72"/>
        <v>7171.2000000000007</v>
      </c>
      <c r="T182" s="13">
        <f t="shared" si="87"/>
        <v>0</v>
      </c>
      <c r="U182" s="14">
        <v>0</v>
      </c>
      <c r="V182" s="15">
        <f t="shared" si="85"/>
        <v>7171.2000000000007</v>
      </c>
      <c r="W182" s="15">
        <f t="shared" si="73"/>
        <v>19802.704397780893</v>
      </c>
      <c r="X182" s="15">
        <f t="shared" si="84"/>
        <v>6518000</v>
      </c>
      <c r="Y182" s="15">
        <f t="shared" si="80"/>
        <v>3269536.8759635184</v>
      </c>
      <c r="Z182" s="15">
        <f t="shared" si="74"/>
        <v>6518000</v>
      </c>
      <c r="AB182" s="2">
        <v>42121</v>
      </c>
      <c r="AC182" s="12">
        <f t="shared" si="61"/>
        <v>9843.9110573141352</v>
      </c>
      <c r="AD182" s="12">
        <f t="shared" si="75"/>
        <v>1071.0257804999997</v>
      </c>
      <c r="AE182" s="12">
        <f t="shared" si="83"/>
        <v>1103.1565539149997</v>
      </c>
      <c r="AF182" s="13">
        <f t="shared" si="76"/>
        <v>4147.2</v>
      </c>
      <c r="AG182" s="36">
        <f t="shared" si="88"/>
        <v>4147.2</v>
      </c>
      <c r="AH182" s="15">
        <f t="shared" si="77"/>
        <v>4593.5545033991357</v>
      </c>
      <c r="AI182" s="15">
        <f t="shared" si="81"/>
        <v>1661721.43</v>
      </c>
      <c r="AJ182" s="15">
        <f t="shared" si="82"/>
        <v>689329.61587148998</v>
      </c>
    </row>
    <row r="183" spans="1:36" x14ac:dyDescent="0.15">
      <c r="A183" s="2">
        <v>42122</v>
      </c>
      <c r="B183" s="42">
        <v>0.20824704399999999</v>
      </c>
      <c r="C183" s="12">
        <f t="shared" si="63"/>
        <v>17992.544601599999</v>
      </c>
      <c r="D183" s="12">
        <f>Výpar!$H$18/30</f>
        <v>9562.0499999999975</v>
      </c>
      <c r="E183" s="12">
        <f t="shared" si="64"/>
        <v>9848.9114999999983</v>
      </c>
      <c r="F183" s="13">
        <f t="shared" si="65"/>
        <v>11664</v>
      </c>
      <c r="G183" s="13">
        <f t="shared" si="66"/>
        <v>7171.2000000000007</v>
      </c>
      <c r="H183" s="14">
        <f t="shared" si="66"/>
        <v>7171.2000000000007</v>
      </c>
      <c r="I183" s="15">
        <f t="shared" si="58"/>
        <v>26006.400000000001</v>
      </c>
      <c r="J183" s="15">
        <f t="shared" si="59"/>
        <v>-17862.766898399997</v>
      </c>
      <c r="K183" s="15">
        <f t="shared" si="67"/>
        <v>5609137.2331015998</v>
      </c>
      <c r="L183" s="15">
        <f t="shared" si="68"/>
        <v>7012374.5539688496</v>
      </c>
      <c r="N183" s="2">
        <v>42122</v>
      </c>
      <c r="O183" s="42">
        <f t="shared" si="60"/>
        <v>6.873059188040638E-2</v>
      </c>
      <c r="P183" s="12">
        <f t="shared" si="69"/>
        <v>5938.3231384671117</v>
      </c>
      <c r="Q183" s="12">
        <f t="shared" si="70"/>
        <v>2731.3199999999993</v>
      </c>
      <c r="R183" s="12">
        <f t="shared" si="71"/>
        <v>2813.2595999999994</v>
      </c>
      <c r="S183" s="13">
        <f t="shared" si="72"/>
        <v>7171.2000000000007</v>
      </c>
      <c r="T183" s="13">
        <f t="shared" si="87"/>
        <v>0</v>
      </c>
      <c r="U183" s="14">
        <v>0</v>
      </c>
      <c r="V183" s="15">
        <f t="shared" si="85"/>
        <v>7171.2000000000007</v>
      </c>
      <c r="W183" s="15">
        <f t="shared" si="73"/>
        <v>-4046.1364615328885</v>
      </c>
      <c r="X183" s="15">
        <f t="shared" si="84"/>
        <v>6513953.8635384673</v>
      </c>
      <c r="Y183" s="15">
        <f t="shared" si="80"/>
        <v>3261444.603040453</v>
      </c>
      <c r="Z183" s="15">
        <f t="shared" si="74"/>
        <v>6518000</v>
      </c>
      <c r="AB183" s="2">
        <v>42122</v>
      </c>
      <c r="AC183" s="12">
        <f t="shared" si="61"/>
        <v>1962.4669474749494</v>
      </c>
      <c r="AD183" s="12">
        <f t="shared" si="75"/>
        <v>1071.0257804999997</v>
      </c>
      <c r="AE183" s="12">
        <f t="shared" si="83"/>
        <v>1103.1565539149997</v>
      </c>
      <c r="AF183" s="13">
        <f t="shared" si="76"/>
        <v>4147.2</v>
      </c>
      <c r="AG183" s="36">
        <f t="shared" si="88"/>
        <v>4147.2</v>
      </c>
      <c r="AH183" s="15">
        <f t="shared" si="77"/>
        <v>-3287.8896064400501</v>
      </c>
      <c r="AI183" s="15">
        <f t="shared" si="81"/>
        <v>1658433.54039356</v>
      </c>
      <c r="AJ183" s="15">
        <f t="shared" si="82"/>
        <v>682753.83665861003</v>
      </c>
    </row>
    <row r="184" spans="1:36" x14ac:dyDescent="0.15">
      <c r="A184" s="2">
        <v>42123</v>
      </c>
      <c r="B184" s="42">
        <v>1.026236183</v>
      </c>
      <c r="C184" s="12">
        <f t="shared" si="63"/>
        <v>88666.806211200004</v>
      </c>
      <c r="D184" s="12">
        <f>Výpar!$H$18/30</f>
        <v>9562.0499999999975</v>
      </c>
      <c r="E184" s="12">
        <f t="shared" si="64"/>
        <v>9848.9114999999983</v>
      </c>
      <c r="F184" s="13">
        <f t="shared" si="65"/>
        <v>11664</v>
      </c>
      <c r="G184" s="13">
        <f t="shared" si="66"/>
        <v>7171.2000000000007</v>
      </c>
      <c r="H184" s="14">
        <f t="shared" si="66"/>
        <v>7171.2000000000007</v>
      </c>
      <c r="I184" s="15">
        <f t="shared" si="58"/>
        <v>26006.400000000001</v>
      </c>
      <c r="J184" s="15">
        <f t="shared" si="59"/>
        <v>52811.494711200008</v>
      </c>
      <c r="K184" s="15">
        <f t="shared" si="67"/>
        <v>5627000</v>
      </c>
      <c r="L184" s="15">
        <f t="shared" si="68"/>
        <v>7065186.0486800494</v>
      </c>
      <c r="N184" s="2">
        <v>42123</v>
      </c>
      <c r="O184" s="42">
        <f t="shared" si="60"/>
        <v>0.33870262411349777</v>
      </c>
      <c r="P184" s="12">
        <f t="shared" si="69"/>
        <v>29263.906723406209</v>
      </c>
      <c r="Q184" s="12">
        <f t="shared" si="70"/>
        <v>2731.3199999999993</v>
      </c>
      <c r="R184" s="12">
        <f t="shared" si="71"/>
        <v>2813.2595999999994</v>
      </c>
      <c r="S184" s="13">
        <f t="shared" si="72"/>
        <v>7171.2000000000007</v>
      </c>
      <c r="T184" s="13">
        <f t="shared" si="87"/>
        <v>0</v>
      </c>
      <c r="U184" s="14">
        <v>0</v>
      </c>
      <c r="V184" s="15">
        <f t="shared" si="85"/>
        <v>7171.2000000000007</v>
      </c>
      <c r="W184" s="15">
        <f t="shared" si="73"/>
        <v>19279.447123406208</v>
      </c>
      <c r="X184" s="15">
        <f t="shared" si="84"/>
        <v>6518000</v>
      </c>
      <c r="Y184" s="15">
        <f t="shared" si="80"/>
        <v>3280724.050163859</v>
      </c>
      <c r="Z184" s="15">
        <f t="shared" si="74"/>
        <v>6518000</v>
      </c>
      <c r="AB184" s="2">
        <v>42123</v>
      </c>
      <c r="AC184" s="12">
        <f t="shared" si="61"/>
        <v>9670.987644080813</v>
      </c>
      <c r="AD184" s="12">
        <f t="shared" si="75"/>
        <v>1071.0257804999997</v>
      </c>
      <c r="AE184" s="12">
        <f t="shared" si="83"/>
        <v>1103.1565539149997</v>
      </c>
      <c r="AF184" s="13">
        <f t="shared" si="76"/>
        <v>4147.2</v>
      </c>
      <c r="AG184" s="36">
        <f t="shared" si="88"/>
        <v>4147.2</v>
      </c>
      <c r="AH184" s="15">
        <f t="shared" si="77"/>
        <v>4420.6310901658135</v>
      </c>
      <c r="AI184" s="15">
        <f t="shared" si="81"/>
        <v>1661721.43</v>
      </c>
      <c r="AJ184" s="15">
        <f t="shared" si="82"/>
        <v>687174.46774877585</v>
      </c>
    </row>
    <row r="185" spans="1:36" x14ac:dyDescent="0.15">
      <c r="A185" s="2">
        <v>42124</v>
      </c>
      <c r="B185" s="42">
        <v>1.073610213</v>
      </c>
      <c r="C185" s="12">
        <f t="shared" si="63"/>
        <v>92759.922403200006</v>
      </c>
      <c r="D185" s="12">
        <f>Výpar!$H$18/30</f>
        <v>9562.0499999999975</v>
      </c>
      <c r="E185" s="12">
        <f t="shared" si="64"/>
        <v>9848.9114999999983</v>
      </c>
      <c r="F185" s="13">
        <f t="shared" si="65"/>
        <v>11664</v>
      </c>
      <c r="G185" s="13">
        <f t="shared" si="66"/>
        <v>7171.2000000000007</v>
      </c>
      <c r="H185" s="14">
        <f t="shared" si="66"/>
        <v>7171.2000000000007</v>
      </c>
      <c r="I185" s="15">
        <f t="shared" si="58"/>
        <v>26006.400000000001</v>
      </c>
      <c r="J185" s="15">
        <f t="shared" si="59"/>
        <v>56904.610903200009</v>
      </c>
      <c r="K185" s="15">
        <f t="shared" si="67"/>
        <v>5627000</v>
      </c>
      <c r="L185" s="15">
        <f t="shared" si="68"/>
        <v>7122090.6595832491</v>
      </c>
      <c r="N185" s="2">
        <v>42124</v>
      </c>
      <c r="O185" s="42">
        <f t="shared" si="60"/>
        <v>0.35433811674339616</v>
      </c>
      <c r="P185" s="12">
        <f t="shared" si="69"/>
        <v>30614.813286629429</v>
      </c>
      <c r="Q185" s="12">
        <f t="shared" si="70"/>
        <v>2731.3199999999993</v>
      </c>
      <c r="R185" s="12">
        <f t="shared" si="71"/>
        <v>2813.2595999999994</v>
      </c>
      <c r="S185" s="13">
        <f t="shared" si="72"/>
        <v>7171.2000000000007</v>
      </c>
      <c r="T185" s="13">
        <f t="shared" si="87"/>
        <v>0</v>
      </c>
      <c r="U185" s="14">
        <v>0</v>
      </c>
      <c r="V185" s="15">
        <f t="shared" si="85"/>
        <v>7171.2000000000007</v>
      </c>
      <c r="W185" s="15">
        <f t="shared" si="73"/>
        <v>20630.353686629431</v>
      </c>
      <c r="X185" s="15">
        <f t="shared" si="84"/>
        <v>6518000</v>
      </c>
      <c r="Y185" s="15">
        <f t="shared" si="80"/>
        <v>3301354.4038504884</v>
      </c>
      <c r="Z185" s="15">
        <f t="shared" si="74"/>
        <v>6518000</v>
      </c>
      <c r="AB185" s="2">
        <v>42124</v>
      </c>
      <c r="AC185" s="12">
        <f t="shared" si="61"/>
        <v>10117.428401452074</v>
      </c>
      <c r="AD185" s="12">
        <f t="shared" si="75"/>
        <v>1071.0257804999997</v>
      </c>
      <c r="AE185" s="12">
        <f t="shared" si="83"/>
        <v>1103.1565539149997</v>
      </c>
      <c r="AF185" s="13">
        <f t="shared" si="76"/>
        <v>4147.2</v>
      </c>
      <c r="AG185" s="36">
        <f t="shared" si="88"/>
        <v>4147.2</v>
      </c>
      <c r="AH185" s="15">
        <f t="shared" si="77"/>
        <v>4867.071847537075</v>
      </c>
      <c r="AI185" s="15">
        <f t="shared" si="81"/>
        <v>1661721.43</v>
      </c>
      <c r="AJ185" s="15">
        <f t="shared" si="82"/>
        <v>692041.53959631291</v>
      </c>
    </row>
    <row r="186" spans="1:36" x14ac:dyDescent="0.15">
      <c r="A186" s="2">
        <v>42125</v>
      </c>
      <c r="B186" s="42">
        <v>0.235989277</v>
      </c>
      <c r="C186" s="12">
        <f t="shared" si="63"/>
        <v>20389.473532799999</v>
      </c>
      <c r="D186" s="12">
        <f>Výpar!$I$18/31</f>
        <v>13963.628571428571</v>
      </c>
      <c r="E186" s="12">
        <f t="shared" si="64"/>
        <v>14382.53742857143</v>
      </c>
      <c r="F186" s="13">
        <f t="shared" si="65"/>
        <v>11664</v>
      </c>
      <c r="G186" s="13">
        <f t="shared" si="66"/>
        <v>7171.2000000000007</v>
      </c>
      <c r="H186" s="14">
        <f t="shared" si="66"/>
        <v>7171.2000000000007</v>
      </c>
      <c r="I186" s="15">
        <f t="shared" si="58"/>
        <v>26006.400000000001</v>
      </c>
      <c r="J186" s="15">
        <f t="shared" si="59"/>
        <v>-19999.463895771431</v>
      </c>
      <c r="K186" s="15">
        <f t="shared" si="67"/>
        <v>5607000.5361042283</v>
      </c>
      <c r="L186" s="15">
        <f t="shared" si="68"/>
        <v>7082091.7317917058</v>
      </c>
      <c r="N186" s="2">
        <v>42125</v>
      </c>
      <c r="O186" s="42">
        <f t="shared" si="60"/>
        <v>7.7886736705079812E-2</v>
      </c>
      <c r="P186" s="12">
        <f t="shared" si="69"/>
        <v>6729.4140513188959</v>
      </c>
      <c r="Q186" s="12">
        <f t="shared" si="70"/>
        <v>3988.5942857142859</v>
      </c>
      <c r="R186" s="12">
        <f t="shared" si="71"/>
        <v>4108.2521142857149</v>
      </c>
      <c r="S186" s="13">
        <f t="shared" si="72"/>
        <v>7171.2000000000007</v>
      </c>
      <c r="T186" s="13">
        <f t="shared" si="87"/>
        <v>0</v>
      </c>
      <c r="U186" s="14">
        <v>0</v>
      </c>
      <c r="V186" s="15">
        <f t="shared" si="85"/>
        <v>7171.2000000000007</v>
      </c>
      <c r="W186" s="15">
        <f t="shared" si="73"/>
        <v>-4550.0380629668198</v>
      </c>
      <c r="X186" s="15">
        <f t="shared" si="84"/>
        <v>6513449.9619370336</v>
      </c>
      <c r="Y186" s="15">
        <f t="shared" si="80"/>
        <v>3292254.3277245555</v>
      </c>
      <c r="Z186" s="15">
        <f t="shared" si="74"/>
        <v>6518000</v>
      </c>
      <c r="AB186" s="2">
        <v>42125</v>
      </c>
      <c r="AC186" s="12">
        <f t="shared" si="61"/>
        <v>2223.9026647168648</v>
      </c>
      <c r="AD186" s="12">
        <f t="shared" si="75"/>
        <v>1564.0376477142854</v>
      </c>
      <c r="AE186" s="12">
        <f t="shared" si="83"/>
        <v>1610.9587771457141</v>
      </c>
      <c r="AF186" s="13">
        <f t="shared" si="76"/>
        <v>4147.2</v>
      </c>
      <c r="AG186" s="36">
        <f t="shared" si="88"/>
        <v>4147.2</v>
      </c>
      <c r="AH186" s="15">
        <f t="shared" si="77"/>
        <v>-3534.2561124288495</v>
      </c>
      <c r="AI186" s="15">
        <f t="shared" si="81"/>
        <v>1658187.1738875711</v>
      </c>
      <c r="AJ186" s="15">
        <f t="shared" si="82"/>
        <v>684973.02737145522</v>
      </c>
    </row>
    <row r="187" spans="1:36" x14ac:dyDescent="0.15">
      <c r="A187" s="2">
        <v>42126</v>
      </c>
      <c r="B187" s="42">
        <v>1.064274672</v>
      </c>
      <c r="C187" s="12">
        <f t="shared" si="63"/>
        <v>91953.331660800002</v>
      </c>
      <c r="D187" s="12">
        <f>Výpar!$I$18/31</f>
        <v>13963.628571428571</v>
      </c>
      <c r="E187" s="12">
        <f t="shared" si="64"/>
        <v>14382.53742857143</v>
      </c>
      <c r="F187" s="13">
        <f t="shared" si="65"/>
        <v>11664</v>
      </c>
      <c r="G187" s="13">
        <f t="shared" si="66"/>
        <v>7171.2000000000007</v>
      </c>
      <c r="H187" s="14">
        <f t="shared" si="66"/>
        <v>7171.2000000000007</v>
      </c>
      <c r="I187" s="15">
        <f t="shared" si="58"/>
        <v>26006.400000000001</v>
      </c>
      <c r="J187" s="15">
        <f t="shared" si="59"/>
        <v>51564.394232228573</v>
      </c>
      <c r="K187" s="15">
        <f t="shared" si="67"/>
        <v>5627000</v>
      </c>
      <c r="L187" s="15">
        <f t="shared" si="68"/>
        <v>7133656.1260239342</v>
      </c>
      <c r="N187" s="2">
        <v>42126</v>
      </c>
      <c r="O187" s="42">
        <f t="shared" si="60"/>
        <v>0.35125698173120457</v>
      </c>
      <c r="P187" s="12">
        <f t="shared" si="69"/>
        <v>30348.603221576075</v>
      </c>
      <c r="Q187" s="12">
        <f t="shared" si="70"/>
        <v>3988.5942857142859</v>
      </c>
      <c r="R187" s="12">
        <f t="shared" si="71"/>
        <v>4108.2521142857149</v>
      </c>
      <c r="S187" s="13">
        <f t="shared" si="72"/>
        <v>7171.2000000000007</v>
      </c>
      <c r="T187" s="13">
        <f t="shared" si="87"/>
        <v>0</v>
      </c>
      <c r="U187" s="14">
        <v>0</v>
      </c>
      <c r="V187" s="15">
        <f t="shared" si="85"/>
        <v>7171.2000000000007</v>
      </c>
      <c r="W187" s="15">
        <f t="shared" si="73"/>
        <v>19069.15110729036</v>
      </c>
      <c r="X187" s="15">
        <f t="shared" si="84"/>
        <v>6518000</v>
      </c>
      <c r="Y187" s="15">
        <f t="shared" si="80"/>
        <v>3311323.4788318458</v>
      </c>
      <c r="Z187" s="15">
        <f t="shared" si="74"/>
        <v>6518000</v>
      </c>
      <c r="AB187" s="2">
        <v>42126</v>
      </c>
      <c r="AC187" s="12">
        <f t="shared" si="61"/>
        <v>10029.452647763597</v>
      </c>
      <c r="AD187" s="12">
        <f t="shared" si="75"/>
        <v>1564.0376477142854</v>
      </c>
      <c r="AE187" s="12">
        <f t="shared" si="83"/>
        <v>1610.9587771457141</v>
      </c>
      <c r="AF187" s="13">
        <f t="shared" si="76"/>
        <v>4147.2</v>
      </c>
      <c r="AG187" s="36">
        <f t="shared" si="88"/>
        <v>4147.2</v>
      </c>
      <c r="AH187" s="15">
        <f t="shared" si="77"/>
        <v>4271.2938706178829</v>
      </c>
      <c r="AI187" s="15">
        <f t="shared" si="81"/>
        <v>1661721.43</v>
      </c>
      <c r="AJ187" s="15">
        <f t="shared" si="82"/>
        <v>689244.32124207309</v>
      </c>
    </row>
    <row r="188" spans="1:36" x14ac:dyDescent="0.15">
      <c r="A188" s="2">
        <v>42127</v>
      </c>
      <c r="B188" s="42">
        <v>0.64114721100000005</v>
      </c>
      <c r="C188" s="12">
        <f t="shared" si="63"/>
        <v>55395.119030400005</v>
      </c>
      <c r="D188" s="12">
        <f>Výpar!$I$18/31</f>
        <v>13963.628571428571</v>
      </c>
      <c r="E188" s="12">
        <f t="shared" si="64"/>
        <v>14382.53742857143</v>
      </c>
      <c r="F188" s="13">
        <f t="shared" si="65"/>
        <v>11664</v>
      </c>
      <c r="G188" s="13">
        <f t="shared" si="66"/>
        <v>7171.2000000000007</v>
      </c>
      <c r="H188" s="14">
        <f t="shared" si="66"/>
        <v>7171.2000000000007</v>
      </c>
      <c r="I188" s="15">
        <f t="shared" si="58"/>
        <v>26006.400000000001</v>
      </c>
      <c r="J188" s="15">
        <f t="shared" si="59"/>
        <v>15006.181601828575</v>
      </c>
      <c r="K188" s="15">
        <f t="shared" si="67"/>
        <v>5627000</v>
      </c>
      <c r="L188" s="15">
        <f t="shared" si="68"/>
        <v>7148662.3076257631</v>
      </c>
      <c r="N188" s="2">
        <v>42127</v>
      </c>
      <c r="O188" s="42">
        <f t="shared" si="60"/>
        <v>0.21160649605428156</v>
      </c>
      <c r="P188" s="12">
        <f t="shared" si="69"/>
        <v>18282.801259089927</v>
      </c>
      <c r="Q188" s="12">
        <f t="shared" si="70"/>
        <v>3988.5942857142859</v>
      </c>
      <c r="R188" s="12">
        <f t="shared" si="71"/>
        <v>4108.2521142857149</v>
      </c>
      <c r="S188" s="13">
        <f t="shared" si="72"/>
        <v>7171.2000000000007</v>
      </c>
      <c r="T188" s="13">
        <f t="shared" si="87"/>
        <v>0</v>
      </c>
      <c r="U188" s="14">
        <v>0</v>
      </c>
      <c r="V188" s="15">
        <f t="shared" si="85"/>
        <v>7171.2000000000007</v>
      </c>
      <c r="W188" s="15">
        <f t="shared" si="73"/>
        <v>7003.3491448042114</v>
      </c>
      <c r="X188" s="15">
        <f t="shared" si="84"/>
        <v>6518000</v>
      </c>
      <c r="Y188" s="15">
        <f t="shared" si="80"/>
        <v>3318326.8279766501</v>
      </c>
      <c r="Z188" s="15">
        <f t="shared" si="74"/>
        <v>6518000</v>
      </c>
      <c r="AB188" s="2">
        <v>42127</v>
      </c>
      <c r="AC188" s="12">
        <f t="shared" si="61"/>
        <v>6042.007540108214</v>
      </c>
      <c r="AD188" s="12">
        <f t="shared" si="75"/>
        <v>1564.0376477142854</v>
      </c>
      <c r="AE188" s="12">
        <f t="shared" si="83"/>
        <v>1610.9587771457141</v>
      </c>
      <c r="AF188" s="13">
        <f t="shared" si="76"/>
        <v>4147.2</v>
      </c>
      <c r="AG188" s="36">
        <f t="shared" si="88"/>
        <v>4147.2</v>
      </c>
      <c r="AH188" s="15">
        <f t="shared" si="77"/>
        <v>283.84876296249968</v>
      </c>
      <c r="AI188" s="15">
        <f t="shared" si="81"/>
        <v>1661721.43</v>
      </c>
      <c r="AJ188" s="15">
        <f t="shared" si="82"/>
        <v>689528.17000503559</v>
      </c>
    </row>
    <row r="189" spans="1:36" x14ac:dyDescent="0.15">
      <c r="A189" s="2">
        <v>42128</v>
      </c>
      <c r="B189" s="42">
        <v>0.244974041</v>
      </c>
      <c r="C189" s="12">
        <f t="shared" si="63"/>
        <v>21165.757142400002</v>
      </c>
      <c r="D189" s="12">
        <f>Výpar!$I$18/31</f>
        <v>13963.628571428571</v>
      </c>
      <c r="E189" s="12">
        <f t="shared" si="64"/>
        <v>14382.53742857143</v>
      </c>
      <c r="F189" s="13">
        <f t="shared" si="65"/>
        <v>11664</v>
      </c>
      <c r="G189" s="13">
        <f t="shared" si="66"/>
        <v>7171.2000000000007</v>
      </c>
      <c r="H189" s="14">
        <f t="shared" si="66"/>
        <v>7171.2000000000007</v>
      </c>
      <c r="I189" s="15">
        <f t="shared" si="58"/>
        <v>26006.400000000001</v>
      </c>
      <c r="J189" s="15">
        <f t="shared" si="59"/>
        <v>-19223.180286171428</v>
      </c>
      <c r="K189" s="15">
        <f t="shared" si="67"/>
        <v>5607776.8197138282</v>
      </c>
      <c r="L189" s="15">
        <f t="shared" si="68"/>
        <v>7110215.9470534194</v>
      </c>
      <c r="N189" s="2">
        <v>42128</v>
      </c>
      <c r="O189" s="42">
        <f t="shared" si="60"/>
        <v>8.0852100033962246E-2</v>
      </c>
      <c r="P189" s="12">
        <f t="shared" si="69"/>
        <v>6985.6214429343381</v>
      </c>
      <c r="Q189" s="12">
        <f t="shared" si="70"/>
        <v>3988.5942857142859</v>
      </c>
      <c r="R189" s="12">
        <f t="shared" si="71"/>
        <v>4108.2521142857149</v>
      </c>
      <c r="S189" s="13">
        <f t="shared" si="72"/>
        <v>7171.2000000000007</v>
      </c>
      <c r="T189" s="13">
        <f t="shared" si="87"/>
        <v>0</v>
      </c>
      <c r="U189" s="14">
        <v>0</v>
      </c>
      <c r="V189" s="15">
        <f t="shared" si="85"/>
        <v>7171.2000000000007</v>
      </c>
      <c r="W189" s="15">
        <f t="shared" si="73"/>
        <v>-4293.8306713513775</v>
      </c>
      <c r="X189" s="15">
        <f t="shared" si="84"/>
        <v>6513706.1693286486</v>
      </c>
      <c r="Y189" s="15">
        <f t="shared" si="80"/>
        <v>3309739.1666339473</v>
      </c>
      <c r="Z189" s="15">
        <f t="shared" si="74"/>
        <v>6518000</v>
      </c>
      <c r="AB189" s="2">
        <v>42128</v>
      </c>
      <c r="AC189" s="12">
        <f t="shared" si="61"/>
        <v>2308.5727855607543</v>
      </c>
      <c r="AD189" s="12">
        <f t="shared" si="75"/>
        <v>1564.0376477142854</v>
      </c>
      <c r="AE189" s="12">
        <f t="shared" si="83"/>
        <v>1610.9587771457141</v>
      </c>
      <c r="AF189" s="13">
        <f t="shared" si="76"/>
        <v>4147.2</v>
      </c>
      <c r="AG189" s="36">
        <f t="shared" si="88"/>
        <v>4147.2</v>
      </c>
      <c r="AH189" s="15">
        <f t="shared" si="77"/>
        <v>-3449.5859915849601</v>
      </c>
      <c r="AI189" s="15">
        <f t="shared" si="81"/>
        <v>1658271.844008415</v>
      </c>
      <c r="AJ189" s="15">
        <f t="shared" si="82"/>
        <v>682628.99802186573</v>
      </c>
    </row>
    <row r="190" spans="1:36" x14ac:dyDescent="0.15">
      <c r="A190" s="2">
        <v>42129</v>
      </c>
      <c r="B190" s="42">
        <v>1.082345637</v>
      </c>
      <c r="C190" s="12">
        <f t="shared" si="63"/>
        <v>93514.663036800004</v>
      </c>
      <c r="D190" s="12">
        <f>Výpar!$I$18/31</f>
        <v>13963.628571428571</v>
      </c>
      <c r="E190" s="12">
        <f t="shared" si="64"/>
        <v>14382.53742857143</v>
      </c>
      <c r="F190" s="13">
        <f t="shared" si="65"/>
        <v>11664</v>
      </c>
      <c r="G190" s="13">
        <f t="shared" si="66"/>
        <v>7171.2000000000007</v>
      </c>
      <c r="H190" s="14">
        <f t="shared" si="66"/>
        <v>7171.2000000000007</v>
      </c>
      <c r="I190" s="15">
        <f t="shared" si="58"/>
        <v>26006.400000000001</v>
      </c>
      <c r="J190" s="15">
        <f t="shared" si="59"/>
        <v>53125.725608228575</v>
      </c>
      <c r="K190" s="15">
        <f t="shared" si="67"/>
        <v>5627000</v>
      </c>
      <c r="L190" s="15">
        <f t="shared" si="68"/>
        <v>7163341.6726616481</v>
      </c>
      <c r="N190" s="2">
        <v>42129</v>
      </c>
      <c r="O190" s="42">
        <f t="shared" si="60"/>
        <v>0.35722118701567485</v>
      </c>
      <c r="P190" s="12">
        <f t="shared" si="69"/>
        <v>30863.910558154308</v>
      </c>
      <c r="Q190" s="12">
        <f t="shared" si="70"/>
        <v>3988.5942857142859</v>
      </c>
      <c r="R190" s="12">
        <f t="shared" si="71"/>
        <v>4108.2521142857149</v>
      </c>
      <c r="S190" s="13">
        <f t="shared" si="72"/>
        <v>7171.2000000000007</v>
      </c>
      <c r="T190" s="13">
        <f t="shared" si="87"/>
        <v>0</v>
      </c>
      <c r="U190" s="14">
        <v>0</v>
      </c>
      <c r="V190" s="15">
        <f t="shared" si="85"/>
        <v>7171.2000000000007</v>
      </c>
      <c r="W190" s="15">
        <f t="shared" si="73"/>
        <v>19584.458443868592</v>
      </c>
      <c r="X190" s="15">
        <f t="shared" si="84"/>
        <v>6518000</v>
      </c>
      <c r="Y190" s="15">
        <f t="shared" si="80"/>
        <v>3329323.6250778157</v>
      </c>
      <c r="Z190" s="15">
        <f t="shared" si="74"/>
        <v>6518000</v>
      </c>
      <c r="AB190" s="2">
        <v>42129</v>
      </c>
      <c r="AC190" s="12">
        <f t="shared" si="61"/>
        <v>10199.74880582804</v>
      </c>
      <c r="AD190" s="12">
        <f t="shared" si="75"/>
        <v>1564.0376477142854</v>
      </c>
      <c r="AE190" s="12">
        <f t="shared" si="83"/>
        <v>1610.9587771457141</v>
      </c>
      <c r="AF190" s="13">
        <f t="shared" si="76"/>
        <v>4147.2</v>
      </c>
      <c r="AG190" s="36">
        <f t="shared" si="88"/>
        <v>4147.2</v>
      </c>
      <c r="AH190" s="15">
        <f t="shared" si="77"/>
        <v>4441.5900286823253</v>
      </c>
      <c r="AI190" s="15">
        <f t="shared" si="81"/>
        <v>1661721.43</v>
      </c>
      <c r="AJ190" s="15">
        <f t="shared" si="82"/>
        <v>687070.5880505481</v>
      </c>
    </row>
    <row r="191" spans="1:36" x14ac:dyDescent="0.15">
      <c r="A191" s="2">
        <v>42130</v>
      </c>
      <c r="B191" s="42">
        <v>1.0771402459999999</v>
      </c>
      <c r="C191" s="12">
        <f t="shared" si="63"/>
        <v>93064.917254399988</v>
      </c>
      <c r="D191" s="12">
        <f>Výpar!$I$18/31</f>
        <v>13963.628571428571</v>
      </c>
      <c r="E191" s="12">
        <f t="shared" si="64"/>
        <v>14382.53742857143</v>
      </c>
      <c r="F191" s="13">
        <f t="shared" si="65"/>
        <v>11664</v>
      </c>
      <c r="G191" s="13">
        <f t="shared" si="66"/>
        <v>7171.2000000000007</v>
      </c>
      <c r="H191" s="14">
        <f t="shared" si="66"/>
        <v>7171.2000000000007</v>
      </c>
      <c r="I191" s="15">
        <f t="shared" si="58"/>
        <v>26006.400000000001</v>
      </c>
      <c r="J191" s="15">
        <f t="shared" si="59"/>
        <v>52675.979825828559</v>
      </c>
      <c r="K191" s="15">
        <f t="shared" si="67"/>
        <v>5627000</v>
      </c>
      <c r="L191" s="15">
        <f t="shared" si="68"/>
        <v>7216017.6524874764</v>
      </c>
      <c r="N191" s="2">
        <v>42130</v>
      </c>
      <c r="O191" s="42">
        <f t="shared" si="60"/>
        <v>0.35550318133584902</v>
      </c>
      <c r="P191" s="12">
        <f t="shared" si="69"/>
        <v>30715.474867417353</v>
      </c>
      <c r="Q191" s="12">
        <f t="shared" si="70"/>
        <v>3988.5942857142859</v>
      </c>
      <c r="R191" s="12">
        <f t="shared" si="71"/>
        <v>4108.2521142857149</v>
      </c>
      <c r="S191" s="13">
        <f t="shared" si="72"/>
        <v>7171.2000000000007</v>
      </c>
      <c r="T191" s="13">
        <f t="shared" si="87"/>
        <v>0</v>
      </c>
      <c r="U191" s="14">
        <v>0</v>
      </c>
      <c r="V191" s="15">
        <f t="shared" si="85"/>
        <v>7171.2000000000007</v>
      </c>
      <c r="W191" s="15">
        <f t="shared" si="73"/>
        <v>19436.022753131638</v>
      </c>
      <c r="X191" s="15">
        <f t="shared" si="84"/>
        <v>6518000</v>
      </c>
      <c r="Y191" s="15">
        <f t="shared" si="80"/>
        <v>3348759.6478309473</v>
      </c>
      <c r="Z191" s="15">
        <f t="shared" si="74"/>
        <v>6518000</v>
      </c>
      <c r="AB191" s="2">
        <v>42130</v>
      </c>
      <c r="AC191" s="12">
        <f t="shared" si="61"/>
        <v>10150.694530723018</v>
      </c>
      <c r="AD191" s="12">
        <f t="shared" si="75"/>
        <v>1564.0376477142854</v>
      </c>
      <c r="AE191" s="12">
        <f t="shared" si="83"/>
        <v>1610.9587771457141</v>
      </c>
      <c r="AF191" s="13">
        <f t="shared" si="76"/>
        <v>4147.2</v>
      </c>
      <c r="AG191" s="36">
        <f t="shared" si="88"/>
        <v>4147.2</v>
      </c>
      <c r="AH191" s="15">
        <f t="shared" si="77"/>
        <v>4392.5357535773037</v>
      </c>
      <c r="AI191" s="15">
        <f t="shared" si="81"/>
        <v>1661721.43</v>
      </c>
      <c r="AJ191" s="15">
        <f t="shared" si="82"/>
        <v>691463.12380412535</v>
      </c>
    </row>
    <row r="192" spans="1:36" x14ac:dyDescent="0.15">
      <c r="A192" s="2">
        <v>42131</v>
      </c>
      <c r="B192" s="42">
        <v>0.18792089000000001</v>
      </c>
      <c r="C192" s="12">
        <f t="shared" si="63"/>
        <v>16236.364896000001</v>
      </c>
      <c r="D192" s="12">
        <f>Výpar!$I$18/31</f>
        <v>13963.628571428571</v>
      </c>
      <c r="E192" s="12">
        <f t="shared" si="64"/>
        <v>14382.53742857143</v>
      </c>
      <c r="F192" s="13">
        <f t="shared" si="65"/>
        <v>11664</v>
      </c>
      <c r="G192" s="13">
        <f t="shared" si="66"/>
        <v>7171.2000000000007</v>
      </c>
      <c r="H192" s="14">
        <f t="shared" si="66"/>
        <v>7171.2000000000007</v>
      </c>
      <c r="I192" s="15">
        <f t="shared" si="58"/>
        <v>26006.400000000001</v>
      </c>
      <c r="J192" s="15">
        <f t="shared" si="59"/>
        <v>-24152.57253257143</v>
      </c>
      <c r="K192" s="15">
        <f t="shared" si="67"/>
        <v>5602847.4274674281</v>
      </c>
      <c r="L192" s="15">
        <f t="shared" si="68"/>
        <v>7167712.5074223327</v>
      </c>
      <c r="N192" s="2">
        <v>42131</v>
      </c>
      <c r="O192" s="42">
        <f t="shared" si="60"/>
        <v>6.2022076031930329E-2</v>
      </c>
      <c r="P192" s="12">
        <f t="shared" si="69"/>
        <v>5358.7073691587802</v>
      </c>
      <c r="Q192" s="12">
        <f t="shared" si="70"/>
        <v>3988.5942857142859</v>
      </c>
      <c r="R192" s="12">
        <f t="shared" si="71"/>
        <v>4108.2521142857149</v>
      </c>
      <c r="S192" s="13">
        <f t="shared" si="72"/>
        <v>7171.2000000000007</v>
      </c>
      <c r="T192" s="13">
        <f t="shared" si="87"/>
        <v>0</v>
      </c>
      <c r="U192" s="14">
        <v>0</v>
      </c>
      <c r="V192" s="15">
        <f t="shared" si="85"/>
        <v>7171.2000000000007</v>
      </c>
      <c r="W192" s="15">
        <f t="shared" si="73"/>
        <v>-5920.7447451269354</v>
      </c>
      <c r="X192" s="15">
        <f t="shared" si="84"/>
        <v>6512079.2552548731</v>
      </c>
      <c r="Y192" s="15">
        <f t="shared" si="80"/>
        <v>3336918.1583406935</v>
      </c>
      <c r="Z192" s="15">
        <f t="shared" si="74"/>
        <v>6518000</v>
      </c>
      <c r="AB192" s="2">
        <v>42131</v>
      </c>
      <c r="AC192" s="12">
        <f t="shared" si="61"/>
        <v>1770.9184643460085</v>
      </c>
      <c r="AD192" s="12">
        <f t="shared" si="75"/>
        <v>1564.0376477142854</v>
      </c>
      <c r="AE192" s="12">
        <f t="shared" si="83"/>
        <v>1610.9587771457141</v>
      </c>
      <c r="AF192" s="13">
        <f t="shared" si="76"/>
        <v>4147.2</v>
      </c>
      <c r="AG192" s="36">
        <f t="shared" si="88"/>
        <v>4147.2</v>
      </c>
      <c r="AH192" s="15">
        <f t="shared" si="77"/>
        <v>-3987.2403127997059</v>
      </c>
      <c r="AI192" s="15">
        <f t="shared" si="81"/>
        <v>1657734.1896872001</v>
      </c>
      <c r="AJ192" s="15">
        <f t="shared" si="82"/>
        <v>683488.64317852573</v>
      </c>
    </row>
    <row r="193" spans="1:36" x14ac:dyDescent="0.15">
      <c r="A193" s="2">
        <v>42132</v>
      </c>
      <c r="B193" s="42">
        <v>0.19270351499999999</v>
      </c>
      <c r="C193" s="12">
        <f t="shared" si="63"/>
        <v>16649.583695999998</v>
      </c>
      <c r="D193" s="12">
        <f>Výpar!$I$18/31</f>
        <v>13963.628571428571</v>
      </c>
      <c r="E193" s="12">
        <f t="shared" si="64"/>
        <v>14382.53742857143</v>
      </c>
      <c r="F193" s="13">
        <f t="shared" si="65"/>
        <v>11664</v>
      </c>
      <c r="G193" s="13">
        <f t="shared" si="66"/>
        <v>7171.2000000000007</v>
      </c>
      <c r="H193" s="14">
        <f t="shared" si="66"/>
        <v>7171.2000000000007</v>
      </c>
      <c r="I193" s="15">
        <f t="shared" si="58"/>
        <v>26006.400000000001</v>
      </c>
      <c r="J193" s="15">
        <f t="shared" si="59"/>
        <v>-23739.353732571431</v>
      </c>
      <c r="K193" s="15">
        <f t="shared" si="67"/>
        <v>5579108.0737348571</v>
      </c>
      <c r="L193" s="15">
        <f t="shared" si="68"/>
        <v>7096081.2274246188</v>
      </c>
      <c r="N193" s="2">
        <v>42132</v>
      </c>
      <c r="O193" s="42">
        <f t="shared" si="60"/>
        <v>6.3600550523947738E-2</v>
      </c>
      <c r="P193" s="12">
        <f t="shared" si="69"/>
        <v>5495.0875652690847</v>
      </c>
      <c r="Q193" s="12">
        <f t="shared" si="70"/>
        <v>3988.5942857142859</v>
      </c>
      <c r="R193" s="12">
        <f t="shared" si="71"/>
        <v>4108.2521142857149</v>
      </c>
      <c r="S193" s="13">
        <f t="shared" si="72"/>
        <v>7171.2000000000007</v>
      </c>
      <c r="T193" s="13">
        <f t="shared" si="87"/>
        <v>0</v>
      </c>
      <c r="U193" s="14">
        <v>0</v>
      </c>
      <c r="V193" s="15">
        <f t="shared" si="85"/>
        <v>7171.2000000000007</v>
      </c>
      <c r="W193" s="15">
        <f t="shared" si="73"/>
        <v>-5784.3645490166309</v>
      </c>
      <c r="X193" s="15">
        <f t="shared" si="84"/>
        <v>6506294.8907058565</v>
      </c>
      <c r="Y193" s="15">
        <f t="shared" si="80"/>
        <v>3319428.6844975334</v>
      </c>
      <c r="Z193" s="15">
        <f t="shared" si="74"/>
        <v>6518000</v>
      </c>
      <c r="AB193" s="2">
        <v>42132</v>
      </c>
      <c r="AC193" s="12">
        <f t="shared" si="61"/>
        <v>1815.9887006595063</v>
      </c>
      <c r="AD193" s="12">
        <f t="shared" si="75"/>
        <v>1564.0376477142854</v>
      </c>
      <c r="AE193" s="12">
        <f t="shared" si="83"/>
        <v>1610.9587771457141</v>
      </c>
      <c r="AF193" s="13">
        <f t="shared" si="76"/>
        <v>4147.2</v>
      </c>
      <c r="AG193" s="36">
        <f t="shared" si="88"/>
        <v>4147.2</v>
      </c>
      <c r="AH193" s="15">
        <f t="shared" si="77"/>
        <v>-3942.170076486208</v>
      </c>
      <c r="AI193" s="15">
        <f t="shared" si="81"/>
        <v>1653792.0196107139</v>
      </c>
      <c r="AJ193" s="15">
        <f t="shared" si="82"/>
        <v>671617.06271275354</v>
      </c>
    </row>
    <row r="194" spans="1:36" x14ac:dyDescent="0.15">
      <c r="A194" s="2">
        <v>42133</v>
      </c>
      <c r="B194" s="42">
        <v>1.062584916</v>
      </c>
      <c r="C194" s="12">
        <f t="shared" si="63"/>
        <v>91807.336742400003</v>
      </c>
      <c r="D194" s="12">
        <f>Výpar!$I$18/31</f>
        <v>13963.628571428571</v>
      </c>
      <c r="E194" s="12">
        <f t="shared" si="64"/>
        <v>14382.53742857143</v>
      </c>
      <c r="F194" s="13">
        <f t="shared" si="65"/>
        <v>11664</v>
      </c>
      <c r="G194" s="13">
        <f t="shared" si="66"/>
        <v>7171.2000000000007</v>
      </c>
      <c r="H194" s="14">
        <f t="shared" si="66"/>
        <v>7171.2000000000007</v>
      </c>
      <c r="I194" s="15">
        <f t="shared" si="58"/>
        <v>26006.400000000001</v>
      </c>
      <c r="J194" s="15">
        <f t="shared" si="59"/>
        <v>51418.399313828573</v>
      </c>
      <c r="K194" s="15">
        <f t="shared" si="67"/>
        <v>5627000</v>
      </c>
      <c r="L194" s="15">
        <f t="shared" si="68"/>
        <v>7147499.6267384477</v>
      </c>
      <c r="N194" s="2">
        <v>42133</v>
      </c>
      <c r="O194" s="42">
        <f t="shared" si="60"/>
        <v>0.35069928867692307</v>
      </c>
      <c r="P194" s="12">
        <f t="shared" si="69"/>
        <v>30300.418541686155</v>
      </c>
      <c r="Q194" s="12">
        <f t="shared" si="70"/>
        <v>3988.5942857142859</v>
      </c>
      <c r="R194" s="12">
        <f t="shared" si="71"/>
        <v>4108.2521142857149</v>
      </c>
      <c r="S194" s="13">
        <f t="shared" si="72"/>
        <v>7171.2000000000007</v>
      </c>
      <c r="T194" s="13">
        <f t="shared" si="87"/>
        <v>0</v>
      </c>
      <c r="U194" s="14">
        <v>0</v>
      </c>
      <c r="V194" s="15">
        <f t="shared" si="85"/>
        <v>7171.2000000000007</v>
      </c>
      <c r="W194" s="15">
        <f t="shared" si="73"/>
        <v>19020.966427400439</v>
      </c>
      <c r="X194" s="15">
        <f t="shared" si="84"/>
        <v>6518000</v>
      </c>
      <c r="Y194" s="15">
        <f t="shared" si="80"/>
        <v>3338449.6509249336</v>
      </c>
      <c r="Z194" s="15">
        <f t="shared" si="74"/>
        <v>6518000</v>
      </c>
      <c r="AB194" s="2">
        <v>42133</v>
      </c>
      <c r="AC194" s="12">
        <f t="shared" si="61"/>
        <v>10013.528818855386</v>
      </c>
      <c r="AD194" s="12">
        <f t="shared" si="75"/>
        <v>1564.0376477142854</v>
      </c>
      <c r="AE194" s="12">
        <f t="shared" si="83"/>
        <v>1610.9587771457141</v>
      </c>
      <c r="AF194" s="13">
        <f t="shared" si="76"/>
        <v>4147.2</v>
      </c>
      <c r="AG194" s="36">
        <f t="shared" si="88"/>
        <v>4147.2</v>
      </c>
      <c r="AH194" s="15">
        <f t="shared" si="77"/>
        <v>4255.3700417096716</v>
      </c>
      <c r="AI194" s="15">
        <f t="shared" si="81"/>
        <v>1658047.3896524236</v>
      </c>
      <c r="AJ194" s="15">
        <f t="shared" si="82"/>
        <v>672198.39240688679</v>
      </c>
    </row>
    <row r="195" spans="1:36" x14ac:dyDescent="0.15">
      <c r="A195" s="2">
        <v>42134</v>
      </c>
      <c r="B195" s="42">
        <v>0.61737741000000002</v>
      </c>
      <c r="C195" s="12">
        <f t="shared" si="63"/>
        <v>53341.408223999999</v>
      </c>
      <c r="D195" s="12">
        <f>Výpar!$I$18/31</f>
        <v>13963.628571428571</v>
      </c>
      <c r="E195" s="12">
        <f t="shared" si="64"/>
        <v>14382.53742857143</v>
      </c>
      <c r="F195" s="13">
        <f t="shared" si="65"/>
        <v>11664</v>
      </c>
      <c r="G195" s="13">
        <f t="shared" si="66"/>
        <v>7171.2000000000007</v>
      </c>
      <c r="H195" s="14">
        <f t="shared" si="66"/>
        <v>7171.2000000000007</v>
      </c>
      <c r="I195" s="15">
        <f t="shared" si="58"/>
        <v>26006.400000000001</v>
      </c>
      <c r="J195" s="15">
        <f t="shared" si="59"/>
        <v>12952.47079542857</v>
      </c>
      <c r="K195" s="15">
        <f t="shared" si="67"/>
        <v>5627000</v>
      </c>
      <c r="L195" s="15">
        <f t="shared" si="68"/>
        <v>7160452.0975338761</v>
      </c>
      <c r="N195" s="2">
        <v>42134</v>
      </c>
      <c r="O195" s="42">
        <f t="shared" si="60"/>
        <v>0.20376142675471695</v>
      </c>
      <c r="P195" s="12">
        <f t="shared" si="69"/>
        <v>17604.987271607544</v>
      </c>
      <c r="Q195" s="12">
        <f t="shared" si="70"/>
        <v>3988.5942857142859</v>
      </c>
      <c r="R195" s="12">
        <f t="shared" si="71"/>
        <v>4108.2521142857149</v>
      </c>
      <c r="S195" s="13">
        <f t="shared" si="72"/>
        <v>7171.2000000000007</v>
      </c>
      <c r="T195" s="13">
        <f t="shared" si="87"/>
        <v>0</v>
      </c>
      <c r="U195" s="14">
        <v>0</v>
      </c>
      <c r="V195" s="15">
        <f t="shared" si="85"/>
        <v>7171.2000000000007</v>
      </c>
      <c r="W195" s="15">
        <f t="shared" si="73"/>
        <v>6325.5351573218286</v>
      </c>
      <c r="X195" s="15">
        <f t="shared" si="84"/>
        <v>6518000</v>
      </c>
      <c r="Y195" s="15">
        <f t="shared" si="80"/>
        <v>3344775.1860822556</v>
      </c>
      <c r="Z195" s="15">
        <f t="shared" si="74"/>
        <v>6518000</v>
      </c>
      <c r="AB195" s="2">
        <v>42134</v>
      </c>
      <c r="AC195" s="12">
        <f t="shared" si="61"/>
        <v>5818.0070073056595</v>
      </c>
      <c r="AD195" s="12">
        <f t="shared" si="75"/>
        <v>1564.0376477142854</v>
      </c>
      <c r="AE195" s="12">
        <f t="shared" si="83"/>
        <v>1610.9587771457141</v>
      </c>
      <c r="AF195" s="13">
        <f t="shared" si="76"/>
        <v>4147.2</v>
      </c>
      <c r="AG195" s="36">
        <f t="shared" si="88"/>
        <v>4147.2</v>
      </c>
      <c r="AH195" s="15">
        <f t="shared" si="77"/>
        <v>59.84823015994516</v>
      </c>
      <c r="AI195" s="15">
        <f t="shared" si="81"/>
        <v>1658107.2378825834</v>
      </c>
      <c r="AJ195" s="15">
        <f t="shared" si="82"/>
        <v>668644.0485196301</v>
      </c>
    </row>
    <row r="196" spans="1:36" x14ac:dyDescent="0.15">
      <c r="A196" s="2">
        <v>42135</v>
      </c>
      <c r="B196" s="42">
        <v>0.195094827</v>
      </c>
      <c r="C196" s="12">
        <f t="shared" si="63"/>
        <v>16856.193052800001</v>
      </c>
      <c r="D196" s="12">
        <f>Výpar!$I$18/31</f>
        <v>13963.628571428571</v>
      </c>
      <c r="E196" s="12">
        <f t="shared" si="64"/>
        <v>14382.53742857143</v>
      </c>
      <c r="F196" s="13">
        <f t="shared" si="65"/>
        <v>11664</v>
      </c>
      <c r="G196" s="13">
        <f t="shared" si="66"/>
        <v>7171.2000000000007</v>
      </c>
      <c r="H196" s="14">
        <f t="shared" si="66"/>
        <v>7171.2000000000007</v>
      </c>
      <c r="I196" s="15">
        <f t="shared" si="58"/>
        <v>26006.400000000001</v>
      </c>
      <c r="J196" s="15">
        <f t="shared" si="59"/>
        <v>-23532.744375771428</v>
      </c>
      <c r="K196" s="15">
        <f t="shared" si="67"/>
        <v>5603467.2556242282</v>
      </c>
      <c r="L196" s="15">
        <f t="shared" si="68"/>
        <v>7113386.6087823324</v>
      </c>
      <c r="N196" s="2">
        <v>42135</v>
      </c>
      <c r="O196" s="42">
        <f t="shared" si="60"/>
        <v>6.4389787604934676E-2</v>
      </c>
      <c r="P196" s="12">
        <f t="shared" si="69"/>
        <v>5563.2776490663564</v>
      </c>
      <c r="Q196" s="12">
        <f t="shared" si="70"/>
        <v>3988.5942857142859</v>
      </c>
      <c r="R196" s="12">
        <f t="shared" si="71"/>
        <v>4108.2521142857149</v>
      </c>
      <c r="S196" s="13">
        <f t="shared" si="72"/>
        <v>7171.2000000000007</v>
      </c>
      <c r="T196" s="13">
        <f t="shared" si="87"/>
        <v>0</v>
      </c>
      <c r="U196" s="14">
        <v>0</v>
      </c>
      <c r="V196" s="15">
        <f t="shared" si="85"/>
        <v>7171.2000000000007</v>
      </c>
      <c r="W196" s="15">
        <f t="shared" si="73"/>
        <v>-5716.1744652193593</v>
      </c>
      <c r="X196" s="15">
        <f t="shared" si="84"/>
        <v>6512283.8255347805</v>
      </c>
      <c r="Y196" s="15">
        <f t="shared" si="80"/>
        <v>3333342.8371518166</v>
      </c>
      <c r="Z196" s="15">
        <f t="shared" si="74"/>
        <v>6518000</v>
      </c>
      <c r="AB196" s="2">
        <v>42135</v>
      </c>
      <c r="AC196" s="12">
        <f t="shared" si="61"/>
        <v>1838.5238141043828</v>
      </c>
      <c r="AD196" s="12">
        <f t="shared" si="75"/>
        <v>1564.0376477142854</v>
      </c>
      <c r="AE196" s="12">
        <f t="shared" si="83"/>
        <v>1610.9587771457141</v>
      </c>
      <c r="AF196" s="13">
        <f t="shared" si="76"/>
        <v>4147.2</v>
      </c>
      <c r="AG196" s="36">
        <f t="shared" si="88"/>
        <v>4147.2</v>
      </c>
      <c r="AH196" s="15">
        <f t="shared" si="77"/>
        <v>-3919.6349630413315</v>
      </c>
      <c r="AI196" s="15">
        <f t="shared" si="81"/>
        <v>1654187.602919542</v>
      </c>
      <c r="AJ196" s="15">
        <f t="shared" si="82"/>
        <v>657190.58647613076</v>
      </c>
    </row>
    <row r="197" spans="1:36" x14ac:dyDescent="0.15">
      <c r="A197" s="2">
        <v>42136</v>
      </c>
      <c r="B197" s="42">
        <v>1.009466239</v>
      </c>
      <c r="C197" s="12">
        <f t="shared" si="63"/>
        <v>87217.883049600001</v>
      </c>
      <c r="D197" s="12">
        <f>Výpar!$I$18/31</f>
        <v>13963.628571428571</v>
      </c>
      <c r="E197" s="12">
        <f t="shared" si="64"/>
        <v>14382.53742857143</v>
      </c>
      <c r="F197" s="13">
        <f t="shared" si="65"/>
        <v>11664</v>
      </c>
      <c r="G197" s="13">
        <f t="shared" si="66"/>
        <v>7171.2000000000007</v>
      </c>
      <c r="H197" s="14">
        <f t="shared" si="66"/>
        <v>7171.2000000000007</v>
      </c>
      <c r="I197" s="15">
        <f t="shared" ref="I197:I260" si="89">SUM(F197:H197)</f>
        <v>26006.400000000001</v>
      </c>
      <c r="J197" s="15">
        <f t="shared" ref="J197:J260" si="90">C197-(E197+I197)</f>
        <v>46828.945621028572</v>
      </c>
      <c r="K197" s="15">
        <f t="shared" si="67"/>
        <v>5627000</v>
      </c>
      <c r="L197" s="15">
        <f t="shared" si="68"/>
        <v>7160215.5544033609</v>
      </c>
      <c r="N197" s="2">
        <v>42136</v>
      </c>
      <c r="O197" s="42">
        <f t="shared" ref="O197:O260" si="91">B197*90.96/275.6</f>
        <v>0.33316781240725685</v>
      </c>
      <c r="P197" s="12">
        <f t="shared" si="69"/>
        <v>28785.698991986992</v>
      </c>
      <c r="Q197" s="12">
        <f t="shared" si="70"/>
        <v>3988.5942857142859</v>
      </c>
      <c r="R197" s="12">
        <f t="shared" si="71"/>
        <v>4108.2521142857149</v>
      </c>
      <c r="S197" s="13">
        <f t="shared" si="72"/>
        <v>7171.2000000000007</v>
      </c>
      <c r="T197" s="13">
        <f t="shared" si="87"/>
        <v>0</v>
      </c>
      <c r="U197" s="14">
        <v>0</v>
      </c>
      <c r="V197" s="15">
        <f t="shared" si="85"/>
        <v>7171.2000000000007</v>
      </c>
      <c r="W197" s="15">
        <f t="shared" si="73"/>
        <v>17506.246877701276</v>
      </c>
      <c r="X197" s="15">
        <f t="shared" si="84"/>
        <v>6518000</v>
      </c>
      <c r="Y197" s="15">
        <f t="shared" si="80"/>
        <v>3350849.0840295181</v>
      </c>
      <c r="Z197" s="15">
        <f t="shared" si="74"/>
        <v>6518000</v>
      </c>
      <c r="AB197" s="2">
        <v>42136</v>
      </c>
      <c r="AC197" s="12">
        <f t="shared" ref="AC197:AC260" si="92">P197*30.06/90.96</f>
        <v>9512.951975584092</v>
      </c>
      <c r="AD197" s="12">
        <f t="shared" si="75"/>
        <v>1564.0376477142854</v>
      </c>
      <c r="AE197" s="12">
        <f t="shared" si="83"/>
        <v>1610.9587771457141</v>
      </c>
      <c r="AF197" s="13">
        <f t="shared" si="76"/>
        <v>4147.2</v>
      </c>
      <c r="AG197" s="36">
        <f t="shared" si="88"/>
        <v>4147.2</v>
      </c>
      <c r="AH197" s="15">
        <f t="shared" si="77"/>
        <v>3754.7931984383777</v>
      </c>
      <c r="AI197" s="15">
        <f t="shared" si="81"/>
        <v>1657942.3961179804</v>
      </c>
      <c r="AJ197" s="15">
        <f t="shared" si="82"/>
        <v>657166.34579254955</v>
      </c>
    </row>
    <row r="198" spans="1:36" x14ac:dyDescent="0.15">
      <c r="A198" s="2">
        <v>42137</v>
      </c>
      <c r="B198" s="42">
        <v>0.195094827</v>
      </c>
      <c r="C198" s="12">
        <f t="shared" ref="C198:C261" si="93">B198*86400</f>
        <v>16856.193052800001</v>
      </c>
      <c r="D198" s="12">
        <f>Výpar!$I$18/31</f>
        <v>13963.628571428571</v>
      </c>
      <c r="E198" s="12">
        <f t="shared" ref="E198:E261" si="94">D198*1.03</f>
        <v>14382.53742857143</v>
      </c>
      <c r="F198" s="13">
        <f t="shared" ref="F198:F201" si="95">0.135*86400</f>
        <v>11664</v>
      </c>
      <c r="G198" s="13">
        <f t="shared" ref="G198:H261" si="96">0.083*86400</f>
        <v>7171.2000000000007</v>
      </c>
      <c r="H198" s="14">
        <f t="shared" si="96"/>
        <v>7171.2000000000007</v>
      </c>
      <c r="I198" s="15">
        <f t="shared" si="89"/>
        <v>26006.400000000001</v>
      </c>
      <c r="J198" s="15">
        <f t="shared" si="90"/>
        <v>-23532.744375771428</v>
      </c>
      <c r="K198" s="15">
        <f t="shared" ref="K198:K261" si="97">IF(IF(J198+K197&gt;$L$2,$L$2,J198+K197)&lt;0,0,IF(J198+K197&gt;$L$2,$L$2,J198+K197))</f>
        <v>5603467.2556242282</v>
      </c>
      <c r="L198" s="15">
        <f t="shared" ref="L198:L261" si="98">IF((IF($L$2&lt;=K198,J198,J198+K198-$L$2)+L197)&lt;0,0,IF($L$2&lt;=K198,J198,J198+K198-$L$2)+L197)</f>
        <v>7113150.0656518172</v>
      </c>
      <c r="N198" s="2">
        <v>42137</v>
      </c>
      <c r="O198" s="42">
        <f t="shared" si="91"/>
        <v>6.4389787604934676E-2</v>
      </c>
      <c r="P198" s="12">
        <f t="shared" ref="P198:P261" si="99">O198*86400</f>
        <v>5563.2776490663564</v>
      </c>
      <c r="Q198" s="12">
        <f t="shared" ref="Q198:Q261" si="100">D198*1124000/3935000</f>
        <v>3988.5942857142859</v>
      </c>
      <c r="R198" s="12">
        <f t="shared" ref="R198:R261" si="101">Q198*1.03</f>
        <v>4108.2521142857149</v>
      </c>
      <c r="S198" s="13">
        <f t="shared" ref="S198:S261" si="102">0.083*86400</f>
        <v>7171.2000000000007</v>
      </c>
      <c r="T198" s="13">
        <f t="shared" si="87"/>
        <v>0</v>
      </c>
      <c r="U198" s="14">
        <v>0</v>
      </c>
      <c r="V198" s="15">
        <f t="shared" si="85"/>
        <v>7171.2000000000007</v>
      </c>
      <c r="W198" s="15">
        <f t="shared" ref="W198:W261" si="103">P198+T198-(R198+V198)</f>
        <v>-5716.1744652193593</v>
      </c>
      <c r="X198" s="15">
        <f t="shared" si="84"/>
        <v>6512283.8255347805</v>
      </c>
      <c r="Y198" s="15">
        <f t="shared" si="80"/>
        <v>3339416.7350990791</v>
      </c>
      <c r="Z198" s="15">
        <f t="shared" ref="Z198:Z261" si="104">$Y$2</f>
        <v>6518000</v>
      </c>
      <c r="AB198" s="2">
        <v>42137</v>
      </c>
      <c r="AC198" s="12">
        <f t="shared" si="92"/>
        <v>1838.5238141043828</v>
      </c>
      <c r="AD198" s="12">
        <f t="shared" ref="AD198:AD261" si="105">$D198*440751.35/3935000</f>
        <v>1564.0376477142854</v>
      </c>
      <c r="AE198" s="12">
        <f t="shared" si="83"/>
        <v>1610.9587771457141</v>
      </c>
      <c r="AF198" s="13">
        <f t="shared" ref="AF198:AF235" si="106">0.048*86400</f>
        <v>4147.2</v>
      </c>
      <c r="AG198" s="36">
        <f t="shared" si="88"/>
        <v>4147.2</v>
      </c>
      <c r="AH198" s="15">
        <f t="shared" ref="AH198:AH261" si="107">AC198-(AE198+AG198)</f>
        <v>-3919.6349630413315</v>
      </c>
      <c r="AI198" s="15">
        <f t="shared" si="81"/>
        <v>1654022.761154939</v>
      </c>
      <c r="AJ198" s="15">
        <f t="shared" si="82"/>
        <v>645548.04198444716</v>
      </c>
    </row>
    <row r="199" spans="1:36" x14ac:dyDescent="0.15">
      <c r="A199" s="2">
        <v>42138</v>
      </c>
      <c r="B199" s="42">
        <v>0.63952944300000003</v>
      </c>
      <c r="C199" s="12">
        <f t="shared" si="93"/>
        <v>55255.3438752</v>
      </c>
      <c r="D199" s="12">
        <f>Výpar!$I$18/31</f>
        <v>13963.628571428571</v>
      </c>
      <c r="E199" s="12">
        <f t="shared" si="94"/>
        <v>14382.53742857143</v>
      </c>
      <c r="F199" s="13">
        <f t="shared" si="95"/>
        <v>11664</v>
      </c>
      <c r="G199" s="13">
        <f t="shared" si="96"/>
        <v>7171.2000000000007</v>
      </c>
      <c r="H199" s="14">
        <f t="shared" si="96"/>
        <v>7171.2000000000007</v>
      </c>
      <c r="I199" s="15">
        <f t="shared" si="89"/>
        <v>26006.400000000001</v>
      </c>
      <c r="J199" s="15">
        <f t="shared" si="90"/>
        <v>14866.406446628571</v>
      </c>
      <c r="K199" s="15">
        <f t="shared" si="97"/>
        <v>5618333.6620708564</v>
      </c>
      <c r="L199" s="15">
        <f t="shared" si="98"/>
        <v>7119350.1341693019</v>
      </c>
      <c r="N199" s="2">
        <v>42138</v>
      </c>
      <c r="O199" s="42">
        <f t="shared" si="91"/>
        <v>0.21107256217445572</v>
      </c>
      <c r="P199" s="12">
        <f t="shared" si="99"/>
        <v>18236.669371872973</v>
      </c>
      <c r="Q199" s="12">
        <f t="shared" si="100"/>
        <v>3988.5942857142859</v>
      </c>
      <c r="R199" s="12">
        <f t="shared" si="101"/>
        <v>4108.2521142857149</v>
      </c>
      <c r="S199" s="13">
        <f t="shared" si="102"/>
        <v>7171.2000000000007</v>
      </c>
      <c r="T199" s="13">
        <f t="shared" si="87"/>
        <v>0</v>
      </c>
      <c r="U199" s="14">
        <v>0</v>
      </c>
      <c r="V199" s="15">
        <f t="shared" si="85"/>
        <v>7171.2000000000007</v>
      </c>
      <c r="W199" s="15">
        <f t="shared" si="103"/>
        <v>6957.2172575872573</v>
      </c>
      <c r="X199" s="15">
        <f t="shared" si="84"/>
        <v>6518000</v>
      </c>
      <c r="Y199" s="15">
        <f t="shared" ref="Y199:Y262" si="108">IF((IF($Y$2&lt;=X199,W199,W199+X199-$Y$2)+Y198)&lt;0,0,IF($Y$2&lt;=X199,W199,W199+X199-$Y$2)+Y198)</f>
        <v>3346373.9523566663</v>
      </c>
      <c r="Z199" s="15">
        <f t="shared" si="104"/>
        <v>6518000</v>
      </c>
      <c r="AB199" s="2">
        <v>42138</v>
      </c>
      <c r="AC199" s="12">
        <f t="shared" si="92"/>
        <v>6026.7621077231925</v>
      </c>
      <c r="AD199" s="12">
        <f t="shared" si="105"/>
        <v>1564.0376477142854</v>
      </c>
      <c r="AE199" s="12">
        <f t="shared" si="83"/>
        <v>1610.9587771457141</v>
      </c>
      <c r="AF199" s="13">
        <f t="shared" si="106"/>
        <v>4147.2</v>
      </c>
      <c r="AG199" s="36">
        <f t="shared" si="88"/>
        <v>4147.2</v>
      </c>
      <c r="AH199" s="15">
        <f t="shared" si="107"/>
        <v>268.60333057747812</v>
      </c>
      <c r="AI199" s="15">
        <f t="shared" ref="AI199:AI262" si="109">IF(IF(AH199+AI198&gt;$AJ$2,$AJ$2,AH199+AI198)&lt;0,0,IF(AH199+AI198&gt;$AJ$2,$AJ$2,AH199+AI198))</f>
        <v>1654291.3644855164</v>
      </c>
      <c r="AJ199" s="15">
        <f t="shared" si="82"/>
        <v>638386.57980054116</v>
      </c>
    </row>
    <row r="200" spans="1:36" x14ac:dyDescent="0.15">
      <c r="A200" s="2">
        <v>42139</v>
      </c>
      <c r="B200" s="42">
        <v>0.19987745100000001</v>
      </c>
      <c r="C200" s="12">
        <f t="shared" si="93"/>
        <v>17269.4117664</v>
      </c>
      <c r="D200" s="12">
        <f>Výpar!$I$18/31</f>
        <v>13963.628571428571</v>
      </c>
      <c r="E200" s="12">
        <f t="shared" si="94"/>
        <v>14382.53742857143</v>
      </c>
      <c r="F200" s="13">
        <f t="shared" si="95"/>
        <v>11664</v>
      </c>
      <c r="G200" s="13">
        <f t="shared" si="96"/>
        <v>7171.2000000000007</v>
      </c>
      <c r="H200" s="14">
        <f t="shared" si="96"/>
        <v>7171.2000000000007</v>
      </c>
      <c r="I200" s="15">
        <f t="shared" si="89"/>
        <v>26006.400000000001</v>
      </c>
      <c r="J200" s="15">
        <f t="shared" si="90"/>
        <v>-23119.525662171429</v>
      </c>
      <c r="K200" s="15">
        <f t="shared" si="97"/>
        <v>5595214.1364086848</v>
      </c>
      <c r="L200" s="15">
        <f t="shared" si="98"/>
        <v>7064444.7449158151</v>
      </c>
      <c r="N200" s="2">
        <v>42139</v>
      </c>
      <c r="O200" s="42">
        <f t="shared" si="91"/>
        <v>6.5968261766908565E-2</v>
      </c>
      <c r="P200" s="12">
        <f t="shared" si="99"/>
        <v>5699.6578166608997</v>
      </c>
      <c r="Q200" s="12">
        <f t="shared" si="100"/>
        <v>3988.5942857142859</v>
      </c>
      <c r="R200" s="12">
        <f t="shared" si="101"/>
        <v>4108.2521142857149</v>
      </c>
      <c r="S200" s="13">
        <f t="shared" si="102"/>
        <v>7171.2000000000007</v>
      </c>
      <c r="T200" s="13">
        <f t="shared" si="87"/>
        <v>0</v>
      </c>
      <c r="U200" s="14">
        <v>0</v>
      </c>
      <c r="V200" s="15">
        <f t="shared" si="85"/>
        <v>7171.2000000000007</v>
      </c>
      <c r="W200" s="15">
        <f t="shared" si="103"/>
        <v>-5579.794297624816</v>
      </c>
      <c r="X200" s="15">
        <f t="shared" si="84"/>
        <v>6512420.2057023756</v>
      </c>
      <c r="Y200" s="15">
        <f t="shared" si="108"/>
        <v>3335214.3637614176</v>
      </c>
      <c r="Z200" s="15">
        <f t="shared" si="104"/>
        <v>6518000</v>
      </c>
      <c r="AB200" s="2">
        <v>42139</v>
      </c>
      <c r="AC200" s="12">
        <f t="shared" si="92"/>
        <v>1883.5940409941363</v>
      </c>
      <c r="AD200" s="12">
        <f t="shared" si="105"/>
        <v>1564.0376477142854</v>
      </c>
      <c r="AE200" s="12">
        <f t="shared" si="83"/>
        <v>1610.9587771457141</v>
      </c>
      <c r="AF200" s="13">
        <f t="shared" si="106"/>
        <v>4147.2</v>
      </c>
      <c r="AG200" s="36">
        <f t="shared" si="88"/>
        <v>4147.2</v>
      </c>
      <c r="AH200" s="15">
        <f t="shared" si="107"/>
        <v>-3874.564736151578</v>
      </c>
      <c r="AI200" s="15">
        <f t="shared" si="109"/>
        <v>1650416.7997493648</v>
      </c>
      <c r="AJ200" s="15">
        <f t="shared" ref="AJ200:AJ263" si="110">IF((IF($AJ$2&lt;=AI200,AH200,AH200+AI200-$AJ$2)+AJ199)&lt;0,0,IF($AJ$2&lt;=AI200,AH200,AH200+AI200-$AJ$2)+AJ199)</f>
        <v>623207.38481375447</v>
      </c>
    </row>
    <row r="201" spans="1:36" x14ac:dyDescent="0.15">
      <c r="A201" s="2">
        <v>42140</v>
      </c>
      <c r="B201" s="42">
        <v>0.19987745100000001</v>
      </c>
      <c r="C201" s="12">
        <f t="shared" si="93"/>
        <v>17269.4117664</v>
      </c>
      <c r="D201" s="12">
        <f>Výpar!$I$18/31</f>
        <v>13963.628571428571</v>
      </c>
      <c r="E201" s="12">
        <f t="shared" si="94"/>
        <v>14382.53742857143</v>
      </c>
      <c r="F201" s="13">
        <f t="shared" si="95"/>
        <v>11664</v>
      </c>
      <c r="G201" s="13">
        <f t="shared" si="96"/>
        <v>7171.2000000000007</v>
      </c>
      <c r="H201" s="14">
        <f t="shared" si="96"/>
        <v>7171.2000000000007</v>
      </c>
      <c r="I201" s="15">
        <f t="shared" si="89"/>
        <v>26006.400000000001</v>
      </c>
      <c r="J201" s="15">
        <f t="shared" si="90"/>
        <v>-23119.525662171429</v>
      </c>
      <c r="K201" s="15">
        <f t="shared" si="97"/>
        <v>5572094.6107465131</v>
      </c>
      <c r="L201" s="15">
        <f t="shared" si="98"/>
        <v>6986419.8300001565</v>
      </c>
      <c r="N201" s="2">
        <v>42140</v>
      </c>
      <c r="O201" s="42">
        <f t="shared" si="91"/>
        <v>6.5968261766908565E-2</v>
      </c>
      <c r="P201" s="12">
        <f t="shared" si="99"/>
        <v>5699.6578166608997</v>
      </c>
      <c r="Q201" s="12">
        <f t="shared" si="100"/>
        <v>3988.5942857142859</v>
      </c>
      <c r="R201" s="12">
        <f t="shared" si="101"/>
        <v>4108.2521142857149</v>
      </c>
      <c r="S201" s="13">
        <f t="shared" si="102"/>
        <v>7171.2000000000007</v>
      </c>
      <c r="T201" s="13">
        <f t="shared" si="87"/>
        <v>0</v>
      </c>
      <c r="U201" s="14">
        <v>0</v>
      </c>
      <c r="V201" s="15">
        <f t="shared" si="85"/>
        <v>7171.2000000000007</v>
      </c>
      <c r="W201" s="15">
        <f t="shared" si="103"/>
        <v>-5579.794297624816</v>
      </c>
      <c r="X201" s="15">
        <f t="shared" si="84"/>
        <v>6506840.4114047512</v>
      </c>
      <c r="Y201" s="15">
        <f t="shared" si="108"/>
        <v>3318474.9808685444</v>
      </c>
      <c r="Z201" s="15">
        <f t="shared" si="104"/>
        <v>6518000</v>
      </c>
      <c r="AB201" s="2">
        <v>42140</v>
      </c>
      <c r="AC201" s="12">
        <f t="shared" si="92"/>
        <v>1883.5940409941363</v>
      </c>
      <c r="AD201" s="12">
        <f t="shared" si="105"/>
        <v>1564.0376477142854</v>
      </c>
      <c r="AE201" s="12">
        <f t="shared" ref="AE201:AE264" si="111">AD201*1.03</f>
        <v>1610.9587771457141</v>
      </c>
      <c r="AF201" s="13">
        <f t="shared" si="106"/>
        <v>4147.2</v>
      </c>
      <c r="AG201" s="36">
        <f t="shared" si="88"/>
        <v>4147.2</v>
      </c>
      <c r="AH201" s="15">
        <f t="shared" si="107"/>
        <v>-3874.564736151578</v>
      </c>
      <c r="AI201" s="15">
        <f t="shared" si="109"/>
        <v>1646542.2350132132</v>
      </c>
      <c r="AJ201" s="15">
        <f t="shared" si="110"/>
        <v>604153.62509081617</v>
      </c>
    </row>
    <row r="202" spans="1:36" x14ac:dyDescent="0.15">
      <c r="A202" s="2">
        <v>42141</v>
      </c>
      <c r="B202" s="42">
        <v>0.64523547800000003</v>
      </c>
      <c r="C202" s="12">
        <f t="shared" si="93"/>
        <v>55748.345299200002</v>
      </c>
      <c r="D202" s="12">
        <f>Výpar!$I$18/31</f>
        <v>13963.628571428571</v>
      </c>
      <c r="E202" s="12">
        <f t="shared" si="94"/>
        <v>14382.53742857143</v>
      </c>
      <c r="F202" s="13">
        <f>IF(K201&lt;4/5*$L$2,0.135*86400*1/3,0.135*86400)</f>
        <v>11664</v>
      </c>
      <c r="G202" s="13">
        <f t="shared" si="96"/>
        <v>7171.2000000000007</v>
      </c>
      <c r="H202" s="14">
        <f t="shared" si="96"/>
        <v>7171.2000000000007</v>
      </c>
      <c r="I202" s="15">
        <f t="shared" si="89"/>
        <v>26006.400000000001</v>
      </c>
      <c r="J202" s="15">
        <f t="shared" si="90"/>
        <v>15359.407870628573</v>
      </c>
      <c r="K202" s="15">
        <f t="shared" si="97"/>
        <v>5587454.018617142</v>
      </c>
      <c r="L202" s="15">
        <f t="shared" si="98"/>
        <v>6962233.2564879274</v>
      </c>
      <c r="N202" s="2">
        <v>42141</v>
      </c>
      <c r="O202" s="42">
        <f t="shared" si="91"/>
        <v>0.21295580217300433</v>
      </c>
      <c r="P202" s="12">
        <f t="shared" si="99"/>
        <v>18399.381307747575</v>
      </c>
      <c r="Q202" s="12">
        <f t="shared" si="100"/>
        <v>3988.5942857142859</v>
      </c>
      <c r="R202" s="12">
        <f t="shared" si="101"/>
        <v>4108.2521142857149</v>
      </c>
      <c r="S202" s="13">
        <f t="shared" si="102"/>
        <v>7171.2000000000007</v>
      </c>
      <c r="T202" s="13">
        <f t="shared" si="87"/>
        <v>0</v>
      </c>
      <c r="U202" s="14">
        <v>0</v>
      </c>
      <c r="V202" s="15">
        <f t="shared" si="85"/>
        <v>7171.2000000000007</v>
      </c>
      <c r="W202" s="15">
        <f t="shared" si="103"/>
        <v>7119.9291934618595</v>
      </c>
      <c r="X202" s="15">
        <f t="shared" ref="X202:X265" si="112">IF(IF(W202+X201&gt;$Y$2,$Y$2,W202+X201)&lt;0,0,IF(W202+X201&gt;$Y$2,$Y$2,W202+X201))</f>
        <v>6513960.3405982135</v>
      </c>
      <c r="Y202" s="15">
        <f t="shared" si="108"/>
        <v>3321555.2506602202</v>
      </c>
      <c r="Z202" s="15">
        <f t="shared" si="104"/>
        <v>6518000</v>
      </c>
      <c r="AB202" s="2">
        <v>42141</v>
      </c>
      <c r="AC202" s="12">
        <f t="shared" si="92"/>
        <v>6080.5343239983749</v>
      </c>
      <c r="AD202" s="12">
        <f t="shared" si="105"/>
        <v>1564.0376477142854</v>
      </c>
      <c r="AE202" s="12">
        <f t="shared" si="111"/>
        <v>1610.9587771457141</v>
      </c>
      <c r="AF202" s="13">
        <f t="shared" si="106"/>
        <v>4147.2</v>
      </c>
      <c r="AG202" s="36">
        <f t="shared" si="88"/>
        <v>4147.2</v>
      </c>
      <c r="AH202" s="15">
        <f t="shared" si="107"/>
        <v>322.37554685266059</v>
      </c>
      <c r="AI202" s="15">
        <f t="shared" si="109"/>
        <v>1646864.6105600658</v>
      </c>
      <c r="AJ202" s="15">
        <f t="shared" si="110"/>
        <v>589619.18119773467</v>
      </c>
    </row>
    <row r="203" spans="1:36" x14ac:dyDescent="0.15">
      <c r="A203" s="2">
        <v>42142</v>
      </c>
      <c r="B203" s="42">
        <v>0.197486139</v>
      </c>
      <c r="C203" s="12">
        <f t="shared" si="93"/>
        <v>17062.802409600001</v>
      </c>
      <c r="D203" s="12">
        <f>Výpar!$I$18/31</f>
        <v>13963.628571428571</v>
      </c>
      <c r="E203" s="12">
        <f t="shared" si="94"/>
        <v>14382.53742857143</v>
      </c>
      <c r="F203" s="13">
        <f t="shared" ref="F203:F266" si="113">IF(K202&lt;4/5*$L$2,0.135*86400*1/3,0.135*86400)</f>
        <v>11664</v>
      </c>
      <c r="G203" s="13">
        <f t="shared" si="96"/>
        <v>7171.2000000000007</v>
      </c>
      <c r="H203" s="14">
        <f t="shared" si="96"/>
        <v>7171.2000000000007</v>
      </c>
      <c r="I203" s="15">
        <f t="shared" si="89"/>
        <v>26006.400000000001</v>
      </c>
      <c r="J203" s="15">
        <f t="shared" si="90"/>
        <v>-23326.135018971429</v>
      </c>
      <c r="K203" s="15">
        <f t="shared" si="97"/>
        <v>5564127.8835981702</v>
      </c>
      <c r="L203" s="15">
        <f t="shared" si="98"/>
        <v>6876035.0050671259</v>
      </c>
      <c r="N203" s="2">
        <v>42142</v>
      </c>
      <c r="O203" s="42">
        <f t="shared" si="91"/>
        <v>6.5179024685921627E-2</v>
      </c>
      <c r="P203" s="12">
        <f t="shared" si="99"/>
        <v>5631.467732863629</v>
      </c>
      <c r="Q203" s="12">
        <f t="shared" si="100"/>
        <v>3988.5942857142859</v>
      </c>
      <c r="R203" s="12">
        <f t="shared" si="101"/>
        <v>4108.2521142857149</v>
      </c>
      <c r="S203" s="13">
        <f t="shared" si="102"/>
        <v>7171.2000000000007</v>
      </c>
      <c r="T203" s="13">
        <f t="shared" si="87"/>
        <v>0</v>
      </c>
      <c r="U203" s="14">
        <v>0</v>
      </c>
      <c r="V203" s="15">
        <f t="shared" si="85"/>
        <v>7171.2000000000007</v>
      </c>
      <c r="W203" s="15">
        <f t="shared" si="103"/>
        <v>-5647.9843814220867</v>
      </c>
      <c r="X203" s="15">
        <f t="shared" si="112"/>
        <v>6508312.3562167911</v>
      </c>
      <c r="Y203" s="15">
        <f t="shared" si="108"/>
        <v>3306219.6224955888</v>
      </c>
      <c r="Z203" s="15">
        <f t="shared" si="104"/>
        <v>6518000</v>
      </c>
      <c r="AB203" s="2">
        <v>42142</v>
      </c>
      <c r="AC203" s="12">
        <f t="shared" si="92"/>
        <v>1861.05892754926</v>
      </c>
      <c r="AD203" s="12">
        <f t="shared" si="105"/>
        <v>1564.0376477142854</v>
      </c>
      <c r="AE203" s="12">
        <f t="shared" si="111"/>
        <v>1610.9587771457141</v>
      </c>
      <c r="AF203" s="13">
        <f t="shared" si="106"/>
        <v>4147.2</v>
      </c>
      <c r="AG203" s="36">
        <f t="shared" si="88"/>
        <v>4147.2</v>
      </c>
      <c r="AH203" s="15">
        <f t="shared" si="107"/>
        <v>-3897.0998495964541</v>
      </c>
      <c r="AI203" s="15">
        <f t="shared" si="109"/>
        <v>1642967.5107104694</v>
      </c>
      <c r="AJ203" s="15">
        <f t="shared" si="110"/>
        <v>566968.16205860779</v>
      </c>
    </row>
    <row r="204" spans="1:36" x14ac:dyDescent="0.15">
      <c r="A204" s="2">
        <v>42143</v>
      </c>
      <c r="B204" s="42">
        <v>0.19270351499999999</v>
      </c>
      <c r="C204" s="12">
        <f t="shared" si="93"/>
        <v>16649.583695999998</v>
      </c>
      <c r="D204" s="12">
        <f>Výpar!$I$18/31</f>
        <v>13963.628571428571</v>
      </c>
      <c r="E204" s="12">
        <f t="shared" si="94"/>
        <v>14382.53742857143</v>
      </c>
      <c r="F204" s="13">
        <f t="shared" si="113"/>
        <v>11664</v>
      </c>
      <c r="G204" s="13">
        <f t="shared" si="96"/>
        <v>7171.2000000000007</v>
      </c>
      <c r="H204" s="14">
        <f t="shared" si="96"/>
        <v>7171.2000000000007</v>
      </c>
      <c r="I204" s="15">
        <f t="shared" si="89"/>
        <v>26006.400000000001</v>
      </c>
      <c r="J204" s="15">
        <f t="shared" si="90"/>
        <v>-23739.353732571431</v>
      </c>
      <c r="K204" s="15">
        <f t="shared" si="97"/>
        <v>5540388.5298655992</v>
      </c>
      <c r="L204" s="15">
        <f t="shared" si="98"/>
        <v>6765684.1812001541</v>
      </c>
      <c r="N204" s="2">
        <v>42143</v>
      </c>
      <c r="O204" s="42">
        <f t="shared" si="91"/>
        <v>6.3600550523947738E-2</v>
      </c>
      <c r="P204" s="12">
        <f t="shared" si="99"/>
        <v>5495.0875652690847</v>
      </c>
      <c r="Q204" s="12">
        <f t="shared" si="100"/>
        <v>3988.5942857142859</v>
      </c>
      <c r="R204" s="12">
        <f t="shared" si="101"/>
        <v>4108.2521142857149</v>
      </c>
      <c r="S204" s="13">
        <f t="shared" si="102"/>
        <v>7171.2000000000007</v>
      </c>
      <c r="T204" s="13">
        <f t="shared" si="87"/>
        <v>0</v>
      </c>
      <c r="U204" s="14">
        <v>0</v>
      </c>
      <c r="V204" s="15">
        <f t="shared" si="85"/>
        <v>7171.2000000000007</v>
      </c>
      <c r="W204" s="15">
        <f t="shared" si="103"/>
        <v>-5784.3645490166309</v>
      </c>
      <c r="X204" s="15">
        <f t="shared" si="112"/>
        <v>6502527.9916677745</v>
      </c>
      <c r="Y204" s="15">
        <f t="shared" si="108"/>
        <v>3284963.2496143468</v>
      </c>
      <c r="Z204" s="15">
        <f t="shared" si="104"/>
        <v>6518000</v>
      </c>
      <c r="AB204" s="2">
        <v>42143</v>
      </c>
      <c r="AC204" s="12">
        <f t="shared" si="92"/>
        <v>1815.9887006595063</v>
      </c>
      <c r="AD204" s="12">
        <f t="shared" si="105"/>
        <v>1564.0376477142854</v>
      </c>
      <c r="AE204" s="12">
        <f t="shared" si="111"/>
        <v>1610.9587771457141</v>
      </c>
      <c r="AF204" s="13">
        <f t="shared" si="106"/>
        <v>4147.2</v>
      </c>
      <c r="AG204" s="36">
        <f t="shared" si="88"/>
        <v>4147.2</v>
      </c>
      <c r="AH204" s="15">
        <f t="shared" si="107"/>
        <v>-3942.170076486208</v>
      </c>
      <c r="AI204" s="15">
        <f t="shared" si="109"/>
        <v>1639025.3406339833</v>
      </c>
      <c r="AJ204" s="15">
        <f t="shared" si="110"/>
        <v>540329.90261610493</v>
      </c>
    </row>
    <row r="205" spans="1:36" x14ac:dyDescent="0.15">
      <c r="A205" s="2">
        <v>42144</v>
      </c>
      <c r="B205" s="42">
        <v>0.70167280399999998</v>
      </c>
      <c r="C205" s="12">
        <f t="shared" si="93"/>
        <v>60624.530265599999</v>
      </c>
      <c r="D205" s="12">
        <f>Výpar!$I$18/31</f>
        <v>13963.628571428571</v>
      </c>
      <c r="E205" s="12">
        <f t="shared" si="94"/>
        <v>14382.53742857143</v>
      </c>
      <c r="F205" s="13">
        <f t="shared" si="113"/>
        <v>11664</v>
      </c>
      <c r="G205" s="13">
        <f t="shared" si="96"/>
        <v>7171.2000000000007</v>
      </c>
      <c r="H205" s="14">
        <f t="shared" si="96"/>
        <v>7171.2000000000007</v>
      </c>
      <c r="I205" s="15">
        <f t="shared" si="89"/>
        <v>26006.400000000001</v>
      </c>
      <c r="J205" s="15">
        <f t="shared" si="90"/>
        <v>20235.592837028569</v>
      </c>
      <c r="K205" s="15">
        <f t="shared" si="97"/>
        <v>5560624.1227026274</v>
      </c>
      <c r="L205" s="15">
        <f t="shared" si="98"/>
        <v>6719543.8967398098</v>
      </c>
      <c r="N205" s="2">
        <v>42144</v>
      </c>
      <c r="O205" s="42">
        <f t="shared" si="91"/>
        <v>0.23158257711117558</v>
      </c>
      <c r="P205" s="12">
        <f t="shared" si="99"/>
        <v>20008.734662405572</v>
      </c>
      <c r="Q205" s="12">
        <f t="shared" si="100"/>
        <v>3988.5942857142859</v>
      </c>
      <c r="R205" s="12">
        <f t="shared" si="101"/>
        <v>4108.2521142857149</v>
      </c>
      <c r="S205" s="13">
        <f t="shared" si="102"/>
        <v>7171.2000000000007</v>
      </c>
      <c r="T205" s="13">
        <f t="shared" si="87"/>
        <v>0</v>
      </c>
      <c r="U205" s="14">
        <v>0</v>
      </c>
      <c r="V205" s="15">
        <f t="shared" si="85"/>
        <v>7171.2000000000007</v>
      </c>
      <c r="W205" s="15">
        <f t="shared" si="103"/>
        <v>8729.2825481198561</v>
      </c>
      <c r="X205" s="15">
        <f t="shared" si="112"/>
        <v>6511257.2742158948</v>
      </c>
      <c r="Y205" s="15">
        <f t="shared" si="108"/>
        <v>3286949.8063783618</v>
      </c>
      <c r="Z205" s="15">
        <f t="shared" si="104"/>
        <v>6518000</v>
      </c>
      <c r="AB205" s="2">
        <v>42144</v>
      </c>
      <c r="AC205" s="12">
        <f t="shared" si="92"/>
        <v>6612.3852677211025</v>
      </c>
      <c r="AD205" s="12">
        <f t="shared" si="105"/>
        <v>1564.0376477142854</v>
      </c>
      <c r="AE205" s="12">
        <f t="shared" si="111"/>
        <v>1610.9587771457141</v>
      </c>
      <c r="AF205" s="13">
        <f t="shared" si="106"/>
        <v>4147.2</v>
      </c>
      <c r="AG205" s="36">
        <f t="shared" si="88"/>
        <v>4147.2</v>
      </c>
      <c r="AH205" s="15">
        <f t="shared" si="107"/>
        <v>854.2264905753882</v>
      </c>
      <c r="AI205" s="15">
        <f t="shared" si="109"/>
        <v>1639879.5671245586</v>
      </c>
      <c r="AJ205" s="15">
        <f t="shared" si="110"/>
        <v>519342.26623123896</v>
      </c>
    </row>
    <row r="206" spans="1:36" x14ac:dyDescent="0.15">
      <c r="A206" s="2">
        <v>42145</v>
      </c>
      <c r="B206" s="42">
        <v>1.167096519</v>
      </c>
      <c r="C206" s="12">
        <f t="shared" si="93"/>
        <v>100837.1392416</v>
      </c>
      <c r="D206" s="12">
        <f>Výpar!$I$18/31</f>
        <v>13963.628571428571</v>
      </c>
      <c r="E206" s="12">
        <f t="shared" si="94"/>
        <v>14382.53742857143</v>
      </c>
      <c r="F206" s="13">
        <f t="shared" si="113"/>
        <v>11664</v>
      </c>
      <c r="G206" s="13">
        <f t="shared" si="96"/>
        <v>7171.2000000000007</v>
      </c>
      <c r="H206" s="14">
        <f t="shared" si="96"/>
        <v>7171.2000000000007</v>
      </c>
      <c r="I206" s="15">
        <f t="shared" si="89"/>
        <v>26006.400000000001</v>
      </c>
      <c r="J206" s="15">
        <f t="shared" si="90"/>
        <v>60448.201813028572</v>
      </c>
      <c r="K206" s="15">
        <f t="shared" si="97"/>
        <v>5621072.3245156556</v>
      </c>
      <c r="L206" s="15">
        <f t="shared" si="98"/>
        <v>6774064.4230684936</v>
      </c>
      <c r="N206" s="2">
        <v>42145</v>
      </c>
      <c r="O206" s="42">
        <f t="shared" si="91"/>
        <v>0.38519266824470239</v>
      </c>
      <c r="P206" s="12">
        <f t="shared" si="99"/>
        <v>33280.646536342283</v>
      </c>
      <c r="Q206" s="12">
        <f t="shared" si="100"/>
        <v>3988.5942857142859</v>
      </c>
      <c r="R206" s="12">
        <f t="shared" si="101"/>
        <v>4108.2521142857149</v>
      </c>
      <c r="S206" s="13">
        <f t="shared" si="102"/>
        <v>7171.2000000000007</v>
      </c>
      <c r="T206" s="13">
        <f t="shared" si="87"/>
        <v>0</v>
      </c>
      <c r="U206" s="14">
        <v>0</v>
      </c>
      <c r="V206" s="15">
        <f t="shared" si="85"/>
        <v>7171.2000000000007</v>
      </c>
      <c r="W206" s="15">
        <f t="shared" si="103"/>
        <v>22001.194422056567</v>
      </c>
      <c r="X206" s="15">
        <f t="shared" si="112"/>
        <v>6518000</v>
      </c>
      <c r="Y206" s="15">
        <f t="shared" si="108"/>
        <v>3308951.0008004182</v>
      </c>
      <c r="Z206" s="15">
        <f t="shared" si="104"/>
        <v>6518000</v>
      </c>
      <c r="AB206" s="2">
        <v>42145</v>
      </c>
      <c r="AC206" s="12">
        <f t="shared" si="92"/>
        <v>10998.41946880441</v>
      </c>
      <c r="AD206" s="12">
        <f t="shared" si="105"/>
        <v>1564.0376477142854</v>
      </c>
      <c r="AE206" s="12">
        <f t="shared" si="111"/>
        <v>1610.9587771457141</v>
      </c>
      <c r="AF206" s="13">
        <f t="shared" si="106"/>
        <v>4147.2</v>
      </c>
      <c r="AG206" s="36">
        <f t="shared" si="88"/>
        <v>4147.2</v>
      </c>
      <c r="AH206" s="15">
        <f t="shared" si="107"/>
        <v>5240.2606916586956</v>
      </c>
      <c r="AI206" s="15">
        <f t="shared" si="109"/>
        <v>1645119.8278162172</v>
      </c>
      <c r="AJ206" s="15">
        <f t="shared" si="110"/>
        <v>507980.92473911482</v>
      </c>
    </row>
    <row r="207" spans="1:36" x14ac:dyDescent="0.15">
      <c r="A207" s="2">
        <v>42146</v>
      </c>
      <c r="B207" s="42">
        <v>0.17717830900000001</v>
      </c>
      <c r="C207" s="12">
        <f t="shared" si="93"/>
        <v>15308.205897600001</v>
      </c>
      <c r="D207" s="12">
        <f>Výpar!$I$18/31</f>
        <v>13963.628571428571</v>
      </c>
      <c r="E207" s="12">
        <f t="shared" si="94"/>
        <v>14382.53742857143</v>
      </c>
      <c r="F207" s="13">
        <f t="shared" si="113"/>
        <v>11664</v>
      </c>
      <c r="G207" s="13">
        <f t="shared" si="96"/>
        <v>7171.2000000000007</v>
      </c>
      <c r="H207" s="14">
        <f t="shared" si="96"/>
        <v>7171.2000000000007</v>
      </c>
      <c r="I207" s="15">
        <f t="shared" si="89"/>
        <v>26006.400000000001</v>
      </c>
      <c r="J207" s="15">
        <f t="shared" si="90"/>
        <v>-25080.731530971429</v>
      </c>
      <c r="K207" s="15">
        <f t="shared" si="97"/>
        <v>5595991.5929846838</v>
      </c>
      <c r="L207" s="15">
        <f t="shared" si="98"/>
        <v>6717975.2845222056</v>
      </c>
      <c r="N207" s="2">
        <v>42146</v>
      </c>
      <c r="O207" s="42">
        <f t="shared" si="91"/>
        <v>5.8476556555297522E-2</v>
      </c>
      <c r="P207" s="12">
        <f t="shared" si="99"/>
        <v>5052.3744863777056</v>
      </c>
      <c r="Q207" s="12">
        <f t="shared" si="100"/>
        <v>3988.5942857142859</v>
      </c>
      <c r="R207" s="12">
        <f t="shared" si="101"/>
        <v>4108.2521142857149</v>
      </c>
      <c r="S207" s="13">
        <f t="shared" si="102"/>
        <v>7171.2000000000007</v>
      </c>
      <c r="T207" s="13">
        <f t="shared" si="87"/>
        <v>0</v>
      </c>
      <c r="U207" s="14">
        <v>0</v>
      </c>
      <c r="V207" s="15">
        <f t="shared" si="85"/>
        <v>7171.2000000000007</v>
      </c>
      <c r="W207" s="15">
        <f t="shared" si="103"/>
        <v>-6227.0776279080101</v>
      </c>
      <c r="X207" s="15">
        <f t="shared" si="112"/>
        <v>6511772.9223720916</v>
      </c>
      <c r="Y207" s="15">
        <f t="shared" si="108"/>
        <v>3296496.8455446013</v>
      </c>
      <c r="Z207" s="15">
        <f t="shared" si="104"/>
        <v>6518000</v>
      </c>
      <c r="AB207" s="2">
        <v>42146</v>
      </c>
      <c r="AC207" s="12">
        <f t="shared" si="92"/>
        <v>1669.6831251155875</v>
      </c>
      <c r="AD207" s="12">
        <f t="shared" si="105"/>
        <v>1564.0376477142854</v>
      </c>
      <c r="AE207" s="12">
        <f t="shared" si="111"/>
        <v>1610.9587771457141</v>
      </c>
      <c r="AF207" s="13">
        <f t="shared" si="106"/>
        <v>4147.2</v>
      </c>
      <c r="AG207" s="36">
        <f t="shared" si="88"/>
        <v>4147.2</v>
      </c>
      <c r="AH207" s="15">
        <f t="shared" si="107"/>
        <v>-4088.4756520301271</v>
      </c>
      <c r="AI207" s="15">
        <f t="shared" si="109"/>
        <v>1641031.352164187</v>
      </c>
      <c r="AJ207" s="15">
        <f t="shared" si="110"/>
        <v>483202.37125127169</v>
      </c>
    </row>
    <row r="208" spans="1:36" x14ac:dyDescent="0.15">
      <c r="A208" s="2">
        <v>42147</v>
      </c>
      <c r="B208" s="42">
        <v>0.62096437800000004</v>
      </c>
      <c r="C208" s="12">
        <f t="shared" si="93"/>
        <v>53651.322259200002</v>
      </c>
      <c r="D208" s="12">
        <f>Výpar!$I$18/31</f>
        <v>13963.628571428571</v>
      </c>
      <c r="E208" s="12">
        <f t="shared" si="94"/>
        <v>14382.53742857143</v>
      </c>
      <c r="F208" s="13">
        <f t="shared" si="113"/>
        <v>11664</v>
      </c>
      <c r="G208" s="13">
        <f t="shared" si="96"/>
        <v>7171.2000000000007</v>
      </c>
      <c r="H208" s="14">
        <f t="shared" si="96"/>
        <v>7171.2000000000007</v>
      </c>
      <c r="I208" s="15">
        <f t="shared" si="89"/>
        <v>26006.400000000001</v>
      </c>
      <c r="J208" s="15">
        <f t="shared" si="90"/>
        <v>13262.384830628573</v>
      </c>
      <c r="K208" s="15">
        <f t="shared" si="97"/>
        <v>5609253.9778153123</v>
      </c>
      <c r="L208" s="15">
        <f t="shared" si="98"/>
        <v>6713491.6471681464</v>
      </c>
      <c r="N208" s="2">
        <v>42147</v>
      </c>
      <c r="O208" s="42">
        <f t="shared" si="91"/>
        <v>0.20494528237619736</v>
      </c>
      <c r="P208" s="12">
        <f t="shared" si="99"/>
        <v>17707.272397303452</v>
      </c>
      <c r="Q208" s="12">
        <f t="shared" si="100"/>
        <v>3988.5942857142859</v>
      </c>
      <c r="R208" s="12">
        <f t="shared" si="101"/>
        <v>4108.2521142857149</v>
      </c>
      <c r="S208" s="13">
        <f t="shared" si="102"/>
        <v>7171.2000000000007</v>
      </c>
      <c r="T208" s="13">
        <f t="shared" si="87"/>
        <v>0</v>
      </c>
      <c r="U208" s="14">
        <v>0</v>
      </c>
      <c r="V208" s="15">
        <f t="shared" si="85"/>
        <v>7171.2000000000007</v>
      </c>
      <c r="W208" s="15">
        <f t="shared" si="103"/>
        <v>6427.8202830177361</v>
      </c>
      <c r="X208" s="15">
        <f t="shared" si="112"/>
        <v>6518000</v>
      </c>
      <c r="Y208" s="15">
        <f t="shared" si="108"/>
        <v>3302924.6658276189</v>
      </c>
      <c r="Z208" s="15">
        <f t="shared" si="104"/>
        <v>6518000</v>
      </c>
      <c r="AB208" s="2">
        <v>42147</v>
      </c>
      <c r="AC208" s="12">
        <f t="shared" si="92"/>
        <v>5851.8096774729747</v>
      </c>
      <c r="AD208" s="12">
        <f t="shared" si="105"/>
        <v>1564.0376477142854</v>
      </c>
      <c r="AE208" s="12">
        <f t="shared" si="111"/>
        <v>1610.9587771457141</v>
      </c>
      <c r="AF208" s="13">
        <f t="shared" si="106"/>
        <v>4147.2</v>
      </c>
      <c r="AG208" s="36">
        <f t="shared" si="88"/>
        <v>4147.2</v>
      </c>
      <c r="AH208" s="15">
        <f t="shared" si="107"/>
        <v>93.650900327260388</v>
      </c>
      <c r="AI208" s="15">
        <f t="shared" si="109"/>
        <v>1641125.0030645144</v>
      </c>
      <c r="AJ208" s="15">
        <f t="shared" si="110"/>
        <v>462699.59521611349</v>
      </c>
    </row>
    <row r="209" spans="1:36" x14ac:dyDescent="0.15">
      <c r="A209" s="2">
        <v>42148</v>
      </c>
      <c r="B209" s="42">
        <v>1.076862765</v>
      </c>
      <c r="C209" s="12">
        <f t="shared" si="93"/>
        <v>93040.942895999993</v>
      </c>
      <c r="D209" s="12">
        <f>Výpar!$I$18/31</f>
        <v>13963.628571428571</v>
      </c>
      <c r="E209" s="12">
        <f t="shared" si="94"/>
        <v>14382.53742857143</v>
      </c>
      <c r="F209" s="13">
        <f t="shared" si="113"/>
        <v>11664</v>
      </c>
      <c r="G209" s="13">
        <f t="shared" si="96"/>
        <v>7171.2000000000007</v>
      </c>
      <c r="H209" s="14">
        <f t="shared" si="96"/>
        <v>7171.2000000000007</v>
      </c>
      <c r="I209" s="15">
        <f t="shared" si="89"/>
        <v>26006.400000000001</v>
      </c>
      <c r="J209" s="15">
        <f t="shared" si="90"/>
        <v>52652.005467428564</v>
      </c>
      <c r="K209" s="15">
        <f t="shared" si="97"/>
        <v>5627000</v>
      </c>
      <c r="L209" s="15">
        <f t="shared" si="98"/>
        <v>6766143.6526355753</v>
      </c>
      <c r="N209" s="2">
        <v>42148</v>
      </c>
      <c r="O209" s="42">
        <f t="shared" si="91"/>
        <v>0.35541160052394771</v>
      </c>
      <c r="P209" s="12">
        <f t="shared" si="99"/>
        <v>30707.562285269083</v>
      </c>
      <c r="Q209" s="12">
        <f t="shared" si="100"/>
        <v>3988.5942857142859</v>
      </c>
      <c r="R209" s="12">
        <f t="shared" si="101"/>
        <v>4108.2521142857149</v>
      </c>
      <c r="S209" s="13">
        <f t="shared" si="102"/>
        <v>7171.2000000000007</v>
      </c>
      <c r="T209" s="13">
        <f t="shared" si="87"/>
        <v>0</v>
      </c>
      <c r="U209" s="14">
        <v>0</v>
      </c>
      <c r="V209" s="15">
        <f t="shared" si="85"/>
        <v>7171.2000000000007</v>
      </c>
      <c r="W209" s="15">
        <f t="shared" si="103"/>
        <v>19428.110170983367</v>
      </c>
      <c r="X209" s="15">
        <f t="shared" si="112"/>
        <v>6518000</v>
      </c>
      <c r="Y209" s="15">
        <f t="shared" si="108"/>
        <v>3322352.7759986022</v>
      </c>
      <c r="Z209" s="15">
        <f t="shared" si="104"/>
        <v>6518000</v>
      </c>
      <c r="AB209" s="2">
        <v>42148</v>
      </c>
      <c r="AC209" s="12">
        <f t="shared" si="92"/>
        <v>10148.079620659506</v>
      </c>
      <c r="AD209" s="12">
        <f t="shared" si="105"/>
        <v>1564.0376477142854</v>
      </c>
      <c r="AE209" s="12">
        <f t="shared" si="111"/>
        <v>1610.9587771457141</v>
      </c>
      <c r="AF209" s="13">
        <f t="shared" si="106"/>
        <v>4147.2</v>
      </c>
      <c r="AG209" s="36">
        <f t="shared" si="88"/>
        <v>4147.2</v>
      </c>
      <c r="AH209" s="15">
        <f t="shared" si="107"/>
        <v>4389.9208435137916</v>
      </c>
      <c r="AI209" s="15">
        <f t="shared" si="109"/>
        <v>1645514.9239080281</v>
      </c>
      <c r="AJ209" s="15">
        <f t="shared" si="110"/>
        <v>450883.00996765529</v>
      </c>
    </row>
    <row r="210" spans="1:36" x14ac:dyDescent="0.15">
      <c r="A210" s="2">
        <v>42149</v>
      </c>
      <c r="B210" s="42">
        <v>1.075666454</v>
      </c>
      <c r="C210" s="12">
        <f t="shared" si="93"/>
        <v>92937.581625600011</v>
      </c>
      <c r="D210" s="12">
        <f>Výpar!$I$18/31</f>
        <v>13963.628571428571</v>
      </c>
      <c r="E210" s="12">
        <f t="shared" si="94"/>
        <v>14382.53742857143</v>
      </c>
      <c r="F210" s="13">
        <f t="shared" si="113"/>
        <v>11664</v>
      </c>
      <c r="G210" s="13">
        <f t="shared" si="96"/>
        <v>7171.2000000000007</v>
      </c>
      <c r="H210" s="14">
        <f t="shared" si="96"/>
        <v>7171.2000000000007</v>
      </c>
      <c r="I210" s="15">
        <f t="shared" si="89"/>
        <v>26006.400000000001</v>
      </c>
      <c r="J210" s="15">
        <f t="shared" si="90"/>
        <v>52548.644197028581</v>
      </c>
      <c r="K210" s="15">
        <f t="shared" si="97"/>
        <v>5627000</v>
      </c>
      <c r="L210" s="15">
        <f t="shared" si="98"/>
        <v>6818692.2968326034</v>
      </c>
      <c r="N210" s="2">
        <v>42149</v>
      </c>
      <c r="O210" s="42">
        <f t="shared" si="91"/>
        <v>0.35501676580493463</v>
      </c>
      <c r="P210" s="12">
        <f t="shared" si="99"/>
        <v>30673.44856554635</v>
      </c>
      <c r="Q210" s="12">
        <f t="shared" si="100"/>
        <v>3988.5942857142859</v>
      </c>
      <c r="R210" s="12">
        <f t="shared" si="101"/>
        <v>4108.2521142857149</v>
      </c>
      <c r="S210" s="13">
        <f t="shared" si="102"/>
        <v>7171.2000000000007</v>
      </c>
      <c r="T210" s="13">
        <f t="shared" si="87"/>
        <v>0</v>
      </c>
      <c r="U210" s="14">
        <v>0</v>
      </c>
      <c r="V210" s="15">
        <f t="shared" si="85"/>
        <v>7171.2000000000007</v>
      </c>
      <c r="W210" s="15">
        <f t="shared" si="103"/>
        <v>19393.996451260635</v>
      </c>
      <c r="X210" s="15">
        <f t="shared" si="112"/>
        <v>6518000</v>
      </c>
      <c r="Y210" s="15">
        <f t="shared" si="108"/>
        <v>3341746.7724498627</v>
      </c>
      <c r="Z210" s="15">
        <f t="shared" si="104"/>
        <v>6518000</v>
      </c>
      <c r="AB210" s="2">
        <v>42149</v>
      </c>
      <c r="AC210" s="12">
        <f t="shared" si="92"/>
        <v>10136.805891384382</v>
      </c>
      <c r="AD210" s="12">
        <f t="shared" si="105"/>
        <v>1564.0376477142854</v>
      </c>
      <c r="AE210" s="12">
        <f t="shared" si="111"/>
        <v>1610.9587771457141</v>
      </c>
      <c r="AF210" s="13">
        <f t="shared" si="106"/>
        <v>4147.2</v>
      </c>
      <c r="AG210" s="36">
        <f t="shared" si="88"/>
        <v>4147.2</v>
      </c>
      <c r="AH210" s="15">
        <f t="shared" si="107"/>
        <v>4378.6471142386672</v>
      </c>
      <c r="AI210" s="15">
        <f t="shared" si="109"/>
        <v>1649893.5710222668</v>
      </c>
      <c r="AJ210" s="15">
        <f t="shared" si="110"/>
        <v>443433.79810416081</v>
      </c>
    </row>
    <row r="211" spans="1:36" x14ac:dyDescent="0.15">
      <c r="A211" s="2">
        <v>42150</v>
      </c>
      <c r="B211" s="42">
        <v>1.068419875</v>
      </c>
      <c r="C211" s="12">
        <f t="shared" si="93"/>
        <v>92311.477200000008</v>
      </c>
      <c r="D211" s="12">
        <f>Výpar!$I$18/31</f>
        <v>13963.628571428571</v>
      </c>
      <c r="E211" s="12">
        <f t="shared" si="94"/>
        <v>14382.53742857143</v>
      </c>
      <c r="F211" s="13">
        <f t="shared" si="113"/>
        <v>11664</v>
      </c>
      <c r="G211" s="13">
        <f t="shared" si="96"/>
        <v>7171.2000000000007</v>
      </c>
      <c r="H211" s="14">
        <f t="shared" si="96"/>
        <v>7171.2000000000007</v>
      </c>
      <c r="I211" s="15">
        <f t="shared" si="89"/>
        <v>26006.400000000001</v>
      </c>
      <c r="J211" s="15">
        <f t="shared" si="90"/>
        <v>51922.539771428579</v>
      </c>
      <c r="K211" s="15">
        <f t="shared" si="97"/>
        <v>5627000</v>
      </c>
      <c r="L211" s="15">
        <f t="shared" si="98"/>
        <v>6870614.8366040317</v>
      </c>
      <c r="N211" s="2">
        <v>42150</v>
      </c>
      <c r="O211" s="42">
        <f t="shared" si="91"/>
        <v>0.35262507920899855</v>
      </c>
      <c r="P211" s="12">
        <f t="shared" si="99"/>
        <v>30466.806843657476</v>
      </c>
      <c r="Q211" s="12">
        <f t="shared" si="100"/>
        <v>3988.5942857142859</v>
      </c>
      <c r="R211" s="12">
        <f t="shared" si="101"/>
        <v>4108.2521142857149</v>
      </c>
      <c r="S211" s="13">
        <f t="shared" si="102"/>
        <v>7171.2000000000007</v>
      </c>
      <c r="T211" s="13">
        <f t="shared" si="87"/>
        <v>0</v>
      </c>
      <c r="U211" s="14">
        <v>0</v>
      </c>
      <c r="V211" s="15">
        <f t="shared" si="85"/>
        <v>7171.2000000000007</v>
      </c>
      <c r="W211" s="15">
        <f t="shared" si="103"/>
        <v>19187.35472937176</v>
      </c>
      <c r="X211" s="15">
        <f t="shared" si="112"/>
        <v>6518000</v>
      </c>
      <c r="Y211" s="15">
        <f t="shared" si="108"/>
        <v>3360934.1271792343</v>
      </c>
      <c r="Z211" s="15">
        <f t="shared" si="104"/>
        <v>6518000</v>
      </c>
      <c r="AB211" s="2">
        <v>42150</v>
      </c>
      <c r="AC211" s="12">
        <f t="shared" si="92"/>
        <v>10068.515981973875</v>
      </c>
      <c r="AD211" s="12">
        <f t="shared" si="105"/>
        <v>1564.0376477142854</v>
      </c>
      <c r="AE211" s="12">
        <f t="shared" si="111"/>
        <v>1610.9587771457141</v>
      </c>
      <c r="AF211" s="13">
        <f t="shared" si="106"/>
        <v>4147.2</v>
      </c>
      <c r="AG211" s="36">
        <f t="shared" si="88"/>
        <v>4147.2</v>
      </c>
      <c r="AH211" s="15">
        <f t="shared" si="107"/>
        <v>4310.3572048281603</v>
      </c>
      <c r="AI211" s="15">
        <f t="shared" si="109"/>
        <v>1654203.9282270949</v>
      </c>
      <c r="AJ211" s="15">
        <f t="shared" si="110"/>
        <v>440226.65353608399</v>
      </c>
    </row>
    <row r="212" spans="1:36" x14ac:dyDescent="0.15">
      <c r="A212" s="2">
        <v>42151</v>
      </c>
      <c r="B212" s="42">
        <v>1.0727803869999999</v>
      </c>
      <c r="C212" s="12">
        <f t="shared" si="93"/>
        <v>92688.225436799985</v>
      </c>
      <c r="D212" s="12">
        <f>Výpar!$I$18/31</f>
        <v>13963.628571428571</v>
      </c>
      <c r="E212" s="12">
        <f t="shared" si="94"/>
        <v>14382.53742857143</v>
      </c>
      <c r="F212" s="13">
        <f t="shared" si="113"/>
        <v>11664</v>
      </c>
      <c r="G212" s="13">
        <f t="shared" si="96"/>
        <v>7171.2000000000007</v>
      </c>
      <c r="H212" s="14">
        <f t="shared" si="96"/>
        <v>7171.2000000000007</v>
      </c>
      <c r="I212" s="15">
        <f t="shared" si="89"/>
        <v>26006.400000000001</v>
      </c>
      <c r="J212" s="15">
        <f t="shared" si="90"/>
        <v>52299.288008228556</v>
      </c>
      <c r="K212" s="15">
        <f t="shared" si="97"/>
        <v>5627000</v>
      </c>
      <c r="L212" s="15">
        <f t="shared" si="98"/>
        <v>6922914.1246122606</v>
      </c>
      <c r="N212" s="2">
        <v>42151</v>
      </c>
      <c r="O212" s="42">
        <f t="shared" si="91"/>
        <v>0.35406423803164</v>
      </c>
      <c r="P212" s="12">
        <f t="shared" si="99"/>
        <v>30591.150165933697</v>
      </c>
      <c r="Q212" s="12">
        <f t="shared" si="100"/>
        <v>3988.5942857142859</v>
      </c>
      <c r="R212" s="12">
        <f t="shared" si="101"/>
        <v>4108.2521142857149</v>
      </c>
      <c r="S212" s="13">
        <f t="shared" si="102"/>
        <v>7171.2000000000007</v>
      </c>
      <c r="T212" s="13">
        <f t="shared" si="87"/>
        <v>0</v>
      </c>
      <c r="U212" s="14">
        <v>0</v>
      </c>
      <c r="V212" s="15">
        <f t="shared" si="85"/>
        <v>7171.2000000000007</v>
      </c>
      <c r="W212" s="15">
        <f t="shared" si="103"/>
        <v>19311.698051647982</v>
      </c>
      <c r="X212" s="15">
        <f t="shared" si="112"/>
        <v>6518000</v>
      </c>
      <c r="Y212" s="15">
        <f t="shared" si="108"/>
        <v>3380245.8252308825</v>
      </c>
      <c r="Z212" s="15">
        <f t="shared" si="104"/>
        <v>6518000</v>
      </c>
      <c r="AB212" s="2">
        <v>42151</v>
      </c>
      <c r="AC212" s="12">
        <f t="shared" si="92"/>
        <v>10109.608333201044</v>
      </c>
      <c r="AD212" s="12">
        <f t="shared" si="105"/>
        <v>1564.0376477142854</v>
      </c>
      <c r="AE212" s="12">
        <f t="shared" si="111"/>
        <v>1610.9587771457141</v>
      </c>
      <c r="AF212" s="13">
        <f t="shared" si="106"/>
        <v>4147.2</v>
      </c>
      <c r="AG212" s="36">
        <f t="shared" si="88"/>
        <v>4147.2</v>
      </c>
      <c r="AH212" s="15">
        <f t="shared" si="107"/>
        <v>4351.4495560553296</v>
      </c>
      <c r="AI212" s="15">
        <f t="shared" si="109"/>
        <v>1658555.3777831502</v>
      </c>
      <c r="AJ212" s="15">
        <f t="shared" si="110"/>
        <v>441412.05087528948</v>
      </c>
    </row>
    <row r="213" spans="1:36" x14ac:dyDescent="0.15">
      <c r="A213" s="2">
        <v>42152</v>
      </c>
      <c r="B213" s="42">
        <v>0.62609778100000002</v>
      </c>
      <c r="C213" s="12">
        <f t="shared" si="93"/>
        <v>54094.848278400001</v>
      </c>
      <c r="D213" s="12">
        <f>Výpar!$I$18/31</f>
        <v>13963.628571428571</v>
      </c>
      <c r="E213" s="12">
        <f t="shared" si="94"/>
        <v>14382.53742857143</v>
      </c>
      <c r="F213" s="13">
        <f t="shared" si="113"/>
        <v>11664</v>
      </c>
      <c r="G213" s="13">
        <f t="shared" si="96"/>
        <v>7171.2000000000007</v>
      </c>
      <c r="H213" s="14">
        <f t="shared" si="96"/>
        <v>7171.2000000000007</v>
      </c>
      <c r="I213" s="15">
        <f t="shared" si="89"/>
        <v>26006.400000000001</v>
      </c>
      <c r="J213" s="15">
        <f t="shared" si="90"/>
        <v>13705.910849828571</v>
      </c>
      <c r="K213" s="15">
        <f t="shared" si="97"/>
        <v>5627000</v>
      </c>
      <c r="L213" s="15">
        <f t="shared" si="98"/>
        <v>6936620.0354620889</v>
      </c>
      <c r="N213" s="2">
        <v>42152</v>
      </c>
      <c r="O213" s="42">
        <f t="shared" si="91"/>
        <v>0.20663952888156747</v>
      </c>
      <c r="P213" s="12">
        <f t="shared" si="99"/>
        <v>17853.655295367429</v>
      </c>
      <c r="Q213" s="12">
        <f t="shared" si="100"/>
        <v>3988.5942857142859</v>
      </c>
      <c r="R213" s="12">
        <f t="shared" si="101"/>
        <v>4108.2521142857149</v>
      </c>
      <c r="S213" s="13">
        <f t="shared" si="102"/>
        <v>7171.2000000000007</v>
      </c>
      <c r="T213" s="13">
        <f t="shared" si="87"/>
        <v>0</v>
      </c>
      <c r="U213" s="14">
        <v>0</v>
      </c>
      <c r="V213" s="15">
        <f t="shared" si="85"/>
        <v>7171.2000000000007</v>
      </c>
      <c r="W213" s="15">
        <f t="shared" si="103"/>
        <v>6574.2031810817134</v>
      </c>
      <c r="X213" s="15">
        <f t="shared" si="112"/>
        <v>6518000</v>
      </c>
      <c r="Y213" s="15">
        <f t="shared" si="108"/>
        <v>3386820.0284119644</v>
      </c>
      <c r="Z213" s="15">
        <f t="shared" si="104"/>
        <v>6518000</v>
      </c>
      <c r="AB213" s="2">
        <v>42152</v>
      </c>
      <c r="AC213" s="12">
        <f t="shared" si="92"/>
        <v>5900.1855560548038</v>
      </c>
      <c r="AD213" s="12">
        <f t="shared" si="105"/>
        <v>1564.0376477142854</v>
      </c>
      <c r="AE213" s="12">
        <f t="shared" si="111"/>
        <v>1610.9587771457141</v>
      </c>
      <c r="AF213" s="13">
        <f t="shared" si="106"/>
        <v>4147.2</v>
      </c>
      <c r="AG213" s="36">
        <f t="shared" si="88"/>
        <v>4147.2</v>
      </c>
      <c r="AH213" s="15">
        <f t="shared" si="107"/>
        <v>142.02677890908944</v>
      </c>
      <c r="AI213" s="15">
        <f t="shared" si="109"/>
        <v>1658697.4045620593</v>
      </c>
      <c r="AJ213" s="15">
        <f t="shared" si="110"/>
        <v>438530.05221625802</v>
      </c>
    </row>
    <row r="214" spans="1:36" x14ac:dyDescent="0.15">
      <c r="A214" s="2">
        <v>42153</v>
      </c>
      <c r="B214" s="42">
        <v>0.63474681799999999</v>
      </c>
      <c r="C214" s="12">
        <f t="shared" si="93"/>
        <v>54842.125075199998</v>
      </c>
      <c r="D214" s="12">
        <f>Výpar!$I$18/31</f>
        <v>13963.628571428571</v>
      </c>
      <c r="E214" s="12">
        <f t="shared" si="94"/>
        <v>14382.53742857143</v>
      </c>
      <c r="F214" s="13">
        <f t="shared" si="113"/>
        <v>11664</v>
      </c>
      <c r="G214" s="13">
        <f t="shared" si="96"/>
        <v>7171.2000000000007</v>
      </c>
      <c r="H214" s="14">
        <f t="shared" si="96"/>
        <v>7171.2000000000007</v>
      </c>
      <c r="I214" s="15">
        <f t="shared" si="89"/>
        <v>26006.400000000001</v>
      </c>
      <c r="J214" s="15">
        <f t="shared" si="90"/>
        <v>14453.187646628568</v>
      </c>
      <c r="K214" s="15">
        <f t="shared" si="97"/>
        <v>5627000</v>
      </c>
      <c r="L214" s="15">
        <f t="shared" si="98"/>
        <v>6951073.2231087172</v>
      </c>
      <c r="N214" s="2">
        <v>42153</v>
      </c>
      <c r="O214" s="42">
        <f t="shared" si="91"/>
        <v>0.2094940876824383</v>
      </c>
      <c r="P214" s="12">
        <f t="shared" si="99"/>
        <v>18100.289175762668</v>
      </c>
      <c r="Q214" s="12">
        <f t="shared" si="100"/>
        <v>3988.5942857142859</v>
      </c>
      <c r="R214" s="12">
        <f t="shared" si="101"/>
        <v>4108.2521142857149</v>
      </c>
      <c r="S214" s="13">
        <f t="shared" si="102"/>
        <v>7171.2000000000007</v>
      </c>
      <c r="T214" s="13">
        <f t="shared" si="87"/>
        <v>0</v>
      </c>
      <c r="U214" s="14">
        <v>0</v>
      </c>
      <c r="V214" s="15">
        <f t="shared" si="85"/>
        <v>7171.2000000000007</v>
      </c>
      <c r="W214" s="15">
        <f t="shared" si="103"/>
        <v>6820.8370614769519</v>
      </c>
      <c r="X214" s="15">
        <f t="shared" si="112"/>
        <v>6518000</v>
      </c>
      <c r="Y214" s="15">
        <f t="shared" si="108"/>
        <v>3393640.8654734413</v>
      </c>
      <c r="Z214" s="15">
        <f t="shared" si="104"/>
        <v>6518000</v>
      </c>
      <c r="AB214" s="2">
        <v>42153</v>
      </c>
      <c r="AC214" s="12">
        <f t="shared" si="92"/>
        <v>5981.6918714096937</v>
      </c>
      <c r="AD214" s="12">
        <f t="shared" si="105"/>
        <v>1564.0376477142854</v>
      </c>
      <c r="AE214" s="12">
        <f t="shared" si="111"/>
        <v>1610.9587771457141</v>
      </c>
      <c r="AF214" s="13">
        <f t="shared" si="106"/>
        <v>4147.2</v>
      </c>
      <c r="AG214" s="36">
        <f t="shared" si="88"/>
        <v>4147.2</v>
      </c>
      <c r="AH214" s="15">
        <f t="shared" si="107"/>
        <v>223.53309426397936</v>
      </c>
      <c r="AI214" s="15">
        <f t="shared" si="109"/>
        <v>1658920.9376563232</v>
      </c>
      <c r="AJ214" s="15">
        <f t="shared" si="110"/>
        <v>435953.09296684514</v>
      </c>
    </row>
    <row r="215" spans="1:36" x14ac:dyDescent="0.15">
      <c r="A215" s="2">
        <v>42154</v>
      </c>
      <c r="B215" s="42">
        <v>0.63312839600000004</v>
      </c>
      <c r="C215" s="12">
        <f t="shared" si="93"/>
        <v>54702.293414400003</v>
      </c>
      <c r="D215" s="12">
        <f>Výpar!$I$18/31</f>
        <v>13963.628571428571</v>
      </c>
      <c r="E215" s="12">
        <f t="shared" si="94"/>
        <v>14382.53742857143</v>
      </c>
      <c r="F215" s="13">
        <f t="shared" si="113"/>
        <v>11664</v>
      </c>
      <c r="G215" s="13">
        <f t="shared" si="96"/>
        <v>7171.2000000000007</v>
      </c>
      <c r="H215" s="14">
        <f t="shared" si="96"/>
        <v>7171.2000000000007</v>
      </c>
      <c r="I215" s="15">
        <f t="shared" si="89"/>
        <v>26006.400000000001</v>
      </c>
      <c r="J215" s="15">
        <f t="shared" si="90"/>
        <v>14313.355985828573</v>
      </c>
      <c r="K215" s="15">
        <f t="shared" si="97"/>
        <v>5627000</v>
      </c>
      <c r="L215" s="15">
        <f t="shared" si="98"/>
        <v>6965386.5790945459</v>
      </c>
      <c r="N215" s="2">
        <v>42154</v>
      </c>
      <c r="O215" s="42">
        <f t="shared" si="91"/>
        <v>0.20895993795413642</v>
      </c>
      <c r="P215" s="12">
        <f t="shared" si="99"/>
        <v>18054.138639237386</v>
      </c>
      <c r="Q215" s="12">
        <f t="shared" si="100"/>
        <v>3988.5942857142859</v>
      </c>
      <c r="R215" s="12">
        <f t="shared" si="101"/>
        <v>4108.2521142857149</v>
      </c>
      <c r="S215" s="13">
        <f t="shared" si="102"/>
        <v>7171.2000000000007</v>
      </c>
      <c r="T215" s="13">
        <f t="shared" si="87"/>
        <v>0</v>
      </c>
      <c r="U215" s="14">
        <v>0</v>
      </c>
      <c r="V215" s="15">
        <f t="shared" si="85"/>
        <v>7171.2000000000007</v>
      </c>
      <c r="W215" s="15">
        <f t="shared" si="103"/>
        <v>6774.6865249516704</v>
      </c>
      <c r="X215" s="15">
        <f t="shared" si="112"/>
        <v>6518000</v>
      </c>
      <c r="Y215" s="15">
        <f t="shared" si="108"/>
        <v>3400415.5519983931</v>
      </c>
      <c r="Z215" s="15">
        <f t="shared" si="104"/>
        <v>6518000</v>
      </c>
      <c r="AB215" s="2">
        <v>42154</v>
      </c>
      <c r="AC215" s="12">
        <f t="shared" si="92"/>
        <v>5966.4402758957331</v>
      </c>
      <c r="AD215" s="12">
        <f t="shared" si="105"/>
        <v>1564.0376477142854</v>
      </c>
      <c r="AE215" s="12">
        <f t="shared" si="111"/>
        <v>1610.9587771457141</v>
      </c>
      <c r="AF215" s="13">
        <f t="shared" si="106"/>
        <v>4147.2</v>
      </c>
      <c r="AG215" s="36">
        <f t="shared" si="88"/>
        <v>4147.2</v>
      </c>
      <c r="AH215" s="15">
        <f t="shared" si="107"/>
        <v>208.28149875001873</v>
      </c>
      <c r="AI215" s="15">
        <f t="shared" si="109"/>
        <v>1659129.2191550732</v>
      </c>
      <c r="AJ215" s="15">
        <f t="shared" si="110"/>
        <v>433569.16362066835</v>
      </c>
    </row>
    <row r="216" spans="1:36" x14ac:dyDescent="0.15">
      <c r="A216" s="2">
        <v>42155</v>
      </c>
      <c r="B216" s="42">
        <v>0.64677602199999995</v>
      </c>
      <c r="C216" s="12">
        <f t="shared" si="93"/>
        <v>55881.448300799995</v>
      </c>
      <c r="D216" s="12">
        <f>Výpar!$I$18/31</f>
        <v>13963.628571428571</v>
      </c>
      <c r="E216" s="12">
        <f t="shared" si="94"/>
        <v>14382.53742857143</v>
      </c>
      <c r="F216" s="13">
        <f t="shared" si="113"/>
        <v>11664</v>
      </c>
      <c r="G216" s="13">
        <f t="shared" si="96"/>
        <v>7171.2000000000007</v>
      </c>
      <c r="H216" s="14">
        <f t="shared" si="96"/>
        <v>7171.2000000000007</v>
      </c>
      <c r="I216" s="15">
        <f t="shared" si="89"/>
        <v>26006.400000000001</v>
      </c>
      <c r="J216" s="15">
        <f t="shared" si="90"/>
        <v>15492.510872228566</v>
      </c>
      <c r="K216" s="15">
        <f t="shared" si="97"/>
        <v>5627000</v>
      </c>
      <c r="L216" s="15">
        <f t="shared" si="98"/>
        <v>6980879.0899667749</v>
      </c>
      <c r="N216" s="2">
        <v>42155</v>
      </c>
      <c r="O216" s="42">
        <f t="shared" si="91"/>
        <v>0.21346424877039183</v>
      </c>
      <c r="P216" s="12">
        <f t="shared" si="99"/>
        <v>18443.311093761855</v>
      </c>
      <c r="Q216" s="12">
        <f t="shared" si="100"/>
        <v>3988.5942857142859</v>
      </c>
      <c r="R216" s="12">
        <f t="shared" si="101"/>
        <v>4108.2521142857149</v>
      </c>
      <c r="S216" s="13">
        <f t="shared" si="102"/>
        <v>7171.2000000000007</v>
      </c>
      <c r="T216" s="13">
        <f t="shared" si="87"/>
        <v>0</v>
      </c>
      <c r="U216" s="14">
        <v>0</v>
      </c>
      <c r="V216" s="15">
        <f t="shared" si="85"/>
        <v>7171.2000000000007</v>
      </c>
      <c r="W216" s="15">
        <f t="shared" si="103"/>
        <v>7163.8589794761392</v>
      </c>
      <c r="X216" s="15">
        <f t="shared" si="112"/>
        <v>6518000</v>
      </c>
      <c r="Y216" s="15">
        <f t="shared" si="108"/>
        <v>3407579.4109778693</v>
      </c>
      <c r="Z216" s="15">
        <f t="shared" si="104"/>
        <v>6518000</v>
      </c>
      <c r="AB216" s="2">
        <v>42155</v>
      </c>
      <c r="AC216" s="12">
        <f t="shared" si="92"/>
        <v>6095.0520171337012</v>
      </c>
      <c r="AD216" s="12">
        <f t="shared" si="105"/>
        <v>1564.0376477142854</v>
      </c>
      <c r="AE216" s="12">
        <f t="shared" si="111"/>
        <v>1610.9587771457141</v>
      </c>
      <c r="AF216" s="13">
        <f t="shared" si="106"/>
        <v>4147.2</v>
      </c>
      <c r="AG216" s="36">
        <f t="shared" si="88"/>
        <v>4147.2</v>
      </c>
      <c r="AH216" s="15">
        <f t="shared" si="107"/>
        <v>336.89323998798682</v>
      </c>
      <c r="AI216" s="15">
        <f t="shared" si="109"/>
        <v>1659466.1123950612</v>
      </c>
      <c r="AJ216" s="15">
        <f t="shared" si="110"/>
        <v>431650.73925571761</v>
      </c>
    </row>
    <row r="217" spans="1:36" x14ac:dyDescent="0.15">
      <c r="A217" s="2">
        <v>42156</v>
      </c>
      <c r="B217" s="42">
        <v>0.19629048299999999</v>
      </c>
      <c r="C217" s="12">
        <f t="shared" si="93"/>
        <v>16959.497731199997</v>
      </c>
      <c r="D217" s="12">
        <f>Výpar!J$18/30</f>
        <v>16333.186567164183</v>
      </c>
      <c r="E217" s="12">
        <f t="shared" si="94"/>
        <v>16823.18216417911</v>
      </c>
      <c r="F217" s="13">
        <f t="shared" si="113"/>
        <v>11664</v>
      </c>
      <c r="G217" s="13">
        <f t="shared" si="96"/>
        <v>7171.2000000000007</v>
      </c>
      <c r="H217" s="14">
        <f t="shared" si="96"/>
        <v>7171.2000000000007</v>
      </c>
      <c r="I217" s="15">
        <f t="shared" si="89"/>
        <v>26006.400000000001</v>
      </c>
      <c r="J217" s="15">
        <f t="shared" si="90"/>
        <v>-25870.084432979114</v>
      </c>
      <c r="K217" s="15">
        <f t="shared" si="97"/>
        <v>5601129.9155670209</v>
      </c>
      <c r="L217" s="15">
        <f t="shared" si="98"/>
        <v>6929138.9211008167</v>
      </c>
      <c r="N217" s="2">
        <v>42156</v>
      </c>
      <c r="O217" s="42">
        <f t="shared" si="91"/>
        <v>6.4784406145428144E-2</v>
      </c>
      <c r="P217" s="12">
        <f t="shared" si="99"/>
        <v>5597.3726909649913</v>
      </c>
      <c r="Q217" s="12">
        <f t="shared" si="100"/>
        <v>4665.4388059701505</v>
      </c>
      <c r="R217" s="12">
        <f t="shared" si="101"/>
        <v>4805.4019701492552</v>
      </c>
      <c r="S217" s="13">
        <f t="shared" si="102"/>
        <v>7171.2000000000007</v>
      </c>
      <c r="T217" s="13">
        <f t="shared" si="87"/>
        <v>0</v>
      </c>
      <c r="U217" s="14">
        <v>0</v>
      </c>
      <c r="V217" s="15">
        <f t="shared" si="85"/>
        <v>7171.2000000000007</v>
      </c>
      <c r="W217" s="15">
        <f t="shared" si="103"/>
        <v>-6379.2292791842638</v>
      </c>
      <c r="X217" s="15">
        <f t="shared" si="112"/>
        <v>6511620.7707208153</v>
      </c>
      <c r="Y217" s="15">
        <f t="shared" si="108"/>
        <v>3394820.9524194999</v>
      </c>
      <c r="Z217" s="15">
        <f t="shared" si="104"/>
        <v>6518000</v>
      </c>
      <c r="AB217" s="2">
        <v>42156</v>
      </c>
      <c r="AC217" s="12">
        <f t="shared" si="92"/>
        <v>1849.7913708268211</v>
      </c>
      <c r="AD217" s="12">
        <f t="shared" si="105"/>
        <v>1829.4470214179107</v>
      </c>
      <c r="AE217" s="12">
        <f t="shared" si="111"/>
        <v>1884.3304320604482</v>
      </c>
      <c r="AF217" s="13">
        <f t="shared" si="106"/>
        <v>4147.2</v>
      </c>
      <c r="AG217" s="36">
        <f t="shared" si="88"/>
        <v>4147.2</v>
      </c>
      <c r="AH217" s="15">
        <f t="shared" si="107"/>
        <v>-4181.7390612336276</v>
      </c>
      <c r="AI217" s="15">
        <f t="shared" si="109"/>
        <v>1655284.3733338276</v>
      </c>
      <c r="AJ217" s="15">
        <f t="shared" si="110"/>
        <v>421031.94352831168</v>
      </c>
    </row>
    <row r="218" spans="1:36" x14ac:dyDescent="0.15">
      <c r="A218" s="2">
        <v>42157</v>
      </c>
      <c r="B218" s="42">
        <v>0.63003552699999998</v>
      </c>
      <c r="C218" s="12">
        <f t="shared" si="93"/>
        <v>54435.0695328</v>
      </c>
      <c r="D218" s="12">
        <f>Výpar!J$18/30</f>
        <v>16333.186567164183</v>
      </c>
      <c r="E218" s="12">
        <f t="shared" si="94"/>
        <v>16823.18216417911</v>
      </c>
      <c r="F218" s="13">
        <f t="shared" si="113"/>
        <v>11664</v>
      </c>
      <c r="G218" s="13">
        <f t="shared" si="96"/>
        <v>7171.2000000000007</v>
      </c>
      <c r="H218" s="14">
        <f t="shared" si="96"/>
        <v>7171.2000000000007</v>
      </c>
      <c r="I218" s="15">
        <f t="shared" si="89"/>
        <v>26006.400000000001</v>
      </c>
      <c r="J218" s="15">
        <f t="shared" si="90"/>
        <v>11605.487368620888</v>
      </c>
      <c r="K218" s="15">
        <f t="shared" si="97"/>
        <v>5612735.4029356418</v>
      </c>
      <c r="L218" s="15">
        <f t="shared" si="98"/>
        <v>6926479.8114050794</v>
      </c>
      <c r="N218" s="2">
        <v>42157</v>
      </c>
      <c r="O218" s="42">
        <f t="shared" si="91"/>
        <v>0.20793915651640055</v>
      </c>
      <c r="P218" s="12">
        <f t="shared" si="99"/>
        <v>17965.943123017008</v>
      </c>
      <c r="Q218" s="12">
        <f t="shared" si="100"/>
        <v>4665.4388059701505</v>
      </c>
      <c r="R218" s="12">
        <f t="shared" si="101"/>
        <v>4805.4019701492552</v>
      </c>
      <c r="S218" s="13">
        <f t="shared" si="102"/>
        <v>7171.2000000000007</v>
      </c>
      <c r="T218" s="13">
        <f t="shared" si="87"/>
        <v>0</v>
      </c>
      <c r="U218" s="14">
        <v>0</v>
      </c>
      <c r="V218" s="15">
        <f t="shared" si="85"/>
        <v>7171.2000000000007</v>
      </c>
      <c r="W218" s="15">
        <f t="shared" si="103"/>
        <v>5989.3411528677534</v>
      </c>
      <c r="X218" s="15">
        <f t="shared" si="112"/>
        <v>6517610.1118736826</v>
      </c>
      <c r="Y218" s="15">
        <f t="shared" si="108"/>
        <v>3400420.4054460498</v>
      </c>
      <c r="Z218" s="15">
        <f t="shared" si="104"/>
        <v>6518000</v>
      </c>
      <c r="AB218" s="2">
        <v>42157</v>
      </c>
      <c r="AC218" s="12">
        <f t="shared" si="92"/>
        <v>5937.2938684904502</v>
      </c>
      <c r="AD218" s="12">
        <f t="shared" si="105"/>
        <v>1829.4470214179107</v>
      </c>
      <c r="AE218" s="12">
        <f t="shared" si="111"/>
        <v>1884.3304320604482</v>
      </c>
      <c r="AF218" s="13">
        <f t="shared" si="106"/>
        <v>4147.2</v>
      </c>
      <c r="AG218" s="36">
        <f t="shared" si="88"/>
        <v>4147.2</v>
      </c>
      <c r="AH218" s="15">
        <f t="shared" si="107"/>
        <v>-94.236563569997998</v>
      </c>
      <c r="AI218" s="15">
        <f t="shared" si="109"/>
        <v>1655190.1367702575</v>
      </c>
      <c r="AJ218" s="15">
        <f t="shared" si="110"/>
        <v>414406.41373499914</v>
      </c>
    </row>
    <row r="219" spans="1:36" x14ac:dyDescent="0.15">
      <c r="A219" s="2">
        <v>42158</v>
      </c>
      <c r="B219" s="42">
        <v>0.191507858</v>
      </c>
      <c r="C219" s="12">
        <f t="shared" si="93"/>
        <v>16546.278931199999</v>
      </c>
      <c r="D219" s="12">
        <f>Výpar!J$18/30</f>
        <v>16333.186567164183</v>
      </c>
      <c r="E219" s="12">
        <f t="shared" si="94"/>
        <v>16823.18216417911</v>
      </c>
      <c r="F219" s="13">
        <f t="shared" si="113"/>
        <v>11664</v>
      </c>
      <c r="G219" s="13">
        <f t="shared" si="96"/>
        <v>7171.2000000000007</v>
      </c>
      <c r="H219" s="14">
        <f t="shared" si="96"/>
        <v>7171.2000000000007</v>
      </c>
      <c r="I219" s="15">
        <f t="shared" si="89"/>
        <v>26006.400000000001</v>
      </c>
      <c r="J219" s="15">
        <f t="shared" si="90"/>
        <v>-26283.303232979113</v>
      </c>
      <c r="K219" s="15">
        <f t="shared" si="97"/>
        <v>5586452.0997026628</v>
      </c>
      <c r="L219" s="15">
        <f t="shared" si="98"/>
        <v>6859648.6078747632</v>
      </c>
      <c r="N219" s="2">
        <v>42158</v>
      </c>
      <c r="O219" s="42">
        <f t="shared" si="91"/>
        <v>6.3205931653410735E-2</v>
      </c>
      <c r="P219" s="12">
        <f t="shared" si="99"/>
        <v>5460.9924948546877</v>
      </c>
      <c r="Q219" s="12">
        <f t="shared" si="100"/>
        <v>4665.4388059701505</v>
      </c>
      <c r="R219" s="12">
        <f t="shared" si="101"/>
        <v>4805.4019701492552</v>
      </c>
      <c r="S219" s="13">
        <f t="shared" si="102"/>
        <v>7171.2000000000007</v>
      </c>
      <c r="T219" s="13">
        <f t="shared" si="87"/>
        <v>0</v>
      </c>
      <c r="U219" s="14">
        <v>0</v>
      </c>
      <c r="V219" s="15">
        <f t="shared" si="85"/>
        <v>7171.2000000000007</v>
      </c>
      <c r="W219" s="15">
        <f t="shared" si="103"/>
        <v>-6515.6094752945673</v>
      </c>
      <c r="X219" s="15">
        <f t="shared" si="112"/>
        <v>6511094.5023983885</v>
      </c>
      <c r="Y219" s="15">
        <f t="shared" si="108"/>
        <v>3386999.2983691441</v>
      </c>
      <c r="Z219" s="15">
        <f t="shared" si="104"/>
        <v>6518000</v>
      </c>
      <c r="AB219" s="2">
        <v>42158</v>
      </c>
      <c r="AC219" s="12">
        <f t="shared" si="92"/>
        <v>1804.7211345133237</v>
      </c>
      <c r="AD219" s="12">
        <f t="shared" si="105"/>
        <v>1829.4470214179107</v>
      </c>
      <c r="AE219" s="12">
        <f t="shared" si="111"/>
        <v>1884.3304320604482</v>
      </c>
      <c r="AF219" s="13">
        <f t="shared" si="106"/>
        <v>4147.2</v>
      </c>
      <c r="AG219" s="36">
        <f t="shared" si="88"/>
        <v>4147.2</v>
      </c>
      <c r="AH219" s="15">
        <f t="shared" si="107"/>
        <v>-4226.8092975471245</v>
      </c>
      <c r="AI219" s="15">
        <f t="shared" si="109"/>
        <v>1650963.3274727103</v>
      </c>
      <c r="AJ219" s="15">
        <f t="shared" si="110"/>
        <v>399421.50191016227</v>
      </c>
    </row>
    <row r="220" spans="1:36" x14ac:dyDescent="0.15">
      <c r="A220" s="2">
        <v>42159</v>
      </c>
      <c r="B220" s="42">
        <v>0.191507858</v>
      </c>
      <c r="C220" s="12">
        <f t="shared" si="93"/>
        <v>16546.278931199999</v>
      </c>
      <c r="D220" s="12">
        <f>Výpar!J$18/30</f>
        <v>16333.186567164183</v>
      </c>
      <c r="E220" s="12">
        <f t="shared" si="94"/>
        <v>16823.18216417911</v>
      </c>
      <c r="F220" s="13">
        <f t="shared" si="113"/>
        <v>11664</v>
      </c>
      <c r="G220" s="13">
        <f t="shared" si="96"/>
        <v>7171.2000000000007</v>
      </c>
      <c r="H220" s="14">
        <f t="shared" si="96"/>
        <v>7171.2000000000007</v>
      </c>
      <c r="I220" s="15">
        <f t="shared" si="89"/>
        <v>26006.400000000001</v>
      </c>
      <c r="J220" s="15">
        <f t="shared" si="90"/>
        <v>-26283.303232979113</v>
      </c>
      <c r="K220" s="15">
        <f t="shared" si="97"/>
        <v>5560168.7964696838</v>
      </c>
      <c r="L220" s="15">
        <f t="shared" si="98"/>
        <v>6766534.1011114679</v>
      </c>
      <c r="N220" s="2">
        <v>42159</v>
      </c>
      <c r="O220" s="42">
        <f t="shared" si="91"/>
        <v>6.3205931653410735E-2</v>
      </c>
      <c r="P220" s="12">
        <f t="shared" si="99"/>
        <v>5460.9924948546877</v>
      </c>
      <c r="Q220" s="12">
        <f t="shared" si="100"/>
        <v>4665.4388059701505</v>
      </c>
      <c r="R220" s="12">
        <f t="shared" si="101"/>
        <v>4805.4019701492552</v>
      </c>
      <c r="S220" s="13">
        <f t="shared" si="102"/>
        <v>7171.2000000000007</v>
      </c>
      <c r="T220" s="13">
        <f t="shared" si="87"/>
        <v>0</v>
      </c>
      <c r="U220" s="14">
        <v>0</v>
      </c>
      <c r="V220" s="15">
        <f t="shared" si="85"/>
        <v>7171.2000000000007</v>
      </c>
      <c r="W220" s="15">
        <f t="shared" si="103"/>
        <v>-6515.6094752945673</v>
      </c>
      <c r="X220" s="15">
        <f t="shared" si="112"/>
        <v>6504578.8929230943</v>
      </c>
      <c r="Y220" s="15">
        <f t="shared" si="108"/>
        <v>3367062.5818169443</v>
      </c>
      <c r="Z220" s="15">
        <f t="shared" si="104"/>
        <v>6518000</v>
      </c>
      <c r="AB220" s="2">
        <v>42159</v>
      </c>
      <c r="AC220" s="12">
        <f t="shared" si="92"/>
        <v>1804.7211345133237</v>
      </c>
      <c r="AD220" s="12">
        <f t="shared" si="105"/>
        <v>1829.4470214179107</v>
      </c>
      <c r="AE220" s="12">
        <f t="shared" si="111"/>
        <v>1884.3304320604482</v>
      </c>
      <c r="AF220" s="13">
        <f t="shared" si="106"/>
        <v>4147.2</v>
      </c>
      <c r="AG220" s="36">
        <f t="shared" si="88"/>
        <v>4147.2</v>
      </c>
      <c r="AH220" s="15">
        <f t="shared" si="107"/>
        <v>-4226.8092975471245</v>
      </c>
      <c r="AI220" s="15">
        <f t="shared" si="109"/>
        <v>1646736.5181751631</v>
      </c>
      <c r="AJ220" s="15">
        <f t="shared" si="110"/>
        <v>380209.7807877782</v>
      </c>
    </row>
    <row r="221" spans="1:36" x14ac:dyDescent="0.15">
      <c r="A221" s="2">
        <v>42160</v>
      </c>
      <c r="B221" s="42">
        <v>0.66204207100000001</v>
      </c>
      <c r="C221" s="12">
        <f t="shared" si="93"/>
        <v>57200.4349344</v>
      </c>
      <c r="D221" s="12">
        <f>Výpar!J$18/30</f>
        <v>16333.186567164183</v>
      </c>
      <c r="E221" s="12">
        <f t="shared" si="94"/>
        <v>16823.18216417911</v>
      </c>
      <c r="F221" s="13">
        <f t="shared" si="113"/>
        <v>11664</v>
      </c>
      <c r="G221" s="13">
        <f t="shared" si="96"/>
        <v>7171.2000000000007</v>
      </c>
      <c r="H221" s="14">
        <f t="shared" si="96"/>
        <v>7171.2000000000007</v>
      </c>
      <c r="I221" s="15">
        <f t="shared" si="89"/>
        <v>26006.400000000001</v>
      </c>
      <c r="J221" s="15">
        <f t="shared" si="90"/>
        <v>14370.852770220888</v>
      </c>
      <c r="K221" s="15">
        <f t="shared" si="97"/>
        <v>5574539.6492399042</v>
      </c>
      <c r="L221" s="15">
        <f t="shared" si="98"/>
        <v>6728444.6031215927</v>
      </c>
      <c r="N221" s="2">
        <v>42160</v>
      </c>
      <c r="O221" s="42">
        <f t="shared" si="91"/>
        <v>0.21850270964499272</v>
      </c>
      <c r="P221" s="12">
        <f t="shared" si="99"/>
        <v>18878.634113327371</v>
      </c>
      <c r="Q221" s="12">
        <f t="shared" si="100"/>
        <v>4665.4388059701505</v>
      </c>
      <c r="R221" s="12">
        <f t="shared" si="101"/>
        <v>4805.4019701492552</v>
      </c>
      <c r="S221" s="13">
        <f t="shared" si="102"/>
        <v>7171.2000000000007</v>
      </c>
      <c r="T221" s="13">
        <f t="shared" si="87"/>
        <v>0</v>
      </c>
      <c r="U221" s="14">
        <v>0</v>
      </c>
      <c r="V221" s="15">
        <f t="shared" si="85"/>
        <v>7171.2000000000007</v>
      </c>
      <c r="W221" s="15">
        <f t="shared" si="103"/>
        <v>6902.0321431781158</v>
      </c>
      <c r="X221" s="15">
        <f t="shared" si="112"/>
        <v>6511480.9250662727</v>
      </c>
      <c r="Y221" s="15">
        <f t="shared" si="108"/>
        <v>3367445.5390263954</v>
      </c>
      <c r="Z221" s="15">
        <f t="shared" si="104"/>
        <v>6518000</v>
      </c>
      <c r="AB221" s="2">
        <v>42160</v>
      </c>
      <c r="AC221" s="12">
        <f t="shared" si="92"/>
        <v>6238.9153633093756</v>
      </c>
      <c r="AD221" s="12">
        <f t="shared" si="105"/>
        <v>1829.4470214179107</v>
      </c>
      <c r="AE221" s="12">
        <f t="shared" si="111"/>
        <v>1884.3304320604482</v>
      </c>
      <c r="AF221" s="13">
        <f t="shared" si="106"/>
        <v>4147.2</v>
      </c>
      <c r="AG221" s="36">
        <f t="shared" si="88"/>
        <v>4147.2</v>
      </c>
      <c r="AH221" s="15">
        <f t="shared" si="107"/>
        <v>207.38493124892739</v>
      </c>
      <c r="AI221" s="15">
        <f t="shared" si="109"/>
        <v>1646943.9031064119</v>
      </c>
      <c r="AJ221" s="15">
        <f t="shared" si="110"/>
        <v>365639.63882543903</v>
      </c>
    </row>
    <row r="222" spans="1:36" x14ac:dyDescent="0.15">
      <c r="A222" s="2">
        <v>42161</v>
      </c>
      <c r="B222" s="42">
        <v>0.67251829600000002</v>
      </c>
      <c r="C222" s="12">
        <f t="shared" si="93"/>
        <v>58105.580774400005</v>
      </c>
      <c r="D222" s="12">
        <f>Výpar!J$18/30</f>
        <v>16333.186567164183</v>
      </c>
      <c r="E222" s="12">
        <f t="shared" si="94"/>
        <v>16823.18216417911</v>
      </c>
      <c r="F222" s="13">
        <f t="shared" si="113"/>
        <v>11664</v>
      </c>
      <c r="G222" s="13">
        <f t="shared" si="96"/>
        <v>7171.2000000000007</v>
      </c>
      <c r="H222" s="14">
        <f t="shared" si="96"/>
        <v>7171.2000000000007</v>
      </c>
      <c r="I222" s="15">
        <f t="shared" si="89"/>
        <v>26006.400000000001</v>
      </c>
      <c r="J222" s="15">
        <f t="shared" si="90"/>
        <v>15275.998610220893</v>
      </c>
      <c r="K222" s="15">
        <f t="shared" si="97"/>
        <v>5589815.6478501251</v>
      </c>
      <c r="L222" s="15">
        <f t="shared" si="98"/>
        <v>6706536.2495819386</v>
      </c>
      <c r="N222" s="2">
        <v>42161</v>
      </c>
      <c r="O222" s="42">
        <f t="shared" si="91"/>
        <v>0.22196032004412189</v>
      </c>
      <c r="P222" s="12">
        <f t="shared" si="99"/>
        <v>19177.371651812133</v>
      </c>
      <c r="Q222" s="12">
        <f t="shared" si="100"/>
        <v>4665.4388059701505</v>
      </c>
      <c r="R222" s="12">
        <f t="shared" si="101"/>
        <v>4805.4019701492552</v>
      </c>
      <c r="S222" s="13">
        <f t="shared" si="102"/>
        <v>7171.2000000000007</v>
      </c>
      <c r="T222" s="13">
        <f t="shared" si="87"/>
        <v>0</v>
      </c>
      <c r="U222" s="14">
        <v>0</v>
      </c>
      <c r="V222" s="15">
        <f t="shared" si="85"/>
        <v>7171.2000000000007</v>
      </c>
      <c r="W222" s="15">
        <f t="shared" si="103"/>
        <v>7200.7696816628777</v>
      </c>
      <c r="X222" s="15">
        <f t="shared" si="112"/>
        <v>6518000</v>
      </c>
      <c r="Y222" s="15">
        <f t="shared" si="108"/>
        <v>3374646.3087080582</v>
      </c>
      <c r="Z222" s="15">
        <f t="shared" si="104"/>
        <v>6518000</v>
      </c>
      <c r="AB222" s="2">
        <v>42161</v>
      </c>
      <c r="AC222" s="12">
        <f t="shared" si="92"/>
        <v>6337.6406316344846</v>
      </c>
      <c r="AD222" s="12">
        <f t="shared" si="105"/>
        <v>1829.4470214179107</v>
      </c>
      <c r="AE222" s="12">
        <f t="shared" si="111"/>
        <v>1884.3304320604482</v>
      </c>
      <c r="AF222" s="13">
        <f t="shared" si="106"/>
        <v>4147.2</v>
      </c>
      <c r="AG222" s="36">
        <f t="shared" si="88"/>
        <v>4147.2</v>
      </c>
      <c r="AH222" s="15">
        <f t="shared" si="107"/>
        <v>306.11019957403641</v>
      </c>
      <c r="AI222" s="15">
        <f t="shared" si="109"/>
        <v>1647250.0133059861</v>
      </c>
      <c r="AJ222" s="15">
        <f t="shared" si="110"/>
        <v>351474.33233099931</v>
      </c>
    </row>
    <row r="223" spans="1:36" x14ac:dyDescent="0.15">
      <c r="A223" s="2">
        <v>42162</v>
      </c>
      <c r="B223" s="42">
        <v>0.20824704399999999</v>
      </c>
      <c r="C223" s="12">
        <f t="shared" si="93"/>
        <v>17992.544601599999</v>
      </c>
      <c r="D223" s="12">
        <f>Výpar!J$18/30</f>
        <v>16333.186567164183</v>
      </c>
      <c r="E223" s="12">
        <f t="shared" si="94"/>
        <v>16823.18216417911</v>
      </c>
      <c r="F223" s="13">
        <f t="shared" si="113"/>
        <v>11664</v>
      </c>
      <c r="G223" s="13">
        <f t="shared" si="96"/>
        <v>7171.2000000000007</v>
      </c>
      <c r="H223" s="14">
        <f t="shared" si="96"/>
        <v>7171.2000000000007</v>
      </c>
      <c r="I223" s="15">
        <f t="shared" si="89"/>
        <v>26006.400000000001</v>
      </c>
      <c r="J223" s="15">
        <f t="shared" si="90"/>
        <v>-24837.037562579113</v>
      </c>
      <c r="K223" s="15">
        <f t="shared" si="97"/>
        <v>5564978.6102875462</v>
      </c>
      <c r="L223" s="15">
        <f t="shared" si="98"/>
        <v>6619677.8223069059</v>
      </c>
      <c r="N223" s="2">
        <v>42162</v>
      </c>
      <c r="O223" s="42">
        <f t="shared" si="91"/>
        <v>6.873059188040638E-2</v>
      </c>
      <c r="P223" s="12">
        <f t="shared" si="99"/>
        <v>5938.3231384671117</v>
      </c>
      <c r="Q223" s="12">
        <f t="shared" si="100"/>
        <v>4665.4388059701505</v>
      </c>
      <c r="R223" s="12">
        <f t="shared" si="101"/>
        <v>4805.4019701492552</v>
      </c>
      <c r="S223" s="13">
        <f t="shared" si="102"/>
        <v>7171.2000000000007</v>
      </c>
      <c r="T223" s="13">
        <f t="shared" si="87"/>
        <v>0</v>
      </c>
      <c r="U223" s="14">
        <v>0</v>
      </c>
      <c r="V223" s="15">
        <f t="shared" si="85"/>
        <v>7171.2000000000007</v>
      </c>
      <c r="W223" s="15">
        <f t="shared" si="103"/>
        <v>-6038.2788316821434</v>
      </c>
      <c r="X223" s="15">
        <f t="shared" si="112"/>
        <v>6511961.7211683178</v>
      </c>
      <c r="Y223" s="15">
        <f t="shared" si="108"/>
        <v>3362569.7510446939</v>
      </c>
      <c r="Z223" s="15">
        <f t="shared" si="104"/>
        <v>6518000</v>
      </c>
      <c r="AB223" s="2">
        <v>42162</v>
      </c>
      <c r="AC223" s="12">
        <f t="shared" si="92"/>
        <v>1962.4669474749494</v>
      </c>
      <c r="AD223" s="12">
        <f t="shared" si="105"/>
        <v>1829.4470214179107</v>
      </c>
      <c r="AE223" s="12">
        <f t="shared" si="111"/>
        <v>1884.3304320604482</v>
      </c>
      <c r="AF223" s="13">
        <f t="shared" si="106"/>
        <v>4147.2</v>
      </c>
      <c r="AG223" s="36">
        <f t="shared" si="88"/>
        <v>4147.2</v>
      </c>
      <c r="AH223" s="15">
        <f t="shared" si="107"/>
        <v>-4069.0634845854988</v>
      </c>
      <c r="AI223" s="15">
        <f t="shared" si="109"/>
        <v>1643180.9498214005</v>
      </c>
      <c r="AJ223" s="15">
        <f t="shared" si="110"/>
        <v>328864.78866781422</v>
      </c>
    </row>
    <row r="224" spans="1:36" x14ac:dyDescent="0.15">
      <c r="A224" s="2">
        <v>42163</v>
      </c>
      <c r="B224" s="42">
        <v>0.204660076</v>
      </c>
      <c r="C224" s="12">
        <f t="shared" si="93"/>
        <v>17682.630566399999</v>
      </c>
      <c r="D224" s="12">
        <f>Výpar!J$18/30</f>
        <v>16333.186567164183</v>
      </c>
      <c r="E224" s="12">
        <f t="shared" si="94"/>
        <v>16823.18216417911</v>
      </c>
      <c r="F224" s="13">
        <f t="shared" si="113"/>
        <v>11664</v>
      </c>
      <c r="G224" s="13">
        <f t="shared" si="96"/>
        <v>7171.2000000000007</v>
      </c>
      <c r="H224" s="14">
        <f t="shared" si="96"/>
        <v>7171.2000000000007</v>
      </c>
      <c r="I224" s="15">
        <f t="shared" si="89"/>
        <v>26006.400000000001</v>
      </c>
      <c r="J224" s="15">
        <f t="shared" si="90"/>
        <v>-25146.951597779112</v>
      </c>
      <c r="K224" s="15">
        <f t="shared" si="97"/>
        <v>5539831.6586897671</v>
      </c>
      <c r="L224" s="15">
        <f t="shared" si="98"/>
        <v>6507362.5293988939</v>
      </c>
      <c r="N224" s="2">
        <v>42163</v>
      </c>
      <c r="O224" s="42">
        <f t="shared" si="91"/>
        <v>6.754673625892596E-2</v>
      </c>
      <c r="P224" s="12">
        <f t="shared" si="99"/>
        <v>5836.0380127712033</v>
      </c>
      <c r="Q224" s="12">
        <f t="shared" si="100"/>
        <v>4665.4388059701505</v>
      </c>
      <c r="R224" s="12">
        <f t="shared" si="101"/>
        <v>4805.4019701492552</v>
      </c>
      <c r="S224" s="13">
        <f t="shared" si="102"/>
        <v>7171.2000000000007</v>
      </c>
      <c r="T224" s="13">
        <f t="shared" si="87"/>
        <v>0</v>
      </c>
      <c r="U224" s="14">
        <v>0</v>
      </c>
      <c r="V224" s="15">
        <f t="shared" si="85"/>
        <v>7171.2000000000007</v>
      </c>
      <c r="W224" s="15">
        <f t="shared" si="103"/>
        <v>-6140.5639573780518</v>
      </c>
      <c r="X224" s="15">
        <f t="shared" si="112"/>
        <v>6505821.1572109396</v>
      </c>
      <c r="Y224" s="15">
        <f t="shared" si="108"/>
        <v>3344250.3442982552</v>
      </c>
      <c r="Z224" s="15">
        <f t="shared" si="104"/>
        <v>6518000</v>
      </c>
      <c r="AB224" s="2">
        <v>42163</v>
      </c>
      <c r="AC224" s="12">
        <f t="shared" si="92"/>
        <v>1928.6642773076339</v>
      </c>
      <c r="AD224" s="12">
        <f t="shared" si="105"/>
        <v>1829.4470214179107</v>
      </c>
      <c r="AE224" s="12">
        <f t="shared" si="111"/>
        <v>1884.3304320604482</v>
      </c>
      <c r="AF224" s="13">
        <f t="shared" si="106"/>
        <v>4147.2</v>
      </c>
      <c r="AG224" s="36">
        <f t="shared" si="88"/>
        <v>4147.2</v>
      </c>
      <c r="AH224" s="15">
        <f t="shared" si="107"/>
        <v>-4102.8661547528145</v>
      </c>
      <c r="AI224" s="15">
        <f t="shared" si="109"/>
        <v>1639078.0836666476</v>
      </c>
      <c r="AJ224" s="15">
        <f t="shared" si="110"/>
        <v>302118.57617970894</v>
      </c>
    </row>
    <row r="225" spans="1:36" x14ac:dyDescent="0.15">
      <c r="A225" s="2">
        <v>42164</v>
      </c>
      <c r="B225" s="42">
        <v>0.64388930099999997</v>
      </c>
      <c r="C225" s="12">
        <f t="shared" si="93"/>
        <v>55632.035606400001</v>
      </c>
      <c r="D225" s="12">
        <f>Výpar!J$18/30</f>
        <v>16333.186567164183</v>
      </c>
      <c r="E225" s="12">
        <f t="shared" si="94"/>
        <v>16823.18216417911</v>
      </c>
      <c r="F225" s="13">
        <f t="shared" si="113"/>
        <v>11664</v>
      </c>
      <c r="G225" s="13">
        <f t="shared" si="96"/>
        <v>7171.2000000000007</v>
      </c>
      <c r="H225" s="14">
        <f t="shared" si="96"/>
        <v>7171.2000000000007</v>
      </c>
      <c r="I225" s="15">
        <f t="shared" si="89"/>
        <v>26006.400000000001</v>
      </c>
      <c r="J225" s="15">
        <f t="shared" si="90"/>
        <v>12802.453442220889</v>
      </c>
      <c r="K225" s="15">
        <f t="shared" si="97"/>
        <v>5552634.1121319877</v>
      </c>
      <c r="L225" s="15">
        <f t="shared" si="98"/>
        <v>6445799.0949731022</v>
      </c>
      <c r="N225" s="2">
        <v>42164</v>
      </c>
      <c r="O225" s="42">
        <f t="shared" si="91"/>
        <v>0.21251150514862113</v>
      </c>
      <c r="P225" s="12">
        <f t="shared" si="99"/>
        <v>18360.994044840867</v>
      </c>
      <c r="Q225" s="12">
        <f t="shared" si="100"/>
        <v>4665.4388059701505</v>
      </c>
      <c r="R225" s="12">
        <f t="shared" si="101"/>
        <v>4805.4019701492552</v>
      </c>
      <c r="S225" s="13">
        <f t="shared" si="102"/>
        <v>7171.2000000000007</v>
      </c>
      <c r="T225" s="13">
        <f t="shared" si="87"/>
        <v>0</v>
      </c>
      <c r="U225" s="14">
        <v>0</v>
      </c>
      <c r="V225" s="15">
        <f t="shared" si="85"/>
        <v>7171.2000000000007</v>
      </c>
      <c r="W225" s="15">
        <f t="shared" si="103"/>
        <v>6384.3920746916119</v>
      </c>
      <c r="X225" s="15">
        <f t="shared" si="112"/>
        <v>6512205.5492856316</v>
      </c>
      <c r="Y225" s="15">
        <f t="shared" si="108"/>
        <v>3344840.2856585789</v>
      </c>
      <c r="Z225" s="15">
        <f t="shared" si="104"/>
        <v>6518000</v>
      </c>
      <c r="AB225" s="2">
        <v>42164</v>
      </c>
      <c r="AC225" s="12">
        <f t="shared" si="92"/>
        <v>6067.8482958214217</v>
      </c>
      <c r="AD225" s="12">
        <f t="shared" si="105"/>
        <v>1829.4470214179107</v>
      </c>
      <c r="AE225" s="12">
        <f t="shared" si="111"/>
        <v>1884.3304320604482</v>
      </c>
      <c r="AF225" s="13">
        <f t="shared" si="106"/>
        <v>4147.2</v>
      </c>
      <c r="AG225" s="36">
        <f t="shared" si="88"/>
        <v>4147.2</v>
      </c>
      <c r="AH225" s="15">
        <f t="shared" si="107"/>
        <v>36.317863760973523</v>
      </c>
      <c r="AI225" s="15">
        <f t="shared" si="109"/>
        <v>1639114.4015304085</v>
      </c>
      <c r="AJ225" s="15">
        <f t="shared" si="110"/>
        <v>279547.86557387852</v>
      </c>
    </row>
    <row r="226" spans="1:36" x14ac:dyDescent="0.15">
      <c r="A226" s="2">
        <v>42165</v>
      </c>
      <c r="B226" s="42">
        <v>0.207051388</v>
      </c>
      <c r="C226" s="12">
        <f t="shared" si="93"/>
        <v>17889.239923199999</v>
      </c>
      <c r="D226" s="12">
        <f>Výpar!J$18/30</f>
        <v>16333.186567164183</v>
      </c>
      <c r="E226" s="12">
        <f t="shared" si="94"/>
        <v>16823.18216417911</v>
      </c>
      <c r="F226" s="13">
        <f t="shared" si="113"/>
        <v>11664</v>
      </c>
      <c r="G226" s="13">
        <f t="shared" si="96"/>
        <v>7171.2000000000007</v>
      </c>
      <c r="H226" s="14">
        <f t="shared" si="96"/>
        <v>7171.2000000000007</v>
      </c>
      <c r="I226" s="15">
        <f t="shared" si="89"/>
        <v>26006.400000000001</v>
      </c>
      <c r="J226" s="15">
        <f t="shared" si="90"/>
        <v>-24940.342240979113</v>
      </c>
      <c r="K226" s="15">
        <f t="shared" si="97"/>
        <v>5527693.7698910087</v>
      </c>
      <c r="L226" s="15">
        <f t="shared" si="98"/>
        <v>6321552.522623132</v>
      </c>
      <c r="N226" s="2">
        <v>42165</v>
      </c>
      <c r="O226" s="42">
        <f t="shared" si="91"/>
        <v>6.8335973339912898E-2</v>
      </c>
      <c r="P226" s="12">
        <f t="shared" si="99"/>
        <v>5904.228096568474</v>
      </c>
      <c r="Q226" s="12">
        <f t="shared" si="100"/>
        <v>4665.4388059701505</v>
      </c>
      <c r="R226" s="12">
        <f t="shared" si="101"/>
        <v>4805.4019701492552</v>
      </c>
      <c r="S226" s="13">
        <f t="shared" si="102"/>
        <v>7171.2000000000007</v>
      </c>
      <c r="T226" s="13">
        <f t="shared" si="87"/>
        <v>0</v>
      </c>
      <c r="U226" s="14">
        <v>0</v>
      </c>
      <c r="V226" s="15">
        <f t="shared" si="85"/>
        <v>7171.2000000000007</v>
      </c>
      <c r="W226" s="15">
        <f t="shared" si="103"/>
        <v>-6072.373873580781</v>
      </c>
      <c r="X226" s="15">
        <f t="shared" si="112"/>
        <v>6506133.1754120504</v>
      </c>
      <c r="Y226" s="15">
        <f t="shared" si="108"/>
        <v>3326901.0871970481</v>
      </c>
      <c r="Z226" s="15">
        <f t="shared" si="104"/>
        <v>6518000</v>
      </c>
      <c r="AB226" s="2">
        <v>42165</v>
      </c>
      <c r="AC226" s="12">
        <f t="shared" si="92"/>
        <v>1951.1993907525102</v>
      </c>
      <c r="AD226" s="12">
        <f t="shared" si="105"/>
        <v>1829.4470214179107</v>
      </c>
      <c r="AE226" s="12">
        <f t="shared" si="111"/>
        <v>1884.3304320604482</v>
      </c>
      <c r="AF226" s="13">
        <f t="shared" si="106"/>
        <v>4147.2</v>
      </c>
      <c r="AG226" s="36">
        <f t="shared" si="88"/>
        <v>4147.2</v>
      </c>
      <c r="AH226" s="15">
        <f t="shared" si="107"/>
        <v>-4080.331041307938</v>
      </c>
      <c r="AI226" s="15">
        <f t="shared" si="109"/>
        <v>1635034.0704891006</v>
      </c>
      <c r="AJ226" s="15">
        <f t="shared" si="110"/>
        <v>248780.17502167134</v>
      </c>
    </row>
    <row r="227" spans="1:36" x14ac:dyDescent="0.15">
      <c r="A227" s="2">
        <v>42166</v>
      </c>
      <c r="B227" s="42">
        <v>0.201073108</v>
      </c>
      <c r="C227" s="12">
        <f t="shared" si="93"/>
        <v>17372.7165312</v>
      </c>
      <c r="D227" s="12">
        <f>Výpar!J$18/30</f>
        <v>16333.186567164183</v>
      </c>
      <c r="E227" s="12">
        <f t="shared" si="94"/>
        <v>16823.18216417911</v>
      </c>
      <c r="F227" s="13">
        <f t="shared" si="113"/>
        <v>11664</v>
      </c>
      <c r="G227" s="13">
        <f t="shared" si="96"/>
        <v>7171.2000000000007</v>
      </c>
      <c r="H227" s="14">
        <f t="shared" si="96"/>
        <v>7171.2000000000007</v>
      </c>
      <c r="I227" s="15">
        <f t="shared" si="89"/>
        <v>26006.400000000001</v>
      </c>
      <c r="J227" s="15">
        <f t="shared" si="90"/>
        <v>-25456.865632979112</v>
      </c>
      <c r="K227" s="15">
        <f t="shared" si="97"/>
        <v>5502236.9042580295</v>
      </c>
      <c r="L227" s="15">
        <f t="shared" si="98"/>
        <v>6171332.5612481823</v>
      </c>
      <c r="N227" s="2">
        <v>42166</v>
      </c>
      <c r="O227" s="42">
        <f t="shared" si="91"/>
        <v>6.6362880637445568E-2</v>
      </c>
      <c r="P227" s="12">
        <f t="shared" si="99"/>
        <v>5733.7528870752967</v>
      </c>
      <c r="Q227" s="12">
        <f t="shared" si="100"/>
        <v>4665.4388059701505</v>
      </c>
      <c r="R227" s="12">
        <f t="shared" si="101"/>
        <v>4805.4019701492552</v>
      </c>
      <c r="S227" s="13">
        <f t="shared" si="102"/>
        <v>7171.2000000000007</v>
      </c>
      <c r="T227" s="13">
        <f t="shared" si="87"/>
        <v>0</v>
      </c>
      <c r="U227" s="14">
        <v>0</v>
      </c>
      <c r="V227" s="15">
        <f t="shared" si="85"/>
        <v>7171.2000000000007</v>
      </c>
      <c r="W227" s="15">
        <f t="shared" si="103"/>
        <v>-6242.8490830739584</v>
      </c>
      <c r="X227" s="15">
        <f t="shared" si="112"/>
        <v>6499890.3263289761</v>
      </c>
      <c r="Y227" s="15">
        <f t="shared" si="108"/>
        <v>3302548.5644429498</v>
      </c>
      <c r="Z227" s="15">
        <f t="shared" si="104"/>
        <v>6518000</v>
      </c>
      <c r="AB227" s="2">
        <v>42166</v>
      </c>
      <c r="AC227" s="12">
        <f t="shared" si="92"/>
        <v>1894.8616071403189</v>
      </c>
      <c r="AD227" s="12">
        <f t="shared" si="105"/>
        <v>1829.4470214179107</v>
      </c>
      <c r="AE227" s="12">
        <f t="shared" si="111"/>
        <v>1884.3304320604482</v>
      </c>
      <c r="AF227" s="13">
        <f t="shared" si="106"/>
        <v>4147.2</v>
      </c>
      <c r="AG227" s="36">
        <f t="shared" si="88"/>
        <v>4147.2</v>
      </c>
      <c r="AH227" s="15">
        <f t="shared" si="107"/>
        <v>-4136.6688249201288</v>
      </c>
      <c r="AI227" s="15">
        <f t="shared" si="109"/>
        <v>1630897.4016641804</v>
      </c>
      <c r="AJ227" s="15">
        <f t="shared" si="110"/>
        <v>213819.47786093166</v>
      </c>
    </row>
    <row r="228" spans="1:36" x14ac:dyDescent="0.15">
      <c r="A228" s="2">
        <v>42167</v>
      </c>
      <c r="B228" s="42">
        <v>0.24276793399999999</v>
      </c>
      <c r="C228" s="12">
        <f t="shared" si="93"/>
        <v>20975.149497599999</v>
      </c>
      <c r="D228" s="12">
        <f>Výpar!J$18/30</f>
        <v>16333.186567164183</v>
      </c>
      <c r="E228" s="12">
        <f t="shared" si="94"/>
        <v>16823.18216417911</v>
      </c>
      <c r="F228" s="13">
        <f t="shared" si="113"/>
        <v>11664</v>
      </c>
      <c r="G228" s="13">
        <f t="shared" si="96"/>
        <v>7171.2000000000007</v>
      </c>
      <c r="H228" s="14">
        <f t="shared" si="96"/>
        <v>7171.2000000000007</v>
      </c>
      <c r="I228" s="15">
        <f t="shared" si="89"/>
        <v>26006.400000000001</v>
      </c>
      <c r="J228" s="15">
        <f t="shared" si="90"/>
        <v>-21854.432666579112</v>
      </c>
      <c r="K228" s="15">
        <f t="shared" si="97"/>
        <v>5480382.4715914503</v>
      </c>
      <c r="L228" s="15">
        <f t="shared" si="98"/>
        <v>6002860.6001730533</v>
      </c>
      <c r="N228" s="2">
        <v>42167</v>
      </c>
      <c r="O228" s="42">
        <f t="shared" si="91"/>
        <v>8.0123988667053683E-2</v>
      </c>
      <c r="P228" s="12">
        <f t="shared" si="99"/>
        <v>6922.7126208334385</v>
      </c>
      <c r="Q228" s="12">
        <f t="shared" si="100"/>
        <v>4665.4388059701505</v>
      </c>
      <c r="R228" s="12">
        <f t="shared" si="101"/>
        <v>4805.4019701492552</v>
      </c>
      <c r="S228" s="13">
        <f t="shared" si="102"/>
        <v>7171.2000000000007</v>
      </c>
      <c r="T228" s="13">
        <f t="shared" si="87"/>
        <v>0</v>
      </c>
      <c r="U228" s="14">
        <v>0</v>
      </c>
      <c r="V228" s="15">
        <f t="shared" ref="V228:V291" si="114">SUM(S228+U228)</f>
        <v>7171.2000000000007</v>
      </c>
      <c r="W228" s="15">
        <f t="shared" si="103"/>
        <v>-5053.8893493158166</v>
      </c>
      <c r="X228" s="15">
        <f t="shared" si="112"/>
        <v>6494836.4369796598</v>
      </c>
      <c r="Y228" s="15">
        <f t="shared" si="108"/>
        <v>3274331.1120732934</v>
      </c>
      <c r="Z228" s="15">
        <f t="shared" si="104"/>
        <v>6518000</v>
      </c>
      <c r="AB228" s="2">
        <v>42167</v>
      </c>
      <c r="AC228" s="12">
        <f t="shared" si="92"/>
        <v>2287.782996726618</v>
      </c>
      <c r="AD228" s="12">
        <f t="shared" si="105"/>
        <v>1829.4470214179107</v>
      </c>
      <c r="AE228" s="12">
        <f t="shared" si="111"/>
        <v>1884.3304320604482</v>
      </c>
      <c r="AF228" s="13">
        <f t="shared" si="106"/>
        <v>4147.2</v>
      </c>
      <c r="AG228" s="36">
        <f t="shared" si="88"/>
        <v>4147.2</v>
      </c>
      <c r="AH228" s="15">
        <f t="shared" si="107"/>
        <v>-3743.7474353338303</v>
      </c>
      <c r="AI228" s="15">
        <f t="shared" si="109"/>
        <v>1627153.6542288465</v>
      </c>
      <c r="AJ228" s="15">
        <f t="shared" si="110"/>
        <v>175507.95465444436</v>
      </c>
    </row>
    <row r="229" spans="1:36" x14ac:dyDescent="0.15">
      <c r="A229" s="2">
        <v>42168</v>
      </c>
      <c r="B229" s="42">
        <v>0.64986758200000005</v>
      </c>
      <c r="C229" s="12">
        <f t="shared" si="93"/>
        <v>56148.559084800007</v>
      </c>
      <c r="D229" s="12">
        <f>Výpar!J$18/30</f>
        <v>16333.186567164183</v>
      </c>
      <c r="E229" s="12">
        <f t="shared" si="94"/>
        <v>16823.18216417911</v>
      </c>
      <c r="F229" s="13">
        <f t="shared" si="113"/>
        <v>11664</v>
      </c>
      <c r="G229" s="13">
        <f t="shared" si="96"/>
        <v>7171.2000000000007</v>
      </c>
      <c r="H229" s="14">
        <f t="shared" si="96"/>
        <v>7171.2000000000007</v>
      </c>
      <c r="I229" s="15">
        <f t="shared" si="89"/>
        <v>26006.400000000001</v>
      </c>
      <c r="J229" s="15">
        <f t="shared" si="90"/>
        <v>13318.976920620895</v>
      </c>
      <c r="K229" s="15">
        <f t="shared" si="97"/>
        <v>5493701.4485120708</v>
      </c>
      <c r="L229" s="15">
        <f t="shared" si="98"/>
        <v>5882881.0256057447</v>
      </c>
      <c r="N229" s="2">
        <v>42168</v>
      </c>
      <c r="O229" s="42">
        <f t="shared" si="91"/>
        <v>0.21448459818113205</v>
      </c>
      <c r="P229" s="12">
        <f t="shared" si="99"/>
        <v>18531.469282849808</v>
      </c>
      <c r="Q229" s="12">
        <f t="shared" si="100"/>
        <v>4665.4388059701505</v>
      </c>
      <c r="R229" s="12">
        <f t="shared" si="101"/>
        <v>4805.4019701492552</v>
      </c>
      <c r="S229" s="13">
        <f t="shared" si="102"/>
        <v>7171.2000000000007</v>
      </c>
      <c r="T229" s="13">
        <f t="shared" si="87"/>
        <v>0</v>
      </c>
      <c r="U229" s="14">
        <v>0</v>
      </c>
      <c r="V229" s="15">
        <f t="shared" si="114"/>
        <v>7171.2000000000007</v>
      </c>
      <c r="W229" s="15">
        <f t="shared" si="103"/>
        <v>6554.8673127005532</v>
      </c>
      <c r="X229" s="15">
        <f t="shared" si="112"/>
        <v>6501391.3042923603</v>
      </c>
      <c r="Y229" s="15">
        <f t="shared" si="108"/>
        <v>3264277.2836783542</v>
      </c>
      <c r="Z229" s="15">
        <f t="shared" si="104"/>
        <v>6518000</v>
      </c>
      <c r="AB229" s="2">
        <v>42168</v>
      </c>
      <c r="AC229" s="12">
        <f t="shared" si="92"/>
        <v>6124.1860888573574</v>
      </c>
      <c r="AD229" s="12">
        <f t="shared" si="105"/>
        <v>1829.4470214179107</v>
      </c>
      <c r="AE229" s="12">
        <f t="shared" si="111"/>
        <v>1884.3304320604482</v>
      </c>
      <c r="AF229" s="13">
        <f t="shared" si="106"/>
        <v>4147.2</v>
      </c>
      <c r="AG229" s="36">
        <f t="shared" si="88"/>
        <v>4147.2</v>
      </c>
      <c r="AH229" s="15">
        <f t="shared" si="107"/>
        <v>92.65565679690917</v>
      </c>
      <c r="AI229" s="15">
        <f t="shared" si="109"/>
        <v>1627246.3098856434</v>
      </c>
      <c r="AJ229" s="15">
        <f t="shared" si="110"/>
        <v>141125.49019688473</v>
      </c>
    </row>
    <row r="230" spans="1:36" x14ac:dyDescent="0.15">
      <c r="A230" s="2">
        <v>42169</v>
      </c>
      <c r="B230" s="42">
        <v>0.22139926200000001</v>
      </c>
      <c r="C230" s="12">
        <f t="shared" si="93"/>
        <v>19128.896236800003</v>
      </c>
      <c r="D230" s="12">
        <f>Výpar!J$18/30</f>
        <v>16333.186567164183</v>
      </c>
      <c r="E230" s="12">
        <f t="shared" si="94"/>
        <v>16823.18216417911</v>
      </c>
      <c r="F230" s="13">
        <f t="shared" si="113"/>
        <v>11664</v>
      </c>
      <c r="G230" s="13">
        <f t="shared" si="96"/>
        <v>7171.2000000000007</v>
      </c>
      <c r="H230" s="14">
        <f t="shared" si="96"/>
        <v>7171.2000000000007</v>
      </c>
      <c r="I230" s="15">
        <f t="shared" si="89"/>
        <v>26006.400000000001</v>
      </c>
      <c r="J230" s="15">
        <f t="shared" si="90"/>
        <v>-23700.685927379109</v>
      </c>
      <c r="K230" s="15">
        <f t="shared" si="97"/>
        <v>5470000.7625846919</v>
      </c>
      <c r="L230" s="15">
        <f t="shared" si="98"/>
        <v>5702181.1022630576</v>
      </c>
      <c r="N230" s="2">
        <v>42169</v>
      </c>
      <c r="O230" s="42">
        <f t="shared" si="91"/>
        <v>7.3071396485921619E-2</v>
      </c>
      <c r="P230" s="12">
        <f t="shared" si="99"/>
        <v>6313.3686563836281</v>
      </c>
      <c r="Q230" s="12">
        <f t="shared" si="100"/>
        <v>4665.4388059701505</v>
      </c>
      <c r="R230" s="12">
        <f t="shared" si="101"/>
        <v>4805.4019701492552</v>
      </c>
      <c r="S230" s="13">
        <f t="shared" si="102"/>
        <v>7171.2000000000007</v>
      </c>
      <c r="T230" s="13">
        <f t="shared" si="87"/>
        <v>0</v>
      </c>
      <c r="U230" s="14">
        <v>0</v>
      </c>
      <c r="V230" s="15">
        <f t="shared" si="114"/>
        <v>7171.2000000000007</v>
      </c>
      <c r="W230" s="15">
        <f t="shared" si="103"/>
        <v>-5663.2333137656269</v>
      </c>
      <c r="X230" s="15">
        <f t="shared" si="112"/>
        <v>6495728.0709785949</v>
      </c>
      <c r="Y230" s="15">
        <f t="shared" si="108"/>
        <v>3236342.1213431838</v>
      </c>
      <c r="Z230" s="15">
        <f t="shared" si="104"/>
        <v>6518000</v>
      </c>
      <c r="AB230" s="2">
        <v>42169</v>
      </c>
      <c r="AC230" s="12">
        <f t="shared" si="92"/>
        <v>2086.4100902692599</v>
      </c>
      <c r="AD230" s="12">
        <f t="shared" si="105"/>
        <v>1829.4470214179107</v>
      </c>
      <c r="AE230" s="12">
        <f t="shared" si="111"/>
        <v>1884.3304320604482</v>
      </c>
      <c r="AF230" s="13">
        <f t="shared" si="106"/>
        <v>4147.2</v>
      </c>
      <c r="AG230" s="36">
        <f t="shared" si="88"/>
        <v>4147.2</v>
      </c>
      <c r="AH230" s="15">
        <f t="shared" si="107"/>
        <v>-3945.1203417911884</v>
      </c>
      <c r="AI230" s="15">
        <f t="shared" si="109"/>
        <v>1623301.1895438523</v>
      </c>
      <c r="AJ230" s="15">
        <f t="shared" si="110"/>
        <v>98760.129398946068</v>
      </c>
    </row>
    <row r="231" spans="1:36" x14ac:dyDescent="0.15">
      <c r="A231" s="2">
        <v>42170</v>
      </c>
      <c r="B231" s="42">
        <v>0.64473483399999998</v>
      </c>
      <c r="C231" s="12">
        <f t="shared" si="93"/>
        <v>55705.089657600001</v>
      </c>
      <c r="D231" s="12">
        <f>Výpar!J$18/30</f>
        <v>16333.186567164183</v>
      </c>
      <c r="E231" s="12">
        <f t="shared" si="94"/>
        <v>16823.18216417911</v>
      </c>
      <c r="F231" s="13">
        <f t="shared" si="113"/>
        <v>11664</v>
      </c>
      <c r="G231" s="13">
        <f t="shared" si="96"/>
        <v>7171.2000000000007</v>
      </c>
      <c r="H231" s="14">
        <f t="shared" si="96"/>
        <v>7171.2000000000007</v>
      </c>
      <c r="I231" s="15">
        <f t="shared" si="89"/>
        <v>26006.400000000001</v>
      </c>
      <c r="J231" s="15">
        <f t="shared" si="90"/>
        <v>12875.50749342089</v>
      </c>
      <c r="K231" s="15">
        <f t="shared" si="97"/>
        <v>5482876.2700781124</v>
      </c>
      <c r="L231" s="15">
        <f t="shared" si="98"/>
        <v>5570932.8798345905</v>
      </c>
      <c r="N231" s="2">
        <v>42170</v>
      </c>
      <c r="O231" s="42">
        <f t="shared" si="91"/>
        <v>0.21279056785428152</v>
      </c>
      <c r="P231" s="12">
        <f t="shared" si="99"/>
        <v>18385.105062609924</v>
      </c>
      <c r="Q231" s="12">
        <f t="shared" si="100"/>
        <v>4665.4388059701505</v>
      </c>
      <c r="R231" s="12">
        <f t="shared" si="101"/>
        <v>4805.4019701492552</v>
      </c>
      <c r="S231" s="13">
        <f t="shared" si="102"/>
        <v>7171.2000000000007</v>
      </c>
      <c r="T231" s="13">
        <f t="shared" si="87"/>
        <v>0</v>
      </c>
      <c r="U231" s="14">
        <v>0</v>
      </c>
      <c r="V231" s="15">
        <f t="shared" si="114"/>
        <v>7171.2000000000007</v>
      </c>
      <c r="W231" s="15">
        <f t="shared" si="103"/>
        <v>6408.503092460669</v>
      </c>
      <c r="X231" s="15">
        <f t="shared" si="112"/>
        <v>6502136.5740710553</v>
      </c>
      <c r="Y231" s="15">
        <f t="shared" si="108"/>
        <v>3226887.1985066994</v>
      </c>
      <c r="Z231" s="15">
        <f t="shared" si="104"/>
        <v>6518000</v>
      </c>
      <c r="AB231" s="2">
        <v>42170</v>
      </c>
      <c r="AC231" s="12">
        <f t="shared" si="92"/>
        <v>6075.8163828282131</v>
      </c>
      <c r="AD231" s="12">
        <f t="shared" si="105"/>
        <v>1829.4470214179107</v>
      </c>
      <c r="AE231" s="12">
        <f t="shared" si="111"/>
        <v>1884.3304320604482</v>
      </c>
      <c r="AF231" s="13">
        <f t="shared" si="106"/>
        <v>4147.2</v>
      </c>
      <c r="AG231" s="36">
        <f t="shared" si="88"/>
        <v>4147.2</v>
      </c>
      <c r="AH231" s="15">
        <f t="shared" si="107"/>
        <v>44.285950767764916</v>
      </c>
      <c r="AI231" s="15">
        <f t="shared" si="109"/>
        <v>1623345.4754946202</v>
      </c>
      <c r="AJ231" s="15">
        <f t="shared" si="110"/>
        <v>60428.460844334099</v>
      </c>
    </row>
    <row r="232" spans="1:36" x14ac:dyDescent="0.15">
      <c r="A232" s="2">
        <v>42171</v>
      </c>
      <c r="B232" s="42">
        <v>0.224234937</v>
      </c>
      <c r="C232" s="12">
        <f t="shared" si="93"/>
        <v>19373.898556799999</v>
      </c>
      <c r="D232" s="12">
        <f>Výpar!J$18/30</f>
        <v>16333.186567164183</v>
      </c>
      <c r="E232" s="12">
        <f t="shared" si="94"/>
        <v>16823.18216417911</v>
      </c>
      <c r="F232" s="13">
        <f t="shared" si="113"/>
        <v>11664</v>
      </c>
      <c r="G232" s="13">
        <f t="shared" si="96"/>
        <v>7171.2000000000007</v>
      </c>
      <c r="H232" s="14">
        <f t="shared" si="96"/>
        <v>7171.2000000000007</v>
      </c>
      <c r="I232" s="15">
        <f t="shared" si="89"/>
        <v>26006.400000000001</v>
      </c>
      <c r="J232" s="15">
        <f t="shared" si="90"/>
        <v>-23455.683607379113</v>
      </c>
      <c r="K232" s="15">
        <f t="shared" si="97"/>
        <v>5459420.5864707334</v>
      </c>
      <c r="L232" s="15">
        <f t="shared" si="98"/>
        <v>5379897.7826979449</v>
      </c>
      <c r="N232" s="2">
        <v>42171</v>
      </c>
      <c r="O232" s="42">
        <f t="shared" si="91"/>
        <v>7.4007292705079816E-2</v>
      </c>
      <c r="P232" s="12">
        <f t="shared" si="99"/>
        <v>6394.2300897188961</v>
      </c>
      <c r="Q232" s="12">
        <f t="shared" si="100"/>
        <v>4665.4388059701505</v>
      </c>
      <c r="R232" s="12">
        <f t="shared" si="101"/>
        <v>4805.4019701492552</v>
      </c>
      <c r="S232" s="13">
        <f t="shared" si="102"/>
        <v>7171.2000000000007</v>
      </c>
      <c r="T232" s="13">
        <f t="shared" si="87"/>
        <v>0</v>
      </c>
      <c r="U232" s="14">
        <v>0</v>
      </c>
      <c r="V232" s="15">
        <f t="shared" si="114"/>
        <v>7171.2000000000007</v>
      </c>
      <c r="W232" s="15">
        <f t="shared" si="103"/>
        <v>-5582.3718804303589</v>
      </c>
      <c r="X232" s="15">
        <f t="shared" si="112"/>
        <v>6496554.2021906245</v>
      </c>
      <c r="Y232" s="15">
        <f t="shared" si="108"/>
        <v>3199859.0288168932</v>
      </c>
      <c r="Z232" s="15">
        <f t="shared" si="104"/>
        <v>6518000</v>
      </c>
      <c r="AB232" s="2">
        <v>42171</v>
      </c>
      <c r="AC232" s="12">
        <f t="shared" si="92"/>
        <v>2113.1327671168647</v>
      </c>
      <c r="AD232" s="12">
        <f t="shared" si="105"/>
        <v>1829.4470214179107</v>
      </c>
      <c r="AE232" s="12">
        <f t="shared" si="111"/>
        <v>1884.3304320604482</v>
      </c>
      <c r="AF232" s="13">
        <f t="shared" si="106"/>
        <v>4147.2</v>
      </c>
      <c r="AG232" s="36">
        <f t="shared" si="88"/>
        <v>4147.2</v>
      </c>
      <c r="AH232" s="15">
        <f t="shared" si="107"/>
        <v>-3918.3976649435835</v>
      </c>
      <c r="AI232" s="15">
        <f t="shared" si="109"/>
        <v>1619427.0778296767</v>
      </c>
      <c r="AJ232" s="15">
        <f t="shared" si="110"/>
        <v>14215.711009067367</v>
      </c>
    </row>
    <row r="233" spans="1:36" x14ac:dyDescent="0.15">
      <c r="A233" s="2">
        <v>42172</v>
      </c>
      <c r="B233" s="42">
        <v>0.210638357</v>
      </c>
      <c r="C233" s="12">
        <f t="shared" si="93"/>
        <v>18199.154044800001</v>
      </c>
      <c r="D233" s="12">
        <f>Výpar!J$18/30</f>
        <v>16333.186567164183</v>
      </c>
      <c r="E233" s="12">
        <f t="shared" si="94"/>
        <v>16823.18216417911</v>
      </c>
      <c r="F233" s="13">
        <f t="shared" si="113"/>
        <v>11664</v>
      </c>
      <c r="G233" s="13">
        <f t="shared" si="96"/>
        <v>7171.2000000000007</v>
      </c>
      <c r="H233" s="14">
        <f t="shared" si="96"/>
        <v>7171.2000000000007</v>
      </c>
      <c r="I233" s="15">
        <f t="shared" si="89"/>
        <v>26006.400000000001</v>
      </c>
      <c r="J233" s="15">
        <f t="shared" si="90"/>
        <v>-24630.42811937911</v>
      </c>
      <c r="K233" s="15">
        <f t="shared" si="97"/>
        <v>5434790.1583513543</v>
      </c>
      <c r="L233" s="15">
        <f t="shared" si="98"/>
        <v>5163057.5129299201</v>
      </c>
      <c r="N233" s="2">
        <v>42172</v>
      </c>
      <c r="O233" s="42">
        <f t="shared" si="91"/>
        <v>6.9519829291436866E-2</v>
      </c>
      <c r="P233" s="12">
        <f t="shared" si="99"/>
        <v>6006.5132507801454</v>
      </c>
      <c r="Q233" s="12">
        <f t="shared" si="100"/>
        <v>4665.4388059701505</v>
      </c>
      <c r="R233" s="12">
        <f t="shared" si="101"/>
        <v>4805.4019701492552</v>
      </c>
      <c r="S233" s="13">
        <f t="shared" si="102"/>
        <v>7171.2000000000007</v>
      </c>
      <c r="T233" s="13">
        <f t="shared" si="87"/>
        <v>0</v>
      </c>
      <c r="U233" s="14">
        <v>0</v>
      </c>
      <c r="V233" s="15">
        <f t="shared" si="114"/>
        <v>7171.2000000000007</v>
      </c>
      <c r="W233" s="15">
        <f t="shared" si="103"/>
        <v>-5970.0887193691096</v>
      </c>
      <c r="X233" s="15">
        <f t="shared" si="112"/>
        <v>6490584.1134712556</v>
      </c>
      <c r="Y233" s="15">
        <f t="shared" si="108"/>
        <v>3166473.05356878</v>
      </c>
      <c r="Z233" s="15">
        <f t="shared" si="104"/>
        <v>6518000</v>
      </c>
      <c r="AB233" s="2">
        <v>42172</v>
      </c>
      <c r="AC233" s="12">
        <f t="shared" si="92"/>
        <v>1985.0020703435707</v>
      </c>
      <c r="AD233" s="12">
        <f t="shared" si="105"/>
        <v>1829.4470214179107</v>
      </c>
      <c r="AE233" s="12">
        <f t="shared" si="111"/>
        <v>1884.3304320604482</v>
      </c>
      <c r="AF233" s="13">
        <f t="shared" si="106"/>
        <v>4147.2</v>
      </c>
      <c r="AG233" s="36">
        <f t="shared" si="88"/>
        <v>4147.2</v>
      </c>
      <c r="AH233" s="15">
        <f t="shared" si="107"/>
        <v>-4046.5283617168775</v>
      </c>
      <c r="AI233" s="15">
        <f t="shared" si="109"/>
        <v>1615380.5494679599</v>
      </c>
      <c r="AJ233" s="15">
        <f t="shared" si="110"/>
        <v>0</v>
      </c>
    </row>
    <row r="234" spans="1:36" x14ac:dyDescent="0.15">
      <c r="A234" s="2">
        <v>42173</v>
      </c>
      <c r="B234" s="42">
        <v>0.20346442000000001</v>
      </c>
      <c r="C234" s="12">
        <f t="shared" si="93"/>
        <v>17579.325887999999</v>
      </c>
      <c r="D234" s="12">
        <f>Výpar!J$18/30</f>
        <v>16333.186567164183</v>
      </c>
      <c r="E234" s="12">
        <f t="shared" si="94"/>
        <v>16823.18216417911</v>
      </c>
      <c r="F234" s="13">
        <f t="shared" si="113"/>
        <v>11664</v>
      </c>
      <c r="G234" s="13">
        <f t="shared" si="96"/>
        <v>7171.2000000000007</v>
      </c>
      <c r="H234" s="14">
        <f t="shared" si="96"/>
        <v>7171.2000000000007</v>
      </c>
      <c r="I234" s="15">
        <f t="shared" si="89"/>
        <v>26006.400000000001</v>
      </c>
      <c r="J234" s="15">
        <f t="shared" si="90"/>
        <v>-25250.256276179112</v>
      </c>
      <c r="K234" s="15">
        <f t="shared" si="97"/>
        <v>5409539.9020751752</v>
      </c>
      <c r="L234" s="15">
        <f t="shared" si="98"/>
        <v>4920347.1587289162</v>
      </c>
      <c r="N234" s="2">
        <v>42173</v>
      </c>
      <c r="O234" s="42">
        <f t="shared" si="91"/>
        <v>6.7152117718432505E-2</v>
      </c>
      <c r="P234" s="12">
        <f t="shared" si="99"/>
        <v>5801.9429708725684</v>
      </c>
      <c r="Q234" s="12">
        <f t="shared" si="100"/>
        <v>4665.4388059701505</v>
      </c>
      <c r="R234" s="12">
        <f t="shared" si="101"/>
        <v>4805.4019701492552</v>
      </c>
      <c r="S234" s="13">
        <f t="shared" si="102"/>
        <v>7171.2000000000007</v>
      </c>
      <c r="T234" s="13">
        <f t="shared" ref="T234:T297" si="115">IF(AG234-$AG$5&gt;0,AG234-$AG$5,0)</f>
        <v>0</v>
      </c>
      <c r="U234" s="14">
        <v>0</v>
      </c>
      <c r="V234" s="15">
        <f t="shared" si="114"/>
        <v>7171.2000000000007</v>
      </c>
      <c r="W234" s="15">
        <f t="shared" si="103"/>
        <v>-6174.6589992766867</v>
      </c>
      <c r="X234" s="15">
        <f t="shared" si="112"/>
        <v>6484409.4544719793</v>
      </c>
      <c r="Y234" s="15">
        <f t="shared" si="108"/>
        <v>3126707.8490414829</v>
      </c>
      <c r="Z234" s="15">
        <f t="shared" si="104"/>
        <v>6518000</v>
      </c>
      <c r="AB234" s="2">
        <v>42173</v>
      </c>
      <c r="AC234" s="12">
        <f t="shared" si="92"/>
        <v>1917.3967205851959</v>
      </c>
      <c r="AD234" s="12">
        <f t="shared" si="105"/>
        <v>1829.4470214179107</v>
      </c>
      <c r="AE234" s="12">
        <f t="shared" si="111"/>
        <v>1884.3304320604482</v>
      </c>
      <c r="AF234" s="13">
        <f t="shared" si="106"/>
        <v>4147.2</v>
      </c>
      <c r="AG234" s="36">
        <f t="shared" si="88"/>
        <v>4147.2</v>
      </c>
      <c r="AH234" s="15">
        <f t="shared" si="107"/>
        <v>-4114.1337114752523</v>
      </c>
      <c r="AI234" s="15">
        <f t="shared" si="109"/>
        <v>1611266.4157564847</v>
      </c>
      <c r="AJ234" s="15">
        <f t="shared" si="110"/>
        <v>0</v>
      </c>
    </row>
    <row r="235" spans="1:36" x14ac:dyDescent="0.15">
      <c r="A235" s="2">
        <v>42174</v>
      </c>
      <c r="B235" s="42">
        <v>0.19270351499999999</v>
      </c>
      <c r="C235" s="12">
        <f t="shared" si="93"/>
        <v>16649.583695999998</v>
      </c>
      <c r="D235" s="12">
        <f>Výpar!J$18/30</f>
        <v>16333.186567164183</v>
      </c>
      <c r="E235" s="12">
        <f t="shared" si="94"/>
        <v>16823.18216417911</v>
      </c>
      <c r="F235" s="13">
        <f t="shared" si="113"/>
        <v>11664</v>
      </c>
      <c r="G235" s="13">
        <f t="shared" si="96"/>
        <v>7171.2000000000007</v>
      </c>
      <c r="H235" s="14">
        <f t="shared" si="96"/>
        <v>7171.2000000000007</v>
      </c>
      <c r="I235" s="15">
        <f t="shared" si="89"/>
        <v>26006.400000000001</v>
      </c>
      <c r="J235" s="15">
        <f t="shared" si="90"/>
        <v>-26179.998468179114</v>
      </c>
      <c r="K235" s="15">
        <f t="shared" si="97"/>
        <v>5383359.9036069959</v>
      </c>
      <c r="L235" s="15">
        <f t="shared" si="98"/>
        <v>4650527.0638677329</v>
      </c>
      <c r="N235" s="2">
        <v>42174</v>
      </c>
      <c r="O235" s="42">
        <f t="shared" si="91"/>
        <v>6.3600550523947738E-2</v>
      </c>
      <c r="P235" s="12">
        <f t="shared" si="99"/>
        <v>5495.0875652690847</v>
      </c>
      <c r="Q235" s="12">
        <f t="shared" si="100"/>
        <v>4665.4388059701505</v>
      </c>
      <c r="R235" s="12">
        <f t="shared" si="101"/>
        <v>4805.4019701492552</v>
      </c>
      <c r="S235" s="13">
        <f t="shared" si="102"/>
        <v>7171.2000000000007</v>
      </c>
      <c r="T235" s="13">
        <f t="shared" si="115"/>
        <v>0</v>
      </c>
      <c r="U235" s="14">
        <v>0</v>
      </c>
      <c r="V235" s="15">
        <f t="shared" si="114"/>
        <v>7171.2000000000007</v>
      </c>
      <c r="W235" s="15">
        <f t="shared" si="103"/>
        <v>-6481.5144048801703</v>
      </c>
      <c r="X235" s="15">
        <f t="shared" si="112"/>
        <v>6477927.9400670994</v>
      </c>
      <c r="Y235" s="15">
        <f t="shared" si="108"/>
        <v>3080154.2747037024</v>
      </c>
      <c r="Z235" s="15">
        <f t="shared" si="104"/>
        <v>6518000</v>
      </c>
      <c r="AB235" s="2">
        <v>42174</v>
      </c>
      <c r="AC235" s="12">
        <f t="shared" si="92"/>
        <v>1815.9887006595063</v>
      </c>
      <c r="AD235" s="12">
        <f t="shared" si="105"/>
        <v>1829.4470214179107</v>
      </c>
      <c r="AE235" s="12">
        <f t="shared" si="111"/>
        <v>1884.3304320604482</v>
      </c>
      <c r="AF235" s="13">
        <f t="shared" si="106"/>
        <v>4147.2</v>
      </c>
      <c r="AG235" s="36">
        <f t="shared" ref="AG235:AG298" si="116">IF(AI234&gt;0,SUM(AF235:AF235),0)</f>
        <v>4147.2</v>
      </c>
      <c r="AH235" s="15">
        <f t="shared" si="107"/>
        <v>-4215.5417314009419</v>
      </c>
      <c r="AI235" s="15">
        <f t="shared" si="109"/>
        <v>1607050.8740250838</v>
      </c>
      <c r="AJ235" s="15">
        <f t="shared" si="110"/>
        <v>0</v>
      </c>
    </row>
    <row r="236" spans="1:36" x14ac:dyDescent="0.15">
      <c r="A236" s="2">
        <v>42175</v>
      </c>
      <c r="B236" s="42">
        <v>0.21183401299999999</v>
      </c>
      <c r="C236" s="12">
        <f t="shared" si="93"/>
        <v>18302.458723199998</v>
      </c>
      <c r="D236" s="12">
        <f>Výpar!J$18/30</f>
        <v>16333.186567164183</v>
      </c>
      <c r="E236" s="12">
        <f t="shared" si="94"/>
        <v>16823.18216417911</v>
      </c>
      <c r="F236" s="13">
        <f t="shared" si="113"/>
        <v>11664</v>
      </c>
      <c r="G236" s="13">
        <f t="shared" si="96"/>
        <v>7171.2000000000007</v>
      </c>
      <c r="H236" s="14">
        <f t="shared" si="96"/>
        <v>7171.2000000000007</v>
      </c>
      <c r="I236" s="15">
        <f t="shared" si="89"/>
        <v>26006.400000000001</v>
      </c>
      <c r="J236" s="15">
        <f t="shared" si="90"/>
        <v>-24527.123440979114</v>
      </c>
      <c r="K236" s="15">
        <f t="shared" si="97"/>
        <v>5358832.7801660169</v>
      </c>
      <c r="L236" s="15">
        <f t="shared" si="98"/>
        <v>4357832.7205927707</v>
      </c>
      <c r="N236" s="2">
        <v>42175</v>
      </c>
      <c r="O236" s="42">
        <f t="shared" si="91"/>
        <v>6.9914447831930321E-2</v>
      </c>
      <c r="P236" s="12">
        <f t="shared" si="99"/>
        <v>6040.6082926787794</v>
      </c>
      <c r="Q236" s="12">
        <f t="shared" si="100"/>
        <v>4665.4388059701505</v>
      </c>
      <c r="R236" s="12">
        <f t="shared" si="101"/>
        <v>4805.4019701492552</v>
      </c>
      <c r="S236" s="13">
        <f t="shared" si="102"/>
        <v>7171.2000000000007</v>
      </c>
      <c r="T236" s="13">
        <f t="shared" si="115"/>
        <v>82252.800000000003</v>
      </c>
      <c r="U236" s="14">
        <v>0</v>
      </c>
      <c r="V236" s="15">
        <f t="shared" si="114"/>
        <v>7171.2000000000007</v>
      </c>
      <c r="W236" s="15">
        <f t="shared" si="103"/>
        <v>76316.806322529534</v>
      </c>
      <c r="X236" s="15">
        <f t="shared" si="112"/>
        <v>6518000</v>
      </c>
      <c r="Y236" s="15">
        <f t="shared" si="108"/>
        <v>3156471.0810262319</v>
      </c>
      <c r="Z236" s="15">
        <f t="shared" si="104"/>
        <v>6518000</v>
      </c>
      <c r="AB236" s="2">
        <v>42175</v>
      </c>
      <c r="AC236" s="12">
        <f t="shared" si="92"/>
        <v>1996.2696270660085</v>
      </c>
      <c r="AD236" s="12">
        <f t="shared" si="105"/>
        <v>1829.4470214179107</v>
      </c>
      <c r="AE236" s="12">
        <f t="shared" si="111"/>
        <v>1884.3304320604482</v>
      </c>
      <c r="AF236" s="34">
        <f t="shared" ref="AF235:AF298" si="117">1*86400</f>
        <v>86400</v>
      </c>
      <c r="AG236" s="36">
        <f t="shared" si="116"/>
        <v>86400</v>
      </c>
      <c r="AH236" s="15">
        <f t="shared" si="107"/>
        <v>-86288.060804994442</v>
      </c>
      <c r="AI236" s="15">
        <f t="shared" si="109"/>
        <v>1520762.8132200893</v>
      </c>
      <c r="AJ236" s="15">
        <f t="shared" si="110"/>
        <v>0</v>
      </c>
    </row>
    <row r="237" spans="1:36" x14ac:dyDescent="0.15">
      <c r="A237" s="2">
        <v>42176</v>
      </c>
      <c r="B237" s="42">
        <v>0.20944270100000001</v>
      </c>
      <c r="C237" s="12">
        <f t="shared" si="93"/>
        <v>18095.849366400002</v>
      </c>
      <c r="D237" s="12">
        <f>Výpar!J$18/30</f>
        <v>16333.186567164183</v>
      </c>
      <c r="E237" s="12">
        <f t="shared" si="94"/>
        <v>16823.18216417911</v>
      </c>
      <c r="F237" s="13">
        <f t="shared" si="113"/>
        <v>11664</v>
      </c>
      <c r="G237" s="13">
        <f t="shared" si="96"/>
        <v>7171.2000000000007</v>
      </c>
      <c r="H237" s="14">
        <f t="shared" si="96"/>
        <v>7171.2000000000007</v>
      </c>
      <c r="I237" s="15">
        <f t="shared" si="89"/>
        <v>26006.400000000001</v>
      </c>
      <c r="J237" s="15">
        <f t="shared" si="90"/>
        <v>-24733.73279777911</v>
      </c>
      <c r="K237" s="15">
        <f t="shared" si="97"/>
        <v>5334099.0473682377</v>
      </c>
      <c r="L237" s="15">
        <f t="shared" si="98"/>
        <v>4040198.0351632293</v>
      </c>
      <c r="N237" s="2">
        <v>42176</v>
      </c>
      <c r="O237" s="42">
        <f t="shared" si="91"/>
        <v>6.9125210750943383E-2</v>
      </c>
      <c r="P237" s="12">
        <f t="shared" si="99"/>
        <v>5972.4182088815087</v>
      </c>
      <c r="Q237" s="12">
        <f t="shared" si="100"/>
        <v>4665.4388059701505</v>
      </c>
      <c r="R237" s="12">
        <f t="shared" si="101"/>
        <v>4805.4019701492552</v>
      </c>
      <c r="S237" s="13">
        <f t="shared" si="102"/>
        <v>7171.2000000000007</v>
      </c>
      <c r="T237" s="13">
        <f t="shared" si="115"/>
        <v>82252.800000000003</v>
      </c>
      <c r="U237" s="14">
        <v>0</v>
      </c>
      <c r="V237" s="15">
        <f t="shared" si="114"/>
        <v>7171.2000000000007</v>
      </c>
      <c r="W237" s="15">
        <f t="shared" si="103"/>
        <v>76248.616238732269</v>
      </c>
      <c r="X237" s="15">
        <f t="shared" si="112"/>
        <v>6518000</v>
      </c>
      <c r="Y237" s="15">
        <f t="shared" si="108"/>
        <v>3232719.6972649642</v>
      </c>
      <c r="Z237" s="15">
        <f t="shared" si="104"/>
        <v>6518000</v>
      </c>
      <c r="AB237" s="2">
        <v>42176</v>
      </c>
      <c r="AC237" s="12">
        <f t="shared" si="92"/>
        <v>1973.7345136211318</v>
      </c>
      <c r="AD237" s="12">
        <f t="shared" si="105"/>
        <v>1829.4470214179107</v>
      </c>
      <c r="AE237" s="12">
        <f t="shared" si="111"/>
        <v>1884.3304320604482</v>
      </c>
      <c r="AF237" s="34">
        <f t="shared" si="117"/>
        <v>86400</v>
      </c>
      <c r="AG237" s="36">
        <f t="shared" si="116"/>
        <v>86400</v>
      </c>
      <c r="AH237" s="15">
        <f t="shared" si="107"/>
        <v>-86310.595918439314</v>
      </c>
      <c r="AI237" s="15">
        <f t="shared" si="109"/>
        <v>1434452.21730165</v>
      </c>
      <c r="AJ237" s="15">
        <f t="shared" si="110"/>
        <v>0</v>
      </c>
    </row>
    <row r="238" spans="1:36" x14ac:dyDescent="0.15">
      <c r="A238" s="2">
        <v>42177</v>
      </c>
      <c r="B238" s="42">
        <v>0.207051388</v>
      </c>
      <c r="C238" s="12">
        <f t="shared" si="93"/>
        <v>17889.239923199999</v>
      </c>
      <c r="D238" s="12">
        <f>Výpar!J$18/30</f>
        <v>16333.186567164183</v>
      </c>
      <c r="E238" s="12">
        <f t="shared" si="94"/>
        <v>16823.18216417911</v>
      </c>
      <c r="F238" s="13">
        <f t="shared" si="113"/>
        <v>11664</v>
      </c>
      <c r="G238" s="13">
        <f t="shared" si="96"/>
        <v>7171.2000000000007</v>
      </c>
      <c r="H238" s="14">
        <f t="shared" si="96"/>
        <v>7171.2000000000007</v>
      </c>
      <c r="I238" s="15">
        <f t="shared" si="89"/>
        <v>26006.400000000001</v>
      </c>
      <c r="J238" s="15">
        <f t="shared" si="90"/>
        <v>-24940.342240979113</v>
      </c>
      <c r="K238" s="15">
        <f t="shared" si="97"/>
        <v>5309158.7051272588</v>
      </c>
      <c r="L238" s="15">
        <f t="shared" si="98"/>
        <v>3697416.3980495092</v>
      </c>
      <c r="N238" s="2">
        <v>42177</v>
      </c>
      <c r="O238" s="42">
        <f t="shared" si="91"/>
        <v>6.8335973339912898E-2</v>
      </c>
      <c r="P238" s="12">
        <f t="shared" si="99"/>
        <v>5904.228096568474</v>
      </c>
      <c r="Q238" s="12">
        <f t="shared" si="100"/>
        <v>4665.4388059701505</v>
      </c>
      <c r="R238" s="12">
        <f t="shared" si="101"/>
        <v>4805.4019701492552</v>
      </c>
      <c r="S238" s="13">
        <f t="shared" si="102"/>
        <v>7171.2000000000007</v>
      </c>
      <c r="T238" s="13">
        <f t="shared" si="115"/>
        <v>82252.800000000003</v>
      </c>
      <c r="U238" s="14">
        <v>0</v>
      </c>
      <c r="V238" s="15">
        <f t="shared" si="114"/>
        <v>7171.2000000000007</v>
      </c>
      <c r="W238" s="15">
        <f t="shared" si="103"/>
        <v>76180.426126419217</v>
      </c>
      <c r="X238" s="15">
        <f t="shared" si="112"/>
        <v>6518000</v>
      </c>
      <c r="Y238" s="15">
        <f t="shared" si="108"/>
        <v>3308900.1233913833</v>
      </c>
      <c r="Z238" s="15">
        <f t="shared" si="104"/>
        <v>6518000</v>
      </c>
      <c r="AB238" s="2">
        <v>42177</v>
      </c>
      <c r="AC238" s="12">
        <f t="shared" si="92"/>
        <v>1951.1993907525102</v>
      </c>
      <c r="AD238" s="12">
        <f t="shared" si="105"/>
        <v>1829.4470214179107</v>
      </c>
      <c r="AE238" s="12">
        <f t="shared" si="111"/>
        <v>1884.3304320604482</v>
      </c>
      <c r="AF238" s="34">
        <f t="shared" si="117"/>
        <v>86400</v>
      </c>
      <c r="AG238" s="36">
        <f t="shared" si="116"/>
        <v>86400</v>
      </c>
      <c r="AH238" s="15">
        <f t="shared" si="107"/>
        <v>-86333.131041307934</v>
      </c>
      <c r="AI238" s="15">
        <f t="shared" si="109"/>
        <v>1348119.086260342</v>
      </c>
      <c r="AJ238" s="15">
        <f t="shared" si="110"/>
        <v>0</v>
      </c>
    </row>
    <row r="239" spans="1:36" x14ac:dyDescent="0.15">
      <c r="A239" s="2">
        <v>42178</v>
      </c>
      <c r="B239" s="42">
        <v>0.20226876399999999</v>
      </c>
      <c r="C239" s="12">
        <f t="shared" si="93"/>
        <v>17476.0212096</v>
      </c>
      <c r="D239" s="12">
        <f>Výpar!J$18/30</f>
        <v>16333.186567164183</v>
      </c>
      <c r="E239" s="12">
        <f t="shared" si="94"/>
        <v>16823.18216417911</v>
      </c>
      <c r="F239" s="13">
        <f t="shared" si="113"/>
        <v>11664</v>
      </c>
      <c r="G239" s="13">
        <f t="shared" si="96"/>
        <v>7171.2000000000007</v>
      </c>
      <c r="H239" s="14">
        <f t="shared" si="96"/>
        <v>7171.2000000000007</v>
      </c>
      <c r="I239" s="15">
        <f t="shared" si="89"/>
        <v>26006.400000000001</v>
      </c>
      <c r="J239" s="15">
        <f t="shared" si="90"/>
        <v>-25353.560954579112</v>
      </c>
      <c r="K239" s="15">
        <f t="shared" si="97"/>
        <v>5283805.1441726796</v>
      </c>
      <c r="L239" s="15">
        <f t="shared" si="98"/>
        <v>3328867.9812676096</v>
      </c>
      <c r="N239" s="2">
        <v>42178</v>
      </c>
      <c r="O239" s="42">
        <f t="shared" si="91"/>
        <v>6.6757499177939036E-2</v>
      </c>
      <c r="P239" s="12">
        <f t="shared" si="99"/>
        <v>5767.8479289739325</v>
      </c>
      <c r="Q239" s="12">
        <f t="shared" si="100"/>
        <v>4665.4388059701505</v>
      </c>
      <c r="R239" s="12">
        <f t="shared" si="101"/>
        <v>4805.4019701492552</v>
      </c>
      <c r="S239" s="13">
        <f t="shared" si="102"/>
        <v>7171.2000000000007</v>
      </c>
      <c r="T239" s="13">
        <f t="shared" si="115"/>
        <v>82252.800000000003</v>
      </c>
      <c r="U239" s="14">
        <v>0</v>
      </c>
      <c r="V239" s="15">
        <f t="shared" si="114"/>
        <v>7171.2000000000007</v>
      </c>
      <c r="W239" s="15">
        <f t="shared" si="103"/>
        <v>76044.045958824689</v>
      </c>
      <c r="X239" s="15">
        <f t="shared" si="112"/>
        <v>6518000</v>
      </c>
      <c r="Y239" s="15">
        <f t="shared" si="108"/>
        <v>3384944.1693502078</v>
      </c>
      <c r="Z239" s="15">
        <f t="shared" si="104"/>
        <v>6518000</v>
      </c>
      <c r="AB239" s="2">
        <v>42178</v>
      </c>
      <c r="AC239" s="12">
        <f t="shared" si="92"/>
        <v>1906.1291638627574</v>
      </c>
      <c r="AD239" s="12">
        <f t="shared" si="105"/>
        <v>1829.4470214179107</v>
      </c>
      <c r="AE239" s="12">
        <f t="shared" si="111"/>
        <v>1884.3304320604482</v>
      </c>
      <c r="AF239" s="34">
        <f t="shared" si="117"/>
        <v>86400</v>
      </c>
      <c r="AG239" s="36">
        <f t="shared" si="116"/>
        <v>86400</v>
      </c>
      <c r="AH239" s="15">
        <f t="shared" si="107"/>
        <v>-86378.201268197692</v>
      </c>
      <c r="AI239" s="15">
        <f t="shared" si="109"/>
        <v>1261740.8849921443</v>
      </c>
      <c r="AJ239" s="15">
        <f t="shared" si="110"/>
        <v>0</v>
      </c>
    </row>
    <row r="240" spans="1:36" x14ac:dyDescent="0.15">
      <c r="A240" s="2">
        <v>42179</v>
      </c>
      <c r="B240" s="42">
        <v>0.197486139</v>
      </c>
      <c r="C240" s="12">
        <f t="shared" si="93"/>
        <v>17062.802409600001</v>
      </c>
      <c r="D240" s="12">
        <f>Výpar!J$18/30</f>
        <v>16333.186567164183</v>
      </c>
      <c r="E240" s="12">
        <f t="shared" si="94"/>
        <v>16823.18216417911</v>
      </c>
      <c r="F240" s="13">
        <f t="shared" si="113"/>
        <v>11664</v>
      </c>
      <c r="G240" s="13">
        <f t="shared" si="96"/>
        <v>7171.2000000000007</v>
      </c>
      <c r="H240" s="14">
        <f t="shared" si="96"/>
        <v>7171.2000000000007</v>
      </c>
      <c r="I240" s="15">
        <f t="shared" si="89"/>
        <v>26006.400000000001</v>
      </c>
      <c r="J240" s="15">
        <f t="shared" si="90"/>
        <v>-25766.779754579111</v>
      </c>
      <c r="K240" s="15">
        <f t="shared" si="97"/>
        <v>5258038.3644181006</v>
      </c>
      <c r="L240" s="15">
        <f t="shared" si="98"/>
        <v>2934139.5659311311</v>
      </c>
      <c r="N240" s="2">
        <v>42179</v>
      </c>
      <c r="O240" s="42">
        <f t="shared" si="91"/>
        <v>6.5179024685921627E-2</v>
      </c>
      <c r="P240" s="12">
        <f t="shared" si="99"/>
        <v>5631.467732863629</v>
      </c>
      <c r="Q240" s="12">
        <f t="shared" si="100"/>
        <v>4665.4388059701505</v>
      </c>
      <c r="R240" s="12">
        <f t="shared" si="101"/>
        <v>4805.4019701492552</v>
      </c>
      <c r="S240" s="13">
        <f t="shared" si="102"/>
        <v>7171.2000000000007</v>
      </c>
      <c r="T240" s="13">
        <f t="shared" si="115"/>
        <v>82252.800000000003</v>
      </c>
      <c r="U240" s="14">
        <v>0</v>
      </c>
      <c r="V240" s="15">
        <f t="shared" si="114"/>
        <v>7171.2000000000007</v>
      </c>
      <c r="W240" s="15">
        <f t="shared" si="103"/>
        <v>75907.665762714372</v>
      </c>
      <c r="X240" s="15">
        <f t="shared" si="112"/>
        <v>6518000</v>
      </c>
      <c r="Y240" s="15">
        <f t="shared" si="108"/>
        <v>3460851.8351129224</v>
      </c>
      <c r="Z240" s="15">
        <f t="shared" si="104"/>
        <v>6518000</v>
      </c>
      <c r="AB240" s="2">
        <v>42179</v>
      </c>
      <c r="AC240" s="12">
        <f t="shared" si="92"/>
        <v>1861.05892754926</v>
      </c>
      <c r="AD240" s="12">
        <f t="shared" si="105"/>
        <v>1829.4470214179107</v>
      </c>
      <c r="AE240" s="12">
        <f t="shared" si="111"/>
        <v>1884.3304320604482</v>
      </c>
      <c r="AF240" s="34">
        <f t="shared" si="117"/>
        <v>86400</v>
      </c>
      <c r="AG240" s="36">
        <f t="shared" si="116"/>
        <v>86400</v>
      </c>
      <c r="AH240" s="15">
        <f t="shared" si="107"/>
        <v>-86423.271504511198</v>
      </c>
      <c r="AI240" s="15">
        <f t="shared" si="109"/>
        <v>1175317.6134876332</v>
      </c>
      <c r="AJ240" s="15">
        <f t="shared" si="110"/>
        <v>0</v>
      </c>
    </row>
    <row r="241" spans="1:36" x14ac:dyDescent="0.15">
      <c r="A241" s="2">
        <v>42180</v>
      </c>
      <c r="B241" s="42">
        <v>0.19389917100000001</v>
      </c>
      <c r="C241" s="12">
        <f t="shared" si="93"/>
        <v>16752.888374400001</v>
      </c>
      <c r="D241" s="12">
        <f>Výpar!J$18/30</f>
        <v>16333.186567164183</v>
      </c>
      <c r="E241" s="12">
        <f t="shared" si="94"/>
        <v>16823.18216417911</v>
      </c>
      <c r="F241" s="13">
        <f t="shared" si="113"/>
        <v>11664</v>
      </c>
      <c r="G241" s="13">
        <f t="shared" si="96"/>
        <v>7171.2000000000007</v>
      </c>
      <c r="H241" s="14">
        <f t="shared" si="96"/>
        <v>7171.2000000000007</v>
      </c>
      <c r="I241" s="15">
        <f t="shared" si="89"/>
        <v>26006.400000000001</v>
      </c>
      <c r="J241" s="15">
        <f t="shared" si="90"/>
        <v>-26076.69378977911</v>
      </c>
      <c r="K241" s="15">
        <f t="shared" si="97"/>
        <v>5231961.6706283214</v>
      </c>
      <c r="L241" s="15">
        <f t="shared" si="98"/>
        <v>2513024.5427696733</v>
      </c>
      <c r="N241" s="2">
        <v>42180</v>
      </c>
      <c r="O241" s="42">
        <f t="shared" si="91"/>
        <v>6.3995169064441207E-2</v>
      </c>
      <c r="P241" s="12">
        <f t="shared" si="99"/>
        <v>5529.1826071677206</v>
      </c>
      <c r="Q241" s="12">
        <f t="shared" si="100"/>
        <v>4665.4388059701505</v>
      </c>
      <c r="R241" s="12">
        <f t="shared" si="101"/>
        <v>4805.4019701492552</v>
      </c>
      <c r="S241" s="13">
        <f t="shared" si="102"/>
        <v>7171.2000000000007</v>
      </c>
      <c r="T241" s="13">
        <f t="shared" si="115"/>
        <v>82252.800000000003</v>
      </c>
      <c r="U241" s="14">
        <v>0</v>
      </c>
      <c r="V241" s="15">
        <f t="shared" si="114"/>
        <v>7171.2000000000007</v>
      </c>
      <c r="W241" s="15">
        <f t="shared" si="103"/>
        <v>75805.380637018476</v>
      </c>
      <c r="X241" s="15">
        <f t="shared" si="112"/>
        <v>6518000</v>
      </c>
      <c r="Y241" s="15">
        <f t="shared" si="108"/>
        <v>3536657.2157499408</v>
      </c>
      <c r="Z241" s="15">
        <f t="shared" si="104"/>
        <v>6518000</v>
      </c>
      <c r="AB241" s="2">
        <v>42180</v>
      </c>
      <c r="AC241" s="12">
        <f t="shared" si="92"/>
        <v>1827.2562573819446</v>
      </c>
      <c r="AD241" s="12">
        <f t="shared" si="105"/>
        <v>1829.4470214179107</v>
      </c>
      <c r="AE241" s="12">
        <f t="shared" si="111"/>
        <v>1884.3304320604482</v>
      </c>
      <c r="AF241" s="34">
        <f t="shared" si="117"/>
        <v>86400</v>
      </c>
      <c r="AG241" s="36">
        <f t="shared" si="116"/>
        <v>86400</v>
      </c>
      <c r="AH241" s="15">
        <f t="shared" si="107"/>
        <v>-86457.074174678506</v>
      </c>
      <c r="AI241" s="15">
        <f t="shared" si="109"/>
        <v>1088860.5393129548</v>
      </c>
      <c r="AJ241" s="15">
        <f t="shared" si="110"/>
        <v>0</v>
      </c>
    </row>
    <row r="242" spans="1:36" x14ac:dyDescent="0.15">
      <c r="A242" s="2">
        <v>42181</v>
      </c>
      <c r="B242" s="42">
        <v>0.19629048299999999</v>
      </c>
      <c r="C242" s="12">
        <f t="shared" si="93"/>
        <v>16959.497731199997</v>
      </c>
      <c r="D242" s="12">
        <f>Výpar!J$18/30</f>
        <v>16333.186567164183</v>
      </c>
      <c r="E242" s="12">
        <f t="shared" si="94"/>
        <v>16823.18216417911</v>
      </c>
      <c r="F242" s="13">
        <f t="shared" si="113"/>
        <v>11664</v>
      </c>
      <c r="G242" s="13">
        <f t="shared" si="96"/>
        <v>7171.2000000000007</v>
      </c>
      <c r="H242" s="14">
        <f t="shared" si="96"/>
        <v>7171.2000000000007</v>
      </c>
      <c r="I242" s="15">
        <f t="shared" si="89"/>
        <v>26006.400000000001</v>
      </c>
      <c r="J242" s="15">
        <f t="shared" si="90"/>
        <v>-25870.084432979114</v>
      </c>
      <c r="K242" s="15">
        <f t="shared" si="97"/>
        <v>5206091.5861953422</v>
      </c>
      <c r="L242" s="15">
        <f t="shared" si="98"/>
        <v>2066246.0445320364</v>
      </c>
      <c r="N242" s="2">
        <v>42181</v>
      </c>
      <c r="O242" s="42">
        <f t="shared" si="91"/>
        <v>6.4784406145428144E-2</v>
      </c>
      <c r="P242" s="12">
        <f t="shared" si="99"/>
        <v>5597.3726909649913</v>
      </c>
      <c r="Q242" s="12">
        <f t="shared" si="100"/>
        <v>4665.4388059701505</v>
      </c>
      <c r="R242" s="12">
        <f t="shared" si="101"/>
        <v>4805.4019701492552</v>
      </c>
      <c r="S242" s="13">
        <f t="shared" si="102"/>
        <v>7171.2000000000007</v>
      </c>
      <c r="T242" s="13">
        <f t="shared" si="115"/>
        <v>82252.800000000003</v>
      </c>
      <c r="U242" s="14">
        <v>0</v>
      </c>
      <c r="V242" s="15">
        <f t="shared" si="114"/>
        <v>7171.2000000000007</v>
      </c>
      <c r="W242" s="15">
        <f t="shared" si="103"/>
        <v>75873.57072081574</v>
      </c>
      <c r="X242" s="15">
        <f t="shared" si="112"/>
        <v>6518000</v>
      </c>
      <c r="Y242" s="15">
        <f t="shared" si="108"/>
        <v>3612530.7864707564</v>
      </c>
      <c r="Z242" s="15">
        <f t="shared" si="104"/>
        <v>6518000</v>
      </c>
      <c r="AB242" s="2">
        <v>42181</v>
      </c>
      <c r="AC242" s="12">
        <f t="shared" si="92"/>
        <v>1849.7913708268211</v>
      </c>
      <c r="AD242" s="12">
        <f t="shared" si="105"/>
        <v>1829.4470214179107</v>
      </c>
      <c r="AE242" s="12">
        <f t="shared" si="111"/>
        <v>1884.3304320604482</v>
      </c>
      <c r="AF242" s="34">
        <f t="shared" si="117"/>
        <v>86400</v>
      </c>
      <c r="AG242" s="36">
        <f t="shared" si="116"/>
        <v>86400</v>
      </c>
      <c r="AH242" s="15">
        <f t="shared" si="107"/>
        <v>-86434.539061233634</v>
      </c>
      <c r="AI242" s="15">
        <f t="shared" si="109"/>
        <v>1002426.0002517211</v>
      </c>
      <c r="AJ242" s="15">
        <f t="shared" si="110"/>
        <v>0</v>
      </c>
    </row>
    <row r="243" spans="1:36" x14ac:dyDescent="0.15">
      <c r="A243" s="2">
        <v>42182</v>
      </c>
      <c r="B243" s="42">
        <v>0.195094827</v>
      </c>
      <c r="C243" s="12">
        <f t="shared" si="93"/>
        <v>16856.193052800001</v>
      </c>
      <c r="D243" s="12">
        <f>Výpar!J$18/30</f>
        <v>16333.186567164183</v>
      </c>
      <c r="E243" s="12">
        <f t="shared" si="94"/>
        <v>16823.18216417911</v>
      </c>
      <c r="F243" s="13">
        <f t="shared" si="113"/>
        <v>11664</v>
      </c>
      <c r="G243" s="13">
        <f t="shared" si="96"/>
        <v>7171.2000000000007</v>
      </c>
      <c r="H243" s="14">
        <f t="shared" si="96"/>
        <v>7171.2000000000007</v>
      </c>
      <c r="I243" s="15">
        <f t="shared" si="89"/>
        <v>26006.400000000001</v>
      </c>
      <c r="J243" s="15">
        <f t="shared" si="90"/>
        <v>-25973.389111379111</v>
      </c>
      <c r="K243" s="15">
        <f t="shared" si="97"/>
        <v>5180118.1970839631</v>
      </c>
      <c r="L243" s="15">
        <f t="shared" si="98"/>
        <v>1593390.8525046203</v>
      </c>
      <c r="N243" s="2">
        <v>42182</v>
      </c>
      <c r="O243" s="42">
        <f t="shared" si="91"/>
        <v>6.4389787604934676E-2</v>
      </c>
      <c r="P243" s="12">
        <f t="shared" si="99"/>
        <v>5563.2776490663564</v>
      </c>
      <c r="Q243" s="12">
        <f t="shared" si="100"/>
        <v>4665.4388059701505</v>
      </c>
      <c r="R243" s="12">
        <f t="shared" si="101"/>
        <v>4805.4019701492552</v>
      </c>
      <c r="S243" s="13">
        <f t="shared" si="102"/>
        <v>7171.2000000000007</v>
      </c>
      <c r="T243" s="13">
        <f t="shared" si="115"/>
        <v>82252.800000000003</v>
      </c>
      <c r="U243" s="14">
        <v>0</v>
      </c>
      <c r="V243" s="15">
        <f t="shared" si="114"/>
        <v>7171.2000000000007</v>
      </c>
      <c r="W243" s="15">
        <f t="shared" si="103"/>
        <v>75839.475678917108</v>
      </c>
      <c r="X243" s="15">
        <f t="shared" si="112"/>
        <v>6518000</v>
      </c>
      <c r="Y243" s="15">
        <f t="shared" si="108"/>
        <v>3688370.2621496734</v>
      </c>
      <c r="Z243" s="15">
        <f t="shared" si="104"/>
        <v>6518000</v>
      </c>
      <c r="AB243" s="2">
        <v>42182</v>
      </c>
      <c r="AC243" s="12">
        <f t="shared" si="92"/>
        <v>1838.5238141043828</v>
      </c>
      <c r="AD243" s="12">
        <f t="shared" si="105"/>
        <v>1829.4470214179107</v>
      </c>
      <c r="AE243" s="12">
        <f t="shared" si="111"/>
        <v>1884.3304320604482</v>
      </c>
      <c r="AF243" s="34">
        <f t="shared" si="117"/>
        <v>86400</v>
      </c>
      <c r="AG243" s="36">
        <f t="shared" si="116"/>
        <v>86400</v>
      </c>
      <c r="AH243" s="15">
        <f t="shared" si="107"/>
        <v>-86445.80661795607</v>
      </c>
      <c r="AI243" s="15">
        <f t="shared" si="109"/>
        <v>915980.1936337651</v>
      </c>
      <c r="AJ243" s="15">
        <f t="shared" si="110"/>
        <v>0</v>
      </c>
    </row>
    <row r="244" spans="1:36" x14ac:dyDescent="0.15">
      <c r="A244" s="2">
        <v>42183</v>
      </c>
      <c r="B244" s="42">
        <v>0.19987745100000001</v>
      </c>
      <c r="C244" s="12">
        <f t="shared" si="93"/>
        <v>17269.4117664</v>
      </c>
      <c r="D244" s="12">
        <f>Výpar!J$18/30</f>
        <v>16333.186567164183</v>
      </c>
      <c r="E244" s="12">
        <f t="shared" si="94"/>
        <v>16823.18216417911</v>
      </c>
      <c r="F244" s="13">
        <f t="shared" si="113"/>
        <v>11664</v>
      </c>
      <c r="G244" s="13">
        <f t="shared" si="96"/>
        <v>7171.2000000000007</v>
      </c>
      <c r="H244" s="14">
        <f t="shared" si="96"/>
        <v>7171.2000000000007</v>
      </c>
      <c r="I244" s="15">
        <f t="shared" si="89"/>
        <v>26006.400000000001</v>
      </c>
      <c r="J244" s="15">
        <f t="shared" si="90"/>
        <v>-25560.170397779111</v>
      </c>
      <c r="K244" s="15">
        <f t="shared" si="97"/>
        <v>5154558.0266861841</v>
      </c>
      <c r="L244" s="15">
        <f t="shared" si="98"/>
        <v>1095388.7087930255</v>
      </c>
      <c r="N244" s="2">
        <v>42183</v>
      </c>
      <c r="O244" s="42">
        <f t="shared" si="91"/>
        <v>6.5968261766908565E-2</v>
      </c>
      <c r="P244" s="12">
        <f t="shared" si="99"/>
        <v>5699.6578166608997</v>
      </c>
      <c r="Q244" s="12">
        <f t="shared" si="100"/>
        <v>4665.4388059701505</v>
      </c>
      <c r="R244" s="12">
        <f t="shared" si="101"/>
        <v>4805.4019701492552</v>
      </c>
      <c r="S244" s="13">
        <f t="shared" si="102"/>
        <v>7171.2000000000007</v>
      </c>
      <c r="T244" s="13">
        <f t="shared" si="115"/>
        <v>82252.800000000003</v>
      </c>
      <c r="U244" s="14">
        <v>0</v>
      </c>
      <c r="V244" s="15">
        <f t="shared" si="114"/>
        <v>7171.2000000000007</v>
      </c>
      <c r="W244" s="15">
        <f t="shared" si="103"/>
        <v>75975.855846511637</v>
      </c>
      <c r="X244" s="15">
        <f t="shared" si="112"/>
        <v>6518000</v>
      </c>
      <c r="Y244" s="15">
        <f t="shared" si="108"/>
        <v>3764346.1179961851</v>
      </c>
      <c r="Z244" s="15">
        <f t="shared" si="104"/>
        <v>6518000</v>
      </c>
      <c r="AB244" s="2">
        <v>42183</v>
      </c>
      <c r="AC244" s="12">
        <f t="shared" si="92"/>
        <v>1883.5940409941363</v>
      </c>
      <c r="AD244" s="12">
        <f t="shared" si="105"/>
        <v>1829.4470214179107</v>
      </c>
      <c r="AE244" s="12">
        <f t="shared" si="111"/>
        <v>1884.3304320604482</v>
      </c>
      <c r="AF244" s="34">
        <f t="shared" si="117"/>
        <v>86400</v>
      </c>
      <c r="AG244" s="36">
        <f t="shared" si="116"/>
        <v>86400</v>
      </c>
      <c r="AH244" s="15">
        <f t="shared" si="107"/>
        <v>-86400.736391066312</v>
      </c>
      <c r="AI244" s="15">
        <f t="shared" si="109"/>
        <v>829579.45724269876</v>
      </c>
      <c r="AJ244" s="15">
        <f t="shared" si="110"/>
        <v>0</v>
      </c>
    </row>
    <row r="245" spans="1:36" x14ac:dyDescent="0.15">
      <c r="A245" s="2">
        <v>42184</v>
      </c>
      <c r="B245" s="42">
        <v>0.22161718899999999</v>
      </c>
      <c r="C245" s="12">
        <f t="shared" si="93"/>
        <v>19147.725129599999</v>
      </c>
      <c r="D245" s="12">
        <f>Výpar!J$18/30</f>
        <v>16333.186567164183</v>
      </c>
      <c r="E245" s="12">
        <f t="shared" si="94"/>
        <v>16823.18216417911</v>
      </c>
      <c r="F245" s="13">
        <f t="shared" si="113"/>
        <v>11664</v>
      </c>
      <c r="G245" s="13">
        <f t="shared" si="96"/>
        <v>7171.2000000000007</v>
      </c>
      <c r="H245" s="14">
        <f t="shared" si="96"/>
        <v>7171.2000000000007</v>
      </c>
      <c r="I245" s="15">
        <f t="shared" si="89"/>
        <v>26006.400000000001</v>
      </c>
      <c r="J245" s="15">
        <f t="shared" si="90"/>
        <v>-23681.857034579112</v>
      </c>
      <c r="K245" s="15">
        <f t="shared" si="97"/>
        <v>5130876.1696516052</v>
      </c>
      <c r="L245" s="15">
        <f t="shared" si="98"/>
        <v>575583.02141005173</v>
      </c>
      <c r="N245" s="2">
        <v>42184</v>
      </c>
      <c r="O245" s="42">
        <f t="shared" si="91"/>
        <v>7.3143321884760512E-2</v>
      </c>
      <c r="P245" s="12">
        <f t="shared" si="99"/>
        <v>6319.5830108433083</v>
      </c>
      <c r="Q245" s="12">
        <f t="shared" si="100"/>
        <v>4665.4388059701505</v>
      </c>
      <c r="R245" s="12">
        <f t="shared" si="101"/>
        <v>4805.4019701492552</v>
      </c>
      <c r="S245" s="13">
        <f t="shared" si="102"/>
        <v>7171.2000000000007</v>
      </c>
      <c r="T245" s="13">
        <f t="shared" si="115"/>
        <v>82252.800000000003</v>
      </c>
      <c r="U245" s="14">
        <v>0</v>
      </c>
      <c r="V245" s="15">
        <f t="shared" si="114"/>
        <v>7171.2000000000007</v>
      </c>
      <c r="W245" s="15">
        <f t="shared" si="103"/>
        <v>76595.78104069407</v>
      </c>
      <c r="X245" s="15">
        <f t="shared" si="112"/>
        <v>6518000</v>
      </c>
      <c r="Y245" s="15">
        <f t="shared" si="108"/>
        <v>3840941.8990368792</v>
      </c>
      <c r="Z245" s="15">
        <f t="shared" si="104"/>
        <v>6518000</v>
      </c>
      <c r="AB245" s="2">
        <v>42184</v>
      </c>
      <c r="AC245" s="12">
        <f t="shared" si="92"/>
        <v>2088.4637786494045</v>
      </c>
      <c r="AD245" s="12">
        <f t="shared" si="105"/>
        <v>1829.4470214179107</v>
      </c>
      <c r="AE245" s="12">
        <f t="shared" si="111"/>
        <v>1884.3304320604482</v>
      </c>
      <c r="AF245" s="34">
        <f t="shared" si="117"/>
        <v>86400</v>
      </c>
      <c r="AG245" s="36">
        <f t="shared" si="116"/>
        <v>86400</v>
      </c>
      <c r="AH245" s="15">
        <f t="shared" si="107"/>
        <v>-86195.866653411053</v>
      </c>
      <c r="AI245" s="15">
        <f t="shared" si="109"/>
        <v>743383.59058928769</v>
      </c>
      <c r="AJ245" s="15">
        <f t="shared" si="110"/>
        <v>0</v>
      </c>
    </row>
    <row r="246" spans="1:36" x14ac:dyDescent="0.15">
      <c r="A246" s="2">
        <v>42185</v>
      </c>
      <c r="B246" s="42">
        <v>0.207051388</v>
      </c>
      <c r="C246" s="12">
        <f t="shared" si="93"/>
        <v>17889.239923199999</v>
      </c>
      <c r="D246" s="12">
        <f>Výpar!J$18/30</f>
        <v>16333.186567164183</v>
      </c>
      <c r="E246" s="12">
        <f t="shared" si="94"/>
        <v>16823.18216417911</v>
      </c>
      <c r="F246" s="13">
        <f t="shared" si="113"/>
        <v>11664</v>
      </c>
      <c r="G246" s="13">
        <f t="shared" si="96"/>
        <v>7171.2000000000007</v>
      </c>
      <c r="H246" s="14">
        <f t="shared" si="96"/>
        <v>7171.2000000000007</v>
      </c>
      <c r="I246" s="15">
        <f t="shared" si="89"/>
        <v>26006.400000000001</v>
      </c>
      <c r="J246" s="15">
        <f t="shared" si="90"/>
        <v>-24940.342240979113</v>
      </c>
      <c r="K246" s="15">
        <f t="shared" si="97"/>
        <v>5105935.8274106262</v>
      </c>
      <c r="L246" s="15">
        <f t="shared" si="98"/>
        <v>29578.506579698995</v>
      </c>
      <c r="N246" s="2">
        <v>42185</v>
      </c>
      <c r="O246" s="42">
        <f t="shared" si="91"/>
        <v>6.8335973339912898E-2</v>
      </c>
      <c r="P246" s="12">
        <f t="shared" si="99"/>
        <v>5904.228096568474</v>
      </c>
      <c r="Q246" s="12">
        <f t="shared" si="100"/>
        <v>4665.4388059701505</v>
      </c>
      <c r="R246" s="12">
        <f t="shared" si="101"/>
        <v>4805.4019701492552</v>
      </c>
      <c r="S246" s="13">
        <f t="shared" si="102"/>
        <v>7171.2000000000007</v>
      </c>
      <c r="T246" s="13">
        <f t="shared" si="115"/>
        <v>82252.800000000003</v>
      </c>
      <c r="U246" s="14">
        <v>0</v>
      </c>
      <c r="V246" s="15">
        <f t="shared" si="114"/>
        <v>7171.2000000000007</v>
      </c>
      <c r="W246" s="15">
        <f t="shared" si="103"/>
        <v>76180.426126419217</v>
      </c>
      <c r="X246" s="15">
        <f t="shared" si="112"/>
        <v>6518000</v>
      </c>
      <c r="Y246" s="15">
        <f t="shared" si="108"/>
        <v>3917122.3251632983</v>
      </c>
      <c r="Z246" s="15">
        <f t="shared" si="104"/>
        <v>6518000</v>
      </c>
      <c r="AB246" s="2">
        <v>42185</v>
      </c>
      <c r="AC246" s="12">
        <f t="shared" si="92"/>
        <v>1951.1993907525102</v>
      </c>
      <c r="AD246" s="12">
        <f t="shared" si="105"/>
        <v>1829.4470214179107</v>
      </c>
      <c r="AE246" s="12">
        <f t="shared" si="111"/>
        <v>1884.3304320604482</v>
      </c>
      <c r="AF246" s="34">
        <f t="shared" si="117"/>
        <v>86400</v>
      </c>
      <c r="AG246" s="36">
        <f t="shared" si="116"/>
        <v>86400</v>
      </c>
      <c r="AH246" s="15">
        <f t="shared" si="107"/>
        <v>-86333.131041307934</v>
      </c>
      <c r="AI246" s="15">
        <f t="shared" si="109"/>
        <v>657050.45954797976</v>
      </c>
      <c r="AJ246" s="15">
        <f t="shared" si="110"/>
        <v>0</v>
      </c>
    </row>
    <row r="247" spans="1:36" x14ac:dyDescent="0.15">
      <c r="A247" s="2">
        <v>42186</v>
      </c>
      <c r="B247" s="42">
        <v>0.20226876399999999</v>
      </c>
      <c r="C247" s="12">
        <f t="shared" si="93"/>
        <v>17476.0212096</v>
      </c>
      <c r="D247" s="12">
        <f>Výpar!$K$18/31</f>
        <v>22387.33928571429</v>
      </c>
      <c r="E247" s="12">
        <f t="shared" si="94"/>
        <v>23058.959464285719</v>
      </c>
      <c r="F247" s="13">
        <f t="shared" si="113"/>
        <v>11664</v>
      </c>
      <c r="G247" s="13">
        <f t="shared" si="96"/>
        <v>7171.2000000000007</v>
      </c>
      <c r="H247" s="14">
        <f t="shared" si="96"/>
        <v>7171.2000000000007</v>
      </c>
      <c r="I247" s="15">
        <f t="shared" si="89"/>
        <v>26006.400000000001</v>
      </c>
      <c r="J247" s="15">
        <f t="shared" si="90"/>
        <v>-31589.338254685721</v>
      </c>
      <c r="K247" s="15">
        <f t="shared" si="97"/>
        <v>5074346.4891559407</v>
      </c>
      <c r="L247" s="15">
        <f t="shared" si="98"/>
        <v>0</v>
      </c>
      <c r="N247" s="2">
        <v>42186</v>
      </c>
      <c r="O247" s="42">
        <f t="shared" si="91"/>
        <v>6.6757499177939036E-2</v>
      </c>
      <c r="P247" s="12">
        <f t="shared" si="99"/>
        <v>5767.8479289739325</v>
      </c>
      <c r="Q247" s="12">
        <f t="shared" si="100"/>
        <v>6394.7571428571437</v>
      </c>
      <c r="R247" s="12">
        <f t="shared" si="101"/>
        <v>6586.5998571428581</v>
      </c>
      <c r="S247" s="13">
        <f t="shared" si="102"/>
        <v>7171.2000000000007</v>
      </c>
      <c r="T247" s="13">
        <f t="shared" si="115"/>
        <v>82252.800000000003</v>
      </c>
      <c r="U247" s="14">
        <v>0</v>
      </c>
      <c r="V247" s="15">
        <f t="shared" si="114"/>
        <v>7171.2000000000007</v>
      </c>
      <c r="W247" s="15">
        <f t="shared" si="103"/>
        <v>74262.848071831075</v>
      </c>
      <c r="X247" s="15">
        <f t="shared" si="112"/>
        <v>6518000</v>
      </c>
      <c r="Y247" s="15">
        <f t="shared" si="108"/>
        <v>3991385.1732351296</v>
      </c>
      <c r="Z247" s="15">
        <f t="shared" si="104"/>
        <v>6518000</v>
      </c>
      <c r="AB247" s="2">
        <v>42186</v>
      </c>
      <c r="AC247" s="12">
        <f t="shared" si="92"/>
        <v>1906.1291638627574</v>
      </c>
      <c r="AD247" s="12">
        <f t="shared" si="105"/>
        <v>2507.5603591071431</v>
      </c>
      <c r="AE247" s="12">
        <f t="shared" si="111"/>
        <v>2582.7871698803574</v>
      </c>
      <c r="AF247" s="34">
        <f t="shared" si="117"/>
        <v>86400</v>
      </c>
      <c r="AG247" s="36">
        <f t="shared" si="116"/>
        <v>86400</v>
      </c>
      <c r="AH247" s="15">
        <f t="shared" si="107"/>
        <v>-87076.658006017591</v>
      </c>
      <c r="AI247" s="15">
        <f t="shared" si="109"/>
        <v>569973.8015419622</v>
      </c>
      <c r="AJ247" s="15">
        <f t="shared" si="110"/>
        <v>0</v>
      </c>
    </row>
    <row r="248" spans="1:36" x14ac:dyDescent="0.15">
      <c r="A248" s="2">
        <v>42187</v>
      </c>
      <c r="B248" s="42">
        <v>0.19987745100000001</v>
      </c>
      <c r="C248" s="12">
        <f t="shared" si="93"/>
        <v>17269.4117664</v>
      </c>
      <c r="D248" s="12">
        <f>Výpar!$K$18/31</f>
        <v>22387.33928571429</v>
      </c>
      <c r="E248" s="12">
        <f t="shared" si="94"/>
        <v>23058.959464285719</v>
      </c>
      <c r="F248" s="13">
        <f t="shared" si="113"/>
        <v>11664</v>
      </c>
      <c r="G248" s="13">
        <f t="shared" si="96"/>
        <v>7171.2000000000007</v>
      </c>
      <c r="H248" s="14">
        <f t="shared" si="96"/>
        <v>7171.2000000000007</v>
      </c>
      <c r="I248" s="15">
        <f t="shared" si="89"/>
        <v>26006.400000000001</v>
      </c>
      <c r="J248" s="15">
        <f t="shared" si="90"/>
        <v>-31795.94769788572</v>
      </c>
      <c r="K248" s="15">
        <f t="shared" si="97"/>
        <v>5042550.5414580554</v>
      </c>
      <c r="L248" s="15">
        <f t="shared" si="98"/>
        <v>0</v>
      </c>
      <c r="N248" s="2">
        <v>42187</v>
      </c>
      <c r="O248" s="42">
        <f t="shared" si="91"/>
        <v>6.5968261766908565E-2</v>
      </c>
      <c r="P248" s="12">
        <f t="shared" si="99"/>
        <v>5699.6578166608997</v>
      </c>
      <c r="Q248" s="12">
        <f t="shared" si="100"/>
        <v>6394.7571428571437</v>
      </c>
      <c r="R248" s="12">
        <f t="shared" si="101"/>
        <v>6586.5998571428581</v>
      </c>
      <c r="S248" s="13">
        <f t="shared" si="102"/>
        <v>7171.2000000000007</v>
      </c>
      <c r="T248" s="13">
        <f t="shared" si="115"/>
        <v>82252.800000000003</v>
      </c>
      <c r="U248" s="14">
        <v>0</v>
      </c>
      <c r="V248" s="15">
        <f t="shared" si="114"/>
        <v>7171.2000000000007</v>
      </c>
      <c r="W248" s="15">
        <f t="shared" si="103"/>
        <v>74194.657959518037</v>
      </c>
      <c r="X248" s="15">
        <f t="shared" si="112"/>
        <v>6518000</v>
      </c>
      <c r="Y248" s="15">
        <f t="shared" si="108"/>
        <v>4065579.8311946476</v>
      </c>
      <c r="Z248" s="15">
        <f t="shared" si="104"/>
        <v>6518000</v>
      </c>
      <c r="AB248" s="2">
        <v>42187</v>
      </c>
      <c r="AC248" s="12">
        <f t="shared" si="92"/>
        <v>1883.5940409941363</v>
      </c>
      <c r="AD248" s="12">
        <f t="shared" si="105"/>
        <v>2507.5603591071431</v>
      </c>
      <c r="AE248" s="12">
        <f t="shared" si="111"/>
        <v>2582.7871698803574</v>
      </c>
      <c r="AF248" s="34">
        <f t="shared" si="117"/>
        <v>86400</v>
      </c>
      <c r="AG248" s="36">
        <f t="shared" si="116"/>
        <v>86400</v>
      </c>
      <c r="AH248" s="15">
        <f t="shared" si="107"/>
        <v>-87099.193128886211</v>
      </c>
      <c r="AI248" s="15">
        <f t="shared" si="109"/>
        <v>482874.60841307597</v>
      </c>
      <c r="AJ248" s="15">
        <f t="shared" si="110"/>
        <v>0</v>
      </c>
    </row>
    <row r="249" spans="1:36" x14ac:dyDescent="0.15">
      <c r="A249" s="2">
        <v>42188</v>
      </c>
      <c r="B249" s="42">
        <v>0.20226876399999999</v>
      </c>
      <c r="C249" s="12">
        <f t="shared" si="93"/>
        <v>17476.0212096</v>
      </c>
      <c r="D249" s="12">
        <f>Výpar!$K$18/31</f>
        <v>22387.33928571429</v>
      </c>
      <c r="E249" s="12">
        <f t="shared" si="94"/>
        <v>23058.959464285719</v>
      </c>
      <c r="F249" s="13">
        <f t="shared" si="113"/>
        <v>11664</v>
      </c>
      <c r="G249" s="13">
        <f t="shared" si="96"/>
        <v>7171.2000000000007</v>
      </c>
      <c r="H249" s="14">
        <f t="shared" si="96"/>
        <v>7171.2000000000007</v>
      </c>
      <c r="I249" s="15">
        <f t="shared" si="89"/>
        <v>26006.400000000001</v>
      </c>
      <c r="J249" s="15">
        <f t="shared" si="90"/>
        <v>-31589.338254685721</v>
      </c>
      <c r="K249" s="15">
        <f t="shared" si="97"/>
        <v>5010961.2032033699</v>
      </c>
      <c r="L249" s="15">
        <f t="shared" si="98"/>
        <v>0</v>
      </c>
      <c r="N249" s="2">
        <v>42188</v>
      </c>
      <c r="O249" s="42">
        <f t="shared" si="91"/>
        <v>6.6757499177939036E-2</v>
      </c>
      <c r="P249" s="12">
        <f t="shared" si="99"/>
        <v>5767.8479289739325</v>
      </c>
      <c r="Q249" s="12">
        <f t="shared" si="100"/>
        <v>6394.7571428571437</v>
      </c>
      <c r="R249" s="12">
        <f t="shared" si="101"/>
        <v>6586.5998571428581</v>
      </c>
      <c r="S249" s="13">
        <f t="shared" si="102"/>
        <v>7171.2000000000007</v>
      </c>
      <c r="T249" s="13">
        <f t="shared" si="115"/>
        <v>82252.800000000003</v>
      </c>
      <c r="U249" s="14">
        <v>0</v>
      </c>
      <c r="V249" s="15">
        <f t="shared" si="114"/>
        <v>7171.2000000000007</v>
      </c>
      <c r="W249" s="15">
        <f t="shared" si="103"/>
        <v>74262.848071831075</v>
      </c>
      <c r="X249" s="15">
        <f t="shared" si="112"/>
        <v>6518000</v>
      </c>
      <c r="Y249" s="15">
        <f t="shared" si="108"/>
        <v>4139842.6792664789</v>
      </c>
      <c r="Z249" s="15">
        <f t="shared" si="104"/>
        <v>6518000</v>
      </c>
      <c r="AB249" s="2">
        <v>42188</v>
      </c>
      <c r="AC249" s="12">
        <f t="shared" si="92"/>
        <v>1906.1291638627574</v>
      </c>
      <c r="AD249" s="12">
        <f t="shared" si="105"/>
        <v>2507.5603591071431</v>
      </c>
      <c r="AE249" s="12">
        <f t="shared" si="111"/>
        <v>2582.7871698803574</v>
      </c>
      <c r="AF249" s="34">
        <f t="shared" si="117"/>
        <v>86400</v>
      </c>
      <c r="AG249" s="36">
        <f t="shared" si="116"/>
        <v>86400</v>
      </c>
      <c r="AH249" s="15">
        <f t="shared" si="107"/>
        <v>-87076.658006017591</v>
      </c>
      <c r="AI249" s="15">
        <f t="shared" si="109"/>
        <v>395797.95040705835</v>
      </c>
      <c r="AJ249" s="15">
        <f t="shared" si="110"/>
        <v>0</v>
      </c>
    </row>
    <row r="250" spans="1:36" x14ac:dyDescent="0.15">
      <c r="A250" s="2">
        <v>42189</v>
      </c>
      <c r="B250" s="42">
        <v>0.20226876399999999</v>
      </c>
      <c r="C250" s="12">
        <f t="shared" si="93"/>
        <v>17476.0212096</v>
      </c>
      <c r="D250" s="12">
        <f>Výpar!$K$18/31</f>
        <v>22387.33928571429</v>
      </c>
      <c r="E250" s="12">
        <f t="shared" si="94"/>
        <v>23058.959464285719</v>
      </c>
      <c r="F250" s="13">
        <f t="shared" si="113"/>
        <v>11664</v>
      </c>
      <c r="G250" s="13">
        <f t="shared" si="96"/>
        <v>7171.2000000000007</v>
      </c>
      <c r="H250" s="14">
        <f t="shared" si="96"/>
        <v>7171.2000000000007</v>
      </c>
      <c r="I250" s="15">
        <f t="shared" si="89"/>
        <v>26006.400000000001</v>
      </c>
      <c r="J250" s="15">
        <f t="shared" si="90"/>
        <v>-31589.338254685721</v>
      </c>
      <c r="K250" s="15">
        <f t="shared" si="97"/>
        <v>4979371.8649486843</v>
      </c>
      <c r="L250" s="15">
        <f t="shared" si="98"/>
        <v>0</v>
      </c>
      <c r="N250" s="2">
        <v>42189</v>
      </c>
      <c r="O250" s="42">
        <f t="shared" si="91"/>
        <v>6.6757499177939036E-2</v>
      </c>
      <c r="P250" s="12">
        <f t="shared" si="99"/>
        <v>5767.8479289739325</v>
      </c>
      <c r="Q250" s="12">
        <f t="shared" si="100"/>
        <v>6394.7571428571437</v>
      </c>
      <c r="R250" s="12">
        <f t="shared" si="101"/>
        <v>6586.5998571428581</v>
      </c>
      <c r="S250" s="13">
        <f t="shared" si="102"/>
        <v>7171.2000000000007</v>
      </c>
      <c r="T250" s="13">
        <f t="shared" si="115"/>
        <v>82252.800000000003</v>
      </c>
      <c r="U250" s="14">
        <v>0</v>
      </c>
      <c r="V250" s="15">
        <f t="shared" si="114"/>
        <v>7171.2000000000007</v>
      </c>
      <c r="W250" s="15">
        <f t="shared" si="103"/>
        <v>74262.848071831075</v>
      </c>
      <c r="X250" s="15">
        <f t="shared" si="112"/>
        <v>6518000</v>
      </c>
      <c r="Y250" s="15">
        <f t="shared" si="108"/>
        <v>4214105.5273383101</v>
      </c>
      <c r="Z250" s="15">
        <f t="shared" si="104"/>
        <v>6518000</v>
      </c>
      <c r="AB250" s="2">
        <v>42189</v>
      </c>
      <c r="AC250" s="12">
        <f t="shared" si="92"/>
        <v>1906.1291638627574</v>
      </c>
      <c r="AD250" s="12">
        <f t="shared" si="105"/>
        <v>2507.5603591071431</v>
      </c>
      <c r="AE250" s="12">
        <f t="shared" si="111"/>
        <v>2582.7871698803574</v>
      </c>
      <c r="AF250" s="34">
        <f t="shared" si="117"/>
        <v>86400</v>
      </c>
      <c r="AG250" s="36">
        <f t="shared" si="116"/>
        <v>86400</v>
      </c>
      <c r="AH250" s="15">
        <f t="shared" si="107"/>
        <v>-87076.658006017591</v>
      </c>
      <c r="AI250" s="15">
        <f t="shared" si="109"/>
        <v>308721.29240104079</v>
      </c>
      <c r="AJ250" s="15">
        <f t="shared" si="110"/>
        <v>0</v>
      </c>
    </row>
    <row r="251" spans="1:36" x14ac:dyDescent="0.15">
      <c r="A251" s="2">
        <v>42190</v>
      </c>
      <c r="B251" s="42">
        <v>0.197486139</v>
      </c>
      <c r="C251" s="12">
        <f t="shared" si="93"/>
        <v>17062.802409600001</v>
      </c>
      <c r="D251" s="12">
        <f>Výpar!$K$18/31</f>
        <v>22387.33928571429</v>
      </c>
      <c r="E251" s="12">
        <f t="shared" si="94"/>
        <v>23058.959464285719</v>
      </c>
      <c r="F251" s="13">
        <f t="shared" si="113"/>
        <v>11664</v>
      </c>
      <c r="G251" s="13">
        <f t="shared" si="96"/>
        <v>7171.2000000000007</v>
      </c>
      <c r="H251" s="14">
        <f t="shared" si="96"/>
        <v>7171.2000000000007</v>
      </c>
      <c r="I251" s="15">
        <f t="shared" si="89"/>
        <v>26006.400000000001</v>
      </c>
      <c r="J251" s="15">
        <f t="shared" si="90"/>
        <v>-32002.55705468572</v>
      </c>
      <c r="K251" s="15">
        <f t="shared" si="97"/>
        <v>4947369.3078939989</v>
      </c>
      <c r="L251" s="15">
        <f t="shared" si="98"/>
        <v>0</v>
      </c>
      <c r="N251" s="2">
        <v>42190</v>
      </c>
      <c r="O251" s="42">
        <f t="shared" si="91"/>
        <v>6.5179024685921627E-2</v>
      </c>
      <c r="P251" s="12">
        <f t="shared" si="99"/>
        <v>5631.467732863629</v>
      </c>
      <c r="Q251" s="12">
        <f t="shared" si="100"/>
        <v>6394.7571428571437</v>
      </c>
      <c r="R251" s="12">
        <f t="shared" si="101"/>
        <v>6586.5998571428581</v>
      </c>
      <c r="S251" s="13">
        <f t="shared" si="102"/>
        <v>7171.2000000000007</v>
      </c>
      <c r="T251" s="13">
        <f t="shared" si="115"/>
        <v>82252.800000000003</v>
      </c>
      <c r="U251" s="14">
        <v>0</v>
      </c>
      <c r="V251" s="15">
        <f t="shared" si="114"/>
        <v>7171.2000000000007</v>
      </c>
      <c r="W251" s="15">
        <f t="shared" si="103"/>
        <v>74126.467875720773</v>
      </c>
      <c r="X251" s="15">
        <f t="shared" si="112"/>
        <v>6518000</v>
      </c>
      <c r="Y251" s="15">
        <f t="shared" si="108"/>
        <v>4288231.9952140311</v>
      </c>
      <c r="Z251" s="15">
        <f t="shared" si="104"/>
        <v>6518000</v>
      </c>
      <c r="AB251" s="2">
        <v>42190</v>
      </c>
      <c r="AC251" s="12">
        <f t="shared" si="92"/>
        <v>1861.05892754926</v>
      </c>
      <c r="AD251" s="12">
        <f t="shared" si="105"/>
        <v>2507.5603591071431</v>
      </c>
      <c r="AE251" s="12">
        <f t="shared" si="111"/>
        <v>2582.7871698803574</v>
      </c>
      <c r="AF251" s="34">
        <f t="shared" si="117"/>
        <v>86400</v>
      </c>
      <c r="AG251" s="36">
        <f t="shared" si="116"/>
        <v>86400</v>
      </c>
      <c r="AH251" s="15">
        <f t="shared" si="107"/>
        <v>-87121.728242331097</v>
      </c>
      <c r="AI251" s="15">
        <f t="shared" si="109"/>
        <v>221599.56415870969</v>
      </c>
      <c r="AJ251" s="15">
        <f t="shared" si="110"/>
        <v>0</v>
      </c>
    </row>
    <row r="252" spans="1:36" x14ac:dyDescent="0.15">
      <c r="A252" s="2">
        <v>42191</v>
      </c>
      <c r="B252" s="42">
        <v>0.189116546</v>
      </c>
      <c r="C252" s="12">
        <f t="shared" si="93"/>
        <v>16339.669574399999</v>
      </c>
      <c r="D252" s="12">
        <f>Výpar!$K$18/31</f>
        <v>22387.33928571429</v>
      </c>
      <c r="E252" s="12">
        <f t="shared" si="94"/>
        <v>23058.959464285719</v>
      </c>
      <c r="F252" s="13">
        <f t="shared" si="113"/>
        <v>11664</v>
      </c>
      <c r="G252" s="13">
        <f t="shared" si="96"/>
        <v>7171.2000000000007</v>
      </c>
      <c r="H252" s="14">
        <f t="shared" si="96"/>
        <v>7171.2000000000007</v>
      </c>
      <c r="I252" s="15">
        <f t="shared" si="89"/>
        <v>26006.400000000001</v>
      </c>
      <c r="J252" s="15">
        <f t="shared" si="90"/>
        <v>-32725.689889885722</v>
      </c>
      <c r="K252" s="15">
        <f t="shared" si="97"/>
        <v>4914643.6180041134</v>
      </c>
      <c r="L252" s="15">
        <f t="shared" si="98"/>
        <v>0</v>
      </c>
      <c r="N252" s="2">
        <v>42191</v>
      </c>
      <c r="O252" s="42">
        <f t="shared" si="91"/>
        <v>6.2416694572423798E-2</v>
      </c>
      <c r="P252" s="12">
        <f t="shared" si="99"/>
        <v>5392.8024110574161</v>
      </c>
      <c r="Q252" s="12">
        <f t="shared" si="100"/>
        <v>6394.7571428571437</v>
      </c>
      <c r="R252" s="12">
        <f t="shared" si="101"/>
        <v>6586.5998571428581</v>
      </c>
      <c r="S252" s="13">
        <f t="shared" si="102"/>
        <v>7171.2000000000007</v>
      </c>
      <c r="T252" s="13">
        <f t="shared" si="115"/>
        <v>82252.800000000003</v>
      </c>
      <c r="U252" s="14">
        <v>0</v>
      </c>
      <c r="V252" s="15">
        <f t="shared" si="114"/>
        <v>7171.2000000000007</v>
      </c>
      <c r="W252" s="15">
        <f t="shared" si="103"/>
        <v>73887.80255391456</v>
      </c>
      <c r="X252" s="15">
        <f t="shared" si="112"/>
        <v>6518000</v>
      </c>
      <c r="Y252" s="15">
        <f t="shared" si="108"/>
        <v>4362119.7977679456</v>
      </c>
      <c r="Z252" s="15">
        <f t="shared" si="104"/>
        <v>6518000</v>
      </c>
      <c r="AB252" s="2">
        <v>42191</v>
      </c>
      <c r="AC252" s="12">
        <f t="shared" si="92"/>
        <v>1782.186021068447</v>
      </c>
      <c r="AD252" s="12">
        <f t="shared" si="105"/>
        <v>2507.5603591071431</v>
      </c>
      <c r="AE252" s="12">
        <f t="shared" si="111"/>
        <v>2582.7871698803574</v>
      </c>
      <c r="AF252" s="34">
        <f t="shared" si="117"/>
        <v>86400</v>
      </c>
      <c r="AG252" s="36">
        <f t="shared" si="116"/>
        <v>86400</v>
      </c>
      <c r="AH252" s="15">
        <f t="shared" si="107"/>
        <v>-87200.601148811897</v>
      </c>
      <c r="AI252" s="15">
        <f t="shared" si="109"/>
        <v>134398.96300989779</v>
      </c>
      <c r="AJ252" s="15">
        <f t="shared" si="110"/>
        <v>0</v>
      </c>
    </row>
    <row r="253" spans="1:36" x14ac:dyDescent="0.15">
      <c r="A253" s="2">
        <v>42192</v>
      </c>
      <c r="B253" s="42">
        <v>0.19389917100000001</v>
      </c>
      <c r="C253" s="12">
        <f t="shared" si="93"/>
        <v>16752.888374400001</v>
      </c>
      <c r="D253" s="12">
        <f>Výpar!$K$18/31</f>
        <v>22387.33928571429</v>
      </c>
      <c r="E253" s="12">
        <f t="shared" si="94"/>
        <v>23058.959464285719</v>
      </c>
      <c r="F253" s="13">
        <f t="shared" si="113"/>
        <v>11664</v>
      </c>
      <c r="G253" s="13">
        <f t="shared" si="96"/>
        <v>7171.2000000000007</v>
      </c>
      <c r="H253" s="14">
        <f t="shared" si="96"/>
        <v>7171.2000000000007</v>
      </c>
      <c r="I253" s="15">
        <f t="shared" si="89"/>
        <v>26006.400000000001</v>
      </c>
      <c r="J253" s="15">
        <f t="shared" si="90"/>
        <v>-32312.471089885719</v>
      </c>
      <c r="K253" s="15">
        <f t="shared" si="97"/>
        <v>4882331.1469142279</v>
      </c>
      <c r="L253" s="15">
        <f t="shared" si="98"/>
        <v>0</v>
      </c>
      <c r="N253" s="2">
        <v>42192</v>
      </c>
      <c r="O253" s="42">
        <f t="shared" si="91"/>
        <v>6.3995169064441207E-2</v>
      </c>
      <c r="P253" s="12">
        <f t="shared" si="99"/>
        <v>5529.1826071677206</v>
      </c>
      <c r="Q253" s="12">
        <f t="shared" si="100"/>
        <v>6394.7571428571437</v>
      </c>
      <c r="R253" s="12">
        <f t="shared" si="101"/>
        <v>6586.5998571428581</v>
      </c>
      <c r="S253" s="13">
        <f t="shared" si="102"/>
        <v>7171.2000000000007</v>
      </c>
      <c r="T253" s="13">
        <f t="shared" si="115"/>
        <v>82252.800000000003</v>
      </c>
      <c r="U253" s="14">
        <v>0</v>
      </c>
      <c r="V253" s="15">
        <f t="shared" si="114"/>
        <v>7171.2000000000007</v>
      </c>
      <c r="W253" s="15">
        <f t="shared" si="103"/>
        <v>74024.182750024862</v>
      </c>
      <c r="X253" s="15">
        <f t="shared" si="112"/>
        <v>6518000</v>
      </c>
      <c r="Y253" s="15">
        <f t="shared" si="108"/>
        <v>4436143.9805179704</v>
      </c>
      <c r="Z253" s="15">
        <f t="shared" si="104"/>
        <v>6518000</v>
      </c>
      <c r="AB253" s="2">
        <v>42192</v>
      </c>
      <c r="AC253" s="12">
        <f t="shared" si="92"/>
        <v>1827.2562573819446</v>
      </c>
      <c r="AD253" s="12">
        <f t="shared" si="105"/>
        <v>2507.5603591071431</v>
      </c>
      <c r="AE253" s="12">
        <f t="shared" si="111"/>
        <v>2582.7871698803574</v>
      </c>
      <c r="AF253" s="34">
        <f t="shared" si="117"/>
        <v>86400</v>
      </c>
      <c r="AG253" s="36">
        <f t="shared" si="116"/>
        <v>86400</v>
      </c>
      <c r="AH253" s="15">
        <f t="shared" si="107"/>
        <v>-87155.530912498405</v>
      </c>
      <c r="AI253" s="15">
        <f t="shared" si="109"/>
        <v>47243.432097399389</v>
      </c>
      <c r="AJ253" s="15">
        <f t="shared" si="110"/>
        <v>0</v>
      </c>
    </row>
    <row r="254" spans="1:36" x14ac:dyDescent="0.15">
      <c r="A254" s="2">
        <v>42193</v>
      </c>
      <c r="B254" s="42">
        <v>0.186743558</v>
      </c>
      <c r="C254" s="12">
        <f t="shared" si="93"/>
        <v>16134.643411200001</v>
      </c>
      <c r="D254" s="12">
        <f>Výpar!$K$18/31</f>
        <v>22387.33928571429</v>
      </c>
      <c r="E254" s="12">
        <f t="shared" si="94"/>
        <v>23058.959464285719</v>
      </c>
      <c r="F254" s="13">
        <f t="shared" si="113"/>
        <v>11664</v>
      </c>
      <c r="G254" s="13">
        <f t="shared" si="96"/>
        <v>7171.2000000000007</v>
      </c>
      <c r="H254" s="14">
        <f t="shared" si="96"/>
        <v>7171.2000000000007</v>
      </c>
      <c r="I254" s="15">
        <f t="shared" si="89"/>
        <v>26006.400000000001</v>
      </c>
      <c r="J254" s="15">
        <f t="shared" si="90"/>
        <v>-32930.716053085722</v>
      </c>
      <c r="K254" s="15">
        <f t="shared" si="97"/>
        <v>4849400.4308611425</v>
      </c>
      <c r="L254" s="15">
        <f t="shared" si="98"/>
        <v>0</v>
      </c>
      <c r="N254" s="2">
        <v>42193</v>
      </c>
      <c r="O254" s="42">
        <f t="shared" si="91"/>
        <v>6.1633505209288821E-2</v>
      </c>
      <c r="P254" s="12">
        <f t="shared" si="99"/>
        <v>5325.1348500825543</v>
      </c>
      <c r="Q254" s="12">
        <f t="shared" si="100"/>
        <v>6394.7571428571437</v>
      </c>
      <c r="R254" s="12">
        <f t="shared" si="101"/>
        <v>6586.5998571428581</v>
      </c>
      <c r="S254" s="13">
        <f t="shared" si="102"/>
        <v>7171.2000000000007</v>
      </c>
      <c r="T254" s="13">
        <f t="shared" si="115"/>
        <v>82252.800000000003</v>
      </c>
      <c r="U254" s="14">
        <v>0</v>
      </c>
      <c r="V254" s="15">
        <f t="shared" si="114"/>
        <v>7171.2000000000007</v>
      </c>
      <c r="W254" s="15">
        <f t="shared" si="103"/>
        <v>73820.134992939697</v>
      </c>
      <c r="X254" s="15">
        <f t="shared" si="112"/>
        <v>6518000</v>
      </c>
      <c r="Y254" s="15">
        <f t="shared" si="108"/>
        <v>4509964.1155109098</v>
      </c>
      <c r="Z254" s="15">
        <f t="shared" si="104"/>
        <v>6518000</v>
      </c>
      <c r="AB254" s="2">
        <v>42193</v>
      </c>
      <c r="AC254" s="12">
        <f t="shared" si="92"/>
        <v>1759.8235883188388</v>
      </c>
      <c r="AD254" s="12">
        <f t="shared" si="105"/>
        <v>2507.5603591071431</v>
      </c>
      <c r="AE254" s="12">
        <f t="shared" si="111"/>
        <v>2582.7871698803574</v>
      </c>
      <c r="AF254" s="34">
        <f t="shared" si="117"/>
        <v>86400</v>
      </c>
      <c r="AG254" s="36">
        <f t="shared" si="116"/>
        <v>86400</v>
      </c>
      <c r="AH254" s="15">
        <f t="shared" si="107"/>
        <v>-87222.963581561518</v>
      </c>
      <c r="AI254" s="15">
        <f t="shared" si="109"/>
        <v>0</v>
      </c>
      <c r="AJ254" s="15">
        <f t="shared" si="110"/>
        <v>0</v>
      </c>
    </row>
    <row r="255" spans="1:36" x14ac:dyDescent="0.15">
      <c r="A255" s="2">
        <v>42194</v>
      </c>
      <c r="B255" s="42">
        <v>0.15582141599999999</v>
      </c>
      <c r="C255" s="12">
        <f t="shared" si="93"/>
        <v>13462.9703424</v>
      </c>
      <c r="D255" s="12">
        <f>Výpar!$K$18/31</f>
        <v>22387.33928571429</v>
      </c>
      <c r="E255" s="12">
        <f t="shared" si="94"/>
        <v>23058.959464285719</v>
      </c>
      <c r="F255" s="13">
        <f t="shared" si="113"/>
        <v>11664</v>
      </c>
      <c r="G255" s="13">
        <f t="shared" si="96"/>
        <v>7171.2000000000007</v>
      </c>
      <c r="H255" s="14">
        <f t="shared" si="96"/>
        <v>7171.2000000000007</v>
      </c>
      <c r="I255" s="15">
        <f t="shared" si="89"/>
        <v>26006.400000000001</v>
      </c>
      <c r="J255" s="15">
        <f t="shared" si="90"/>
        <v>-35602.389121885717</v>
      </c>
      <c r="K255" s="15">
        <f t="shared" si="97"/>
        <v>4813798.0417392571</v>
      </c>
      <c r="L255" s="15">
        <f t="shared" si="98"/>
        <v>0</v>
      </c>
      <c r="N255" s="2">
        <v>42194</v>
      </c>
      <c r="O255" s="42">
        <f t="shared" si="91"/>
        <v>5.1427851957039174E-2</v>
      </c>
      <c r="P255" s="12">
        <f t="shared" si="99"/>
        <v>4443.3664090881848</v>
      </c>
      <c r="Q255" s="12">
        <f t="shared" si="100"/>
        <v>6394.7571428571437</v>
      </c>
      <c r="R255" s="12">
        <f t="shared" si="101"/>
        <v>6586.5998571428581</v>
      </c>
      <c r="S255" s="13">
        <f t="shared" si="102"/>
        <v>7171.2000000000007</v>
      </c>
      <c r="T255" s="13">
        <f t="shared" si="115"/>
        <v>0</v>
      </c>
      <c r="U255" s="14">
        <v>0</v>
      </c>
      <c r="V255" s="15">
        <f t="shared" si="114"/>
        <v>7171.2000000000007</v>
      </c>
      <c r="W255" s="15">
        <f t="shared" si="103"/>
        <v>-9314.4334480546731</v>
      </c>
      <c r="X255" s="15">
        <f t="shared" si="112"/>
        <v>6508685.5665519452</v>
      </c>
      <c r="Y255" s="15">
        <f t="shared" si="108"/>
        <v>4491335.2486148002</v>
      </c>
      <c r="Z255" s="15">
        <f t="shared" si="104"/>
        <v>6518000</v>
      </c>
      <c r="AB255" s="2">
        <v>42194</v>
      </c>
      <c r="AC255" s="12">
        <f t="shared" si="92"/>
        <v>1468.4212209453697</v>
      </c>
      <c r="AD255" s="12">
        <f t="shared" si="105"/>
        <v>2507.5603591071431</v>
      </c>
      <c r="AE255" s="12">
        <f t="shared" si="111"/>
        <v>2582.7871698803574</v>
      </c>
      <c r="AF255" s="34">
        <f t="shared" si="117"/>
        <v>86400</v>
      </c>
      <c r="AG255" s="36">
        <f t="shared" si="116"/>
        <v>0</v>
      </c>
      <c r="AH255" s="15">
        <f t="shared" si="107"/>
        <v>-1114.3659489349877</v>
      </c>
      <c r="AI255" s="15">
        <f t="shared" si="109"/>
        <v>0</v>
      </c>
      <c r="AJ255" s="15">
        <f t="shared" si="110"/>
        <v>0</v>
      </c>
    </row>
    <row r="256" spans="1:36" x14ac:dyDescent="0.15">
      <c r="A256" s="2">
        <v>42195</v>
      </c>
      <c r="B256" s="42">
        <v>0.134456671</v>
      </c>
      <c r="C256" s="12">
        <f t="shared" si="93"/>
        <v>11617.056374399999</v>
      </c>
      <c r="D256" s="12">
        <f>Výpar!$K$18/31</f>
        <v>22387.33928571429</v>
      </c>
      <c r="E256" s="12">
        <f t="shared" si="94"/>
        <v>23058.959464285719</v>
      </c>
      <c r="F256" s="13">
        <f t="shared" si="113"/>
        <v>11664</v>
      </c>
      <c r="G256" s="13">
        <f t="shared" si="96"/>
        <v>7171.2000000000007</v>
      </c>
      <c r="H256" s="14">
        <f t="shared" si="96"/>
        <v>7171.2000000000007</v>
      </c>
      <c r="I256" s="15">
        <f t="shared" si="89"/>
        <v>26006.400000000001</v>
      </c>
      <c r="J256" s="15">
        <f t="shared" si="90"/>
        <v>-37448.303089885725</v>
      </c>
      <c r="K256" s="15">
        <f t="shared" si="97"/>
        <v>4776349.7386493711</v>
      </c>
      <c r="L256" s="15">
        <f t="shared" si="98"/>
        <v>0</v>
      </c>
      <c r="N256" s="2">
        <v>42195</v>
      </c>
      <c r="O256" s="42">
        <f t="shared" si="91"/>
        <v>4.437655585689404E-2</v>
      </c>
      <c r="P256" s="12">
        <f t="shared" si="99"/>
        <v>3834.134426035645</v>
      </c>
      <c r="Q256" s="12">
        <f t="shared" si="100"/>
        <v>6394.7571428571437</v>
      </c>
      <c r="R256" s="12">
        <f t="shared" si="101"/>
        <v>6586.5998571428581</v>
      </c>
      <c r="S256" s="13">
        <f t="shared" si="102"/>
        <v>7171.2000000000007</v>
      </c>
      <c r="T256" s="13">
        <f t="shared" si="115"/>
        <v>0</v>
      </c>
      <c r="U256" s="14">
        <v>0</v>
      </c>
      <c r="V256" s="15">
        <f t="shared" si="114"/>
        <v>7171.2000000000007</v>
      </c>
      <c r="W256" s="15">
        <f t="shared" si="103"/>
        <v>-9923.6654311072125</v>
      </c>
      <c r="X256" s="15">
        <f t="shared" si="112"/>
        <v>6498761.9011208378</v>
      </c>
      <c r="Y256" s="15">
        <f t="shared" si="108"/>
        <v>4462173.4843045305</v>
      </c>
      <c r="Z256" s="15">
        <f t="shared" si="104"/>
        <v>6518000</v>
      </c>
      <c r="AB256" s="2">
        <v>42195</v>
      </c>
      <c r="AC256" s="12">
        <f t="shared" si="92"/>
        <v>1267.085321532888</v>
      </c>
      <c r="AD256" s="12">
        <f t="shared" si="105"/>
        <v>2507.5603591071431</v>
      </c>
      <c r="AE256" s="12">
        <f t="shared" si="111"/>
        <v>2582.7871698803574</v>
      </c>
      <c r="AF256" s="34">
        <f t="shared" si="117"/>
        <v>86400</v>
      </c>
      <c r="AG256" s="36">
        <f t="shared" si="116"/>
        <v>0</v>
      </c>
      <c r="AH256" s="15">
        <f t="shared" si="107"/>
        <v>-1315.7018483474694</v>
      </c>
      <c r="AI256" s="15">
        <f t="shared" si="109"/>
        <v>0</v>
      </c>
      <c r="AJ256" s="15">
        <f t="shared" si="110"/>
        <v>0</v>
      </c>
    </row>
    <row r="257" spans="1:36" x14ac:dyDescent="0.15">
      <c r="A257" s="2">
        <v>42196</v>
      </c>
      <c r="B257" s="42">
        <v>0.13921049999999999</v>
      </c>
      <c r="C257" s="12">
        <f t="shared" si="93"/>
        <v>12027.787199999999</v>
      </c>
      <c r="D257" s="12">
        <f>Výpar!$K$18/31</f>
        <v>22387.33928571429</v>
      </c>
      <c r="E257" s="12">
        <f t="shared" si="94"/>
        <v>23058.959464285719</v>
      </c>
      <c r="F257" s="13">
        <f t="shared" si="113"/>
        <v>11664</v>
      </c>
      <c r="G257" s="13">
        <f t="shared" si="96"/>
        <v>7171.2000000000007</v>
      </c>
      <c r="H257" s="14">
        <f t="shared" si="96"/>
        <v>7171.2000000000007</v>
      </c>
      <c r="I257" s="15">
        <f t="shared" si="89"/>
        <v>26006.400000000001</v>
      </c>
      <c r="J257" s="15">
        <f t="shared" si="90"/>
        <v>-37037.572264285722</v>
      </c>
      <c r="K257" s="15">
        <f t="shared" si="97"/>
        <v>4739312.1663850853</v>
      </c>
      <c r="L257" s="15">
        <f t="shared" si="98"/>
        <v>0</v>
      </c>
      <c r="N257" s="2">
        <v>42196</v>
      </c>
      <c r="O257" s="42">
        <f t="shared" si="91"/>
        <v>4.5945526415094327E-2</v>
      </c>
      <c r="P257" s="12">
        <f t="shared" si="99"/>
        <v>3969.6934822641497</v>
      </c>
      <c r="Q257" s="12">
        <f t="shared" si="100"/>
        <v>6394.7571428571437</v>
      </c>
      <c r="R257" s="12">
        <f t="shared" si="101"/>
        <v>6586.5998571428581</v>
      </c>
      <c r="S257" s="13">
        <f t="shared" si="102"/>
        <v>7171.2000000000007</v>
      </c>
      <c r="T257" s="13">
        <f t="shared" si="115"/>
        <v>0</v>
      </c>
      <c r="U257" s="14">
        <v>0</v>
      </c>
      <c r="V257" s="15">
        <f t="shared" si="114"/>
        <v>7171.2000000000007</v>
      </c>
      <c r="W257" s="15">
        <f t="shared" si="103"/>
        <v>-9788.1063748787092</v>
      </c>
      <c r="X257" s="15">
        <f t="shared" si="112"/>
        <v>6488973.7947459593</v>
      </c>
      <c r="Y257" s="15">
        <f t="shared" si="108"/>
        <v>4423359.1726756115</v>
      </c>
      <c r="Z257" s="15">
        <f t="shared" si="104"/>
        <v>6518000</v>
      </c>
      <c r="AB257" s="2">
        <v>42196</v>
      </c>
      <c r="AC257" s="12">
        <f t="shared" si="92"/>
        <v>1311.8841916981128</v>
      </c>
      <c r="AD257" s="12">
        <f t="shared" si="105"/>
        <v>2507.5603591071431</v>
      </c>
      <c r="AE257" s="12">
        <f t="shared" si="111"/>
        <v>2582.7871698803574</v>
      </c>
      <c r="AF257" s="34">
        <f t="shared" si="117"/>
        <v>86400</v>
      </c>
      <c r="AG257" s="36">
        <f t="shared" si="116"/>
        <v>0</v>
      </c>
      <c r="AH257" s="15">
        <f t="shared" si="107"/>
        <v>-1270.9029781822446</v>
      </c>
      <c r="AI257" s="15">
        <f t="shared" si="109"/>
        <v>0</v>
      </c>
      <c r="AJ257" s="15">
        <f t="shared" si="110"/>
        <v>0</v>
      </c>
    </row>
    <row r="258" spans="1:36" x14ac:dyDescent="0.15">
      <c r="A258" s="2">
        <v>42197</v>
      </c>
      <c r="B258" s="42">
        <v>0.18321156199999999</v>
      </c>
      <c r="C258" s="12">
        <f t="shared" si="93"/>
        <v>15829.4789568</v>
      </c>
      <c r="D258" s="12">
        <f>Výpar!$K$18/31</f>
        <v>22387.33928571429</v>
      </c>
      <c r="E258" s="12">
        <f t="shared" si="94"/>
        <v>23058.959464285719</v>
      </c>
      <c r="F258" s="13">
        <f t="shared" si="113"/>
        <v>11664</v>
      </c>
      <c r="G258" s="13">
        <f t="shared" si="96"/>
        <v>7171.2000000000007</v>
      </c>
      <c r="H258" s="14">
        <f t="shared" si="96"/>
        <v>7171.2000000000007</v>
      </c>
      <c r="I258" s="15">
        <f t="shared" si="89"/>
        <v>26006.400000000001</v>
      </c>
      <c r="J258" s="15">
        <f t="shared" si="90"/>
        <v>-33235.880507485723</v>
      </c>
      <c r="K258" s="15">
        <f t="shared" si="97"/>
        <v>4706076.2858775994</v>
      </c>
      <c r="L258" s="15">
        <f t="shared" si="98"/>
        <v>0</v>
      </c>
      <c r="N258" s="2">
        <v>42197</v>
      </c>
      <c r="O258" s="42">
        <f t="shared" si="91"/>
        <v>6.0467792741364282E-2</v>
      </c>
      <c r="P258" s="12">
        <f t="shared" si="99"/>
        <v>5224.4172928538737</v>
      </c>
      <c r="Q258" s="12">
        <f t="shared" si="100"/>
        <v>6394.7571428571437</v>
      </c>
      <c r="R258" s="12">
        <f t="shared" si="101"/>
        <v>6586.5998571428581</v>
      </c>
      <c r="S258" s="13">
        <f t="shared" si="102"/>
        <v>7171.2000000000007</v>
      </c>
      <c r="T258" s="13">
        <f t="shared" si="115"/>
        <v>0</v>
      </c>
      <c r="U258" s="14">
        <v>0</v>
      </c>
      <c r="V258" s="15">
        <f t="shared" si="114"/>
        <v>7171.2000000000007</v>
      </c>
      <c r="W258" s="15">
        <f t="shared" si="103"/>
        <v>-8533.3825642889842</v>
      </c>
      <c r="X258" s="15">
        <f t="shared" si="112"/>
        <v>6480440.4121816708</v>
      </c>
      <c r="Y258" s="15">
        <f t="shared" si="108"/>
        <v>4377266.2022929937</v>
      </c>
      <c r="Z258" s="15">
        <f t="shared" si="104"/>
        <v>6518000</v>
      </c>
      <c r="AB258" s="2">
        <v>42197</v>
      </c>
      <c r="AC258" s="12">
        <f t="shared" si="92"/>
        <v>1726.5389602373291</v>
      </c>
      <c r="AD258" s="12">
        <f t="shared" si="105"/>
        <v>2507.5603591071431</v>
      </c>
      <c r="AE258" s="12">
        <f t="shared" si="111"/>
        <v>2582.7871698803574</v>
      </c>
      <c r="AF258" s="34">
        <f t="shared" si="117"/>
        <v>86400</v>
      </c>
      <c r="AG258" s="36">
        <f t="shared" si="116"/>
        <v>0</v>
      </c>
      <c r="AH258" s="15">
        <f t="shared" si="107"/>
        <v>-856.2482096430283</v>
      </c>
      <c r="AI258" s="15">
        <f t="shared" si="109"/>
        <v>0</v>
      </c>
      <c r="AJ258" s="15">
        <f t="shared" si="110"/>
        <v>0</v>
      </c>
    </row>
    <row r="259" spans="1:36" x14ac:dyDescent="0.15">
      <c r="A259" s="2">
        <v>42198</v>
      </c>
      <c r="B259" s="42">
        <v>0.13565101800000001</v>
      </c>
      <c r="C259" s="12">
        <f t="shared" si="93"/>
        <v>11720.2479552</v>
      </c>
      <c r="D259" s="12">
        <f>Výpar!$K$18/31</f>
        <v>22387.33928571429</v>
      </c>
      <c r="E259" s="12">
        <f t="shared" si="94"/>
        <v>23058.959464285719</v>
      </c>
      <c r="F259" s="13">
        <f t="shared" si="113"/>
        <v>11664</v>
      </c>
      <c r="G259" s="13">
        <f t="shared" si="96"/>
        <v>7171.2000000000007</v>
      </c>
      <c r="H259" s="14">
        <f t="shared" si="96"/>
        <v>7171.2000000000007</v>
      </c>
      <c r="I259" s="15">
        <f t="shared" si="89"/>
        <v>26006.400000000001</v>
      </c>
      <c r="J259" s="15">
        <f t="shared" si="90"/>
        <v>-37345.11150908572</v>
      </c>
      <c r="K259" s="15">
        <f t="shared" si="97"/>
        <v>4668731.1743685137</v>
      </c>
      <c r="L259" s="15">
        <f t="shared" si="98"/>
        <v>0</v>
      </c>
      <c r="N259" s="2">
        <v>42198</v>
      </c>
      <c r="O259" s="42">
        <f t="shared" si="91"/>
        <v>4.4770742370391872E-2</v>
      </c>
      <c r="P259" s="12">
        <f t="shared" si="99"/>
        <v>3868.1921408018579</v>
      </c>
      <c r="Q259" s="12">
        <f t="shared" si="100"/>
        <v>6394.7571428571437</v>
      </c>
      <c r="R259" s="12">
        <f t="shared" si="101"/>
        <v>6586.5998571428581</v>
      </c>
      <c r="S259" s="13">
        <f t="shared" si="102"/>
        <v>7171.2000000000007</v>
      </c>
      <c r="T259" s="13">
        <f t="shared" si="115"/>
        <v>0</v>
      </c>
      <c r="U259" s="14">
        <v>0</v>
      </c>
      <c r="V259" s="15">
        <f t="shared" si="114"/>
        <v>7171.2000000000007</v>
      </c>
      <c r="W259" s="15">
        <f t="shared" si="103"/>
        <v>-9889.6077163410009</v>
      </c>
      <c r="X259" s="15">
        <f t="shared" si="112"/>
        <v>6470550.8044653302</v>
      </c>
      <c r="Y259" s="15">
        <f t="shared" si="108"/>
        <v>4319927.3990419833</v>
      </c>
      <c r="Z259" s="15">
        <f t="shared" si="104"/>
        <v>6518000</v>
      </c>
      <c r="AB259" s="2">
        <v>42198</v>
      </c>
      <c r="AC259" s="12">
        <f t="shared" si="92"/>
        <v>1278.3405425737012</v>
      </c>
      <c r="AD259" s="12">
        <f t="shared" si="105"/>
        <v>2507.5603591071431</v>
      </c>
      <c r="AE259" s="12">
        <f t="shared" si="111"/>
        <v>2582.7871698803574</v>
      </c>
      <c r="AF259" s="34">
        <f t="shared" si="117"/>
        <v>86400</v>
      </c>
      <c r="AG259" s="36">
        <f t="shared" si="116"/>
        <v>0</v>
      </c>
      <c r="AH259" s="15">
        <f t="shared" si="107"/>
        <v>-1304.4466273066562</v>
      </c>
      <c r="AI259" s="15">
        <f t="shared" si="109"/>
        <v>0</v>
      </c>
      <c r="AJ259" s="15">
        <f t="shared" si="110"/>
        <v>0</v>
      </c>
    </row>
    <row r="260" spans="1:36" x14ac:dyDescent="0.15">
      <c r="A260" s="2">
        <v>42199</v>
      </c>
      <c r="B260" s="42">
        <v>0.138024006</v>
      </c>
      <c r="C260" s="12">
        <f t="shared" si="93"/>
        <v>11925.274118400001</v>
      </c>
      <c r="D260" s="12">
        <f>Výpar!$K$18/31</f>
        <v>22387.33928571429</v>
      </c>
      <c r="E260" s="12">
        <f t="shared" si="94"/>
        <v>23058.959464285719</v>
      </c>
      <c r="F260" s="13">
        <f t="shared" si="113"/>
        <v>11664</v>
      </c>
      <c r="G260" s="13">
        <f t="shared" si="96"/>
        <v>7171.2000000000007</v>
      </c>
      <c r="H260" s="14">
        <f t="shared" si="96"/>
        <v>7171.2000000000007</v>
      </c>
      <c r="I260" s="15">
        <f t="shared" si="89"/>
        <v>26006.400000000001</v>
      </c>
      <c r="J260" s="15">
        <f t="shared" si="90"/>
        <v>-37140.085345885716</v>
      </c>
      <c r="K260" s="15">
        <f t="shared" si="97"/>
        <v>4631591.089022628</v>
      </c>
      <c r="L260" s="15">
        <f t="shared" si="98"/>
        <v>0</v>
      </c>
      <c r="N260" s="2">
        <v>42199</v>
      </c>
      <c r="O260" s="42">
        <f t="shared" si="91"/>
        <v>4.5553931733526849E-2</v>
      </c>
      <c r="P260" s="12">
        <f t="shared" si="99"/>
        <v>3935.8597017767197</v>
      </c>
      <c r="Q260" s="12">
        <f t="shared" si="100"/>
        <v>6394.7571428571437</v>
      </c>
      <c r="R260" s="12">
        <f t="shared" si="101"/>
        <v>6586.5998571428581</v>
      </c>
      <c r="S260" s="13">
        <f t="shared" si="102"/>
        <v>7171.2000000000007</v>
      </c>
      <c r="T260" s="13">
        <f t="shared" si="115"/>
        <v>0</v>
      </c>
      <c r="U260" s="14">
        <v>0</v>
      </c>
      <c r="V260" s="15">
        <f t="shared" si="114"/>
        <v>7171.2000000000007</v>
      </c>
      <c r="W260" s="15">
        <f t="shared" si="103"/>
        <v>-9821.9401553661373</v>
      </c>
      <c r="X260" s="15">
        <f t="shared" si="112"/>
        <v>6460728.8643099638</v>
      </c>
      <c r="Y260" s="15">
        <f t="shared" si="108"/>
        <v>4252834.3231965806</v>
      </c>
      <c r="Z260" s="15">
        <f t="shared" si="104"/>
        <v>6518000</v>
      </c>
      <c r="AB260" s="2">
        <v>42199</v>
      </c>
      <c r="AC260" s="12">
        <f t="shared" si="92"/>
        <v>1300.7029753233091</v>
      </c>
      <c r="AD260" s="12">
        <f t="shared" si="105"/>
        <v>2507.5603591071431</v>
      </c>
      <c r="AE260" s="12">
        <f t="shared" si="111"/>
        <v>2582.7871698803574</v>
      </c>
      <c r="AF260" s="34">
        <f t="shared" si="117"/>
        <v>86400</v>
      </c>
      <c r="AG260" s="36">
        <f t="shared" si="116"/>
        <v>0</v>
      </c>
      <c r="AH260" s="15">
        <f t="shared" si="107"/>
        <v>-1282.0841945570482</v>
      </c>
      <c r="AI260" s="15">
        <f t="shared" si="109"/>
        <v>0</v>
      </c>
      <c r="AJ260" s="15">
        <f t="shared" si="110"/>
        <v>0</v>
      </c>
    </row>
    <row r="261" spans="1:36" x14ac:dyDescent="0.15">
      <c r="A261" s="2">
        <v>42200</v>
      </c>
      <c r="B261" s="42">
        <v>0.13921049999999999</v>
      </c>
      <c r="C261" s="12">
        <f t="shared" si="93"/>
        <v>12027.787199999999</v>
      </c>
      <c r="D261" s="12">
        <f>Výpar!$K$18/31</f>
        <v>22387.33928571429</v>
      </c>
      <c r="E261" s="12">
        <f t="shared" si="94"/>
        <v>23058.959464285719</v>
      </c>
      <c r="F261" s="13">
        <f t="shared" si="113"/>
        <v>11664</v>
      </c>
      <c r="G261" s="13">
        <f t="shared" si="96"/>
        <v>7171.2000000000007</v>
      </c>
      <c r="H261" s="14">
        <f t="shared" si="96"/>
        <v>7171.2000000000007</v>
      </c>
      <c r="I261" s="15">
        <f t="shared" ref="I261:I324" si="118">SUM(F261:H261)</f>
        <v>26006.400000000001</v>
      </c>
      <c r="J261" s="15">
        <f t="shared" ref="J261:J324" si="119">C261-(E261+I261)</f>
        <v>-37037.572264285722</v>
      </c>
      <c r="K261" s="15">
        <f t="shared" si="97"/>
        <v>4594553.5167583423</v>
      </c>
      <c r="L261" s="15">
        <f t="shared" si="98"/>
        <v>0</v>
      </c>
      <c r="N261" s="2">
        <v>42200</v>
      </c>
      <c r="O261" s="42">
        <f t="shared" ref="O261:O324" si="120">B261*90.96/275.6</f>
        <v>4.5945526415094327E-2</v>
      </c>
      <c r="P261" s="12">
        <f t="shared" si="99"/>
        <v>3969.6934822641497</v>
      </c>
      <c r="Q261" s="12">
        <f t="shared" si="100"/>
        <v>6394.7571428571437</v>
      </c>
      <c r="R261" s="12">
        <f t="shared" si="101"/>
        <v>6586.5998571428581</v>
      </c>
      <c r="S261" s="13">
        <f t="shared" si="102"/>
        <v>7171.2000000000007</v>
      </c>
      <c r="T261" s="13">
        <f t="shared" si="115"/>
        <v>0</v>
      </c>
      <c r="U261" s="14">
        <v>0</v>
      </c>
      <c r="V261" s="15">
        <f t="shared" si="114"/>
        <v>7171.2000000000007</v>
      </c>
      <c r="W261" s="15">
        <f t="shared" si="103"/>
        <v>-9788.1063748787092</v>
      </c>
      <c r="X261" s="15">
        <f t="shared" si="112"/>
        <v>6450940.7579350853</v>
      </c>
      <c r="Y261" s="15">
        <f t="shared" si="108"/>
        <v>4175986.9747567875</v>
      </c>
      <c r="Z261" s="15">
        <f t="shared" si="104"/>
        <v>6518000</v>
      </c>
      <c r="AB261" s="2">
        <v>42200</v>
      </c>
      <c r="AC261" s="12">
        <f t="shared" ref="AC261:AC324" si="121">P261*30.06/90.96</f>
        <v>1311.8841916981128</v>
      </c>
      <c r="AD261" s="12">
        <f t="shared" si="105"/>
        <v>2507.5603591071431</v>
      </c>
      <c r="AE261" s="12">
        <f t="shared" si="111"/>
        <v>2582.7871698803574</v>
      </c>
      <c r="AF261" s="34">
        <f t="shared" si="117"/>
        <v>86400</v>
      </c>
      <c r="AG261" s="36">
        <f t="shared" si="116"/>
        <v>0</v>
      </c>
      <c r="AH261" s="15">
        <f t="shared" si="107"/>
        <v>-1270.9029781822446</v>
      </c>
      <c r="AI261" s="15">
        <f t="shared" si="109"/>
        <v>0</v>
      </c>
      <c r="AJ261" s="15">
        <f t="shared" si="110"/>
        <v>0</v>
      </c>
    </row>
    <row r="262" spans="1:36" x14ac:dyDescent="0.15">
      <c r="A262" s="2">
        <v>42201</v>
      </c>
      <c r="B262" s="42">
        <v>0.132067976</v>
      </c>
      <c r="C262" s="12">
        <f t="shared" ref="C262:C325" si="122">B262*86400</f>
        <v>11410.673126400001</v>
      </c>
      <c r="D262" s="12">
        <f>Výpar!$K$18/31</f>
        <v>22387.33928571429</v>
      </c>
      <c r="E262" s="12">
        <f t="shared" ref="E262:E325" si="123">D262*1.03</f>
        <v>23058.959464285719</v>
      </c>
      <c r="F262" s="13">
        <f t="shared" si="113"/>
        <v>11664</v>
      </c>
      <c r="G262" s="13">
        <f t="shared" ref="G262:H325" si="124">0.083*86400</f>
        <v>7171.2000000000007</v>
      </c>
      <c r="H262" s="14">
        <f t="shared" si="124"/>
        <v>7171.2000000000007</v>
      </c>
      <c r="I262" s="15">
        <f t="shared" si="118"/>
        <v>26006.400000000001</v>
      </c>
      <c r="J262" s="15">
        <f t="shared" si="119"/>
        <v>-37654.686337885723</v>
      </c>
      <c r="K262" s="15">
        <f t="shared" ref="K262:K325" si="125">IF(IF(J262+K261&gt;$L$2,$L$2,J262+K261)&lt;0,0,IF(J262+K261&gt;$L$2,$L$2,J262+K261))</f>
        <v>4556898.8304204568</v>
      </c>
      <c r="L262" s="15">
        <f t="shared" ref="L262:L325" si="126">IF((IF($L$2&lt;=K262,J262,J262+K262-$L$2)+L261)&lt;0,0,IF($L$2&lt;=K262,J262,J262+K262-$L$2)+L261)</f>
        <v>0</v>
      </c>
      <c r="N262" s="2">
        <v>42201</v>
      </c>
      <c r="O262" s="42">
        <f t="shared" si="120"/>
        <v>4.3588182499854855E-2</v>
      </c>
      <c r="P262" s="12">
        <f t="shared" ref="P262:P325" si="127">O262*86400</f>
        <v>3766.0189679874593</v>
      </c>
      <c r="Q262" s="12">
        <f t="shared" ref="Q262:Q325" si="128">D262*1124000/3935000</f>
        <v>6394.7571428571437</v>
      </c>
      <c r="R262" s="12">
        <f t="shared" ref="R262:R325" si="129">Q262*1.03</f>
        <v>6586.5998571428581</v>
      </c>
      <c r="S262" s="13">
        <f t="shared" ref="S262:S325" si="130">0.083*86400</f>
        <v>7171.2000000000007</v>
      </c>
      <c r="T262" s="13">
        <f t="shared" si="115"/>
        <v>0</v>
      </c>
      <c r="U262" s="14">
        <v>0</v>
      </c>
      <c r="V262" s="15">
        <f t="shared" si="114"/>
        <v>7171.2000000000007</v>
      </c>
      <c r="W262" s="15">
        <f t="shared" ref="W262:W325" si="131">P262+T262-(R262+V262)</f>
        <v>-9991.7808891553977</v>
      </c>
      <c r="X262" s="15">
        <f t="shared" si="112"/>
        <v>6440948.97704593</v>
      </c>
      <c r="Y262" s="15">
        <f t="shared" si="108"/>
        <v>4088944.1709135622</v>
      </c>
      <c r="Z262" s="15">
        <f t="shared" ref="Z262:Z325" si="132">$Y$2</f>
        <v>6518000</v>
      </c>
      <c r="AB262" s="2">
        <v>42201</v>
      </c>
      <c r="AC262" s="12">
        <f t="shared" si="121"/>
        <v>1244.574870027518</v>
      </c>
      <c r="AD262" s="12">
        <f t="shared" ref="AD262:AD325" si="133">$D262*440751.35/3935000</f>
        <v>2507.5603591071431</v>
      </c>
      <c r="AE262" s="12">
        <f t="shared" si="111"/>
        <v>2582.7871698803574</v>
      </c>
      <c r="AF262" s="34">
        <f t="shared" si="117"/>
        <v>86400</v>
      </c>
      <c r="AG262" s="36">
        <f t="shared" si="116"/>
        <v>0</v>
      </c>
      <c r="AH262" s="15">
        <f t="shared" ref="AH262:AH325" si="134">AC262-(AE262+AG262)</f>
        <v>-1338.2122998528394</v>
      </c>
      <c r="AI262" s="15">
        <f t="shared" si="109"/>
        <v>0</v>
      </c>
      <c r="AJ262" s="15">
        <f t="shared" si="110"/>
        <v>0</v>
      </c>
    </row>
    <row r="263" spans="1:36" x14ac:dyDescent="0.15">
      <c r="A263" s="2">
        <v>42202</v>
      </c>
      <c r="B263" s="42">
        <v>0.12373110499999999</v>
      </c>
      <c r="C263" s="12">
        <f t="shared" si="122"/>
        <v>10690.367472</v>
      </c>
      <c r="D263" s="12">
        <f>Výpar!$K$18/31</f>
        <v>22387.33928571429</v>
      </c>
      <c r="E263" s="12">
        <f t="shared" si="123"/>
        <v>23058.959464285719</v>
      </c>
      <c r="F263" s="13">
        <f t="shared" si="113"/>
        <v>11664</v>
      </c>
      <c r="G263" s="13">
        <f t="shared" si="124"/>
        <v>7171.2000000000007</v>
      </c>
      <c r="H263" s="14">
        <f t="shared" si="124"/>
        <v>7171.2000000000007</v>
      </c>
      <c r="I263" s="15">
        <f t="shared" si="118"/>
        <v>26006.400000000001</v>
      </c>
      <c r="J263" s="15">
        <f t="shared" si="119"/>
        <v>-38374.991992285723</v>
      </c>
      <c r="K263" s="15">
        <f t="shared" si="125"/>
        <v>4518523.8384281714</v>
      </c>
      <c r="L263" s="15">
        <f t="shared" si="126"/>
        <v>0</v>
      </c>
      <c r="N263" s="2">
        <v>42202</v>
      </c>
      <c r="O263" s="42">
        <f t="shared" si="120"/>
        <v>4.0836652071117557E-2</v>
      </c>
      <c r="P263" s="12">
        <f t="shared" si="127"/>
        <v>3528.2867389445569</v>
      </c>
      <c r="Q263" s="12">
        <f t="shared" si="128"/>
        <v>6394.7571428571437</v>
      </c>
      <c r="R263" s="12">
        <f t="shared" si="129"/>
        <v>6586.5998571428581</v>
      </c>
      <c r="S263" s="13">
        <f t="shared" si="130"/>
        <v>7171.2000000000007</v>
      </c>
      <c r="T263" s="13">
        <f t="shared" si="115"/>
        <v>0</v>
      </c>
      <c r="U263" s="14">
        <v>0</v>
      </c>
      <c r="V263" s="15">
        <f t="shared" si="114"/>
        <v>7171.2000000000007</v>
      </c>
      <c r="W263" s="15">
        <f t="shared" si="131"/>
        <v>-10229.513118198302</v>
      </c>
      <c r="X263" s="15">
        <f t="shared" si="112"/>
        <v>6430719.4639277318</v>
      </c>
      <c r="Y263" s="15">
        <f t="shared" ref="Y263:Y326" si="135">IF((IF($Y$2&lt;=X263,W263,W263+X263-$Y$2)+Y262)&lt;0,0,IF($Y$2&lt;=X263,W263,W263+X263-$Y$2)+Y262)</f>
        <v>3991434.1217230959</v>
      </c>
      <c r="Z263" s="15">
        <f t="shared" si="132"/>
        <v>6518000</v>
      </c>
      <c r="AB263" s="2">
        <v>42202</v>
      </c>
      <c r="AC263" s="12">
        <f t="shared" si="121"/>
        <v>1166.0103273161101</v>
      </c>
      <c r="AD263" s="12">
        <f t="shared" si="133"/>
        <v>2507.5603591071431</v>
      </c>
      <c r="AE263" s="12">
        <f t="shared" si="111"/>
        <v>2582.7871698803574</v>
      </c>
      <c r="AF263" s="34">
        <f t="shared" si="117"/>
        <v>86400</v>
      </c>
      <c r="AG263" s="36">
        <f t="shared" si="116"/>
        <v>0</v>
      </c>
      <c r="AH263" s="15">
        <f t="shared" si="134"/>
        <v>-1416.7768425642473</v>
      </c>
      <c r="AI263" s="15">
        <f t="shared" ref="AI263:AI326" si="136">IF(IF(AH263+AI262&gt;$AJ$2,$AJ$2,AH263+AI262)&lt;0,0,IF(AH263+AI262&gt;$AJ$2,$AJ$2,AH263+AI262))</f>
        <v>0</v>
      </c>
      <c r="AJ263" s="15">
        <f t="shared" si="110"/>
        <v>0</v>
      </c>
    </row>
    <row r="264" spans="1:36" x14ac:dyDescent="0.15">
      <c r="A264" s="2">
        <v>42203</v>
      </c>
      <c r="B264" s="42">
        <v>0.141574326</v>
      </c>
      <c r="C264" s="12">
        <f t="shared" si="122"/>
        <v>12232.021766399999</v>
      </c>
      <c r="D264" s="12">
        <f>Výpar!$K$18/31</f>
        <v>22387.33928571429</v>
      </c>
      <c r="E264" s="12">
        <f t="shared" si="123"/>
        <v>23058.959464285719</v>
      </c>
      <c r="F264" s="13">
        <f t="shared" si="113"/>
        <v>11664</v>
      </c>
      <c r="G264" s="13">
        <f t="shared" si="124"/>
        <v>7171.2000000000007</v>
      </c>
      <c r="H264" s="14">
        <f t="shared" si="124"/>
        <v>7171.2000000000007</v>
      </c>
      <c r="I264" s="15">
        <f t="shared" si="118"/>
        <v>26006.400000000001</v>
      </c>
      <c r="J264" s="15">
        <f t="shared" si="119"/>
        <v>-36833.33769788572</v>
      </c>
      <c r="K264" s="15">
        <f t="shared" si="125"/>
        <v>4481690.5007302854</v>
      </c>
      <c r="L264" s="15">
        <f t="shared" si="126"/>
        <v>0</v>
      </c>
      <c r="N264" s="2">
        <v>42203</v>
      </c>
      <c r="O264" s="42">
        <f t="shared" si="120"/>
        <v>4.6725691919303335E-2</v>
      </c>
      <c r="P264" s="12">
        <f t="shared" si="127"/>
        <v>4037.0997818278083</v>
      </c>
      <c r="Q264" s="12">
        <f t="shared" si="128"/>
        <v>6394.7571428571437</v>
      </c>
      <c r="R264" s="12">
        <f t="shared" si="129"/>
        <v>6586.5998571428581</v>
      </c>
      <c r="S264" s="13">
        <f t="shared" si="130"/>
        <v>7171.2000000000007</v>
      </c>
      <c r="T264" s="13">
        <f t="shared" si="115"/>
        <v>0</v>
      </c>
      <c r="U264" s="14">
        <v>0</v>
      </c>
      <c r="V264" s="15">
        <f t="shared" si="114"/>
        <v>7171.2000000000007</v>
      </c>
      <c r="W264" s="15">
        <f t="shared" si="131"/>
        <v>-9720.7000753150496</v>
      </c>
      <c r="X264" s="15">
        <f t="shared" si="112"/>
        <v>6420998.7638524165</v>
      </c>
      <c r="Y264" s="15">
        <f t="shared" si="135"/>
        <v>3884712.1855001971</v>
      </c>
      <c r="Z264" s="15">
        <f t="shared" si="132"/>
        <v>6518000</v>
      </c>
      <c r="AB264" s="2">
        <v>42203</v>
      </c>
      <c r="AC264" s="12">
        <f t="shared" si="121"/>
        <v>1334.1602841000872</v>
      </c>
      <c r="AD264" s="12">
        <f t="shared" si="133"/>
        <v>2507.5603591071431</v>
      </c>
      <c r="AE264" s="12">
        <f t="shared" si="111"/>
        <v>2582.7871698803574</v>
      </c>
      <c r="AF264" s="34">
        <f t="shared" si="117"/>
        <v>86400</v>
      </c>
      <c r="AG264" s="36">
        <f t="shared" si="116"/>
        <v>0</v>
      </c>
      <c r="AH264" s="15">
        <f t="shared" si="134"/>
        <v>-1248.6268857802702</v>
      </c>
      <c r="AI264" s="15">
        <f t="shared" si="136"/>
        <v>0</v>
      </c>
      <c r="AJ264" s="15">
        <f t="shared" ref="AJ264:AJ327" si="137">IF((IF($AJ$2&lt;=AI264,AH264,AH264+AI264-$AJ$2)+AJ263)&lt;0,0,IF($AJ$2&lt;=AI264,AH264,AH264+AI264-$AJ$2)+AJ263)</f>
        <v>0</v>
      </c>
    </row>
    <row r="265" spans="1:36" x14ac:dyDescent="0.15">
      <c r="A265" s="2">
        <v>42204</v>
      </c>
      <c r="B265" s="42">
        <v>0.180765277</v>
      </c>
      <c r="C265" s="12">
        <f t="shared" si="122"/>
        <v>15618.1199328</v>
      </c>
      <c r="D265" s="12">
        <f>Výpar!$K$18/31</f>
        <v>22387.33928571429</v>
      </c>
      <c r="E265" s="12">
        <f t="shared" si="123"/>
        <v>23058.959464285719</v>
      </c>
      <c r="F265" s="13">
        <f t="shared" si="113"/>
        <v>3888</v>
      </c>
      <c r="G265" s="13">
        <f t="shared" si="124"/>
        <v>7171.2000000000007</v>
      </c>
      <c r="H265" s="14">
        <f t="shared" si="124"/>
        <v>7171.2000000000007</v>
      </c>
      <c r="I265" s="15">
        <f t="shared" si="118"/>
        <v>18230.400000000001</v>
      </c>
      <c r="J265" s="15">
        <f t="shared" si="119"/>
        <v>-25671.23953148572</v>
      </c>
      <c r="K265" s="15">
        <f t="shared" si="125"/>
        <v>4456019.2611988001</v>
      </c>
      <c r="L265" s="15">
        <f t="shared" si="126"/>
        <v>0</v>
      </c>
      <c r="N265" s="2">
        <v>42204</v>
      </c>
      <c r="O265" s="42">
        <f t="shared" si="120"/>
        <v>5.9660412176777922E-2</v>
      </c>
      <c r="P265" s="12">
        <f t="shared" si="127"/>
        <v>5154.6596120736122</v>
      </c>
      <c r="Q265" s="12">
        <f t="shared" si="128"/>
        <v>6394.7571428571437</v>
      </c>
      <c r="R265" s="12">
        <f t="shared" si="129"/>
        <v>6586.5998571428581</v>
      </c>
      <c r="S265" s="13">
        <f t="shared" si="130"/>
        <v>7171.2000000000007</v>
      </c>
      <c r="T265" s="13">
        <f t="shared" si="115"/>
        <v>0</v>
      </c>
      <c r="U265" s="14">
        <v>0</v>
      </c>
      <c r="V265" s="15">
        <f t="shared" si="114"/>
        <v>7171.2000000000007</v>
      </c>
      <c r="W265" s="15">
        <f t="shared" si="131"/>
        <v>-8603.1402450692458</v>
      </c>
      <c r="X265" s="15">
        <f t="shared" si="112"/>
        <v>6412395.6236073477</v>
      </c>
      <c r="Y265" s="15">
        <f t="shared" si="135"/>
        <v>3770504.668862476</v>
      </c>
      <c r="Z265" s="15">
        <f t="shared" si="132"/>
        <v>6518000</v>
      </c>
      <c r="AB265" s="2">
        <v>42204</v>
      </c>
      <c r="AC265" s="12">
        <f t="shared" si="121"/>
        <v>1703.4857952829022</v>
      </c>
      <c r="AD265" s="12">
        <f t="shared" si="133"/>
        <v>2507.5603591071431</v>
      </c>
      <c r="AE265" s="12">
        <f t="shared" ref="AE265:AE328" si="138">AD265*1.03</f>
        <v>2582.7871698803574</v>
      </c>
      <c r="AF265" s="34">
        <f t="shared" si="117"/>
        <v>86400</v>
      </c>
      <c r="AG265" s="36">
        <f t="shared" si="116"/>
        <v>0</v>
      </c>
      <c r="AH265" s="15">
        <f t="shared" si="134"/>
        <v>-879.30137459745515</v>
      </c>
      <c r="AI265" s="15">
        <f t="shared" si="136"/>
        <v>0</v>
      </c>
      <c r="AJ265" s="15">
        <f t="shared" si="137"/>
        <v>0</v>
      </c>
    </row>
    <row r="266" spans="1:36" x14ac:dyDescent="0.15">
      <c r="A266" s="2">
        <v>42205</v>
      </c>
      <c r="B266" s="42">
        <v>0.16768635700000001</v>
      </c>
      <c r="C266" s="12">
        <f t="shared" si="122"/>
        <v>14488.1012448</v>
      </c>
      <c r="D266" s="12">
        <f>Výpar!$K$18/31</f>
        <v>22387.33928571429</v>
      </c>
      <c r="E266" s="12">
        <f t="shared" si="123"/>
        <v>23058.959464285719</v>
      </c>
      <c r="F266" s="13">
        <f t="shared" si="113"/>
        <v>3888</v>
      </c>
      <c r="G266" s="13">
        <f t="shared" si="124"/>
        <v>7171.2000000000007</v>
      </c>
      <c r="H266" s="14">
        <f t="shared" si="124"/>
        <v>7171.2000000000007</v>
      </c>
      <c r="I266" s="15">
        <f t="shared" si="118"/>
        <v>18230.400000000001</v>
      </c>
      <c r="J266" s="15">
        <f t="shared" si="119"/>
        <v>-26801.25821948572</v>
      </c>
      <c r="K266" s="15">
        <f t="shared" si="125"/>
        <v>4429218.002979314</v>
      </c>
      <c r="L266" s="15">
        <f t="shared" si="126"/>
        <v>0</v>
      </c>
      <c r="N266" s="2">
        <v>42205</v>
      </c>
      <c r="O266" s="42">
        <f t="shared" si="120"/>
        <v>5.5343799102757614E-2</v>
      </c>
      <c r="P266" s="12">
        <f t="shared" si="127"/>
        <v>4781.7042424782576</v>
      </c>
      <c r="Q266" s="12">
        <f t="shared" si="128"/>
        <v>6394.7571428571437</v>
      </c>
      <c r="R266" s="12">
        <f t="shared" si="129"/>
        <v>6586.5998571428581</v>
      </c>
      <c r="S266" s="13">
        <f t="shared" si="130"/>
        <v>7171.2000000000007</v>
      </c>
      <c r="T266" s="13">
        <f t="shared" si="115"/>
        <v>0</v>
      </c>
      <c r="U266" s="14">
        <v>0</v>
      </c>
      <c r="V266" s="15">
        <f t="shared" si="114"/>
        <v>7171.2000000000007</v>
      </c>
      <c r="W266" s="15">
        <f t="shared" si="131"/>
        <v>-8976.0956146646004</v>
      </c>
      <c r="X266" s="15">
        <f t="shared" ref="X266:X329" si="139">IF(IF(W266+X265&gt;$Y$2,$Y$2,W266+X265)&lt;0,0,IF(W266+X265&gt;$Y$2,$Y$2,W266+X265))</f>
        <v>6403419.5279926835</v>
      </c>
      <c r="Y266" s="15">
        <f t="shared" si="135"/>
        <v>3646948.1012404952</v>
      </c>
      <c r="Z266" s="15">
        <f t="shared" si="132"/>
        <v>6518000</v>
      </c>
      <c r="AB266" s="2">
        <v>42205</v>
      </c>
      <c r="AC266" s="12">
        <f t="shared" si="121"/>
        <v>1580.2333941171551</v>
      </c>
      <c r="AD266" s="12">
        <f t="shared" si="133"/>
        <v>2507.5603591071431</v>
      </c>
      <c r="AE266" s="12">
        <f t="shared" si="138"/>
        <v>2582.7871698803574</v>
      </c>
      <c r="AF266" s="34">
        <f t="shared" si="117"/>
        <v>86400</v>
      </c>
      <c r="AG266" s="36">
        <f t="shared" si="116"/>
        <v>0</v>
      </c>
      <c r="AH266" s="15">
        <f t="shared" si="134"/>
        <v>-1002.5537757632023</v>
      </c>
      <c r="AI266" s="15">
        <f t="shared" si="136"/>
        <v>0</v>
      </c>
      <c r="AJ266" s="15">
        <f t="shared" si="137"/>
        <v>0</v>
      </c>
    </row>
    <row r="267" spans="1:36" x14ac:dyDescent="0.15">
      <c r="A267" s="2">
        <v>42206</v>
      </c>
      <c r="B267" s="42">
        <v>0.162940381</v>
      </c>
      <c r="C267" s="12">
        <f t="shared" si="122"/>
        <v>14078.0489184</v>
      </c>
      <c r="D267" s="12">
        <f>Výpar!$K$18/31</f>
        <v>22387.33928571429</v>
      </c>
      <c r="E267" s="12">
        <f t="shared" si="123"/>
        <v>23058.959464285719</v>
      </c>
      <c r="F267" s="13">
        <f t="shared" ref="F267:F330" si="140">IF(K266&lt;4/5*$L$2,0.135*86400*1/3,0.135*86400)</f>
        <v>3888</v>
      </c>
      <c r="G267" s="13">
        <f t="shared" si="124"/>
        <v>7171.2000000000007</v>
      </c>
      <c r="H267" s="14">
        <f t="shared" si="124"/>
        <v>7171.2000000000007</v>
      </c>
      <c r="I267" s="15">
        <f t="shared" si="118"/>
        <v>18230.400000000001</v>
      </c>
      <c r="J267" s="15">
        <f t="shared" si="119"/>
        <v>-27211.310545885721</v>
      </c>
      <c r="K267" s="15">
        <f t="shared" si="125"/>
        <v>4402006.692433428</v>
      </c>
      <c r="L267" s="15">
        <f t="shared" si="126"/>
        <v>0</v>
      </c>
      <c r="N267" s="2">
        <v>42206</v>
      </c>
      <c r="O267" s="42">
        <f t="shared" si="120"/>
        <v>5.3777420376487653E-2</v>
      </c>
      <c r="P267" s="12">
        <f t="shared" si="127"/>
        <v>4646.3691205285331</v>
      </c>
      <c r="Q267" s="12">
        <f t="shared" si="128"/>
        <v>6394.7571428571437</v>
      </c>
      <c r="R267" s="12">
        <f t="shared" si="129"/>
        <v>6586.5998571428581</v>
      </c>
      <c r="S267" s="13">
        <f t="shared" si="130"/>
        <v>7171.2000000000007</v>
      </c>
      <c r="T267" s="13">
        <f t="shared" si="115"/>
        <v>0</v>
      </c>
      <c r="U267" s="14">
        <v>0</v>
      </c>
      <c r="V267" s="15">
        <f t="shared" si="114"/>
        <v>7171.2000000000007</v>
      </c>
      <c r="W267" s="15">
        <f t="shared" si="131"/>
        <v>-9111.4307366143257</v>
      </c>
      <c r="X267" s="15">
        <f t="shared" si="139"/>
        <v>6394308.0972560691</v>
      </c>
      <c r="Y267" s="15">
        <f t="shared" si="135"/>
        <v>3514144.7677599499</v>
      </c>
      <c r="Z267" s="15">
        <f t="shared" si="132"/>
        <v>6518000</v>
      </c>
      <c r="AB267" s="2">
        <v>42206</v>
      </c>
      <c r="AC267" s="12">
        <f t="shared" si="121"/>
        <v>1535.5085286179387</v>
      </c>
      <c r="AD267" s="12">
        <f t="shared" si="133"/>
        <v>2507.5603591071431</v>
      </c>
      <c r="AE267" s="12">
        <f t="shared" si="138"/>
        <v>2582.7871698803574</v>
      </c>
      <c r="AF267" s="34">
        <f t="shared" si="117"/>
        <v>86400</v>
      </c>
      <c r="AG267" s="36">
        <f t="shared" si="116"/>
        <v>0</v>
      </c>
      <c r="AH267" s="15">
        <f t="shared" si="134"/>
        <v>-1047.2786412624187</v>
      </c>
      <c r="AI267" s="15">
        <f t="shared" si="136"/>
        <v>0</v>
      </c>
      <c r="AJ267" s="15">
        <f t="shared" si="137"/>
        <v>0</v>
      </c>
    </row>
    <row r="268" spans="1:36" x14ac:dyDescent="0.15">
      <c r="A268" s="2">
        <v>42207</v>
      </c>
      <c r="B268" s="42">
        <v>0.162940381</v>
      </c>
      <c r="C268" s="12">
        <f t="shared" si="122"/>
        <v>14078.0489184</v>
      </c>
      <c r="D268" s="12">
        <f>Výpar!$K$18/31</f>
        <v>22387.33928571429</v>
      </c>
      <c r="E268" s="12">
        <f t="shared" si="123"/>
        <v>23058.959464285719</v>
      </c>
      <c r="F268" s="13">
        <f t="shared" si="140"/>
        <v>3888</v>
      </c>
      <c r="G268" s="13">
        <f t="shared" si="124"/>
        <v>7171.2000000000007</v>
      </c>
      <c r="H268" s="14">
        <f t="shared" si="124"/>
        <v>7171.2000000000007</v>
      </c>
      <c r="I268" s="15">
        <f t="shared" si="118"/>
        <v>18230.400000000001</v>
      </c>
      <c r="J268" s="15">
        <f t="shared" si="119"/>
        <v>-27211.310545885721</v>
      </c>
      <c r="K268" s="15">
        <f t="shared" si="125"/>
        <v>4374795.3818875421</v>
      </c>
      <c r="L268" s="15">
        <f t="shared" si="126"/>
        <v>0</v>
      </c>
      <c r="N268" s="2">
        <v>42207</v>
      </c>
      <c r="O268" s="42">
        <f t="shared" si="120"/>
        <v>5.3777420376487653E-2</v>
      </c>
      <c r="P268" s="12">
        <f t="shared" si="127"/>
        <v>4646.3691205285331</v>
      </c>
      <c r="Q268" s="12">
        <f t="shared" si="128"/>
        <v>6394.7571428571437</v>
      </c>
      <c r="R268" s="12">
        <f t="shared" si="129"/>
        <v>6586.5998571428581</v>
      </c>
      <c r="S268" s="13">
        <f t="shared" si="130"/>
        <v>7171.2000000000007</v>
      </c>
      <c r="T268" s="13">
        <f t="shared" si="115"/>
        <v>0</v>
      </c>
      <c r="U268" s="14">
        <v>0</v>
      </c>
      <c r="V268" s="15">
        <f t="shared" si="114"/>
        <v>7171.2000000000007</v>
      </c>
      <c r="W268" s="15">
        <f t="shared" si="131"/>
        <v>-9111.4307366143257</v>
      </c>
      <c r="X268" s="15">
        <f t="shared" si="139"/>
        <v>6385196.6665194547</v>
      </c>
      <c r="Y268" s="15">
        <f t="shared" si="135"/>
        <v>3372230.0035427902</v>
      </c>
      <c r="Z268" s="15">
        <f t="shared" si="132"/>
        <v>6518000</v>
      </c>
      <c r="AB268" s="2">
        <v>42207</v>
      </c>
      <c r="AC268" s="12">
        <f t="shared" si="121"/>
        <v>1535.5085286179387</v>
      </c>
      <c r="AD268" s="12">
        <f t="shared" si="133"/>
        <v>2507.5603591071431</v>
      </c>
      <c r="AE268" s="12">
        <f t="shared" si="138"/>
        <v>2582.7871698803574</v>
      </c>
      <c r="AF268" s="34">
        <f t="shared" si="117"/>
        <v>86400</v>
      </c>
      <c r="AG268" s="36">
        <f t="shared" si="116"/>
        <v>0</v>
      </c>
      <c r="AH268" s="15">
        <f t="shared" si="134"/>
        <v>-1047.2786412624187</v>
      </c>
      <c r="AI268" s="15">
        <f t="shared" si="136"/>
        <v>0</v>
      </c>
      <c r="AJ268" s="15">
        <f t="shared" si="137"/>
        <v>0</v>
      </c>
    </row>
    <row r="269" spans="1:36" x14ac:dyDescent="0.15">
      <c r="A269" s="2">
        <v>42208</v>
      </c>
      <c r="B269" s="42">
        <v>0.15463492200000001</v>
      </c>
      <c r="C269" s="12">
        <f t="shared" si="122"/>
        <v>13360.4572608</v>
      </c>
      <c r="D269" s="12">
        <f>Výpar!$K$18/31</f>
        <v>22387.33928571429</v>
      </c>
      <c r="E269" s="12">
        <f t="shared" si="123"/>
        <v>23058.959464285719</v>
      </c>
      <c r="F269" s="13">
        <f t="shared" si="140"/>
        <v>3888</v>
      </c>
      <c r="G269" s="13">
        <f t="shared" si="124"/>
        <v>7171.2000000000007</v>
      </c>
      <c r="H269" s="14">
        <f t="shared" si="124"/>
        <v>7171.2000000000007</v>
      </c>
      <c r="I269" s="15">
        <f t="shared" si="118"/>
        <v>18230.400000000001</v>
      </c>
      <c r="J269" s="15">
        <f t="shared" si="119"/>
        <v>-27928.902203485719</v>
      </c>
      <c r="K269" s="15">
        <f t="shared" si="125"/>
        <v>4346866.4796840567</v>
      </c>
      <c r="L269" s="15">
        <f t="shared" si="126"/>
        <v>0</v>
      </c>
      <c r="N269" s="2">
        <v>42208</v>
      </c>
      <c r="O269" s="42">
        <f t="shared" si="120"/>
        <v>5.1036257275471696E-2</v>
      </c>
      <c r="P269" s="12">
        <f t="shared" si="127"/>
        <v>4409.5326286007548</v>
      </c>
      <c r="Q269" s="12">
        <f t="shared" si="128"/>
        <v>6394.7571428571437</v>
      </c>
      <c r="R269" s="12">
        <f t="shared" si="129"/>
        <v>6586.5998571428581</v>
      </c>
      <c r="S269" s="13">
        <f t="shared" si="130"/>
        <v>7171.2000000000007</v>
      </c>
      <c r="T269" s="13">
        <f t="shared" si="115"/>
        <v>0</v>
      </c>
      <c r="U269" s="14">
        <v>0</v>
      </c>
      <c r="V269" s="15">
        <f t="shared" si="114"/>
        <v>7171.2000000000007</v>
      </c>
      <c r="W269" s="15">
        <f t="shared" si="131"/>
        <v>-9348.2672285421031</v>
      </c>
      <c r="X269" s="15">
        <f t="shared" si="139"/>
        <v>6375848.3992909128</v>
      </c>
      <c r="Y269" s="15">
        <f t="shared" si="135"/>
        <v>3220730.1356051611</v>
      </c>
      <c r="Z269" s="15">
        <f t="shared" si="132"/>
        <v>6518000</v>
      </c>
      <c r="AB269" s="2">
        <v>42208</v>
      </c>
      <c r="AC269" s="12">
        <f t="shared" si="121"/>
        <v>1457.240004570566</v>
      </c>
      <c r="AD269" s="12">
        <f t="shared" si="133"/>
        <v>2507.5603591071431</v>
      </c>
      <c r="AE269" s="12">
        <f t="shared" si="138"/>
        <v>2582.7871698803574</v>
      </c>
      <c r="AF269" s="34">
        <f t="shared" si="117"/>
        <v>86400</v>
      </c>
      <c r="AG269" s="36">
        <f t="shared" si="116"/>
        <v>0</v>
      </c>
      <c r="AH269" s="15">
        <f t="shared" si="134"/>
        <v>-1125.5471653097914</v>
      </c>
      <c r="AI269" s="15">
        <f t="shared" si="136"/>
        <v>0</v>
      </c>
      <c r="AJ269" s="15">
        <f t="shared" si="137"/>
        <v>0</v>
      </c>
    </row>
    <row r="270" spans="1:36" x14ac:dyDescent="0.15">
      <c r="A270" s="2">
        <v>42209</v>
      </c>
      <c r="B270" s="42">
        <v>0.15463492200000001</v>
      </c>
      <c r="C270" s="12">
        <f t="shared" si="122"/>
        <v>13360.4572608</v>
      </c>
      <c r="D270" s="12">
        <f>Výpar!$K$18/31</f>
        <v>22387.33928571429</v>
      </c>
      <c r="E270" s="12">
        <f t="shared" si="123"/>
        <v>23058.959464285719</v>
      </c>
      <c r="F270" s="13">
        <f t="shared" si="140"/>
        <v>3888</v>
      </c>
      <c r="G270" s="13">
        <f t="shared" si="124"/>
        <v>7171.2000000000007</v>
      </c>
      <c r="H270" s="14">
        <f t="shared" si="124"/>
        <v>7171.2000000000007</v>
      </c>
      <c r="I270" s="15">
        <f t="shared" si="118"/>
        <v>18230.400000000001</v>
      </c>
      <c r="J270" s="15">
        <f t="shared" si="119"/>
        <v>-27928.902203485719</v>
      </c>
      <c r="K270" s="15">
        <f t="shared" si="125"/>
        <v>4318937.5774805713</v>
      </c>
      <c r="L270" s="15">
        <f t="shared" si="126"/>
        <v>0</v>
      </c>
      <c r="N270" s="2">
        <v>42209</v>
      </c>
      <c r="O270" s="42">
        <f t="shared" si="120"/>
        <v>5.1036257275471696E-2</v>
      </c>
      <c r="P270" s="12">
        <f t="shared" si="127"/>
        <v>4409.5326286007548</v>
      </c>
      <c r="Q270" s="12">
        <f t="shared" si="128"/>
        <v>6394.7571428571437</v>
      </c>
      <c r="R270" s="12">
        <f t="shared" si="129"/>
        <v>6586.5998571428581</v>
      </c>
      <c r="S270" s="13">
        <f t="shared" si="130"/>
        <v>7171.2000000000007</v>
      </c>
      <c r="T270" s="13">
        <f t="shared" si="115"/>
        <v>0</v>
      </c>
      <c r="U270" s="14">
        <v>0</v>
      </c>
      <c r="V270" s="15">
        <f t="shared" si="114"/>
        <v>7171.2000000000007</v>
      </c>
      <c r="W270" s="15">
        <f t="shared" si="131"/>
        <v>-9348.2672285421031</v>
      </c>
      <c r="X270" s="15">
        <f t="shared" si="139"/>
        <v>6366500.1320623709</v>
      </c>
      <c r="Y270" s="15">
        <f t="shared" si="135"/>
        <v>3059882.0004389901</v>
      </c>
      <c r="Z270" s="15">
        <f t="shared" si="132"/>
        <v>6518000</v>
      </c>
      <c r="AB270" s="2">
        <v>42209</v>
      </c>
      <c r="AC270" s="12">
        <f t="shared" si="121"/>
        <v>1457.240004570566</v>
      </c>
      <c r="AD270" s="12">
        <f t="shared" si="133"/>
        <v>2507.5603591071431</v>
      </c>
      <c r="AE270" s="12">
        <f t="shared" si="138"/>
        <v>2582.7871698803574</v>
      </c>
      <c r="AF270" s="34">
        <f t="shared" si="117"/>
        <v>86400</v>
      </c>
      <c r="AG270" s="36">
        <f t="shared" si="116"/>
        <v>0</v>
      </c>
      <c r="AH270" s="15">
        <f t="shared" si="134"/>
        <v>-1125.5471653097914</v>
      </c>
      <c r="AI270" s="15">
        <f t="shared" si="136"/>
        <v>0</v>
      </c>
      <c r="AJ270" s="15">
        <f t="shared" si="137"/>
        <v>0</v>
      </c>
    </row>
    <row r="271" spans="1:36" x14ac:dyDescent="0.15">
      <c r="A271" s="2">
        <v>42210</v>
      </c>
      <c r="B271" s="42">
        <v>0.15107544000000001</v>
      </c>
      <c r="C271" s="12">
        <f t="shared" si="122"/>
        <v>13052.918016</v>
      </c>
      <c r="D271" s="12">
        <f>Výpar!$K$18/31</f>
        <v>22387.33928571429</v>
      </c>
      <c r="E271" s="12">
        <f t="shared" si="123"/>
        <v>23058.959464285719</v>
      </c>
      <c r="F271" s="13">
        <f t="shared" si="140"/>
        <v>3888</v>
      </c>
      <c r="G271" s="13">
        <f t="shared" si="124"/>
        <v>7171.2000000000007</v>
      </c>
      <c r="H271" s="14">
        <f t="shared" si="124"/>
        <v>7171.2000000000007</v>
      </c>
      <c r="I271" s="15">
        <f t="shared" si="118"/>
        <v>18230.400000000001</v>
      </c>
      <c r="J271" s="15">
        <f t="shared" si="119"/>
        <v>-28236.441448285721</v>
      </c>
      <c r="K271" s="15">
        <f t="shared" si="125"/>
        <v>4290701.1360322852</v>
      </c>
      <c r="L271" s="15">
        <f t="shared" si="126"/>
        <v>0</v>
      </c>
      <c r="N271" s="2">
        <v>42210</v>
      </c>
      <c r="O271" s="42">
        <f t="shared" si="120"/>
        <v>4.9861473230769227E-2</v>
      </c>
      <c r="P271" s="12">
        <f t="shared" si="127"/>
        <v>4308.0312871384613</v>
      </c>
      <c r="Q271" s="12">
        <f t="shared" si="128"/>
        <v>6394.7571428571437</v>
      </c>
      <c r="R271" s="12">
        <f t="shared" si="129"/>
        <v>6586.5998571428581</v>
      </c>
      <c r="S271" s="13">
        <f t="shared" si="130"/>
        <v>7171.2000000000007</v>
      </c>
      <c r="T271" s="13">
        <f t="shared" si="115"/>
        <v>0</v>
      </c>
      <c r="U271" s="14">
        <v>0</v>
      </c>
      <c r="V271" s="15">
        <f t="shared" si="114"/>
        <v>7171.2000000000007</v>
      </c>
      <c r="W271" s="15">
        <f t="shared" si="131"/>
        <v>-9449.7685700043967</v>
      </c>
      <c r="X271" s="15">
        <f t="shared" si="139"/>
        <v>6357050.3634923669</v>
      </c>
      <c r="Y271" s="15">
        <f t="shared" si="135"/>
        <v>2889482.5953613529</v>
      </c>
      <c r="Z271" s="15">
        <f t="shared" si="132"/>
        <v>6518000</v>
      </c>
      <c r="AB271" s="2">
        <v>42210</v>
      </c>
      <c r="AC271" s="12">
        <f t="shared" si="121"/>
        <v>1423.6963554461538</v>
      </c>
      <c r="AD271" s="12">
        <f t="shared" si="133"/>
        <v>2507.5603591071431</v>
      </c>
      <c r="AE271" s="12">
        <f t="shared" si="138"/>
        <v>2582.7871698803574</v>
      </c>
      <c r="AF271" s="34">
        <f t="shared" si="117"/>
        <v>86400</v>
      </c>
      <c r="AG271" s="36">
        <f t="shared" si="116"/>
        <v>0</v>
      </c>
      <c r="AH271" s="15">
        <f t="shared" si="134"/>
        <v>-1159.0908144342036</v>
      </c>
      <c r="AI271" s="15">
        <f t="shared" si="136"/>
        <v>0</v>
      </c>
      <c r="AJ271" s="15">
        <f t="shared" si="137"/>
        <v>0</v>
      </c>
    </row>
    <row r="272" spans="1:36" x14ac:dyDescent="0.15">
      <c r="A272" s="2">
        <v>42211</v>
      </c>
      <c r="B272" s="42">
        <v>0.12492545200000001</v>
      </c>
      <c r="C272" s="12">
        <f t="shared" si="122"/>
        <v>10793.559052800001</v>
      </c>
      <c r="D272" s="12">
        <f>Výpar!$K$18/31</f>
        <v>22387.33928571429</v>
      </c>
      <c r="E272" s="12">
        <f t="shared" si="123"/>
        <v>23058.959464285719</v>
      </c>
      <c r="F272" s="13">
        <f t="shared" si="140"/>
        <v>3888</v>
      </c>
      <c r="G272" s="13">
        <f t="shared" si="124"/>
        <v>7171.2000000000007</v>
      </c>
      <c r="H272" s="14">
        <f t="shared" si="124"/>
        <v>7171.2000000000007</v>
      </c>
      <c r="I272" s="15">
        <f t="shared" si="118"/>
        <v>18230.400000000001</v>
      </c>
      <c r="J272" s="15">
        <f t="shared" si="119"/>
        <v>-30495.800411485718</v>
      </c>
      <c r="K272" s="15">
        <f t="shared" si="125"/>
        <v>4260205.3356207991</v>
      </c>
      <c r="L272" s="15">
        <f t="shared" si="126"/>
        <v>0</v>
      </c>
      <c r="N272" s="2">
        <v>42211</v>
      </c>
      <c r="O272" s="42">
        <f t="shared" si="120"/>
        <v>4.1230838584615383E-2</v>
      </c>
      <c r="P272" s="12">
        <f t="shared" si="127"/>
        <v>3562.3444537107689</v>
      </c>
      <c r="Q272" s="12">
        <f t="shared" si="128"/>
        <v>6394.7571428571437</v>
      </c>
      <c r="R272" s="12">
        <f t="shared" si="129"/>
        <v>6586.5998571428581</v>
      </c>
      <c r="S272" s="13">
        <f t="shared" si="130"/>
        <v>7171.2000000000007</v>
      </c>
      <c r="T272" s="13">
        <f t="shared" si="115"/>
        <v>0</v>
      </c>
      <c r="U272" s="14">
        <v>0</v>
      </c>
      <c r="V272" s="15">
        <f t="shared" si="114"/>
        <v>7171.2000000000007</v>
      </c>
      <c r="W272" s="15">
        <f t="shared" si="131"/>
        <v>-10195.45540343209</v>
      </c>
      <c r="X272" s="15">
        <f t="shared" si="139"/>
        <v>6346854.9080889346</v>
      </c>
      <c r="Y272" s="15">
        <f t="shared" si="135"/>
        <v>2708142.0480468553</v>
      </c>
      <c r="Z272" s="15">
        <f t="shared" si="132"/>
        <v>6518000</v>
      </c>
      <c r="AB272" s="2">
        <v>42211</v>
      </c>
      <c r="AC272" s="12">
        <f t="shared" si="121"/>
        <v>1177.2655483569231</v>
      </c>
      <c r="AD272" s="12">
        <f t="shared" si="133"/>
        <v>2507.5603591071431</v>
      </c>
      <c r="AE272" s="12">
        <f t="shared" si="138"/>
        <v>2582.7871698803574</v>
      </c>
      <c r="AF272" s="34">
        <f t="shared" si="117"/>
        <v>86400</v>
      </c>
      <c r="AG272" s="36">
        <f t="shared" si="116"/>
        <v>0</v>
      </c>
      <c r="AH272" s="15">
        <f t="shared" si="134"/>
        <v>-1405.5216215234343</v>
      </c>
      <c r="AI272" s="15">
        <f t="shared" si="136"/>
        <v>0</v>
      </c>
      <c r="AJ272" s="15">
        <f t="shared" si="137"/>
        <v>0</v>
      </c>
    </row>
    <row r="273" spans="1:36" x14ac:dyDescent="0.15">
      <c r="A273" s="2">
        <v>42212</v>
      </c>
      <c r="B273" s="42">
        <v>0.19927209700000001</v>
      </c>
      <c r="C273" s="12">
        <f t="shared" si="122"/>
        <v>17217.109180800002</v>
      </c>
      <c r="D273" s="12">
        <f>Výpar!$K$18/31</f>
        <v>22387.33928571429</v>
      </c>
      <c r="E273" s="12">
        <f t="shared" si="123"/>
        <v>23058.959464285719</v>
      </c>
      <c r="F273" s="13">
        <f t="shared" si="140"/>
        <v>3888</v>
      </c>
      <c r="G273" s="13">
        <f t="shared" si="124"/>
        <v>7171.2000000000007</v>
      </c>
      <c r="H273" s="14">
        <f t="shared" si="124"/>
        <v>7171.2000000000007</v>
      </c>
      <c r="I273" s="15">
        <f t="shared" si="118"/>
        <v>18230.400000000001</v>
      </c>
      <c r="J273" s="15">
        <f t="shared" si="119"/>
        <v>-24072.250283485719</v>
      </c>
      <c r="K273" s="15">
        <f t="shared" si="125"/>
        <v>4236133.0853373138</v>
      </c>
      <c r="L273" s="15">
        <f t="shared" si="126"/>
        <v>0</v>
      </c>
      <c r="N273" s="2">
        <v>42212</v>
      </c>
      <c r="O273" s="42">
        <f t="shared" si="120"/>
        <v>6.5768468588969523E-2</v>
      </c>
      <c r="P273" s="12">
        <f t="shared" si="127"/>
        <v>5682.3956860869666</v>
      </c>
      <c r="Q273" s="12">
        <f t="shared" si="128"/>
        <v>6394.7571428571437</v>
      </c>
      <c r="R273" s="12">
        <f t="shared" si="129"/>
        <v>6586.5998571428581</v>
      </c>
      <c r="S273" s="13">
        <f t="shared" si="130"/>
        <v>7171.2000000000007</v>
      </c>
      <c r="T273" s="13">
        <f t="shared" si="115"/>
        <v>0</v>
      </c>
      <c r="U273" s="14">
        <v>0</v>
      </c>
      <c r="V273" s="15">
        <f t="shared" si="114"/>
        <v>7171.2000000000007</v>
      </c>
      <c r="W273" s="15">
        <f t="shared" si="131"/>
        <v>-8075.4041710558913</v>
      </c>
      <c r="X273" s="15">
        <f t="shared" si="139"/>
        <v>6338779.5039178785</v>
      </c>
      <c r="Y273" s="15">
        <f t="shared" si="135"/>
        <v>2520846.1477936776</v>
      </c>
      <c r="Z273" s="15">
        <f t="shared" si="132"/>
        <v>6518000</v>
      </c>
      <c r="AB273" s="2">
        <v>42212</v>
      </c>
      <c r="AC273" s="12">
        <f t="shared" si="121"/>
        <v>1877.8893395313789</v>
      </c>
      <c r="AD273" s="12">
        <f t="shared" si="133"/>
        <v>2507.5603591071431</v>
      </c>
      <c r="AE273" s="12">
        <f t="shared" si="138"/>
        <v>2582.7871698803574</v>
      </c>
      <c r="AF273" s="34">
        <f t="shared" si="117"/>
        <v>86400</v>
      </c>
      <c r="AG273" s="36">
        <f t="shared" si="116"/>
        <v>0</v>
      </c>
      <c r="AH273" s="15">
        <f t="shared" si="134"/>
        <v>-704.89783034897846</v>
      </c>
      <c r="AI273" s="15">
        <f t="shared" si="136"/>
        <v>0</v>
      </c>
      <c r="AJ273" s="15">
        <f t="shared" si="137"/>
        <v>0</v>
      </c>
    </row>
    <row r="274" spans="1:36" x14ac:dyDescent="0.15">
      <c r="A274" s="2">
        <v>42213</v>
      </c>
      <c r="B274" s="42">
        <v>0.24204020100000001</v>
      </c>
      <c r="C274" s="12">
        <f t="shared" si="122"/>
        <v>20912.273366400001</v>
      </c>
      <c r="D274" s="12">
        <f>Výpar!$K$18/31</f>
        <v>22387.33928571429</v>
      </c>
      <c r="E274" s="12">
        <f t="shared" si="123"/>
        <v>23058.959464285719</v>
      </c>
      <c r="F274" s="13">
        <f t="shared" si="140"/>
        <v>3888</v>
      </c>
      <c r="G274" s="13">
        <f t="shared" si="124"/>
        <v>7171.2000000000007</v>
      </c>
      <c r="H274" s="14">
        <f t="shared" si="124"/>
        <v>7171.2000000000007</v>
      </c>
      <c r="I274" s="15">
        <f t="shared" si="118"/>
        <v>18230.400000000001</v>
      </c>
      <c r="J274" s="15">
        <f t="shared" si="119"/>
        <v>-20377.08609788572</v>
      </c>
      <c r="K274" s="15">
        <f t="shared" si="125"/>
        <v>4215755.999239428</v>
      </c>
      <c r="L274" s="15">
        <f t="shared" si="126"/>
        <v>0</v>
      </c>
      <c r="N274" s="2">
        <v>42213</v>
      </c>
      <c r="O274" s="42">
        <f t="shared" si="120"/>
        <v>7.9883805090566029E-2</v>
      </c>
      <c r="P274" s="12">
        <f t="shared" si="127"/>
        <v>6901.9607598249049</v>
      </c>
      <c r="Q274" s="12">
        <f t="shared" si="128"/>
        <v>6394.7571428571437</v>
      </c>
      <c r="R274" s="12">
        <f t="shared" si="129"/>
        <v>6586.5998571428581</v>
      </c>
      <c r="S274" s="13">
        <f t="shared" si="130"/>
        <v>7171.2000000000007</v>
      </c>
      <c r="T274" s="13">
        <f t="shared" si="115"/>
        <v>0</v>
      </c>
      <c r="U274" s="14">
        <v>0</v>
      </c>
      <c r="V274" s="15">
        <f t="shared" si="114"/>
        <v>7171.2000000000007</v>
      </c>
      <c r="W274" s="15">
        <f t="shared" si="131"/>
        <v>-6855.839097317953</v>
      </c>
      <c r="X274" s="15">
        <f t="shared" si="139"/>
        <v>6331923.6648205603</v>
      </c>
      <c r="Y274" s="15">
        <f t="shared" si="135"/>
        <v>2327913.9735169197</v>
      </c>
      <c r="Z274" s="15">
        <f t="shared" si="132"/>
        <v>6518000</v>
      </c>
      <c r="AB274" s="2">
        <v>42213</v>
      </c>
      <c r="AC274" s="12">
        <f t="shared" si="121"/>
        <v>2280.9250268286787</v>
      </c>
      <c r="AD274" s="12">
        <f t="shared" si="133"/>
        <v>2507.5603591071431</v>
      </c>
      <c r="AE274" s="12">
        <f t="shared" si="138"/>
        <v>2582.7871698803574</v>
      </c>
      <c r="AF274" s="34">
        <f t="shared" si="117"/>
        <v>86400</v>
      </c>
      <c r="AG274" s="36">
        <f t="shared" si="116"/>
        <v>0</v>
      </c>
      <c r="AH274" s="15">
        <f t="shared" si="134"/>
        <v>-301.86214305167869</v>
      </c>
      <c r="AI274" s="15">
        <f t="shared" si="136"/>
        <v>0</v>
      </c>
      <c r="AJ274" s="15">
        <f t="shared" si="137"/>
        <v>0</v>
      </c>
    </row>
    <row r="275" spans="1:36" x14ac:dyDescent="0.15">
      <c r="A275" s="2">
        <v>42214</v>
      </c>
      <c r="B275" s="42">
        <v>0.21900795000000001</v>
      </c>
      <c r="C275" s="12">
        <f t="shared" si="122"/>
        <v>18922.28688</v>
      </c>
      <c r="D275" s="12">
        <f>Výpar!$K$18/31</f>
        <v>22387.33928571429</v>
      </c>
      <c r="E275" s="12">
        <f t="shared" si="123"/>
        <v>23058.959464285719</v>
      </c>
      <c r="F275" s="13">
        <f t="shared" si="140"/>
        <v>3888</v>
      </c>
      <c r="G275" s="13">
        <f t="shared" si="124"/>
        <v>7171.2000000000007</v>
      </c>
      <c r="H275" s="14">
        <f t="shared" si="124"/>
        <v>7171.2000000000007</v>
      </c>
      <c r="I275" s="15">
        <f t="shared" si="118"/>
        <v>18230.400000000001</v>
      </c>
      <c r="J275" s="15">
        <f t="shared" si="119"/>
        <v>-22367.072584285721</v>
      </c>
      <c r="K275" s="15">
        <f t="shared" si="125"/>
        <v>4193388.9266551421</v>
      </c>
      <c r="L275" s="15">
        <f t="shared" si="126"/>
        <v>0</v>
      </c>
      <c r="N275" s="2">
        <v>42214</v>
      </c>
      <c r="O275" s="42">
        <f t="shared" si="120"/>
        <v>7.2282159404934682E-2</v>
      </c>
      <c r="P275" s="12">
        <f t="shared" si="127"/>
        <v>6245.1785725863565</v>
      </c>
      <c r="Q275" s="12">
        <f t="shared" si="128"/>
        <v>6394.7571428571437</v>
      </c>
      <c r="R275" s="12">
        <f t="shared" si="129"/>
        <v>6586.5998571428581</v>
      </c>
      <c r="S275" s="13">
        <f t="shared" si="130"/>
        <v>7171.2000000000007</v>
      </c>
      <c r="T275" s="13">
        <f t="shared" si="115"/>
        <v>0</v>
      </c>
      <c r="U275" s="14">
        <v>0</v>
      </c>
      <c r="V275" s="15">
        <f t="shared" si="114"/>
        <v>7171.2000000000007</v>
      </c>
      <c r="W275" s="15">
        <f t="shared" si="131"/>
        <v>-7512.6212845565015</v>
      </c>
      <c r="X275" s="15">
        <f t="shared" si="139"/>
        <v>6324411.0435360037</v>
      </c>
      <c r="Y275" s="15">
        <f t="shared" si="135"/>
        <v>2126812.3957683668</v>
      </c>
      <c r="Z275" s="15">
        <f t="shared" si="132"/>
        <v>6518000</v>
      </c>
      <c r="AB275" s="2">
        <v>42214</v>
      </c>
      <c r="AC275" s="12">
        <f t="shared" si="121"/>
        <v>2063.8749768243829</v>
      </c>
      <c r="AD275" s="12">
        <f t="shared" si="133"/>
        <v>2507.5603591071431</v>
      </c>
      <c r="AE275" s="12">
        <f t="shared" si="138"/>
        <v>2582.7871698803574</v>
      </c>
      <c r="AF275" s="34">
        <f t="shared" si="117"/>
        <v>86400</v>
      </c>
      <c r="AG275" s="36">
        <f t="shared" si="116"/>
        <v>0</v>
      </c>
      <c r="AH275" s="15">
        <f t="shared" si="134"/>
        <v>-518.91219305597451</v>
      </c>
      <c r="AI275" s="15">
        <f t="shared" si="136"/>
        <v>0</v>
      </c>
      <c r="AJ275" s="15">
        <f t="shared" si="137"/>
        <v>0</v>
      </c>
    </row>
    <row r="276" spans="1:36" x14ac:dyDescent="0.15">
      <c r="A276" s="2">
        <v>42215</v>
      </c>
      <c r="B276" s="42">
        <v>0.19629048299999999</v>
      </c>
      <c r="C276" s="12">
        <f t="shared" si="122"/>
        <v>16959.497731199997</v>
      </c>
      <c r="D276" s="12">
        <f>Výpar!$K$18/31</f>
        <v>22387.33928571429</v>
      </c>
      <c r="E276" s="12">
        <f t="shared" si="123"/>
        <v>23058.959464285719</v>
      </c>
      <c r="F276" s="13">
        <f t="shared" si="140"/>
        <v>3888</v>
      </c>
      <c r="G276" s="13">
        <f t="shared" si="124"/>
        <v>7171.2000000000007</v>
      </c>
      <c r="H276" s="14">
        <f t="shared" si="124"/>
        <v>7171.2000000000007</v>
      </c>
      <c r="I276" s="15">
        <f t="shared" si="118"/>
        <v>18230.400000000001</v>
      </c>
      <c r="J276" s="15">
        <f t="shared" si="119"/>
        <v>-24329.861733085723</v>
      </c>
      <c r="K276" s="15">
        <f t="shared" si="125"/>
        <v>4169059.0649220562</v>
      </c>
      <c r="L276" s="15">
        <f t="shared" si="126"/>
        <v>0</v>
      </c>
      <c r="N276" s="2">
        <v>42215</v>
      </c>
      <c r="O276" s="42">
        <f t="shared" si="120"/>
        <v>6.4784406145428144E-2</v>
      </c>
      <c r="P276" s="12">
        <f t="shared" si="127"/>
        <v>5597.3726909649913</v>
      </c>
      <c r="Q276" s="12">
        <f t="shared" si="128"/>
        <v>6394.7571428571437</v>
      </c>
      <c r="R276" s="12">
        <f t="shared" si="129"/>
        <v>6586.5998571428581</v>
      </c>
      <c r="S276" s="13">
        <f t="shared" si="130"/>
        <v>7171.2000000000007</v>
      </c>
      <c r="T276" s="13">
        <f t="shared" si="115"/>
        <v>0</v>
      </c>
      <c r="U276" s="14">
        <v>0</v>
      </c>
      <c r="V276" s="15">
        <f t="shared" si="114"/>
        <v>7171.2000000000007</v>
      </c>
      <c r="W276" s="15">
        <f t="shared" si="131"/>
        <v>-8160.4271661778666</v>
      </c>
      <c r="X276" s="15">
        <f t="shared" si="139"/>
        <v>6316250.6163698258</v>
      </c>
      <c r="Y276" s="15">
        <f t="shared" si="135"/>
        <v>1916902.5849720147</v>
      </c>
      <c r="Z276" s="15">
        <f t="shared" si="132"/>
        <v>6518000</v>
      </c>
      <c r="AB276" s="2">
        <v>42215</v>
      </c>
      <c r="AC276" s="12">
        <f t="shared" si="121"/>
        <v>1849.7913708268211</v>
      </c>
      <c r="AD276" s="12">
        <f t="shared" si="133"/>
        <v>2507.5603591071431</v>
      </c>
      <c r="AE276" s="12">
        <f t="shared" si="138"/>
        <v>2582.7871698803574</v>
      </c>
      <c r="AF276" s="34">
        <f t="shared" si="117"/>
        <v>86400</v>
      </c>
      <c r="AG276" s="36">
        <f t="shared" si="116"/>
        <v>0</v>
      </c>
      <c r="AH276" s="15">
        <f t="shared" si="134"/>
        <v>-732.9957990535363</v>
      </c>
      <c r="AI276" s="15">
        <f t="shared" si="136"/>
        <v>0</v>
      </c>
      <c r="AJ276" s="15">
        <f t="shared" si="137"/>
        <v>0</v>
      </c>
    </row>
    <row r="277" spans="1:36" x14ac:dyDescent="0.15">
      <c r="A277" s="2">
        <v>42216</v>
      </c>
      <c r="B277" s="42">
        <v>0.178410613</v>
      </c>
      <c r="C277" s="12">
        <f t="shared" si="122"/>
        <v>15414.6769632</v>
      </c>
      <c r="D277" s="12">
        <f>Výpar!$K$18/31</f>
        <v>22387.33928571429</v>
      </c>
      <c r="E277" s="12">
        <f t="shared" si="123"/>
        <v>23058.959464285719</v>
      </c>
      <c r="F277" s="13">
        <f t="shared" si="140"/>
        <v>3888</v>
      </c>
      <c r="G277" s="13">
        <f t="shared" si="124"/>
        <v>7171.2000000000007</v>
      </c>
      <c r="H277" s="14">
        <f t="shared" si="124"/>
        <v>7171.2000000000007</v>
      </c>
      <c r="I277" s="15">
        <f t="shared" si="118"/>
        <v>18230.400000000001</v>
      </c>
      <c r="J277" s="15">
        <f t="shared" si="119"/>
        <v>-25874.682501085721</v>
      </c>
      <c r="K277" s="15">
        <f t="shared" si="125"/>
        <v>4143184.3824209706</v>
      </c>
      <c r="L277" s="15">
        <f t="shared" si="126"/>
        <v>0</v>
      </c>
      <c r="N277" s="2">
        <v>42216</v>
      </c>
      <c r="O277" s="42">
        <f t="shared" si="120"/>
        <v>5.8883270531494919E-2</v>
      </c>
      <c r="P277" s="12">
        <f t="shared" si="127"/>
        <v>5087.5145739211612</v>
      </c>
      <c r="Q277" s="12">
        <f t="shared" si="128"/>
        <v>6394.7571428571437</v>
      </c>
      <c r="R277" s="12">
        <f t="shared" si="129"/>
        <v>6586.5998571428581</v>
      </c>
      <c r="S277" s="13">
        <f t="shared" si="130"/>
        <v>7171.2000000000007</v>
      </c>
      <c r="T277" s="13">
        <f t="shared" si="115"/>
        <v>0</v>
      </c>
      <c r="U277" s="14">
        <v>0</v>
      </c>
      <c r="V277" s="15">
        <f t="shared" si="114"/>
        <v>7171.2000000000007</v>
      </c>
      <c r="W277" s="15">
        <f t="shared" si="131"/>
        <v>-8670.2852832216959</v>
      </c>
      <c r="X277" s="15">
        <f t="shared" si="139"/>
        <v>6307580.3310866039</v>
      </c>
      <c r="Y277" s="15">
        <f t="shared" si="135"/>
        <v>1697812.6307753967</v>
      </c>
      <c r="Z277" s="15">
        <f t="shared" si="132"/>
        <v>6518000</v>
      </c>
      <c r="AB277" s="2">
        <v>42216</v>
      </c>
      <c r="AC277" s="12">
        <f t="shared" si="121"/>
        <v>1681.2960432285633</v>
      </c>
      <c r="AD277" s="12">
        <f t="shared" si="133"/>
        <v>2507.5603591071431</v>
      </c>
      <c r="AE277" s="12">
        <f t="shared" si="138"/>
        <v>2582.7871698803574</v>
      </c>
      <c r="AF277" s="34">
        <f t="shared" si="117"/>
        <v>86400</v>
      </c>
      <c r="AG277" s="36">
        <f t="shared" si="116"/>
        <v>0</v>
      </c>
      <c r="AH277" s="15">
        <f t="shared" si="134"/>
        <v>-901.49112665179405</v>
      </c>
      <c r="AI277" s="15">
        <f t="shared" si="136"/>
        <v>0</v>
      </c>
      <c r="AJ277" s="15">
        <f t="shared" si="137"/>
        <v>0</v>
      </c>
    </row>
    <row r="278" spans="1:36" x14ac:dyDescent="0.15">
      <c r="A278" s="2">
        <v>42217</v>
      </c>
      <c r="B278" s="42">
        <v>0.18433392200000001</v>
      </c>
      <c r="C278" s="12">
        <f t="shared" si="122"/>
        <v>15926.450860800001</v>
      </c>
      <c r="D278" s="12">
        <f>Výpar!$L$18/31</f>
        <v>20333.094827586207</v>
      </c>
      <c r="E278" s="12">
        <f t="shared" si="123"/>
        <v>20943.087672413792</v>
      </c>
      <c r="F278" s="13">
        <f t="shared" si="140"/>
        <v>3888</v>
      </c>
      <c r="G278" s="13">
        <f t="shared" si="124"/>
        <v>7171.2000000000007</v>
      </c>
      <c r="H278" s="14">
        <f t="shared" si="124"/>
        <v>7171.2000000000007</v>
      </c>
      <c r="I278" s="15">
        <f t="shared" si="118"/>
        <v>18230.400000000001</v>
      </c>
      <c r="J278" s="15">
        <f t="shared" si="119"/>
        <v>-23247.036811613791</v>
      </c>
      <c r="K278" s="15">
        <f t="shared" si="125"/>
        <v>4119937.3456093566</v>
      </c>
      <c r="L278" s="15">
        <f t="shared" si="126"/>
        <v>0</v>
      </c>
      <c r="N278" s="2">
        <v>42217</v>
      </c>
      <c r="O278" s="42">
        <f t="shared" si="120"/>
        <v>6.0838220410449929E-2</v>
      </c>
      <c r="P278" s="12">
        <f t="shared" si="127"/>
        <v>5256.4222434628737</v>
      </c>
      <c r="Q278" s="12">
        <f t="shared" si="128"/>
        <v>5807.9793103448283</v>
      </c>
      <c r="R278" s="12">
        <f t="shared" si="129"/>
        <v>5982.218689655173</v>
      </c>
      <c r="S278" s="13">
        <f t="shared" si="130"/>
        <v>7171.2000000000007</v>
      </c>
      <c r="T278" s="13">
        <f t="shared" si="115"/>
        <v>0</v>
      </c>
      <c r="U278" s="14">
        <v>0</v>
      </c>
      <c r="V278" s="15">
        <f t="shared" si="114"/>
        <v>7171.2000000000007</v>
      </c>
      <c r="W278" s="15">
        <f t="shared" si="131"/>
        <v>-7896.9964461922991</v>
      </c>
      <c r="X278" s="15">
        <f t="shared" si="139"/>
        <v>6299683.3346404117</v>
      </c>
      <c r="Y278" s="15">
        <f t="shared" si="135"/>
        <v>1471598.9689696161</v>
      </c>
      <c r="Z278" s="15">
        <f t="shared" si="132"/>
        <v>6518000</v>
      </c>
      <c r="AB278" s="2">
        <v>42217</v>
      </c>
      <c r="AC278" s="12">
        <f t="shared" si="121"/>
        <v>1737.1157941786937</v>
      </c>
      <c r="AD278" s="12">
        <f t="shared" si="133"/>
        <v>2277.4686137068966</v>
      </c>
      <c r="AE278" s="12">
        <f t="shared" si="138"/>
        <v>2345.7926721181034</v>
      </c>
      <c r="AF278" s="34">
        <f t="shared" si="117"/>
        <v>86400</v>
      </c>
      <c r="AG278" s="36">
        <f t="shared" si="116"/>
        <v>0</v>
      </c>
      <c r="AH278" s="15">
        <f t="shared" si="134"/>
        <v>-608.67687793940968</v>
      </c>
      <c r="AI278" s="15">
        <f t="shared" si="136"/>
        <v>0</v>
      </c>
      <c r="AJ278" s="15">
        <f t="shared" si="137"/>
        <v>0</v>
      </c>
    </row>
    <row r="279" spans="1:36" x14ac:dyDescent="0.15">
      <c r="A279" s="2">
        <v>42218</v>
      </c>
      <c r="B279" s="42">
        <v>0.30897992899999999</v>
      </c>
      <c r="C279" s="12">
        <f t="shared" si="122"/>
        <v>26695.865865599997</v>
      </c>
      <c r="D279" s="12">
        <f>Výpar!$L$18/31</f>
        <v>20333.094827586207</v>
      </c>
      <c r="E279" s="12">
        <f t="shared" si="123"/>
        <v>20943.087672413792</v>
      </c>
      <c r="F279" s="13">
        <f t="shared" si="140"/>
        <v>3888</v>
      </c>
      <c r="G279" s="13">
        <f t="shared" si="124"/>
        <v>7171.2000000000007</v>
      </c>
      <c r="H279" s="14">
        <f t="shared" si="124"/>
        <v>7171.2000000000007</v>
      </c>
      <c r="I279" s="15">
        <f t="shared" si="118"/>
        <v>18230.400000000001</v>
      </c>
      <c r="J279" s="15">
        <f t="shared" si="119"/>
        <v>-12477.621806813797</v>
      </c>
      <c r="K279" s="15">
        <f t="shared" si="125"/>
        <v>4107459.7238025428</v>
      </c>
      <c r="L279" s="15">
        <f t="shared" si="126"/>
        <v>0</v>
      </c>
      <c r="N279" s="2">
        <v>42218</v>
      </c>
      <c r="O279" s="42">
        <f t="shared" si="120"/>
        <v>0.10197682997764874</v>
      </c>
      <c r="P279" s="12">
        <f t="shared" si="127"/>
        <v>8810.7981100688521</v>
      </c>
      <c r="Q279" s="12">
        <f t="shared" si="128"/>
        <v>5807.9793103448283</v>
      </c>
      <c r="R279" s="12">
        <f t="shared" si="129"/>
        <v>5982.218689655173</v>
      </c>
      <c r="S279" s="13">
        <f t="shared" si="130"/>
        <v>7171.2000000000007</v>
      </c>
      <c r="T279" s="13">
        <f t="shared" si="115"/>
        <v>0</v>
      </c>
      <c r="U279" s="14">
        <v>0</v>
      </c>
      <c r="V279" s="15">
        <f t="shared" si="114"/>
        <v>7171.2000000000007</v>
      </c>
      <c r="W279" s="15">
        <f t="shared" si="131"/>
        <v>-4342.6205795863207</v>
      </c>
      <c r="X279" s="15">
        <f t="shared" si="139"/>
        <v>6295340.7140608253</v>
      </c>
      <c r="Y279" s="15">
        <f t="shared" si="135"/>
        <v>1244597.062450855</v>
      </c>
      <c r="Z279" s="15">
        <f t="shared" si="132"/>
        <v>6518000</v>
      </c>
      <c r="AB279" s="2">
        <v>42218</v>
      </c>
      <c r="AC279" s="12">
        <f t="shared" si="121"/>
        <v>2911.7479242377935</v>
      </c>
      <c r="AD279" s="12">
        <f t="shared" si="133"/>
        <v>2277.4686137068966</v>
      </c>
      <c r="AE279" s="12">
        <f t="shared" si="138"/>
        <v>2345.7926721181034</v>
      </c>
      <c r="AF279" s="34">
        <f t="shared" si="117"/>
        <v>86400</v>
      </c>
      <c r="AG279" s="36">
        <f t="shared" si="116"/>
        <v>0</v>
      </c>
      <c r="AH279" s="15">
        <f t="shared" si="134"/>
        <v>565.95525211969016</v>
      </c>
      <c r="AI279" s="15">
        <f t="shared" si="136"/>
        <v>565.95525211969016</v>
      </c>
      <c r="AJ279" s="15">
        <f t="shared" si="137"/>
        <v>0</v>
      </c>
    </row>
    <row r="280" spans="1:36" x14ac:dyDescent="0.15">
      <c r="A280" s="2">
        <v>42219</v>
      </c>
      <c r="B280" s="42">
        <v>0.83521849800000003</v>
      </c>
      <c r="C280" s="12">
        <f t="shared" si="122"/>
        <v>72162.87822720001</v>
      </c>
      <c r="D280" s="12">
        <f>Výpar!$L$18/31</f>
        <v>20333.094827586207</v>
      </c>
      <c r="E280" s="12">
        <f t="shared" si="123"/>
        <v>20943.087672413792</v>
      </c>
      <c r="F280" s="13">
        <f t="shared" si="140"/>
        <v>3888</v>
      </c>
      <c r="G280" s="13">
        <f t="shared" si="124"/>
        <v>7171.2000000000007</v>
      </c>
      <c r="H280" s="14">
        <f t="shared" si="124"/>
        <v>7171.2000000000007</v>
      </c>
      <c r="I280" s="15">
        <f t="shared" si="118"/>
        <v>18230.400000000001</v>
      </c>
      <c r="J280" s="15">
        <f t="shared" si="119"/>
        <v>32989.390554786216</v>
      </c>
      <c r="K280" s="15">
        <f t="shared" si="125"/>
        <v>4140449.114357329</v>
      </c>
      <c r="L280" s="15">
        <f t="shared" si="126"/>
        <v>0</v>
      </c>
      <c r="N280" s="2">
        <v>42219</v>
      </c>
      <c r="O280" s="42">
        <f t="shared" si="120"/>
        <v>0.2756584708928882</v>
      </c>
      <c r="P280" s="12">
        <f t="shared" si="127"/>
        <v>23816.891885145542</v>
      </c>
      <c r="Q280" s="12">
        <f t="shared" si="128"/>
        <v>5807.9793103448283</v>
      </c>
      <c r="R280" s="12">
        <f t="shared" si="129"/>
        <v>5982.218689655173</v>
      </c>
      <c r="S280" s="13">
        <f t="shared" si="130"/>
        <v>7171.2000000000007</v>
      </c>
      <c r="T280" s="13">
        <f t="shared" si="115"/>
        <v>82252.800000000003</v>
      </c>
      <c r="U280" s="14">
        <v>0</v>
      </c>
      <c r="V280" s="15">
        <f t="shared" si="114"/>
        <v>7171.2000000000007</v>
      </c>
      <c r="W280" s="15">
        <f t="shared" si="131"/>
        <v>92916.273195490372</v>
      </c>
      <c r="X280" s="15">
        <f t="shared" si="139"/>
        <v>6388256.9872563155</v>
      </c>
      <c r="Y280" s="15">
        <f t="shared" si="135"/>
        <v>1207770.3229026608</v>
      </c>
      <c r="Z280" s="15">
        <f t="shared" si="132"/>
        <v>6518000</v>
      </c>
      <c r="AB280" s="2">
        <v>42219</v>
      </c>
      <c r="AC280" s="12">
        <f t="shared" si="121"/>
        <v>7870.8857747083875</v>
      </c>
      <c r="AD280" s="12">
        <f t="shared" si="133"/>
        <v>2277.4686137068966</v>
      </c>
      <c r="AE280" s="12">
        <f t="shared" si="138"/>
        <v>2345.7926721181034</v>
      </c>
      <c r="AF280" s="34">
        <f t="shared" si="117"/>
        <v>86400</v>
      </c>
      <c r="AG280" s="36">
        <f t="shared" si="116"/>
        <v>86400</v>
      </c>
      <c r="AH280" s="15">
        <f t="shared" si="134"/>
        <v>-80874.906897409717</v>
      </c>
      <c r="AI280" s="15">
        <f t="shared" si="136"/>
        <v>0</v>
      </c>
      <c r="AJ280" s="15">
        <f t="shared" si="137"/>
        <v>0</v>
      </c>
    </row>
    <row r="281" spans="1:36" x14ac:dyDescent="0.15">
      <c r="A281" s="2">
        <v>42220</v>
      </c>
      <c r="B281" s="42">
        <v>0.29006604899999999</v>
      </c>
      <c r="C281" s="12">
        <f t="shared" si="122"/>
        <v>25061.706633599999</v>
      </c>
      <c r="D281" s="12">
        <f>Výpar!$L$18/31</f>
        <v>20333.094827586207</v>
      </c>
      <c r="E281" s="12">
        <f t="shared" si="123"/>
        <v>20943.087672413792</v>
      </c>
      <c r="F281" s="13">
        <f t="shared" si="140"/>
        <v>3888</v>
      </c>
      <c r="G281" s="13">
        <f t="shared" si="124"/>
        <v>7171.2000000000007</v>
      </c>
      <c r="H281" s="14">
        <f t="shared" si="124"/>
        <v>7171.2000000000007</v>
      </c>
      <c r="I281" s="15">
        <f t="shared" si="118"/>
        <v>18230.400000000001</v>
      </c>
      <c r="J281" s="15">
        <f t="shared" si="119"/>
        <v>-14111.781038813795</v>
      </c>
      <c r="K281" s="15">
        <f t="shared" si="125"/>
        <v>4126337.3333185152</v>
      </c>
      <c r="L281" s="15">
        <f t="shared" si="126"/>
        <v>0</v>
      </c>
      <c r="N281" s="2">
        <v>42220</v>
      </c>
      <c r="O281" s="42">
        <f t="shared" si="120"/>
        <v>9.5734426041509418E-2</v>
      </c>
      <c r="P281" s="12">
        <f t="shared" si="127"/>
        <v>8271.4544099864142</v>
      </c>
      <c r="Q281" s="12">
        <f t="shared" si="128"/>
        <v>5807.9793103448283</v>
      </c>
      <c r="R281" s="12">
        <f t="shared" si="129"/>
        <v>5982.218689655173</v>
      </c>
      <c r="S281" s="13">
        <f t="shared" si="130"/>
        <v>7171.2000000000007</v>
      </c>
      <c r="T281" s="13">
        <f t="shared" si="115"/>
        <v>0</v>
      </c>
      <c r="U281" s="14">
        <v>0</v>
      </c>
      <c r="V281" s="15">
        <f t="shared" si="114"/>
        <v>7171.2000000000007</v>
      </c>
      <c r="W281" s="15">
        <f t="shared" si="131"/>
        <v>-4881.9642796687585</v>
      </c>
      <c r="X281" s="15">
        <f t="shared" si="139"/>
        <v>6383375.0229766471</v>
      </c>
      <c r="Y281" s="15">
        <f t="shared" si="135"/>
        <v>1068263.3815996395</v>
      </c>
      <c r="Z281" s="15">
        <f t="shared" si="132"/>
        <v>6518000</v>
      </c>
      <c r="AB281" s="2">
        <v>42220</v>
      </c>
      <c r="AC281" s="12">
        <f t="shared" si="121"/>
        <v>2733.5083505298112</v>
      </c>
      <c r="AD281" s="12">
        <f t="shared" si="133"/>
        <v>2277.4686137068966</v>
      </c>
      <c r="AE281" s="12">
        <f t="shared" si="138"/>
        <v>2345.7926721181034</v>
      </c>
      <c r="AF281" s="34">
        <f t="shared" si="117"/>
        <v>86400</v>
      </c>
      <c r="AG281" s="36">
        <f t="shared" si="116"/>
        <v>0</v>
      </c>
      <c r="AH281" s="15">
        <f t="shared" si="134"/>
        <v>387.71567841170781</v>
      </c>
      <c r="AI281" s="15">
        <f t="shared" si="136"/>
        <v>387.71567841170781</v>
      </c>
      <c r="AJ281" s="15">
        <f t="shared" si="137"/>
        <v>0</v>
      </c>
    </row>
    <row r="282" spans="1:36" x14ac:dyDescent="0.15">
      <c r="A282" s="2">
        <v>42221</v>
      </c>
      <c r="B282" s="42">
        <v>0.283750734</v>
      </c>
      <c r="C282" s="12">
        <f t="shared" si="122"/>
        <v>24516.063417600002</v>
      </c>
      <c r="D282" s="12">
        <f>Výpar!$L$18/31</f>
        <v>20333.094827586207</v>
      </c>
      <c r="E282" s="12">
        <f t="shared" si="123"/>
        <v>20943.087672413792</v>
      </c>
      <c r="F282" s="13">
        <f t="shared" si="140"/>
        <v>3888</v>
      </c>
      <c r="G282" s="13">
        <f t="shared" si="124"/>
        <v>7171.2000000000007</v>
      </c>
      <c r="H282" s="14">
        <f t="shared" si="124"/>
        <v>7171.2000000000007</v>
      </c>
      <c r="I282" s="15">
        <f t="shared" si="118"/>
        <v>18230.400000000001</v>
      </c>
      <c r="J282" s="15">
        <f t="shared" si="119"/>
        <v>-14657.424254813792</v>
      </c>
      <c r="K282" s="15">
        <f t="shared" si="125"/>
        <v>4111679.9090637015</v>
      </c>
      <c r="L282" s="15">
        <f t="shared" si="126"/>
        <v>0</v>
      </c>
      <c r="N282" s="2">
        <v>42221</v>
      </c>
      <c r="O282" s="42">
        <f t="shared" si="120"/>
        <v>9.3650097114078359E-2</v>
      </c>
      <c r="P282" s="12">
        <f t="shared" si="127"/>
        <v>8091.3683906563701</v>
      </c>
      <c r="Q282" s="12">
        <f t="shared" si="128"/>
        <v>5807.9793103448283</v>
      </c>
      <c r="R282" s="12">
        <f t="shared" si="129"/>
        <v>5982.218689655173</v>
      </c>
      <c r="S282" s="13">
        <f t="shared" si="130"/>
        <v>7171.2000000000007</v>
      </c>
      <c r="T282" s="13">
        <f t="shared" si="115"/>
        <v>82252.800000000003</v>
      </c>
      <c r="U282" s="14">
        <v>0</v>
      </c>
      <c r="V282" s="15">
        <f t="shared" si="114"/>
        <v>7171.2000000000007</v>
      </c>
      <c r="W282" s="15">
        <f t="shared" si="131"/>
        <v>77190.749701001201</v>
      </c>
      <c r="X282" s="15">
        <f t="shared" si="139"/>
        <v>6460565.7726776479</v>
      </c>
      <c r="Y282" s="15">
        <f t="shared" si="135"/>
        <v>1088019.9039782882</v>
      </c>
      <c r="Z282" s="15">
        <f t="shared" si="132"/>
        <v>6518000</v>
      </c>
      <c r="AB282" s="2">
        <v>42221</v>
      </c>
      <c r="AC282" s="12">
        <f t="shared" si="121"/>
        <v>2673.99443517074</v>
      </c>
      <c r="AD282" s="12">
        <f t="shared" si="133"/>
        <v>2277.4686137068966</v>
      </c>
      <c r="AE282" s="12">
        <f t="shared" si="138"/>
        <v>2345.7926721181034</v>
      </c>
      <c r="AF282" s="34">
        <f t="shared" si="117"/>
        <v>86400</v>
      </c>
      <c r="AG282" s="36">
        <f t="shared" si="116"/>
        <v>86400</v>
      </c>
      <c r="AH282" s="15">
        <f t="shared" si="134"/>
        <v>-86071.798236947361</v>
      </c>
      <c r="AI282" s="15">
        <f t="shared" si="136"/>
        <v>0</v>
      </c>
      <c r="AJ282" s="15">
        <f t="shared" si="137"/>
        <v>0</v>
      </c>
    </row>
    <row r="283" spans="1:36" x14ac:dyDescent="0.15">
      <c r="A283" s="2">
        <v>42222</v>
      </c>
      <c r="B283" s="42">
        <v>0.26532310100000001</v>
      </c>
      <c r="C283" s="12">
        <f t="shared" si="122"/>
        <v>22923.915926400001</v>
      </c>
      <c r="D283" s="12">
        <f>Výpar!$L$18/31</f>
        <v>20333.094827586207</v>
      </c>
      <c r="E283" s="12">
        <f t="shared" si="123"/>
        <v>20943.087672413792</v>
      </c>
      <c r="F283" s="13">
        <f t="shared" si="140"/>
        <v>3888</v>
      </c>
      <c r="G283" s="13">
        <f t="shared" si="124"/>
        <v>7171.2000000000007</v>
      </c>
      <c r="H283" s="14">
        <f t="shared" si="124"/>
        <v>7171.2000000000007</v>
      </c>
      <c r="I283" s="15">
        <f t="shared" si="118"/>
        <v>18230.400000000001</v>
      </c>
      <c r="J283" s="15">
        <f t="shared" si="119"/>
        <v>-16249.571746013793</v>
      </c>
      <c r="K283" s="15">
        <f t="shared" si="125"/>
        <v>4095430.3373176879</v>
      </c>
      <c r="L283" s="15">
        <f t="shared" si="126"/>
        <v>0</v>
      </c>
      <c r="N283" s="2">
        <v>42222</v>
      </c>
      <c r="O283" s="42">
        <f t="shared" si="120"/>
        <v>8.7568175859796787E-2</v>
      </c>
      <c r="P283" s="12">
        <f t="shared" si="127"/>
        <v>7565.8903942864426</v>
      </c>
      <c r="Q283" s="12">
        <f t="shared" si="128"/>
        <v>5807.9793103448283</v>
      </c>
      <c r="R283" s="12">
        <f t="shared" si="129"/>
        <v>5982.218689655173</v>
      </c>
      <c r="S283" s="13">
        <f t="shared" si="130"/>
        <v>7171.2000000000007</v>
      </c>
      <c r="T283" s="13">
        <f t="shared" si="115"/>
        <v>0</v>
      </c>
      <c r="U283" s="14">
        <v>0</v>
      </c>
      <c r="V283" s="15">
        <f t="shared" si="114"/>
        <v>7171.2000000000007</v>
      </c>
      <c r="W283" s="15">
        <f t="shared" si="131"/>
        <v>-5587.5282953687301</v>
      </c>
      <c r="X283" s="15">
        <f t="shared" si="139"/>
        <v>6454978.244382279</v>
      </c>
      <c r="Y283" s="15">
        <f t="shared" si="135"/>
        <v>1019410.6200651983</v>
      </c>
      <c r="Z283" s="15">
        <f t="shared" si="132"/>
        <v>6518000</v>
      </c>
      <c r="AB283" s="2">
        <v>42222</v>
      </c>
      <c r="AC283" s="12">
        <f t="shared" si="121"/>
        <v>2500.337128982525</v>
      </c>
      <c r="AD283" s="12">
        <f t="shared" si="133"/>
        <v>2277.4686137068966</v>
      </c>
      <c r="AE283" s="12">
        <f t="shared" si="138"/>
        <v>2345.7926721181034</v>
      </c>
      <c r="AF283" s="34">
        <f t="shared" si="117"/>
        <v>86400</v>
      </c>
      <c r="AG283" s="36">
        <f t="shared" si="116"/>
        <v>0</v>
      </c>
      <c r="AH283" s="15">
        <f t="shared" si="134"/>
        <v>154.54445686442159</v>
      </c>
      <c r="AI283" s="15">
        <f t="shared" si="136"/>
        <v>154.54445686442159</v>
      </c>
      <c r="AJ283" s="15">
        <f t="shared" si="137"/>
        <v>0</v>
      </c>
    </row>
    <row r="284" spans="1:36" x14ac:dyDescent="0.15">
      <c r="A284" s="2">
        <v>42223</v>
      </c>
      <c r="B284" s="42">
        <v>0.245675597</v>
      </c>
      <c r="C284" s="12">
        <f t="shared" si="122"/>
        <v>21226.371580799998</v>
      </c>
      <c r="D284" s="12">
        <f>Výpar!$L$18/31</f>
        <v>20333.094827586207</v>
      </c>
      <c r="E284" s="12">
        <f t="shared" si="123"/>
        <v>20943.087672413792</v>
      </c>
      <c r="F284" s="13">
        <f t="shared" si="140"/>
        <v>3888</v>
      </c>
      <c r="G284" s="13">
        <f t="shared" si="124"/>
        <v>7171.2000000000007</v>
      </c>
      <c r="H284" s="14">
        <f t="shared" si="124"/>
        <v>7171.2000000000007</v>
      </c>
      <c r="I284" s="15">
        <f t="shared" si="118"/>
        <v>18230.400000000001</v>
      </c>
      <c r="J284" s="15">
        <f t="shared" si="119"/>
        <v>-17947.116091613796</v>
      </c>
      <c r="K284" s="15">
        <f t="shared" si="125"/>
        <v>4077483.2212260743</v>
      </c>
      <c r="L284" s="15">
        <f t="shared" si="126"/>
        <v>0</v>
      </c>
      <c r="N284" s="2">
        <v>42223</v>
      </c>
      <c r="O284" s="42">
        <f t="shared" si="120"/>
        <v>8.108364406066762E-2</v>
      </c>
      <c r="P284" s="12">
        <f t="shared" si="127"/>
        <v>7005.626846841682</v>
      </c>
      <c r="Q284" s="12">
        <f t="shared" si="128"/>
        <v>5807.9793103448283</v>
      </c>
      <c r="R284" s="12">
        <f t="shared" si="129"/>
        <v>5982.218689655173</v>
      </c>
      <c r="S284" s="13">
        <f t="shared" si="130"/>
        <v>7171.2000000000007</v>
      </c>
      <c r="T284" s="13">
        <f t="shared" si="115"/>
        <v>82252.800000000003</v>
      </c>
      <c r="U284" s="14">
        <v>0</v>
      </c>
      <c r="V284" s="15">
        <f t="shared" si="114"/>
        <v>7171.2000000000007</v>
      </c>
      <c r="W284" s="15">
        <f t="shared" si="131"/>
        <v>76105.008157186516</v>
      </c>
      <c r="X284" s="15">
        <f t="shared" si="139"/>
        <v>6518000</v>
      </c>
      <c r="Y284" s="15">
        <f t="shared" si="135"/>
        <v>1095515.6282223847</v>
      </c>
      <c r="Z284" s="15">
        <f t="shared" si="132"/>
        <v>6518000</v>
      </c>
      <c r="AB284" s="2">
        <v>42223</v>
      </c>
      <c r="AC284" s="12">
        <f t="shared" si="121"/>
        <v>2315.1840700974162</v>
      </c>
      <c r="AD284" s="12">
        <f t="shared" si="133"/>
        <v>2277.4686137068966</v>
      </c>
      <c r="AE284" s="12">
        <f t="shared" si="138"/>
        <v>2345.7926721181034</v>
      </c>
      <c r="AF284" s="34">
        <f t="shared" si="117"/>
        <v>86400</v>
      </c>
      <c r="AG284" s="36">
        <f t="shared" si="116"/>
        <v>86400</v>
      </c>
      <c r="AH284" s="15">
        <f t="shared" si="134"/>
        <v>-86430.608602020686</v>
      </c>
      <c r="AI284" s="15">
        <f t="shared" si="136"/>
        <v>0</v>
      </c>
      <c r="AJ284" s="15">
        <f t="shared" si="137"/>
        <v>0</v>
      </c>
    </row>
    <row r="285" spans="1:36" x14ac:dyDescent="0.15">
      <c r="A285" s="2">
        <v>42224</v>
      </c>
      <c r="B285" s="42">
        <v>0.24201598599999999</v>
      </c>
      <c r="C285" s="12">
        <f t="shared" si="122"/>
        <v>20910.181190399999</v>
      </c>
      <c r="D285" s="12">
        <f>Výpar!$L$18/31</f>
        <v>20333.094827586207</v>
      </c>
      <c r="E285" s="12">
        <f t="shared" si="123"/>
        <v>20943.087672413792</v>
      </c>
      <c r="F285" s="13">
        <f t="shared" si="140"/>
        <v>3888</v>
      </c>
      <c r="G285" s="13">
        <f t="shared" si="124"/>
        <v>7171.2000000000007</v>
      </c>
      <c r="H285" s="14">
        <f t="shared" si="124"/>
        <v>7171.2000000000007</v>
      </c>
      <c r="I285" s="15">
        <f t="shared" si="118"/>
        <v>18230.400000000001</v>
      </c>
      <c r="J285" s="15">
        <f t="shared" si="119"/>
        <v>-18263.306482013795</v>
      </c>
      <c r="K285" s="15">
        <f t="shared" si="125"/>
        <v>4059219.9147440605</v>
      </c>
      <c r="L285" s="15">
        <f t="shared" si="126"/>
        <v>0</v>
      </c>
      <c r="N285" s="2">
        <v>42224</v>
      </c>
      <c r="O285" s="42">
        <f t="shared" si="120"/>
        <v>7.9875813086211889E-2</v>
      </c>
      <c r="P285" s="12">
        <f t="shared" si="127"/>
        <v>6901.2702506487076</v>
      </c>
      <c r="Q285" s="12">
        <f t="shared" si="128"/>
        <v>5807.9793103448283</v>
      </c>
      <c r="R285" s="12">
        <f t="shared" si="129"/>
        <v>5982.218689655173</v>
      </c>
      <c r="S285" s="13">
        <f t="shared" si="130"/>
        <v>7171.2000000000007</v>
      </c>
      <c r="T285" s="13">
        <f t="shared" si="115"/>
        <v>0</v>
      </c>
      <c r="U285" s="14">
        <v>0</v>
      </c>
      <c r="V285" s="15">
        <f t="shared" si="114"/>
        <v>7171.2000000000007</v>
      </c>
      <c r="W285" s="15">
        <f t="shared" si="131"/>
        <v>-6252.1484390064652</v>
      </c>
      <c r="X285" s="15">
        <f t="shared" si="139"/>
        <v>6511747.8515609931</v>
      </c>
      <c r="Y285" s="15">
        <f t="shared" si="135"/>
        <v>1083011.331344371</v>
      </c>
      <c r="Z285" s="15">
        <f t="shared" si="132"/>
        <v>6518000</v>
      </c>
      <c r="AB285" s="2">
        <v>42224</v>
      </c>
      <c r="AC285" s="12">
        <f t="shared" si="121"/>
        <v>2280.6968308542232</v>
      </c>
      <c r="AD285" s="12">
        <f t="shared" si="133"/>
        <v>2277.4686137068966</v>
      </c>
      <c r="AE285" s="12">
        <f t="shared" si="138"/>
        <v>2345.7926721181034</v>
      </c>
      <c r="AF285" s="34">
        <f t="shared" si="117"/>
        <v>86400</v>
      </c>
      <c r="AG285" s="36">
        <f t="shared" si="116"/>
        <v>0</v>
      </c>
      <c r="AH285" s="15">
        <f t="shared" si="134"/>
        <v>-65.095841263880175</v>
      </c>
      <c r="AI285" s="15">
        <f t="shared" si="136"/>
        <v>0</v>
      </c>
      <c r="AJ285" s="15">
        <f t="shared" si="137"/>
        <v>0</v>
      </c>
    </row>
    <row r="286" spans="1:36" x14ac:dyDescent="0.15">
      <c r="A286" s="2">
        <v>42225</v>
      </c>
      <c r="B286" s="42">
        <v>0.22869427000000001</v>
      </c>
      <c r="C286" s="12">
        <f t="shared" si="122"/>
        <v>19759.184927999999</v>
      </c>
      <c r="D286" s="12">
        <f>Výpar!$L$18/31</f>
        <v>20333.094827586207</v>
      </c>
      <c r="E286" s="12">
        <f t="shared" si="123"/>
        <v>20943.087672413792</v>
      </c>
      <c r="F286" s="13">
        <f t="shared" si="140"/>
        <v>3888</v>
      </c>
      <c r="G286" s="13">
        <f t="shared" si="124"/>
        <v>7171.2000000000007</v>
      </c>
      <c r="H286" s="14">
        <f t="shared" si="124"/>
        <v>7171.2000000000007</v>
      </c>
      <c r="I286" s="15">
        <f t="shared" si="118"/>
        <v>18230.400000000001</v>
      </c>
      <c r="J286" s="15">
        <f t="shared" si="119"/>
        <v>-19414.302744413795</v>
      </c>
      <c r="K286" s="15">
        <f t="shared" si="125"/>
        <v>4039805.6119996468</v>
      </c>
      <c r="L286" s="15">
        <f t="shared" si="126"/>
        <v>0</v>
      </c>
      <c r="N286" s="2">
        <v>42225</v>
      </c>
      <c r="O286" s="42">
        <f t="shared" si="120"/>
        <v>7.547906676052249E-2</v>
      </c>
      <c r="P286" s="12">
        <f t="shared" si="127"/>
        <v>6521.3913681091435</v>
      </c>
      <c r="Q286" s="12">
        <f t="shared" si="128"/>
        <v>5807.9793103448283</v>
      </c>
      <c r="R286" s="12">
        <f t="shared" si="129"/>
        <v>5982.218689655173</v>
      </c>
      <c r="S286" s="13">
        <f t="shared" si="130"/>
        <v>7171.2000000000007</v>
      </c>
      <c r="T286" s="13">
        <f t="shared" si="115"/>
        <v>0</v>
      </c>
      <c r="U286" s="14">
        <v>0</v>
      </c>
      <c r="V286" s="15">
        <f t="shared" si="114"/>
        <v>7171.2000000000007</v>
      </c>
      <c r="W286" s="15">
        <f t="shared" si="131"/>
        <v>-6632.0273215460293</v>
      </c>
      <c r="X286" s="15">
        <f t="shared" si="139"/>
        <v>6505115.8242394468</v>
      </c>
      <c r="Y286" s="15">
        <f t="shared" si="135"/>
        <v>1063495.1282622714</v>
      </c>
      <c r="Z286" s="15">
        <f t="shared" si="132"/>
        <v>6518000</v>
      </c>
      <c r="AB286" s="2">
        <v>42225</v>
      </c>
      <c r="AC286" s="12">
        <f t="shared" si="121"/>
        <v>2155.1563822049347</v>
      </c>
      <c r="AD286" s="12">
        <f t="shared" si="133"/>
        <v>2277.4686137068966</v>
      </c>
      <c r="AE286" s="12">
        <f t="shared" si="138"/>
        <v>2345.7926721181034</v>
      </c>
      <c r="AF286" s="34">
        <f t="shared" si="117"/>
        <v>86400</v>
      </c>
      <c r="AG286" s="36">
        <f t="shared" si="116"/>
        <v>0</v>
      </c>
      <c r="AH286" s="15">
        <f t="shared" si="134"/>
        <v>-190.63628991316864</v>
      </c>
      <c r="AI286" s="15">
        <f t="shared" si="136"/>
        <v>0</v>
      </c>
      <c r="AJ286" s="15">
        <f t="shared" si="137"/>
        <v>0</v>
      </c>
    </row>
    <row r="287" spans="1:36" x14ac:dyDescent="0.15">
      <c r="A287" s="2">
        <v>42226</v>
      </c>
      <c r="B287" s="42">
        <v>0.222594918</v>
      </c>
      <c r="C287" s="12">
        <f t="shared" si="122"/>
        <v>19232.200915199999</v>
      </c>
      <c r="D287" s="12">
        <f>Výpar!$L$18/31</f>
        <v>20333.094827586207</v>
      </c>
      <c r="E287" s="12">
        <f t="shared" si="123"/>
        <v>20943.087672413792</v>
      </c>
      <c r="F287" s="13">
        <f t="shared" si="140"/>
        <v>3888</v>
      </c>
      <c r="G287" s="13">
        <f t="shared" si="124"/>
        <v>7171.2000000000007</v>
      </c>
      <c r="H287" s="14">
        <f t="shared" si="124"/>
        <v>7171.2000000000007</v>
      </c>
      <c r="I287" s="15">
        <f t="shared" si="118"/>
        <v>18230.400000000001</v>
      </c>
      <c r="J287" s="15">
        <f t="shared" si="119"/>
        <v>-19941.286757213795</v>
      </c>
      <c r="K287" s="15">
        <f t="shared" si="125"/>
        <v>4019864.3252424328</v>
      </c>
      <c r="L287" s="15">
        <f t="shared" si="126"/>
        <v>0</v>
      </c>
      <c r="N287" s="2">
        <v>42226</v>
      </c>
      <c r="O287" s="42">
        <f t="shared" si="120"/>
        <v>7.3466015026415088E-2</v>
      </c>
      <c r="P287" s="12">
        <f t="shared" si="127"/>
        <v>6347.463698282264</v>
      </c>
      <c r="Q287" s="12">
        <f t="shared" si="128"/>
        <v>5807.9793103448283</v>
      </c>
      <c r="R287" s="12">
        <f t="shared" si="129"/>
        <v>5982.218689655173</v>
      </c>
      <c r="S287" s="13">
        <f t="shared" si="130"/>
        <v>7171.2000000000007</v>
      </c>
      <c r="T287" s="13">
        <f t="shared" si="115"/>
        <v>0</v>
      </c>
      <c r="U287" s="14">
        <v>0</v>
      </c>
      <c r="V287" s="15">
        <f t="shared" si="114"/>
        <v>7171.2000000000007</v>
      </c>
      <c r="W287" s="15">
        <f t="shared" si="131"/>
        <v>-6805.9549913729088</v>
      </c>
      <c r="X287" s="15">
        <f t="shared" si="139"/>
        <v>6498309.8692480735</v>
      </c>
      <c r="Y287" s="15">
        <f t="shared" si="135"/>
        <v>1036999.0425189717</v>
      </c>
      <c r="Z287" s="15">
        <f t="shared" si="132"/>
        <v>6518000</v>
      </c>
      <c r="AB287" s="2">
        <v>42226</v>
      </c>
      <c r="AC287" s="12">
        <f t="shared" si="121"/>
        <v>2097.6776469916981</v>
      </c>
      <c r="AD287" s="12">
        <f t="shared" si="133"/>
        <v>2277.4686137068966</v>
      </c>
      <c r="AE287" s="12">
        <f t="shared" si="138"/>
        <v>2345.7926721181034</v>
      </c>
      <c r="AF287" s="34">
        <f t="shared" si="117"/>
        <v>86400</v>
      </c>
      <c r="AG287" s="36">
        <f t="shared" si="116"/>
        <v>0</v>
      </c>
      <c r="AH287" s="15">
        <f t="shared" si="134"/>
        <v>-248.11502512640527</v>
      </c>
      <c r="AI287" s="15">
        <f t="shared" si="136"/>
        <v>0</v>
      </c>
      <c r="AJ287" s="15">
        <f t="shared" si="137"/>
        <v>0</v>
      </c>
    </row>
    <row r="288" spans="1:36" x14ac:dyDescent="0.15">
      <c r="A288" s="2">
        <v>42227</v>
      </c>
      <c r="B288" s="42">
        <v>0.21422532499999999</v>
      </c>
      <c r="C288" s="12">
        <f t="shared" si="122"/>
        <v>18509.068080000001</v>
      </c>
      <c r="D288" s="12">
        <f>Výpar!$L$18/31</f>
        <v>20333.094827586207</v>
      </c>
      <c r="E288" s="12">
        <f t="shared" si="123"/>
        <v>20943.087672413792</v>
      </c>
      <c r="F288" s="13">
        <f t="shared" si="140"/>
        <v>3888</v>
      </c>
      <c r="G288" s="13">
        <f t="shared" si="124"/>
        <v>7171.2000000000007</v>
      </c>
      <c r="H288" s="14">
        <f t="shared" si="124"/>
        <v>7171.2000000000007</v>
      </c>
      <c r="I288" s="15">
        <f t="shared" si="118"/>
        <v>18230.400000000001</v>
      </c>
      <c r="J288" s="15">
        <f t="shared" si="119"/>
        <v>-20664.419592413793</v>
      </c>
      <c r="K288" s="15">
        <f t="shared" si="125"/>
        <v>3999199.9056500192</v>
      </c>
      <c r="L288" s="15">
        <f t="shared" si="126"/>
        <v>0</v>
      </c>
      <c r="N288" s="2">
        <v>42227</v>
      </c>
      <c r="O288" s="42">
        <f t="shared" si="120"/>
        <v>7.0703684912917258E-2</v>
      </c>
      <c r="P288" s="12">
        <f t="shared" si="127"/>
        <v>6108.7983764760511</v>
      </c>
      <c r="Q288" s="12">
        <f t="shared" si="128"/>
        <v>5807.9793103448283</v>
      </c>
      <c r="R288" s="12">
        <f t="shared" si="129"/>
        <v>5982.218689655173</v>
      </c>
      <c r="S288" s="13">
        <f t="shared" si="130"/>
        <v>7171.2000000000007</v>
      </c>
      <c r="T288" s="13">
        <f t="shared" si="115"/>
        <v>0</v>
      </c>
      <c r="U288" s="14">
        <v>0</v>
      </c>
      <c r="V288" s="15">
        <f t="shared" si="114"/>
        <v>7171.2000000000007</v>
      </c>
      <c r="W288" s="15">
        <f t="shared" si="131"/>
        <v>-7044.6203131791217</v>
      </c>
      <c r="X288" s="15">
        <f t="shared" si="139"/>
        <v>6491265.2489348948</v>
      </c>
      <c r="Y288" s="15">
        <f t="shared" si="135"/>
        <v>1003219.6711406878</v>
      </c>
      <c r="Z288" s="15">
        <f t="shared" si="132"/>
        <v>6518000</v>
      </c>
      <c r="AB288" s="2">
        <v>42227</v>
      </c>
      <c r="AC288" s="12">
        <f t="shared" si="121"/>
        <v>2018.804740510885</v>
      </c>
      <c r="AD288" s="12">
        <f t="shared" si="133"/>
        <v>2277.4686137068966</v>
      </c>
      <c r="AE288" s="12">
        <f t="shared" si="138"/>
        <v>2345.7926721181034</v>
      </c>
      <c r="AF288" s="34">
        <f t="shared" si="117"/>
        <v>86400</v>
      </c>
      <c r="AG288" s="36">
        <f t="shared" si="116"/>
        <v>0</v>
      </c>
      <c r="AH288" s="15">
        <f t="shared" si="134"/>
        <v>-326.98793160721834</v>
      </c>
      <c r="AI288" s="15">
        <f t="shared" si="136"/>
        <v>0</v>
      </c>
      <c r="AJ288" s="15">
        <f t="shared" si="137"/>
        <v>0</v>
      </c>
    </row>
    <row r="289" spans="1:36" x14ac:dyDescent="0.15">
      <c r="A289" s="2">
        <v>42228</v>
      </c>
      <c r="B289" s="42">
        <v>0.207051388</v>
      </c>
      <c r="C289" s="12">
        <f t="shared" si="122"/>
        <v>17889.239923199999</v>
      </c>
      <c r="D289" s="12">
        <f>Výpar!$L$18/31</f>
        <v>20333.094827586207</v>
      </c>
      <c r="E289" s="12">
        <f t="shared" si="123"/>
        <v>20943.087672413792</v>
      </c>
      <c r="F289" s="13">
        <f t="shared" si="140"/>
        <v>3888</v>
      </c>
      <c r="G289" s="13">
        <f t="shared" si="124"/>
        <v>7171.2000000000007</v>
      </c>
      <c r="H289" s="14">
        <f t="shared" si="124"/>
        <v>7171.2000000000007</v>
      </c>
      <c r="I289" s="15">
        <f t="shared" si="118"/>
        <v>18230.400000000001</v>
      </c>
      <c r="J289" s="15">
        <f t="shared" si="119"/>
        <v>-21284.247749213795</v>
      </c>
      <c r="K289" s="15">
        <f t="shared" si="125"/>
        <v>3977915.6579008056</v>
      </c>
      <c r="L289" s="15">
        <f t="shared" si="126"/>
        <v>0</v>
      </c>
      <c r="N289" s="2">
        <v>42228</v>
      </c>
      <c r="O289" s="42">
        <f t="shared" si="120"/>
        <v>6.8335973339912898E-2</v>
      </c>
      <c r="P289" s="12">
        <f t="shared" si="127"/>
        <v>5904.228096568474</v>
      </c>
      <c r="Q289" s="12">
        <f t="shared" si="128"/>
        <v>5807.9793103448283</v>
      </c>
      <c r="R289" s="12">
        <f t="shared" si="129"/>
        <v>5982.218689655173</v>
      </c>
      <c r="S289" s="13">
        <f t="shared" si="130"/>
        <v>7171.2000000000007</v>
      </c>
      <c r="T289" s="13">
        <f t="shared" si="115"/>
        <v>0</v>
      </c>
      <c r="U289" s="14">
        <v>0</v>
      </c>
      <c r="V289" s="15">
        <f t="shared" si="114"/>
        <v>7171.2000000000007</v>
      </c>
      <c r="W289" s="15">
        <f t="shared" si="131"/>
        <v>-7249.1905930866988</v>
      </c>
      <c r="X289" s="15">
        <f t="shared" si="139"/>
        <v>6484016.0583418077</v>
      </c>
      <c r="Y289" s="15">
        <f t="shared" si="135"/>
        <v>961986.53888940834</v>
      </c>
      <c r="Z289" s="15">
        <f t="shared" si="132"/>
        <v>6518000</v>
      </c>
      <c r="AB289" s="2">
        <v>42228</v>
      </c>
      <c r="AC289" s="12">
        <f t="shared" si="121"/>
        <v>1951.1993907525102</v>
      </c>
      <c r="AD289" s="12">
        <f t="shared" si="133"/>
        <v>2277.4686137068966</v>
      </c>
      <c r="AE289" s="12">
        <f t="shared" si="138"/>
        <v>2345.7926721181034</v>
      </c>
      <c r="AF289" s="34">
        <f t="shared" si="117"/>
        <v>86400</v>
      </c>
      <c r="AG289" s="36">
        <f t="shared" si="116"/>
        <v>0</v>
      </c>
      <c r="AH289" s="15">
        <f t="shared" si="134"/>
        <v>-394.59328136559316</v>
      </c>
      <c r="AI289" s="15">
        <f t="shared" si="136"/>
        <v>0</v>
      </c>
      <c r="AJ289" s="15">
        <f t="shared" si="137"/>
        <v>0</v>
      </c>
    </row>
    <row r="290" spans="1:36" x14ac:dyDescent="0.15">
      <c r="A290" s="2">
        <v>42229</v>
      </c>
      <c r="B290" s="42">
        <v>0.204660076</v>
      </c>
      <c r="C290" s="12">
        <f t="shared" si="122"/>
        <v>17682.630566399999</v>
      </c>
      <c r="D290" s="12">
        <f>Výpar!$L$18/31</f>
        <v>20333.094827586207</v>
      </c>
      <c r="E290" s="12">
        <f t="shared" si="123"/>
        <v>20943.087672413792</v>
      </c>
      <c r="F290" s="13">
        <f t="shared" si="140"/>
        <v>3888</v>
      </c>
      <c r="G290" s="13">
        <f t="shared" si="124"/>
        <v>7171.2000000000007</v>
      </c>
      <c r="H290" s="14">
        <f t="shared" si="124"/>
        <v>7171.2000000000007</v>
      </c>
      <c r="I290" s="15">
        <f t="shared" si="118"/>
        <v>18230.400000000001</v>
      </c>
      <c r="J290" s="15">
        <f t="shared" si="119"/>
        <v>-21490.857106013795</v>
      </c>
      <c r="K290" s="15">
        <f t="shared" si="125"/>
        <v>3956424.8007947919</v>
      </c>
      <c r="L290" s="15">
        <f t="shared" si="126"/>
        <v>0</v>
      </c>
      <c r="N290" s="2">
        <v>42229</v>
      </c>
      <c r="O290" s="42">
        <f t="shared" si="120"/>
        <v>6.754673625892596E-2</v>
      </c>
      <c r="P290" s="12">
        <f t="shared" si="127"/>
        <v>5836.0380127712033</v>
      </c>
      <c r="Q290" s="12">
        <f t="shared" si="128"/>
        <v>5807.9793103448283</v>
      </c>
      <c r="R290" s="12">
        <f t="shared" si="129"/>
        <v>5982.218689655173</v>
      </c>
      <c r="S290" s="13">
        <f t="shared" si="130"/>
        <v>7171.2000000000007</v>
      </c>
      <c r="T290" s="13">
        <f t="shared" si="115"/>
        <v>0</v>
      </c>
      <c r="U290" s="14">
        <v>0</v>
      </c>
      <c r="V290" s="15">
        <f t="shared" si="114"/>
        <v>7171.2000000000007</v>
      </c>
      <c r="W290" s="15">
        <f t="shared" si="131"/>
        <v>-7317.3806768839695</v>
      </c>
      <c r="X290" s="15">
        <f t="shared" si="139"/>
        <v>6476698.6776649235</v>
      </c>
      <c r="Y290" s="15">
        <f t="shared" si="135"/>
        <v>913367.83587744762</v>
      </c>
      <c r="Z290" s="15">
        <f t="shared" si="132"/>
        <v>6518000</v>
      </c>
      <c r="AB290" s="2">
        <v>42229</v>
      </c>
      <c r="AC290" s="12">
        <f t="shared" si="121"/>
        <v>1928.6642773076339</v>
      </c>
      <c r="AD290" s="12">
        <f t="shared" si="133"/>
        <v>2277.4686137068966</v>
      </c>
      <c r="AE290" s="12">
        <f t="shared" si="138"/>
        <v>2345.7926721181034</v>
      </c>
      <c r="AF290" s="34">
        <f t="shared" si="117"/>
        <v>86400</v>
      </c>
      <c r="AG290" s="36">
        <f t="shared" si="116"/>
        <v>0</v>
      </c>
      <c r="AH290" s="15">
        <f t="shared" si="134"/>
        <v>-417.12839481046944</v>
      </c>
      <c r="AI290" s="15">
        <f t="shared" si="136"/>
        <v>0</v>
      </c>
      <c r="AJ290" s="15">
        <f t="shared" si="137"/>
        <v>0</v>
      </c>
    </row>
    <row r="291" spans="1:36" x14ac:dyDescent="0.15">
      <c r="A291" s="2">
        <v>42230</v>
      </c>
      <c r="B291" s="42">
        <v>0.20346442000000001</v>
      </c>
      <c r="C291" s="12">
        <f t="shared" si="122"/>
        <v>17579.325887999999</v>
      </c>
      <c r="D291" s="12">
        <f>Výpar!$L$18/31</f>
        <v>20333.094827586207</v>
      </c>
      <c r="E291" s="12">
        <f t="shared" si="123"/>
        <v>20943.087672413792</v>
      </c>
      <c r="F291" s="13">
        <f t="shared" si="140"/>
        <v>3888</v>
      </c>
      <c r="G291" s="13">
        <f t="shared" si="124"/>
        <v>7171.2000000000007</v>
      </c>
      <c r="H291" s="14">
        <f t="shared" si="124"/>
        <v>7171.2000000000007</v>
      </c>
      <c r="I291" s="15">
        <f t="shared" si="118"/>
        <v>18230.400000000001</v>
      </c>
      <c r="J291" s="15">
        <f t="shared" si="119"/>
        <v>-21594.161784413795</v>
      </c>
      <c r="K291" s="15">
        <f t="shared" si="125"/>
        <v>3934830.6390103782</v>
      </c>
      <c r="L291" s="15">
        <f t="shared" si="126"/>
        <v>0</v>
      </c>
      <c r="N291" s="2">
        <v>42230</v>
      </c>
      <c r="O291" s="42">
        <f t="shared" si="120"/>
        <v>6.7152117718432505E-2</v>
      </c>
      <c r="P291" s="12">
        <f t="shared" si="127"/>
        <v>5801.9429708725684</v>
      </c>
      <c r="Q291" s="12">
        <f t="shared" si="128"/>
        <v>5807.9793103448283</v>
      </c>
      <c r="R291" s="12">
        <f t="shared" si="129"/>
        <v>5982.218689655173</v>
      </c>
      <c r="S291" s="13">
        <f t="shared" si="130"/>
        <v>7171.2000000000007</v>
      </c>
      <c r="T291" s="13">
        <f t="shared" si="115"/>
        <v>0</v>
      </c>
      <c r="U291" s="14">
        <v>0</v>
      </c>
      <c r="V291" s="15">
        <f t="shared" si="114"/>
        <v>7171.2000000000007</v>
      </c>
      <c r="W291" s="15">
        <f t="shared" si="131"/>
        <v>-7351.4757187826044</v>
      </c>
      <c r="X291" s="15">
        <f t="shared" si="139"/>
        <v>6469347.2019461412</v>
      </c>
      <c r="Y291" s="15">
        <f t="shared" si="135"/>
        <v>857363.56210480654</v>
      </c>
      <c r="Z291" s="15">
        <f t="shared" si="132"/>
        <v>6518000</v>
      </c>
      <c r="AB291" s="2">
        <v>42230</v>
      </c>
      <c r="AC291" s="12">
        <f t="shared" si="121"/>
        <v>1917.3967205851959</v>
      </c>
      <c r="AD291" s="12">
        <f t="shared" si="133"/>
        <v>2277.4686137068966</v>
      </c>
      <c r="AE291" s="12">
        <f t="shared" si="138"/>
        <v>2345.7926721181034</v>
      </c>
      <c r="AF291" s="34">
        <f t="shared" si="117"/>
        <v>86400</v>
      </c>
      <c r="AG291" s="36">
        <f t="shared" si="116"/>
        <v>0</v>
      </c>
      <c r="AH291" s="15">
        <f t="shared" si="134"/>
        <v>-428.39595153290747</v>
      </c>
      <c r="AI291" s="15">
        <f t="shared" si="136"/>
        <v>0</v>
      </c>
      <c r="AJ291" s="15">
        <f t="shared" si="137"/>
        <v>0</v>
      </c>
    </row>
    <row r="292" spans="1:36" x14ac:dyDescent="0.15">
      <c r="A292" s="2">
        <v>42231</v>
      </c>
      <c r="B292" s="42">
        <v>0.185529578</v>
      </c>
      <c r="C292" s="12">
        <f t="shared" si="122"/>
        <v>16029.755539199999</v>
      </c>
      <c r="D292" s="12">
        <f>Výpar!$L$18/31</f>
        <v>20333.094827586207</v>
      </c>
      <c r="E292" s="12">
        <f t="shared" si="123"/>
        <v>20943.087672413792</v>
      </c>
      <c r="F292" s="13">
        <f t="shared" si="140"/>
        <v>3888</v>
      </c>
      <c r="G292" s="13">
        <f t="shared" si="124"/>
        <v>7171.2000000000007</v>
      </c>
      <c r="H292" s="14">
        <f t="shared" si="124"/>
        <v>7171.2000000000007</v>
      </c>
      <c r="I292" s="15">
        <f t="shared" si="118"/>
        <v>18230.400000000001</v>
      </c>
      <c r="J292" s="15">
        <f t="shared" si="119"/>
        <v>-23143.732133213794</v>
      </c>
      <c r="K292" s="15">
        <f t="shared" si="125"/>
        <v>3911686.9068771643</v>
      </c>
      <c r="L292" s="15">
        <f t="shared" si="126"/>
        <v>0</v>
      </c>
      <c r="N292" s="2">
        <v>42231</v>
      </c>
      <c r="O292" s="42">
        <f t="shared" si="120"/>
        <v>6.1232838950943384E-2</v>
      </c>
      <c r="P292" s="12">
        <f t="shared" si="127"/>
        <v>5290.5172853615086</v>
      </c>
      <c r="Q292" s="12">
        <f t="shared" si="128"/>
        <v>5807.9793103448283</v>
      </c>
      <c r="R292" s="12">
        <f t="shared" si="129"/>
        <v>5982.218689655173</v>
      </c>
      <c r="S292" s="13">
        <f t="shared" si="130"/>
        <v>7171.2000000000007</v>
      </c>
      <c r="T292" s="13">
        <f t="shared" si="115"/>
        <v>0</v>
      </c>
      <c r="U292" s="14">
        <v>0</v>
      </c>
      <c r="V292" s="15">
        <f t="shared" ref="V292:V355" si="141">SUM(S292+U292)</f>
        <v>7171.2000000000007</v>
      </c>
      <c r="W292" s="15">
        <f t="shared" si="131"/>
        <v>-7862.9014042936642</v>
      </c>
      <c r="X292" s="15">
        <f t="shared" si="139"/>
        <v>6461484.3005418479</v>
      </c>
      <c r="Y292" s="15">
        <f t="shared" si="135"/>
        <v>792984.96124236123</v>
      </c>
      <c r="Z292" s="15">
        <f t="shared" si="132"/>
        <v>6518000</v>
      </c>
      <c r="AB292" s="2">
        <v>42231</v>
      </c>
      <c r="AC292" s="12">
        <f t="shared" si="121"/>
        <v>1748.383350901132</v>
      </c>
      <c r="AD292" s="12">
        <f t="shared" si="133"/>
        <v>2277.4686137068966</v>
      </c>
      <c r="AE292" s="12">
        <f t="shared" si="138"/>
        <v>2345.7926721181034</v>
      </c>
      <c r="AF292" s="34">
        <f t="shared" si="117"/>
        <v>86400</v>
      </c>
      <c r="AG292" s="36">
        <f t="shared" si="116"/>
        <v>0</v>
      </c>
      <c r="AH292" s="15">
        <f t="shared" si="134"/>
        <v>-597.40932121697142</v>
      </c>
      <c r="AI292" s="15">
        <f t="shared" si="136"/>
        <v>0</v>
      </c>
      <c r="AJ292" s="15">
        <f t="shared" si="137"/>
        <v>0</v>
      </c>
    </row>
    <row r="293" spans="1:36" x14ac:dyDescent="0.15">
      <c r="A293" s="2">
        <v>42232</v>
      </c>
      <c r="B293" s="42">
        <v>0.17717830900000001</v>
      </c>
      <c r="C293" s="12">
        <f t="shared" si="122"/>
        <v>15308.205897600001</v>
      </c>
      <c r="D293" s="12">
        <f>Výpar!$L$18/31</f>
        <v>20333.094827586207</v>
      </c>
      <c r="E293" s="12">
        <f t="shared" si="123"/>
        <v>20943.087672413792</v>
      </c>
      <c r="F293" s="13">
        <f t="shared" si="140"/>
        <v>3888</v>
      </c>
      <c r="G293" s="13">
        <f t="shared" si="124"/>
        <v>7171.2000000000007</v>
      </c>
      <c r="H293" s="14">
        <f t="shared" si="124"/>
        <v>7171.2000000000007</v>
      </c>
      <c r="I293" s="15">
        <f t="shared" si="118"/>
        <v>18230.400000000001</v>
      </c>
      <c r="J293" s="15">
        <f t="shared" si="119"/>
        <v>-23865.281774813793</v>
      </c>
      <c r="K293" s="15">
        <f t="shared" si="125"/>
        <v>3887821.6251023505</v>
      </c>
      <c r="L293" s="15">
        <f t="shared" si="126"/>
        <v>0</v>
      </c>
      <c r="N293" s="2">
        <v>42232</v>
      </c>
      <c r="O293" s="42">
        <f t="shared" si="120"/>
        <v>5.8476556555297522E-2</v>
      </c>
      <c r="P293" s="12">
        <f t="shared" si="127"/>
        <v>5052.3744863777056</v>
      </c>
      <c r="Q293" s="12">
        <f t="shared" si="128"/>
        <v>5807.9793103448283</v>
      </c>
      <c r="R293" s="12">
        <f t="shared" si="129"/>
        <v>5982.218689655173</v>
      </c>
      <c r="S293" s="13">
        <f t="shared" si="130"/>
        <v>7171.2000000000007</v>
      </c>
      <c r="T293" s="13">
        <f t="shared" si="115"/>
        <v>0</v>
      </c>
      <c r="U293" s="14">
        <v>0</v>
      </c>
      <c r="V293" s="15">
        <f t="shared" si="141"/>
        <v>7171.2000000000007</v>
      </c>
      <c r="W293" s="15">
        <f t="shared" si="131"/>
        <v>-8101.0442032774672</v>
      </c>
      <c r="X293" s="15">
        <f t="shared" si="139"/>
        <v>6453383.2563385703</v>
      </c>
      <c r="Y293" s="15">
        <f t="shared" si="135"/>
        <v>720267.17337765382</v>
      </c>
      <c r="Z293" s="15">
        <f t="shared" si="132"/>
        <v>6518000</v>
      </c>
      <c r="AB293" s="2">
        <v>42232</v>
      </c>
      <c r="AC293" s="12">
        <f t="shared" si="121"/>
        <v>1669.6831251155875</v>
      </c>
      <c r="AD293" s="12">
        <f t="shared" si="133"/>
        <v>2277.4686137068966</v>
      </c>
      <c r="AE293" s="12">
        <f t="shared" si="138"/>
        <v>2345.7926721181034</v>
      </c>
      <c r="AF293" s="34">
        <f t="shared" si="117"/>
        <v>86400</v>
      </c>
      <c r="AG293" s="36">
        <f t="shared" si="116"/>
        <v>0</v>
      </c>
      <c r="AH293" s="15">
        <f t="shared" si="134"/>
        <v>-676.10954700251591</v>
      </c>
      <c r="AI293" s="15">
        <f t="shared" si="136"/>
        <v>0</v>
      </c>
      <c r="AJ293" s="15">
        <f t="shared" si="137"/>
        <v>0</v>
      </c>
    </row>
    <row r="294" spans="1:36" x14ac:dyDescent="0.15">
      <c r="A294" s="2">
        <v>42233</v>
      </c>
      <c r="B294" s="42">
        <v>0.234450042</v>
      </c>
      <c r="C294" s="12">
        <f t="shared" si="122"/>
        <v>20256.483628800001</v>
      </c>
      <c r="D294" s="12">
        <f>Výpar!$L$18/31</f>
        <v>20333.094827586207</v>
      </c>
      <c r="E294" s="12">
        <f t="shared" si="123"/>
        <v>20943.087672413792</v>
      </c>
      <c r="F294" s="13">
        <f t="shared" si="140"/>
        <v>3888</v>
      </c>
      <c r="G294" s="13">
        <f t="shared" si="124"/>
        <v>7171.2000000000007</v>
      </c>
      <c r="H294" s="14">
        <f t="shared" si="124"/>
        <v>7171.2000000000007</v>
      </c>
      <c r="I294" s="15">
        <f t="shared" si="118"/>
        <v>18230.400000000001</v>
      </c>
      <c r="J294" s="15">
        <f t="shared" si="119"/>
        <v>-18917.004043613793</v>
      </c>
      <c r="K294" s="15">
        <f t="shared" si="125"/>
        <v>3868904.6210587369</v>
      </c>
      <c r="L294" s="15">
        <f t="shared" si="126"/>
        <v>0</v>
      </c>
      <c r="N294" s="2">
        <v>42233</v>
      </c>
      <c r="O294" s="42">
        <f t="shared" si="120"/>
        <v>7.7378722134687938E-2</v>
      </c>
      <c r="P294" s="12">
        <f t="shared" si="127"/>
        <v>6685.5215924370377</v>
      </c>
      <c r="Q294" s="12">
        <f t="shared" si="128"/>
        <v>5807.9793103448283</v>
      </c>
      <c r="R294" s="12">
        <f t="shared" si="129"/>
        <v>5982.218689655173</v>
      </c>
      <c r="S294" s="13">
        <f t="shared" si="130"/>
        <v>7171.2000000000007</v>
      </c>
      <c r="T294" s="13">
        <f t="shared" si="115"/>
        <v>0</v>
      </c>
      <c r="U294" s="14">
        <v>0</v>
      </c>
      <c r="V294" s="15">
        <f t="shared" si="141"/>
        <v>7171.2000000000007</v>
      </c>
      <c r="W294" s="15">
        <f t="shared" si="131"/>
        <v>-6467.8970972181351</v>
      </c>
      <c r="X294" s="15">
        <f t="shared" si="139"/>
        <v>6446915.3592413524</v>
      </c>
      <c r="Y294" s="15">
        <f t="shared" si="135"/>
        <v>642714.63552178838</v>
      </c>
      <c r="Z294" s="15">
        <f t="shared" si="132"/>
        <v>6518000</v>
      </c>
      <c r="AB294" s="2">
        <v>42233</v>
      </c>
      <c r="AC294" s="12">
        <f t="shared" si="121"/>
        <v>2209.3973072631634</v>
      </c>
      <c r="AD294" s="12">
        <f t="shared" si="133"/>
        <v>2277.4686137068966</v>
      </c>
      <c r="AE294" s="12">
        <f t="shared" si="138"/>
        <v>2345.7926721181034</v>
      </c>
      <c r="AF294" s="34">
        <f t="shared" si="117"/>
        <v>86400</v>
      </c>
      <c r="AG294" s="36">
        <f t="shared" si="116"/>
        <v>0</v>
      </c>
      <c r="AH294" s="15">
        <f t="shared" si="134"/>
        <v>-136.39536485494</v>
      </c>
      <c r="AI294" s="15">
        <f t="shared" si="136"/>
        <v>0</v>
      </c>
      <c r="AJ294" s="15">
        <f t="shared" si="137"/>
        <v>0</v>
      </c>
    </row>
    <row r="295" spans="1:36" x14ac:dyDescent="0.15">
      <c r="A295" s="2">
        <v>42234</v>
      </c>
      <c r="B295" s="42">
        <v>0.76807720300000004</v>
      </c>
      <c r="C295" s="12">
        <f t="shared" si="122"/>
        <v>66361.870339200002</v>
      </c>
      <c r="D295" s="12">
        <f>Výpar!$L$18/31</f>
        <v>20333.094827586207</v>
      </c>
      <c r="E295" s="12">
        <f t="shared" si="123"/>
        <v>20943.087672413792</v>
      </c>
      <c r="F295" s="13">
        <f t="shared" si="140"/>
        <v>3888</v>
      </c>
      <c r="G295" s="13">
        <f t="shared" si="124"/>
        <v>7171.2000000000007</v>
      </c>
      <c r="H295" s="14">
        <f t="shared" si="124"/>
        <v>7171.2000000000007</v>
      </c>
      <c r="I295" s="15">
        <f t="shared" si="118"/>
        <v>18230.400000000001</v>
      </c>
      <c r="J295" s="15">
        <f t="shared" si="119"/>
        <v>27188.382666786209</v>
      </c>
      <c r="K295" s="15">
        <f t="shared" si="125"/>
        <v>3896093.0037255231</v>
      </c>
      <c r="L295" s="15">
        <f t="shared" si="126"/>
        <v>0</v>
      </c>
      <c r="N295" s="2">
        <v>42234</v>
      </c>
      <c r="O295" s="42">
        <f t="shared" si="120"/>
        <v>0.25349892011930336</v>
      </c>
      <c r="P295" s="12">
        <f t="shared" si="127"/>
        <v>21902.30669830781</v>
      </c>
      <c r="Q295" s="12">
        <f t="shared" si="128"/>
        <v>5807.9793103448283</v>
      </c>
      <c r="R295" s="12">
        <f t="shared" si="129"/>
        <v>5982.218689655173</v>
      </c>
      <c r="S295" s="13">
        <f t="shared" si="130"/>
        <v>7171.2000000000007</v>
      </c>
      <c r="T295" s="13">
        <f t="shared" si="115"/>
        <v>0</v>
      </c>
      <c r="U295" s="14">
        <v>0</v>
      </c>
      <c r="V295" s="15">
        <f t="shared" si="141"/>
        <v>7171.2000000000007</v>
      </c>
      <c r="W295" s="15">
        <f t="shared" si="131"/>
        <v>8748.8880086526369</v>
      </c>
      <c r="X295" s="15">
        <f t="shared" si="139"/>
        <v>6455664.2472500047</v>
      </c>
      <c r="Y295" s="15">
        <f t="shared" si="135"/>
        <v>589127.77078044531</v>
      </c>
      <c r="Z295" s="15">
        <f t="shared" si="132"/>
        <v>6518000</v>
      </c>
      <c r="AB295" s="2">
        <v>42234</v>
      </c>
      <c r="AC295" s="12">
        <f t="shared" si="121"/>
        <v>7238.1633613800877</v>
      </c>
      <c r="AD295" s="12">
        <f t="shared" si="133"/>
        <v>2277.4686137068966</v>
      </c>
      <c r="AE295" s="12">
        <f t="shared" si="138"/>
        <v>2345.7926721181034</v>
      </c>
      <c r="AF295" s="34">
        <f t="shared" si="117"/>
        <v>86400</v>
      </c>
      <c r="AG295" s="36">
        <f t="shared" si="116"/>
        <v>0</v>
      </c>
      <c r="AH295" s="15">
        <f t="shared" si="134"/>
        <v>4892.3706892619848</v>
      </c>
      <c r="AI295" s="15">
        <f t="shared" si="136"/>
        <v>4892.3706892619848</v>
      </c>
      <c r="AJ295" s="15">
        <f t="shared" si="137"/>
        <v>0</v>
      </c>
    </row>
    <row r="296" spans="1:36" x14ac:dyDescent="0.15">
      <c r="A296" s="2">
        <v>42235</v>
      </c>
      <c r="B296" s="42">
        <v>0.28122460799999999</v>
      </c>
      <c r="C296" s="12">
        <f t="shared" si="122"/>
        <v>24297.806131199999</v>
      </c>
      <c r="D296" s="12">
        <f>Výpar!$L$18/31</f>
        <v>20333.094827586207</v>
      </c>
      <c r="E296" s="12">
        <f t="shared" si="123"/>
        <v>20943.087672413792</v>
      </c>
      <c r="F296" s="13">
        <f t="shared" si="140"/>
        <v>3888</v>
      </c>
      <c r="G296" s="13">
        <f t="shared" si="124"/>
        <v>7171.2000000000007</v>
      </c>
      <c r="H296" s="14">
        <f t="shared" si="124"/>
        <v>7171.2000000000007</v>
      </c>
      <c r="I296" s="15">
        <f t="shared" si="118"/>
        <v>18230.400000000001</v>
      </c>
      <c r="J296" s="15">
        <f t="shared" si="119"/>
        <v>-14875.681541213795</v>
      </c>
      <c r="K296" s="15">
        <f t="shared" si="125"/>
        <v>3881217.3221843094</v>
      </c>
      <c r="L296" s="15">
        <f t="shared" si="126"/>
        <v>0</v>
      </c>
      <c r="N296" s="2">
        <v>42235</v>
      </c>
      <c r="O296" s="42">
        <f t="shared" si="120"/>
        <v>9.2816365543105933E-2</v>
      </c>
      <c r="P296" s="12">
        <f t="shared" si="127"/>
        <v>8019.3339829243523</v>
      </c>
      <c r="Q296" s="12">
        <f t="shared" si="128"/>
        <v>5807.9793103448283</v>
      </c>
      <c r="R296" s="12">
        <f t="shared" si="129"/>
        <v>5982.218689655173</v>
      </c>
      <c r="S296" s="13">
        <f t="shared" si="130"/>
        <v>7171.2000000000007</v>
      </c>
      <c r="T296" s="13">
        <f t="shared" si="115"/>
        <v>82252.800000000003</v>
      </c>
      <c r="U296" s="14">
        <v>0</v>
      </c>
      <c r="V296" s="15">
        <f t="shared" si="141"/>
        <v>7171.2000000000007</v>
      </c>
      <c r="W296" s="15">
        <f t="shared" si="131"/>
        <v>77118.715293269182</v>
      </c>
      <c r="X296" s="15">
        <f t="shared" si="139"/>
        <v>6518000</v>
      </c>
      <c r="Y296" s="15">
        <f t="shared" si="135"/>
        <v>666246.48607371445</v>
      </c>
      <c r="Z296" s="15">
        <f t="shared" si="132"/>
        <v>6518000</v>
      </c>
      <c r="AB296" s="2">
        <v>42235</v>
      </c>
      <c r="AC296" s="12">
        <f t="shared" si="121"/>
        <v>2650.1888690271112</v>
      </c>
      <c r="AD296" s="12">
        <f t="shared" si="133"/>
        <v>2277.4686137068966</v>
      </c>
      <c r="AE296" s="12">
        <f t="shared" si="138"/>
        <v>2345.7926721181034</v>
      </c>
      <c r="AF296" s="34">
        <f t="shared" si="117"/>
        <v>86400</v>
      </c>
      <c r="AG296" s="36">
        <f t="shared" si="116"/>
        <v>86400</v>
      </c>
      <c r="AH296" s="15">
        <f t="shared" si="134"/>
        <v>-86095.603803090984</v>
      </c>
      <c r="AI296" s="15">
        <f t="shared" si="136"/>
        <v>0</v>
      </c>
      <c r="AJ296" s="15">
        <f t="shared" si="137"/>
        <v>0</v>
      </c>
    </row>
    <row r="297" spans="1:36" x14ac:dyDescent="0.15">
      <c r="A297" s="2">
        <v>42236</v>
      </c>
      <c r="B297" s="42">
        <v>0.73905554600000001</v>
      </c>
      <c r="C297" s="12">
        <f t="shared" si="122"/>
        <v>63854.399174400001</v>
      </c>
      <c r="D297" s="12">
        <f>Výpar!$L$18/31</f>
        <v>20333.094827586207</v>
      </c>
      <c r="E297" s="12">
        <f t="shared" si="123"/>
        <v>20943.087672413792</v>
      </c>
      <c r="F297" s="13">
        <f t="shared" si="140"/>
        <v>3888</v>
      </c>
      <c r="G297" s="13">
        <f t="shared" si="124"/>
        <v>7171.2000000000007</v>
      </c>
      <c r="H297" s="14">
        <f t="shared" si="124"/>
        <v>7171.2000000000007</v>
      </c>
      <c r="I297" s="15">
        <f t="shared" si="118"/>
        <v>18230.400000000001</v>
      </c>
      <c r="J297" s="15">
        <f t="shared" si="119"/>
        <v>24680.911501986207</v>
      </c>
      <c r="K297" s="15">
        <f t="shared" si="125"/>
        <v>3905898.2336862953</v>
      </c>
      <c r="L297" s="15">
        <f t="shared" si="126"/>
        <v>0</v>
      </c>
      <c r="N297" s="2">
        <v>42236</v>
      </c>
      <c r="O297" s="42">
        <f t="shared" si="120"/>
        <v>0.24392050966676337</v>
      </c>
      <c r="P297" s="12">
        <f t="shared" si="127"/>
        <v>21074.732035208355</v>
      </c>
      <c r="Q297" s="12">
        <f t="shared" si="128"/>
        <v>5807.9793103448283</v>
      </c>
      <c r="R297" s="12">
        <f t="shared" si="129"/>
        <v>5982.218689655173</v>
      </c>
      <c r="S297" s="13">
        <f t="shared" si="130"/>
        <v>7171.2000000000007</v>
      </c>
      <c r="T297" s="13">
        <f t="shared" si="115"/>
        <v>0</v>
      </c>
      <c r="U297" s="14">
        <v>0</v>
      </c>
      <c r="V297" s="15">
        <f t="shared" si="141"/>
        <v>7171.2000000000007</v>
      </c>
      <c r="W297" s="15">
        <f t="shared" si="131"/>
        <v>7921.3133455531824</v>
      </c>
      <c r="X297" s="15">
        <f t="shared" si="139"/>
        <v>6518000</v>
      </c>
      <c r="Y297" s="15">
        <f t="shared" si="135"/>
        <v>674167.79941926769</v>
      </c>
      <c r="Z297" s="15">
        <f t="shared" si="132"/>
        <v>6518000</v>
      </c>
      <c r="AB297" s="2">
        <v>42236</v>
      </c>
      <c r="AC297" s="12">
        <f t="shared" si="121"/>
        <v>6964.6706791816532</v>
      </c>
      <c r="AD297" s="12">
        <f t="shared" si="133"/>
        <v>2277.4686137068966</v>
      </c>
      <c r="AE297" s="12">
        <f t="shared" si="138"/>
        <v>2345.7926721181034</v>
      </c>
      <c r="AF297" s="34">
        <f t="shared" si="117"/>
        <v>86400</v>
      </c>
      <c r="AG297" s="36">
        <f t="shared" si="116"/>
        <v>0</v>
      </c>
      <c r="AH297" s="15">
        <f t="shared" si="134"/>
        <v>4618.8780070635494</v>
      </c>
      <c r="AI297" s="15">
        <f t="shared" si="136"/>
        <v>4618.8780070635494</v>
      </c>
      <c r="AJ297" s="15">
        <f t="shared" si="137"/>
        <v>0</v>
      </c>
    </row>
    <row r="298" spans="1:36" x14ac:dyDescent="0.15">
      <c r="A298" s="2">
        <v>42237</v>
      </c>
      <c r="B298" s="42">
        <v>0.26519352200000001</v>
      </c>
      <c r="C298" s="12">
        <f t="shared" si="122"/>
        <v>22912.7203008</v>
      </c>
      <c r="D298" s="12">
        <f>Výpar!$L$18/31</f>
        <v>20333.094827586207</v>
      </c>
      <c r="E298" s="12">
        <f t="shared" si="123"/>
        <v>20943.087672413792</v>
      </c>
      <c r="F298" s="13">
        <f t="shared" si="140"/>
        <v>3888</v>
      </c>
      <c r="G298" s="13">
        <f t="shared" si="124"/>
        <v>7171.2000000000007</v>
      </c>
      <c r="H298" s="14">
        <f t="shared" si="124"/>
        <v>7171.2000000000007</v>
      </c>
      <c r="I298" s="15">
        <f t="shared" si="118"/>
        <v>18230.400000000001</v>
      </c>
      <c r="J298" s="15">
        <f t="shared" si="119"/>
        <v>-16260.767371613794</v>
      </c>
      <c r="K298" s="15">
        <f t="shared" si="125"/>
        <v>3889637.4663146813</v>
      </c>
      <c r="L298" s="15">
        <f t="shared" si="126"/>
        <v>0</v>
      </c>
      <c r="N298" s="2">
        <v>42237</v>
      </c>
      <c r="O298" s="42">
        <f t="shared" si="120"/>
        <v>8.7525409147750366E-2</v>
      </c>
      <c r="P298" s="12">
        <f t="shared" si="127"/>
        <v>7562.1953503656314</v>
      </c>
      <c r="Q298" s="12">
        <f t="shared" si="128"/>
        <v>5807.9793103448283</v>
      </c>
      <c r="R298" s="12">
        <f t="shared" si="129"/>
        <v>5982.218689655173</v>
      </c>
      <c r="S298" s="13">
        <f t="shared" si="130"/>
        <v>7171.2000000000007</v>
      </c>
      <c r="T298" s="13">
        <f t="shared" ref="T298:T361" si="142">IF(AG298-$AG$5&gt;0,AG298-$AG$5,0)</f>
        <v>82252.800000000003</v>
      </c>
      <c r="U298" s="14">
        <v>0</v>
      </c>
      <c r="V298" s="15">
        <f t="shared" si="141"/>
        <v>7171.2000000000007</v>
      </c>
      <c r="W298" s="15">
        <f t="shared" si="131"/>
        <v>76661.57666071046</v>
      </c>
      <c r="X298" s="15">
        <f t="shared" si="139"/>
        <v>6518000</v>
      </c>
      <c r="Y298" s="15">
        <f t="shared" si="135"/>
        <v>750829.37607997819</v>
      </c>
      <c r="Z298" s="15">
        <f t="shared" si="132"/>
        <v>6518000</v>
      </c>
      <c r="AB298" s="2">
        <v>42237</v>
      </c>
      <c r="AC298" s="12">
        <f t="shared" si="121"/>
        <v>2499.1160095865312</v>
      </c>
      <c r="AD298" s="12">
        <f t="shared" si="133"/>
        <v>2277.4686137068966</v>
      </c>
      <c r="AE298" s="12">
        <f t="shared" si="138"/>
        <v>2345.7926721181034</v>
      </c>
      <c r="AF298" s="34">
        <f t="shared" si="117"/>
        <v>86400</v>
      </c>
      <c r="AG298" s="36">
        <f t="shared" si="116"/>
        <v>86400</v>
      </c>
      <c r="AH298" s="15">
        <f t="shared" si="134"/>
        <v>-86246.676662531565</v>
      </c>
      <c r="AI298" s="15">
        <f t="shared" si="136"/>
        <v>0</v>
      </c>
      <c r="AJ298" s="15">
        <f t="shared" si="137"/>
        <v>0</v>
      </c>
    </row>
    <row r="299" spans="1:36" x14ac:dyDescent="0.15">
      <c r="A299" s="2">
        <v>42238</v>
      </c>
      <c r="B299" s="42">
        <v>0.260314041</v>
      </c>
      <c r="C299" s="12">
        <f t="shared" si="122"/>
        <v>22491.133142399998</v>
      </c>
      <c r="D299" s="12">
        <f>Výpar!$L$18/31</f>
        <v>20333.094827586207</v>
      </c>
      <c r="E299" s="12">
        <f t="shared" si="123"/>
        <v>20943.087672413792</v>
      </c>
      <c r="F299" s="13">
        <f t="shared" si="140"/>
        <v>3888</v>
      </c>
      <c r="G299" s="13">
        <f t="shared" si="124"/>
        <v>7171.2000000000007</v>
      </c>
      <c r="H299" s="14">
        <f t="shared" si="124"/>
        <v>7171.2000000000007</v>
      </c>
      <c r="I299" s="15">
        <f t="shared" si="118"/>
        <v>18230.400000000001</v>
      </c>
      <c r="J299" s="15">
        <f t="shared" si="119"/>
        <v>-16682.354530013796</v>
      </c>
      <c r="K299" s="15">
        <f t="shared" si="125"/>
        <v>3872955.1117846677</v>
      </c>
      <c r="L299" s="15">
        <f t="shared" si="126"/>
        <v>0</v>
      </c>
      <c r="N299" s="2">
        <v>42238</v>
      </c>
      <c r="O299" s="42">
        <f t="shared" si="120"/>
        <v>8.591496795849056E-2</v>
      </c>
      <c r="P299" s="12">
        <f t="shared" si="127"/>
        <v>7423.0532316135841</v>
      </c>
      <c r="Q299" s="12">
        <f t="shared" si="128"/>
        <v>5807.9793103448283</v>
      </c>
      <c r="R299" s="12">
        <f t="shared" si="129"/>
        <v>5982.218689655173</v>
      </c>
      <c r="S299" s="13">
        <f t="shared" si="130"/>
        <v>7171.2000000000007</v>
      </c>
      <c r="T299" s="13">
        <f t="shared" si="142"/>
        <v>0</v>
      </c>
      <c r="U299" s="14">
        <v>0</v>
      </c>
      <c r="V299" s="15">
        <f t="shared" si="141"/>
        <v>7171.2000000000007</v>
      </c>
      <c r="W299" s="15">
        <f t="shared" si="131"/>
        <v>-5730.3654580415887</v>
      </c>
      <c r="X299" s="15">
        <f t="shared" si="139"/>
        <v>6512269.6345419586</v>
      </c>
      <c r="Y299" s="15">
        <f t="shared" si="135"/>
        <v>739368.64516389533</v>
      </c>
      <c r="Z299" s="15">
        <f t="shared" si="132"/>
        <v>6518000</v>
      </c>
      <c r="AB299" s="2">
        <v>42238</v>
      </c>
      <c r="AC299" s="12">
        <f t="shared" si="121"/>
        <v>2453.1330270701883</v>
      </c>
      <c r="AD299" s="12">
        <f t="shared" si="133"/>
        <v>2277.4686137068966</v>
      </c>
      <c r="AE299" s="12">
        <f t="shared" si="138"/>
        <v>2345.7926721181034</v>
      </c>
      <c r="AF299" s="34">
        <f t="shared" ref="AF299:AF362" si="143">1*86400</f>
        <v>86400</v>
      </c>
      <c r="AG299" s="36">
        <f t="shared" ref="AG299:AG362" si="144">IF(AI298&gt;0,SUM(AF299:AF299),0)</f>
        <v>0</v>
      </c>
      <c r="AH299" s="15">
        <f t="shared" si="134"/>
        <v>107.34035495208491</v>
      </c>
      <c r="AI299" s="15">
        <f t="shared" si="136"/>
        <v>107.34035495208491</v>
      </c>
      <c r="AJ299" s="15">
        <f t="shared" si="137"/>
        <v>0</v>
      </c>
    </row>
    <row r="300" spans="1:36" x14ac:dyDescent="0.15">
      <c r="A300" s="2">
        <v>42239</v>
      </c>
      <c r="B300" s="42">
        <v>0.25299481899999998</v>
      </c>
      <c r="C300" s="12">
        <f t="shared" si="122"/>
        <v>21858.7523616</v>
      </c>
      <c r="D300" s="12">
        <f>Výpar!$L$18/31</f>
        <v>20333.094827586207</v>
      </c>
      <c r="E300" s="12">
        <f t="shared" si="123"/>
        <v>20943.087672413792</v>
      </c>
      <c r="F300" s="13">
        <f t="shared" si="140"/>
        <v>3888</v>
      </c>
      <c r="G300" s="13">
        <f t="shared" si="124"/>
        <v>7171.2000000000007</v>
      </c>
      <c r="H300" s="14">
        <f t="shared" si="124"/>
        <v>7171.2000000000007</v>
      </c>
      <c r="I300" s="15">
        <f t="shared" si="118"/>
        <v>18230.400000000001</v>
      </c>
      <c r="J300" s="15">
        <f t="shared" si="119"/>
        <v>-17314.735310813794</v>
      </c>
      <c r="K300" s="15">
        <f t="shared" si="125"/>
        <v>3855640.3764738538</v>
      </c>
      <c r="L300" s="15">
        <f t="shared" si="126"/>
        <v>0</v>
      </c>
      <c r="N300" s="2">
        <v>42239</v>
      </c>
      <c r="O300" s="42">
        <f t="shared" si="120"/>
        <v>8.3499306009579083E-2</v>
      </c>
      <c r="P300" s="12">
        <f t="shared" si="127"/>
        <v>7214.3400392276326</v>
      </c>
      <c r="Q300" s="12">
        <f t="shared" si="128"/>
        <v>5807.9793103448283</v>
      </c>
      <c r="R300" s="12">
        <f t="shared" si="129"/>
        <v>5982.218689655173</v>
      </c>
      <c r="S300" s="13">
        <f t="shared" si="130"/>
        <v>7171.2000000000007</v>
      </c>
      <c r="T300" s="13">
        <f t="shared" si="142"/>
        <v>82252.800000000003</v>
      </c>
      <c r="U300" s="14">
        <v>0</v>
      </c>
      <c r="V300" s="15">
        <f t="shared" si="141"/>
        <v>7171.2000000000007</v>
      </c>
      <c r="W300" s="15">
        <f t="shared" si="131"/>
        <v>76313.721349572472</v>
      </c>
      <c r="X300" s="15">
        <f t="shared" si="139"/>
        <v>6518000</v>
      </c>
      <c r="Y300" s="15">
        <f t="shared" si="135"/>
        <v>815682.36651346786</v>
      </c>
      <c r="Z300" s="15">
        <f t="shared" si="132"/>
        <v>6518000</v>
      </c>
      <c r="AB300" s="2">
        <v>42239</v>
      </c>
      <c r="AC300" s="12">
        <f t="shared" si="121"/>
        <v>2384.1585485838023</v>
      </c>
      <c r="AD300" s="12">
        <f t="shared" si="133"/>
        <v>2277.4686137068966</v>
      </c>
      <c r="AE300" s="12">
        <f t="shared" si="138"/>
        <v>2345.7926721181034</v>
      </c>
      <c r="AF300" s="34">
        <f t="shared" si="143"/>
        <v>86400</v>
      </c>
      <c r="AG300" s="36">
        <f t="shared" si="144"/>
        <v>86400</v>
      </c>
      <c r="AH300" s="15">
        <f t="shared" si="134"/>
        <v>-86361.634123534299</v>
      </c>
      <c r="AI300" s="15">
        <f t="shared" si="136"/>
        <v>0</v>
      </c>
      <c r="AJ300" s="15">
        <f t="shared" si="137"/>
        <v>0</v>
      </c>
    </row>
    <row r="301" spans="1:36" x14ac:dyDescent="0.15">
      <c r="A301" s="2">
        <v>42240</v>
      </c>
      <c r="B301" s="42">
        <v>0.24811533799999999</v>
      </c>
      <c r="C301" s="12">
        <f t="shared" si="122"/>
        <v>21437.165203199998</v>
      </c>
      <c r="D301" s="12">
        <f>Výpar!$L$18/31</f>
        <v>20333.094827586207</v>
      </c>
      <c r="E301" s="12">
        <f t="shared" si="123"/>
        <v>20943.087672413792</v>
      </c>
      <c r="F301" s="13">
        <f t="shared" si="140"/>
        <v>3888</v>
      </c>
      <c r="G301" s="13">
        <f t="shared" si="124"/>
        <v>7171.2000000000007</v>
      </c>
      <c r="H301" s="14">
        <f t="shared" si="124"/>
        <v>7171.2000000000007</v>
      </c>
      <c r="I301" s="15">
        <f t="shared" si="118"/>
        <v>18230.400000000001</v>
      </c>
      <c r="J301" s="15">
        <f t="shared" si="119"/>
        <v>-17736.322469213796</v>
      </c>
      <c r="K301" s="15">
        <f t="shared" si="125"/>
        <v>3837904.0540046399</v>
      </c>
      <c r="L301" s="15">
        <f t="shared" si="126"/>
        <v>0</v>
      </c>
      <c r="N301" s="2">
        <v>42240</v>
      </c>
      <c r="O301" s="42">
        <f t="shared" si="120"/>
        <v>8.1888864820319276E-2</v>
      </c>
      <c r="P301" s="12">
        <f t="shared" si="127"/>
        <v>7075.1979204755853</v>
      </c>
      <c r="Q301" s="12">
        <f t="shared" si="128"/>
        <v>5807.9793103448283</v>
      </c>
      <c r="R301" s="12">
        <f t="shared" si="129"/>
        <v>5982.218689655173</v>
      </c>
      <c r="S301" s="13">
        <f t="shared" si="130"/>
        <v>7171.2000000000007</v>
      </c>
      <c r="T301" s="13">
        <f t="shared" si="142"/>
        <v>0</v>
      </c>
      <c r="U301" s="14">
        <v>0</v>
      </c>
      <c r="V301" s="15">
        <f t="shared" si="141"/>
        <v>7171.2000000000007</v>
      </c>
      <c r="W301" s="15">
        <f t="shared" si="131"/>
        <v>-6078.2207691795875</v>
      </c>
      <c r="X301" s="15">
        <f t="shared" si="139"/>
        <v>6511921.77923082</v>
      </c>
      <c r="Y301" s="15">
        <f t="shared" si="135"/>
        <v>803525.92497510789</v>
      </c>
      <c r="Z301" s="15">
        <f t="shared" si="132"/>
        <v>6518000</v>
      </c>
      <c r="AB301" s="2">
        <v>42240</v>
      </c>
      <c r="AC301" s="12">
        <f t="shared" si="121"/>
        <v>2338.1755660674594</v>
      </c>
      <c r="AD301" s="12">
        <f t="shared" si="133"/>
        <v>2277.4686137068966</v>
      </c>
      <c r="AE301" s="12">
        <f t="shared" si="138"/>
        <v>2345.7926721181034</v>
      </c>
      <c r="AF301" s="34">
        <f t="shared" si="143"/>
        <v>86400</v>
      </c>
      <c r="AG301" s="36">
        <f t="shared" si="144"/>
        <v>0</v>
      </c>
      <c r="AH301" s="15">
        <f t="shared" si="134"/>
        <v>-7.6171060506439972</v>
      </c>
      <c r="AI301" s="15">
        <f t="shared" si="136"/>
        <v>0</v>
      </c>
      <c r="AJ301" s="15">
        <f t="shared" si="137"/>
        <v>0</v>
      </c>
    </row>
    <row r="302" spans="1:36" x14ac:dyDescent="0.15">
      <c r="A302" s="2">
        <v>42241</v>
      </c>
      <c r="B302" s="42">
        <v>0.240796116</v>
      </c>
      <c r="C302" s="12">
        <f t="shared" si="122"/>
        <v>20804.7844224</v>
      </c>
      <c r="D302" s="12">
        <f>Výpar!$L$18/31</f>
        <v>20333.094827586207</v>
      </c>
      <c r="E302" s="12">
        <f t="shared" si="123"/>
        <v>20943.087672413792</v>
      </c>
      <c r="F302" s="13">
        <f t="shared" si="140"/>
        <v>3888</v>
      </c>
      <c r="G302" s="13">
        <f t="shared" si="124"/>
        <v>7171.2000000000007</v>
      </c>
      <c r="H302" s="14">
        <f t="shared" si="124"/>
        <v>7171.2000000000007</v>
      </c>
      <c r="I302" s="15">
        <f t="shared" si="118"/>
        <v>18230.400000000001</v>
      </c>
      <c r="J302" s="15">
        <f t="shared" si="119"/>
        <v>-18368.703250013794</v>
      </c>
      <c r="K302" s="15">
        <f t="shared" si="125"/>
        <v>3819535.3507546261</v>
      </c>
      <c r="L302" s="15">
        <f t="shared" si="126"/>
        <v>0</v>
      </c>
      <c r="N302" s="2">
        <v>42241</v>
      </c>
      <c r="O302" s="42">
        <f t="shared" si="120"/>
        <v>7.9473202871407828E-2</v>
      </c>
      <c r="P302" s="12">
        <f t="shared" si="127"/>
        <v>6866.4847280896365</v>
      </c>
      <c r="Q302" s="12">
        <f t="shared" si="128"/>
        <v>5807.9793103448283</v>
      </c>
      <c r="R302" s="12">
        <f t="shared" si="129"/>
        <v>5982.218689655173</v>
      </c>
      <c r="S302" s="13">
        <f t="shared" si="130"/>
        <v>7171.2000000000007</v>
      </c>
      <c r="T302" s="13">
        <f t="shared" si="142"/>
        <v>0</v>
      </c>
      <c r="U302" s="14">
        <v>0</v>
      </c>
      <c r="V302" s="15">
        <f t="shared" si="141"/>
        <v>7171.2000000000007</v>
      </c>
      <c r="W302" s="15">
        <f t="shared" si="131"/>
        <v>-6286.9339615655363</v>
      </c>
      <c r="X302" s="15">
        <f t="shared" si="139"/>
        <v>6505634.8452692544</v>
      </c>
      <c r="Y302" s="15">
        <f t="shared" si="135"/>
        <v>784873.83628279669</v>
      </c>
      <c r="Z302" s="15">
        <f t="shared" si="132"/>
        <v>6518000</v>
      </c>
      <c r="AB302" s="2">
        <v>42241</v>
      </c>
      <c r="AC302" s="12">
        <f t="shared" si="121"/>
        <v>2269.2010875810738</v>
      </c>
      <c r="AD302" s="12">
        <f t="shared" si="133"/>
        <v>2277.4686137068966</v>
      </c>
      <c r="AE302" s="12">
        <f t="shared" si="138"/>
        <v>2345.7926721181034</v>
      </c>
      <c r="AF302" s="34">
        <f t="shared" si="143"/>
        <v>86400</v>
      </c>
      <c r="AG302" s="36">
        <f t="shared" si="144"/>
        <v>0</v>
      </c>
      <c r="AH302" s="15">
        <f t="shared" si="134"/>
        <v>-76.591584537029576</v>
      </c>
      <c r="AI302" s="15">
        <f t="shared" si="136"/>
        <v>0</v>
      </c>
      <c r="AJ302" s="15">
        <f t="shared" si="137"/>
        <v>0</v>
      </c>
    </row>
    <row r="303" spans="1:36" x14ac:dyDescent="0.15">
      <c r="A303" s="2">
        <v>42242</v>
      </c>
      <c r="B303" s="42">
        <v>0.22625452900000001</v>
      </c>
      <c r="C303" s="12">
        <f t="shared" si="122"/>
        <v>19548.391305600002</v>
      </c>
      <c r="D303" s="12">
        <f>Výpar!$L$18/31</f>
        <v>20333.094827586207</v>
      </c>
      <c r="E303" s="12">
        <f t="shared" si="123"/>
        <v>20943.087672413792</v>
      </c>
      <c r="F303" s="13">
        <f t="shared" si="140"/>
        <v>3888</v>
      </c>
      <c r="G303" s="13">
        <f t="shared" si="124"/>
        <v>7171.2000000000007</v>
      </c>
      <c r="H303" s="14">
        <f t="shared" si="124"/>
        <v>7171.2000000000007</v>
      </c>
      <c r="I303" s="15">
        <f t="shared" si="118"/>
        <v>18230.400000000001</v>
      </c>
      <c r="J303" s="15">
        <f t="shared" si="119"/>
        <v>-19625.096366813792</v>
      </c>
      <c r="K303" s="15">
        <f t="shared" si="125"/>
        <v>3799910.2543878122</v>
      </c>
      <c r="L303" s="15">
        <f t="shared" si="126"/>
        <v>0</v>
      </c>
      <c r="N303" s="2">
        <v>42242</v>
      </c>
      <c r="O303" s="42">
        <f t="shared" si="120"/>
        <v>7.4673846000870819E-2</v>
      </c>
      <c r="P303" s="12">
        <f t="shared" si="127"/>
        <v>6451.8202944752384</v>
      </c>
      <c r="Q303" s="12">
        <f t="shared" si="128"/>
        <v>5807.9793103448283</v>
      </c>
      <c r="R303" s="12">
        <f t="shared" si="129"/>
        <v>5982.218689655173</v>
      </c>
      <c r="S303" s="13">
        <f t="shared" si="130"/>
        <v>7171.2000000000007</v>
      </c>
      <c r="T303" s="13">
        <f t="shared" si="142"/>
        <v>0</v>
      </c>
      <c r="U303" s="14">
        <v>0</v>
      </c>
      <c r="V303" s="15">
        <f t="shared" si="141"/>
        <v>7171.2000000000007</v>
      </c>
      <c r="W303" s="15">
        <f t="shared" si="131"/>
        <v>-6701.5983951799344</v>
      </c>
      <c r="X303" s="15">
        <f t="shared" si="139"/>
        <v>6498933.2468740745</v>
      </c>
      <c r="Y303" s="15">
        <f t="shared" si="135"/>
        <v>759105.48476169119</v>
      </c>
      <c r="Z303" s="15">
        <f t="shared" si="132"/>
        <v>6518000</v>
      </c>
      <c r="AB303" s="2">
        <v>42242</v>
      </c>
      <c r="AC303" s="12">
        <f t="shared" si="121"/>
        <v>2132.1648862348907</v>
      </c>
      <c r="AD303" s="12">
        <f t="shared" si="133"/>
        <v>2277.4686137068966</v>
      </c>
      <c r="AE303" s="12">
        <f t="shared" si="138"/>
        <v>2345.7926721181034</v>
      </c>
      <c r="AF303" s="34">
        <f t="shared" si="143"/>
        <v>86400</v>
      </c>
      <c r="AG303" s="36">
        <f t="shared" si="144"/>
        <v>0</v>
      </c>
      <c r="AH303" s="15">
        <f t="shared" si="134"/>
        <v>-213.62778588321271</v>
      </c>
      <c r="AI303" s="15">
        <f t="shared" si="136"/>
        <v>0</v>
      </c>
      <c r="AJ303" s="15">
        <f t="shared" si="137"/>
        <v>0</v>
      </c>
    </row>
    <row r="304" spans="1:36" x14ac:dyDescent="0.15">
      <c r="A304" s="2">
        <v>42243</v>
      </c>
      <c r="B304" s="42">
        <v>0.20944270100000001</v>
      </c>
      <c r="C304" s="12">
        <f t="shared" si="122"/>
        <v>18095.849366400002</v>
      </c>
      <c r="D304" s="12">
        <f>Výpar!$L$18/31</f>
        <v>20333.094827586207</v>
      </c>
      <c r="E304" s="12">
        <f t="shared" si="123"/>
        <v>20943.087672413792</v>
      </c>
      <c r="F304" s="13">
        <f t="shared" si="140"/>
        <v>3888</v>
      </c>
      <c r="G304" s="13">
        <f t="shared" si="124"/>
        <v>7171.2000000000007</v>
      </c>
      <c r="H304" s="14">
        <f t="shared" si="124"/>
        <v>7171.2000000000007</v>
      </c>
      <c r="I304" s="15">
        <f t="shared" si="118"/>
        <v>18230.400000000001</v>
      </c>
      <c r="J304" s="15">
        <f t="shared" si="119"/>
        <v>-21077.638306013792</v>
      </c>
      <c r="K304" s="15">
        <f t="shared" si="125"/>
        <v>3778832.6160817984</v>
      </c>
      <c r="L304" s="15">
        <f t="shared" si="126"/>
        <v>0</v>
      </c>
      <c r="N304" s="2">
        <v>42243</v>
      </c>
      <c r="O304" s="42">
        <f t="shared" si="120"/>
        <v>6.9125210750943383E-2</v>
      </c>
      <c r="P304" s="12">
        <f t="shared" si="127"/>
        <v>5972.4182088815087</v>
      </c>
      <c r="Q304" s="12">
        <f t="shared" si="128"/>
        <v>5807.9793103448283</v>
      </c>
      <c r="R304" s="12">
        <f t="shared" si="129"/>
        <v>5982.218689655173</v>
      </c>
      <c r="S304" s="13">
        <f t="shared" si="130"/>
        <v>7171.2000000000007</v>
      </c>
      <c r="T304" s="13">
        <f t="shared" si="142"/>
        <v>0</v>
      </c>
      <c r="U304" s="14">
        <v>0</v>
      </c>
      <c r="V304" s="15">
        <f t="shared" si="141"/>
        <v>7171.2000000000007</v>
      </c>
      <c r="W304" s="15">
        <f t="shared" si="131"/>
        <v>-7181.0004807736641</v>
      </c>
      <c r="X304" s="15">
        <f t="shared" si="139"/>
        <v>6491752.2463933006</v>
      </c>
      <c r="Y304" s="15">
        <f t="shared" si="135"/>
        <v>725676.73067421792</v>
      </c>
      <c r="Z304" s="15">
        <f t="shared" si="132"/>
        <v>6518000</v>
      </c>
      <c r="AB304" s="2">
        <v>42243</v>
      </c>
      <c r="AC304" s="12">
        <f t="shared" si="121"/>
        <v>1973.7345136211318</v>
      </c>
      <c r="AD304" s="12">
        <f t="shared" si="133"/>
        <v>2277.4686137068966</v>
      </c>
      <c r="AE304" s="12">
        <f t="shared" si="138"/>
        <v>2345.7926721181034</v>
      </c>
      <c r="AF304" s="34">
        <f t="shared" si="143"/>
        <v>86400</v>
      </c>
      <c r="AG304" s="36">
        <f t="shared" si="144"/>
        <v>0</v>
      </c>
      <c r="AH304" s="15">
        <f t="shared" si="134"/>
        <v>-372.0581584969716</v>
      </c>
      <c r="AI304" s="15">
        <f t="shared" si="136"/>
        <v>0</v>
      </c>
      <c r="AJ304" s="15">
        <f t="shared" si="137"/>
        <v>0</v>
      </c>
    </row>
    <row r="305" spans="1:36" x14ac:dyDescent="0.15">
      <c r="A305" s="2">
        <v>42244</v>
      </c>
      <c r="B305" s="42">
        <v>0.178373965</v>
      </c>
      <c r="C305" s="12">
        <f t="shared" si="122"/>
        <v>15411.510575999999</v>
      </c>
      <c r="D305" s="12">
        <f>Výpar!$L$18/31</f>
        <v>20333.094827586207</v>
      </c>
      <c r="E305" s="12">
        <f t="shared" si="123"/>
        <v>20943.087672413792</v>
      </c>
      <c r="F305" s="13">
        <f t="shared" si="140"/>
        <v>3888</v>
      </c>
      <c r="G305" s="13">
        <f t="shared" si="124"/>
        <v>7171.2000000000007</v>
      </c>
      <c r="H305" s="14">
        <f t="shared" si="124"/>
        <v>7171.2000000000007</v>
      </c>
      <c r="I305" s="15">
        <f t="shared" si="118"/>
        <v>18230.400000000001</v>
      </c>
      <c r="J305" s="15">
        <f t="shared" si="119"/>
        <v>-23761.977096413793</v>
      </c>
      <c r="K305" s="15">
        <f t="shared" si="125"/>
        <v>3755070.6389853847</v>
      </c>
      <c r="L305" s="15">
        <f t="shared" si="126"/>
        <v>0</v>
      </c>
      <c r="N305" s="2">
        <v>42244</v>
      </c>
      <c r="O305" s="42">
        <f t="shared" si="120"/>
        <v>5.8871175095790998E-2</v>
      </c>
      <c r="P305" s="12">
        <f t="shared" si="127"/>
        <v>5086.4695282763423</v>
      </c>
      <c r="Q305" s="12">
        <f t="shared" si="128"/>
        <v>5807.9793103448283</v>
      </c>
      <c r="R305" s="12">
        <f t="shared" si="129"/>
        <v>5982.218689655173</v>
      </c>
      <c r="S305" s="13">
        <f t="shared" si="130"/>
        <v>7171.2000000000007</v>
      </c>
      <c r="T305" s="13">
        <f t="shared" si="142"/>
        <v>0</v>
      </c>
      <c r="U305" s="14">
        <v>0</v>
      </c>
      <c r="V305" s="15">
        <f t="shared" si="141"/>
        <v>7171.2000000000007</v>
      </c>
      <c r="W305" s="15">
        <f t="shared" si="131"/>
        <v>-8066.9491613788305</v>
      </c>
      <c r="X305" s="15">
        <f t="shared" si="139"/>
        <v>6483685.2972319219</v>
      </c>
      <c r="Y305" s="15">
        <f t="shared" si="135"/>
        <v>683295.07874476118</v>
      </c>
      <c r="Z305" s="15">
        <f t="shared" si="132"/>
        <v>6518000</v>
      </c>
      <c r="AB305" s="2">
        <v>42244</v>
      </c>
      <c r="AC305" s="12">
        <f t="shared" si="121"/>
        <v>1680.9506818380262</v>
      </c>
      <c r="AD305" s="12">
        <f t="shared" si="133"/>
        <v>2277.4686137068966</v>
      </c>
      <c r="AE305" s="12">
        <f t="shared" si="138"/>
        <v>2345.7926721181034</v>
      </c>
      <c r="AF305" s="34">
        <f t="shared" si="143"/>
        <v>86400</v>
      </c>
      <c r="AG305" s="36">
        <f t="shared" si="144"/>
        <v>0</v>
      </c>
      <c r="AH305" s="15">
        <f t="shared" si="134"/>
        <v>-664.8419902800772</v>
      </c>
      <c r="AI305" s="15">
        <f t="shared" si="136"/>
        <v>0</v>
      </c>
      <c r="AJ305" s="15">
        <f t="shared" si="137"/>
        <v>0</v>
      </c>
    </row>
    <row r="306" spans="1:36" x14ac:dyDescent="0.15">
      <c r="A306" s="2">
        <v>42245</v>
      </c>
      <c r="B306" s="42">
        <v>0.195094827</v>
      </c>
      <c r="C306" s="12">
        <f t="shared" si="122"/>
        <v>16856.193052800001</v>
      </c>
      <c r="D306" s="12">
        <f>Výpar!$L$18/31</f>
        <v>20333.094827586207</v>
      </c>
      <c r="E306" s="12">
        <f t="shared" si="123"/>
        <v>20943.087672413792</v>
      </c>
      <c r="F306" s="13">
        <f t="shared" si="140"/>
        <v>3888</v>
      </c>
      <c r="G306" s="13">
        <f t="shared" si="124"/>
        <v>7171.2000000000007</v>
      </c>
      <c r="H306" s="14">
        <f t="shared" si="124"/>
        <v>7171.2000000000007</v>
      </c>
      <c r="I306" s="15">
        <f t="shared" si="118"/>
        <v>18230.400000000001</v>
      </c>
      <c r="J306" s="15">
        <f t="shared" si="119"/>
        <v>-22317.294619613793</v>
      </c>
      <c r="K306" s="15">
        <f t="shared" si="125"/>
        <v>3732753.3443657709</v>
      </c>
      <c r="L306" s="15">
        <f t="shared" si="126"/>
        <v>0</v>
      </c>
      <c r="N306" s="2">
        <v>42245</v>
      </c>
      <c r="O306" s="42">
        <f t="shared" si="120"/>
        <v>6.4389787604934676E-2</v>
      </c>
      <c r="P306" s="12">
        <f t="shared" si="127"/>
        <v>5563.2776490663564</v>
      </c>
      <c r="Q306" s="12">
        <f t="shared" si="128"/>
        <v>5807.9793103448283</v>
      </c>
      <c r="R306" s="12">
        <f t="shared" si="129"/>
        <v>5982.218689655173</v>
      </c>
      <c r="S306" s="13">
        <f t="shared" si="130"/>
        <v>7171.2000000000007</v>
      </c>
      <c r="T306" s="13">
        <f t="shared" si="142"/>
        <v>0</v>
      </c>
      <c r="U306" s="14">
        <v>0</v>
      </c>
      <c r="V306" s="15">
        <f t="shared" si="141"/>
        <v>7171.2000000000007</v>
      </c>
      <c r="W306" s="15">
        <f t="shared" si="131"/>
        <v>-7590.1410405888164</v>
      </c>
      <c r="X306" s="15">
        <f t="shared" si="139"/>
        <v>6476095.1561913332</v>
      </c>
      <c r="Y306" s="15">
        <f t="shared" si="135"/>
        <v>633800.09389550565</v>
      </c>
      <c r="Z306" s="15">
        <f t="shared" si="132"/>
        <v>6518000</v>
      </c>
      <c r="AB306" s="2">
        <v>42245</v>
      </c>
      <c r="AC306" s="12">
        <f t="shared" si="121"/>
        <v>1838.5238141043828</v>
      </c>
      <c r="AD306" s="12">
        <f t="shared" si="133"/>
        <v>2277.4686137068966</v>
      </c>
      <c r="AE306" s="12">
        <f t="shared" si="138"/>
        <v>2345.7926721181034</v>
      </c>
      <c r="AF306" s="34">
        <f t="shared" si="143"/>
        <v>86400</v>
      </c>
      <c r="AG306" s="36">
        <f t="shared" si="144"/>
        <v>0</v>
      </c>
      <c r="AH306" s="15">
        <f t="shared" si="134"/>
        <v>-507.26885801372055</v>
      </c>
      <c r="AI306" s="15">
        <f t="shared" si="136"/>
        <v>0</v>
      </c>
      <c r="AJ306" s="15">
        <f t="shared" si="137"/>
        <v>0</v>
      </c>
    </row>
    <row r="307" spans="1:36" x14ac:dyDescent="0.15">
      <c r="A307" s="2">
        <v>42246</v>
      </c>
      <c r="B307" s="42">
        <v>0.201073108</v>
      </c>
      <c r="C307" s="12">
        <f t="shared" si="122"/>
        <v>17372.7165312</v>
      </c>
      <c r="D307" s="12">
        <f>Výpar!$L$18/31</f>
        <v>20333.094827586207</v>
      </c>
      <c r="E307" s="12">
        <f t="shared" si="123"/>
        <v>20943.087672413792</v>
      </c>
      <c r="F307" s="13">
        <f t="shared" si="140"/>
        <v>3888</v>
      </c>
      <c r="G307" s="13">
        <f t="shared" si="124"/>
        <v>7171.2000000000007</v>
      </c>
      <c r="H307" s="14">
        <f t="shared" si="124"/>
        <v>7171.2000000000007</v>
      </c>
      <c r="I307" s="15">
        <f t="shared" si="118"/>
        <v>18230.400000000001</v>
      </c>
      <c r="J307" s="15">
        <f t="shared" si="119"/>
        <v>-21800.771141213794</v>
      </c>
      <c r="K307" s="15">
        <f t="shared" si="125"/>
        <v>3710952.5732245571</v>
      </c>
      <c r="L307" s="15">
        <f t="shared" si="126"/>
        <v>0</v>
      </c>
      <c r="N307" s="2">
        <v>42246</v>
      </c>
      <c r="O307" s="42">
        <f t="shared" si="120"/>
        <v>6.6362880637445568E-2</v>
      </c>
      <c r="P307" s="12">
        <f t="shared" si="127"/>
        <v>5733.7528870752967</v>
      </c>
      <c r="Q307" s="12">
        <f t="shared" si="128"/>
        <v>5807.9793103448283</v>
      </c>
      <c r="R307" s="12">
        <f t="shared" si="129"/>
        <v>5982.218689655173</v>
      </c>
      <c r="S307" s="13">
        <f t="shared" si="130"/>
        <v>7171.2000000000007</v>
      </c>
      <c r="T307" s="13">
        <f t="shared" si="142"/>
        <v>0</v>
      </c>
      <c r="U307" s="14">
        <v>0</v>
      </c>
      <c r="V307" s="15">
        <f t="shared" si="141"/>
        <v>7171.2000000000007</v>
      </c>
      <c r="W307" s="15">
        <f t="shared" si="131"/>
        <v>-7419.6658025798761</v>
      </c>
      <c r="X307" s="15">
        <f t="shared" si="139"/>
        <v>6468675.4903887529</v>
      </c>
      <c r="Y307" s="15">
        <f t="shared" si="135"/>
        <v>577055.91848167824</v>
      </c>
      <c r="Z307" s="15">
        <f t="shared" si="132"/>
        <v>6518000</v>
      </c>
      <c r="AB307" s="2">
        <v>42246</v>
      </c>
      <c r="AC307" s="12">
        <f t="shared" si="121"/>
        <v>1894.8616071403189</v>
      </c>
      <c r="AD307" s="12">
        <f t="shared" si="133"/>
        <v>2277.4686137068966</v>
      </c>
      <c r="AE307" s="12">
        <f t="shared" si="138"/>
        <v>2345.7926721181034</v>
      </c>
      <c r="AF307" s="34">
        <f t="shared" si="143"/>
        <v>86400</v>
      </c>
      <c r="AG307" s="36">
        <f t="shared" si="144"/>
        <v>0</v>
      </c>
      <c r="AH307" s="15">
        <f t="shared" si="134"/>
        <v>-450.93106497778444</v>
      </c>
      <c r="AI307" s="15">
        <f t="shared" si="136"/>
        <v>0</v>
      </c>
      <c r="AJ307" s="15">
        <f t="shared" si="137"/>
        <v>0</v>
      </c>
    </row>
    <row r="308" spans="1:36" x14ac:dyDescent="0.15">
      <c r="A308" s="2">
        <v>42247</v>
      </c>
      <c r="B308" s="42">
        <v>0.207051388</v>
      </c>
      <c r="C308" s="12">
        <f t="shared" si="122"/>
        <v>17889.239923199999</v>
      </c>
      <c r="D308" s="12">
        <f>Výpar!$L$18/31</f>
        <v>20333.094827586207</v>
      </c>
      <c r="E308" s="12">
        <f t="shared" si="123"/>
        <v>20943.087672413792</v>
      </c>
      <c r="F308" s="13">
        <f t="shared" si="140"/>
        <v>3888</v>
      </c>
      <c r="G308" s="13">
        <f t="shared" si="124"/>
        <v>7171.2000000000007</v>
      </c>
      <c r="H308" s="14">
        <f t="shared" si="124"/>
        <v>7171.2000000000007</v>
      </c>
      <c r="I308" s="15">
        <f t="shared" si="118"/>
        <v>18230.400000000001</v>
      </c>
      <c r="J308" s="15">
        <f t="shared" si="119"/>
        <v>-21284.247749213795</v>
      </c>
      <c r="K308" s="15">
        <f t="shared" si="125"/>
        <v>3689668.3254753435</v>
      </c>
      <c r="L308" s="15">
        <f t="shared" si="126"/>
        <v>0</v>
      </c>
      <c r="N308" s="2">
        <v>42247</v>
      </c>
      <c r="O308" s="42">
        <f t="shared" si="120"/>
        <v>6.8335973339912898E-2</v>
      </c>
      <c r="P308" s="12">
        <f t="shared" si="127"/>
        <v>5904.228096568474</v>
      </c>
      <c r="Q308" s="12">
        <f t="shared" si="128"/>
        <v>5807.9793103448283</v>
      </c>
      <c r="R308" s="12">
        <f t="shared" si="129"/>
        <v>5982.218689655173</v>
      </c>
      <c r="S308" s="13">
        <f t="shared" si="130"/>
        <v>7171.2000000000007</v>
      </c>
      <c r="T308" s="13">
        <f t="shared" si="142"/>
        <v>0</v>
      </c>
      <c r="U308" s="14">
        <v>0</v>
      </c>
      <c r="V308" s="15">
        <f t="shared" si="141"/>
        <v>7171.2000000000007</v>
      </c>
      <c r="W308" s="15">
        <f t="shared" si="131"/>
        <v>-7249.1905930866988</v>
      </c>
      <c r="X308" s="15">
        <f t="shared" si="139"/>
        <v>6461426.2997956658</v>
      </c>
      <c r="Y308" s="15">
        <f t="shared" si="135"/>
        <v>513233.0276842569</v>
      </c>
      <c r="Z308" s="15">
        <f t="shared" si="132"/>
        <v>6518000</v>
      </c>
      <c r="AB308" s="2">
        <v>42247</v>
      </c>
      <c r="AC308" s="12">
        <f t="shared" si="121"/>
        <v>1951.1993907525102</v>
      </c>
      <c r="AD308" s="12">
        <f t="shared" si="133"/>
        <v>2277.4686137068966</v>
      </c>
      <c r="AE308" s="12">
        <f t="shared" si="138"/>
        <v>2345.7926721181034</v>
      </c>
      <c r="AF308" s="34">
        <f t="shared" si="143"/>
        <v>86400</v>
      </c>
      <c r="AG308" s="36">
        <f t="shared" si="144"/>
        <v>0</v>
      </c>
      <c r="AH308" s="15">
        <f t="shared" si="134"/>
        <v>-394.59328136559316</v>
      </c>
      <c r="AI308" s="15">
        <f t="shared" si="136"/>
        <v>0</v>
      </c>
      <c r="AJ308" s="15">
        <f t="shared" si="137"/>
        <v>0</v>
      </c>
    </row>
    <row r="309" spans="1:36" x14ac:dyDescent="0.15">
      <c r="A309" s="2">
        <v>42248</v>
      </c>
      <c r="B309" s="42">
        <v>0.20824704399999999</v>
      </c>
      <c r="C309" s="12">
        <f t="shared" si="122"/>
        <v>17992.544601599999</v>
      </c>
      <c r="D309" s="12">
        <f>Výpar!$M$18/30</f>
        <v>11616.119999999999</v>
      </c>
      <c r="E309" s="12">
        <f t="shared" si="123"/>
        <v>11964.603599999999</v>
      </c>
      <c r="F309" s="13">
        <f t="shared" si="140"/>
        <v>3888</v>
      </c>
      <c r="G309" s="13">
        <f t="shared" si="124"/>
        <v>7171.2000000000007</v>
      </c>
      <c r="H309" s="14">
        <f t="shared" si="124"/>
        <v>7171.2000000000007</v>
      </c>
      <c r="I309" s="15">
        <f t="shared" si="118"/>
        <v>18230.400000000001</v>
      </c>
      <c r="J309" s="15">
        <f t="shared" si="119"/>
        <v>-12202.458998400001</v>
      </c>
      <c r="K309" s="15">
        <f t="shared" si="125"/>
        <v>3677465.8664769437</v>
      </c>
      <c r="L309" s="15">
        <f t="shared" si="126"/>
        <v>0</v>
      </c>
      <c r="N309" s="2">
        <v>42248</v>
      </c>
      <c r="O309" s="42">
        <f t="shared" si="120"/>
        <v>6.873059188040638E-2</v>
      </c>
      <c r="P309" s="12">
        <f t="shared" si="127"/>
        <v>5938.3231384671117</v>
      </c>
      <c r="Q309" s="12">
        <f t="shared" si="128"/>
        <v>3318.0479999999993</v>
      </c>
      <c r="R309" s="12">
        <f t="shared" si="129"/>
        <v>3417.5894399999993</v>
      </c>
      <c r="S309" s="13">
        <f t="shared" si="130"/>
        <v>7171.2000000000007</v>
      </c>
      <c r="T309" s="13">
        <f t="shared" si="142"/>
        <v>0</v>
      </c>
      <c r="U309" s="14">
        <v>0</v>
      </c>
      <c r="V309" s="15">
        <f t="shared" si="141"/>
        <v>7171.2000000000007</v>
      </c>
      <c r="W309" s="15">
        <f t="shared" si="131"/>
        <v>-4650.4663015328888</v>
      </c>
      <c r="X309" s="15">
        <f t="shared" si="139"/>
        <v>6456775.8334941333</v>
      </c>
      <c r="Y309" s="15">
        <f t="shared" si="135"/>
        <v>447358.39487685775</v>
      </c>
      <c r="Z309" s="15">
        <f t="shared" si="132"/>
        <v>6518000</v>
      </c>
      <c r="AB309" s="2">
        <v>42248</v>
      </c>
      <c r="AC309" s="12">
        <f t="shared" si="121"/>
        <v>1962.4669474749494</v>
      </c>
      <c r="AD309" s="12">
        <f t="shared" si="133"/>
        <v>1301.0979851999998</v>
      </c>
      <c r="AE309" s="12">
        <f t="shared" si="138"/>
        <v>1340.1309247559998</v>
      </c>
      <c r="AF309" s="34">
        <f t="shared" si="143"/>
        <v>86400</v>
      </c>
      <c r="AG309" s="36">
        <f t="shared" si="144"/>
        <v>0</v>
      </c>
      <c r="AH309" s="15">
        <f t="shared" si="134"/>
        <v>622.33602271894961</v>
      </c>
      <c r="AI309" s="15">
        <f t="shared" si="136"/>
        <v>622.33602271894961</v>
      </c>
      <c r="AJ309" s="15">
        <f t="shared" si="137"/>
        <v>0</v>
      </c>
    </row>
    <row r="310" spans="1:36" x14ac:dyDescent="0.15">
      <c r="A310" s="2">
        <v>42249</v>
      </c>
      <c r="B310" s="42">
        <v>0.201073108</v>
      </c>
      <c r="C310" s="12">
        <f t="shared" si="122"/>
        <v>17372.7165312</v>
      </c>
      <c r="D310" s="12">
        <f>Výpar!$M$18/30</f>
        <v>11616.119999999999</v>
      </c>
      <c r="E310" s="12">
        <f t="shared" si="123"/>
        <v>11964.603599999999</v>
      </c>
      <c r="F310" s="13">
        <f t="shared" si="140"/>
        <v>3888</v>
      </c>
      <c r="G310" s="13">
        <f t="shared" si="124"/>
        <v>7171.2000000000007</v>
      </c>
      <c r="H310" s="14">
        <f t="shared" si="124"/>
        <v>7171.2000000000007</v>
      </c>
      <c r="I310" s="15">
        <f t="shared" si="118"/>
        <v>18230.400000000001</v>
      </c>
      <c r="J310" s="15">
        <f t="shared" si="119"/>
        <v>-12822.2870688</v>
      </c>
      <c r="K310" s="15">
        <f t="shared" si="125"/>
        <v>3664643.5794081436</v>
      </c>
      <c r="L310" s="15">
        <f t="shared" si="126"/>
        <v>0</v>
      </c>
      <c r="N310" s="2">
        <v>42249</v>
      </c>
      <c r="O310" s="42">
        <f t="shared" si="120"/>
        <v>6.6362880637445568E-2</v>
      </c>
      <c r="P310" s="12">
        <f t="shared" si="127"/>
        <v>5733.7528870752967</v>
      </c>
      <c r="Q310" s="12">
        <f t="shared" si="128"/>
        <v>3318.0479999999993</v>
      </c>
      <c r="R310" s="12">
        <f t="shared" si="129"/>
        <v>3417.5894399999993</v>
      </c>
      <c r="S310" s="13">
        <f t="shared" si="130"/>
        <v>7171.2000000000007</v>
      </c>
      <c r="T310" s="13">
        <f t="shared" si="142"/>
        <v>82252.800000000003</v>
      </c>
      <c r="U310" s="14">
        <v>0</v>
      </c>
      <c r="V310" s="15">
        <f t="shared" si="141"/>
        <v>7171.2000000000007</v>
      </c>
      <c r="W310" s="15">
        <f t="shared" si="131"/>
        <v>77397.763447075296</v>
      </c>
      <c r="X310" s="15">
        <f t="shared" si="139"/>
        <v>6518000</v>
      </c>
      <c r="Y310" s="15">
        <f t="shared" si="135"/>
        <v>524756.15832393302</v>
      </c>
      <c r="Z310" s="15">
        <f t="shared" si="132"/>
        <v>6518000</v>
      </c>
      <c r="AB310" s="2">
        <v>42249</v>
      </c>
      <c r="AC310" s="12">
        <f t="shared" si="121"/>
        <v>1894.8616071403189</v>
      </c>
      <c r="AD310" s="12">
        <f t="shared" si="133"/>
        <v>1301.0979851999998</v>
      </c>
      <c r="AE310" s="12">
        <f t="shared" si="138"/>
        <v>1340.1309247559998</v>
      </c>
      <c r="AF310" s="34">
        <f t="shared" si="143"/>
        <v>86400</v>
      </c>
      <c r="AG310" s="36">
        <f t="shared" si="144"/>
        <v>86400</v>
      </c>
      <c r="AH310" s="15">
        <f t="shared" si="134"/>
        <v>-85845.269317615675</v>
      </c>
      <c r="AI310" s="15">
        <f t="shared" si="136"/>
        <v>0</v>
      </c>
      <c r="AJ310" s="15">
        <f t="shared" si="137"/>
        <v>0</v>
      </c>
    </row>
    <row r="311" spans="1:36" x14ac:dyDescent="0.15">
      <c r="A311" s="2">
        <v>42250</v>
      </c>
      <c r="B311" s="42">
        <v>0.18672523399999999</v>
      </c>
      <c r="C311" s="12">
        <f t="shared" si="122"/>
        <v>16133.060217599999</v>
      </c>
      <c r="D311" s="12">
        <f>Výpar!$M$18/30</f>
        <v>11616.119999999999</v>
      </c>
      <c r="E311" s="12">
        <f t="shared" si="123"/>
        <v>11964.603599999999</v>
      </c>
      <c r="F311" s="13">
        <f t="shared" si="140"/>
        <v>3888</v>
      </c>
      <c r="G311" s="13">
        <f t="shared" si="124"/>
        <v>7171.2000000000007</v>
      </c>
      <c r="H311" s="14">
        <f t="shared" si="124"/>
        <v>7171.2000000000007</v>
      </c>
      <c r="I311" s="15">
        <f t="shared" si="118"/>
        <v>18230.400000000001</v>
      </c>
      <c r="J311" s="15">
        <f t="shared" si="119"/>
        <v>-14061.943382400001</v>
      </c>
      <c r="K311" s="15">
        <f t="shared" si="125"/>
        <v>3650581.6360257436</v>
      </c>
      <c r="L311" s="15">
        <f t="shared" si="126"/>
        <v>0</v>
      </c>
      <c r="N311" s="2">
        <v>42250</v>
      </c>
      <c r="O311" s="42">
        <f t="shared" si="120"/>
        <v>6.1627457491436853E-2</v>
      </c>
      <c r="P311" s="12">
        <f t="shared" si="127"/>
        <v>5324.6123272601444</v>
      </c>
      <c r="Q311" s="12">
        <f t="shared" si="128"/>
        <v>3318.0479999999993</v>
      </c>
      <c r="R311" s="12">
        <f t="shared" si="129"/>
        <v>3417.5894399999993</v>
      </c>
      <c r="S311" s="13">
        <f t="shared" si="130"/>
        <v>7171.2000000000007</v>
      </c>
      <c r="T311" s="13">
        <f t="shared" si="142"/>
        <v>0</v>
      </c>
      <c r="U311" s="14">
        <v>0</v>
      </c>
      <c r="V311" s="15">
        <f t="shared" si="141"/>
        <v>7171.2000000000007</v>
      </c>
      <c r="W311" s="15">
        <f t="shared" si="131"/>
        <v>-5264.1771127398561</v>
      </c>
      <c r="X311" s="15">
        <f t="shared" si="139"/>
        <v>6512735.8228872605</v>
      </c>
      <c r="Y311" s="15">
        <f t="shared" si="135"/>
        <v>514227.80409845395</v>
      </c>
      <c r="Z311" s="15">
        <f t="shared" si="132"/>
        <v>6518000</v>
      </c>
      <c r="AB311" s="2">
        <v>42250</v>
      </c>
      <c r="AC311" s="12">
        <f t="shared" si="121"/>
        <v>1759.6509076235702</v>
      </c>
      <c r="AD311" s="12">
        <f t="shared" si="133"/>
        <v>1301.0979851999998</v>
      </c>
      <c r="AE311" s="12">
        <f t="shared" si="138"/>
        <v>1340.1309247559998</v>
      </c>
      <c r="AF311" s="34">
        <f t="shared" si="143"/>
        <v>86400</v>
      </c>
      <c r="AG311" s="36">
        <f t="shared" si="144"/>
        <v>0</v>
      </c>
      <c r="AH311" s="15">
        <f t="shared" si="134"/>
        <v>419.51998286757043</v>
      </c>
      <c r="AI311" s="15">
        <f t="shared" si="136"/>
        <v>419.51998286757043</v>
      </c>
      <c r="AJ311" s="15">
        <f t="shared" si="137"/>
        <v>0</v>
      </c>
    </row>
    <row r="312" spans="1:36" x14ac:dyDescent="0.15">
      <c r="A312" s="2">
        <v>42251</v>
      </c>
      <c r="B312" s="42">
        <v>0.17362798900000001</v>
      </c>
      <c r="C312" s="12">
        <f t="shared" si="122"/>
        <v>15001.4582496</v>
      </c>
      <c r="D312" s="12">
        <f>Výpar!$M$18/30</f>
        <v>11616.119999999999</v>
      </c>
      <c r="E312" s="12">
        <f t="shared" si="123"/>
        <v>11964.603599999999</v>
      </c>
      <c r="F312" s="13">
        <f t="shared" si="140"/>
        <v>3888</v>
      </c>
      <c r="G312" s="13">
        <f t="shared" si="124"/>
        <v>7171.2000000000007</v>
      </c>
      <c r="H312" s="14">
        <f t="shared" si="124"/>
        <v>7171.2000000000007</v>
      </c>
      <c r="I312" s="15">
        <f t="shared" si="118"/>
        <v>18230.400000000001</v>
      </c>
      <c r="J312" s="15">
        <f t="shared" si="119"/>
        <v>-15193.5453504</v>
      </c>
      <c r="K312" s="15">
        <f t="shared" si="125"/>
        <v>3635388.0906753438</v>
      </c>
      <c r="L312" s="15">
        <f t="shared" si="126"/>
        <v>0</v>
      </c>
      <c r="N312" s="2">
        <v>42251</v>
      </c>
      <c r="O312" s="42">
        <f t="shared" si="120"/>
        <v>5.7304796369521037E-2</v>
      </c>
      <c r="P312" s="12">
        <f t="shared" si="127"/>
        <v>4951.1344063266179</v>
      </c>
      <c r="Q312" s="12">
        <f t="shared" si="128"/>
        <v>3318.0479999999993</v>
      </c>
      <c r="R312" s="12">
        <f t="shared" si="129"/>
        <v>3417.5894399999993</v>
      </c>
      <c r="S312" s="13">
        <f t="shared" si="130"/>
        <v>7171.2000000000007</v>
      </c>
      <c r="T312" s="13">
        <f t="shared" si="142"/>
        <v>82252.800000000003</v>
      </c>
      <c r="U312" s="14">
        <v>0</v>
      </c>
      <c r="V312" s="15">
        <f t="shared" si="141"/>
        <v>7171.2000000000007</v>
      </c>
      <c r="W312" s="15">
        <f t="shared" si="131"/>
        <v>76615.144966326625</v>
      </c>
      <c r="X312" s="15">
        <f t="shared" si="139"/>
        <v>6518000</v>
      </c>
      <c r="Y312" s="15">
        <f t="shared" si="135"/>
        <v>590842.94906478061</v>
      </c>
      <c r="Z312" s="15">
        <f t="shared" si="132"/>
        <v>6518000</v>
      </c>
      <c r="AB312" s="2">
        <v>42251</v>
      </c>
      <c r="AC312" s="12">
        <f t="shared" si="121"/>
        <v>1636.2258163388099</v>
      </c>
      <c r="AD312" s="12">
        <f t="shared" si="133"/>
        <v>1301.0979851999998</v>
      </c>
      <c r="AE312" s="12">
        <f t="shared" si="138"/>
        <v>1340.1309247559998</v>
      </c>
      <c r="AF312" s="34">
        <f t="shared" si="143"/>
        <v>86400</v>
      </c>
      <c r="AG312" s="36">
        <f t="shared" si="144"/>
        <v>86400</v>
      </c>
      <c r="AH312" s="15">
        <f t="shared" si="134"/>
        <v>-86103.905108417195</v>
      </c>
      <c r="AI312" s="15">
        <f t="shared" si="136"/>
        <v>0</v>
      </c>
      <c r="AJ312" s="15">
        <f t="shared" si="137"/>
        <v>0</v>
      </c>
    </row>
    <row r="313" spans="1:36" x14ac:dyDescent="0.15">
      <c r="A313" s="2">
        <v>42252</v>
      </c>
      <c r="B313" s="42">
        <v>0.170059345</v>
      </c>
      <c r="C313" s="12">
        <f t="shared" si="122"/>
        <v>14693.127408</v>
      </c>
      <c r="D313" s="12">
        <f>Výpar!$M$18/30</f>
        <v>11616.119999999999</v>
      </c>
      <c r="E313" s="12">
        <f t="shared" si="123"/>
        <v>11964.603599999999</v>
      </c>
      <c r="F313" s="13">
        <f t="shared" si="140"/>
        <v>3888</v>
      </c>
      <c r="G313" s="13">
        <f t="shared" si="124"/>
        <v>7171.2000000000007</v>
      </c>
      <c r="H313" s="14">
        <f t="shared" si="124"/>
        <v>7171.2000000000007</v>
      </c>
      <c r="I313" s="15">
        <f t="shared" si="118"/>
        <v>18230.400000000001</v>
      </c>
      <c r="J313" s="15">
        <f t="shared" si="119"/>
        <v>-15501.876192</v>
      </c>
      <c r="K313" s="15">
        <f t="shared" si="125"/>
        <v>3619886.2144833435</v>
      </c>
      <c r="L313" s="15">
        <f t="shared" si="126"/>
        <v>0</v>
      </c>
      <c r="N313" s="2">
        <v>42252</v>
      </c>
      <c r="O313" s="42">
        <f t="shared" si="120"/>
        <v>5.6126988465892584E-2</v>
      </c>
      <c r="P313" s="12">
        <f t="shared" si="127"/>
        <v>4849.3718034531194</v>
      </c>
      <c r="Q313" s="12">
        <f t="shared" si="128"/>
        <v>3318.0479999999993</v>
      </c>
      <c r="R313" s="12">
        <f t="shared" si="129"/>
        <v>3417.5894399999993</v>
      </c>
      <c r="S313" s="13">
        <f t="shared" si="130"/>
        <v>7171.2000000000007</v>
      </c>
      <c r="T313" s="13">
        <f t="shared" si="142"/>
        <v>0</v>
      </c>
      <c r="U313" s="14">
        <v>0</v>
      </c>
      <c r="V313" s="15">
        <f t="shared" si="141"/>
        <v>7171.2000000000007</v>
      </c>
      <c r="W313" s="15">
        <f t="shared" si="131"/>
        <v>-5739.4176365468811</v>
      </c>
      <c r="X313" s="15">
        <f t="shared" si="139"/>
        <v>6512260.5823634528</v>
      </c>
      <c r="Y313" s="15">
        <f t="shared" si="135"/>
        <v>579364.11379168613</v>
      </c>
      <c r="Z313" s="15">
        <f t="shared" si="132"/>
        <v>6518000</v>
      </c>
      <c r="AB313" s="2">
        <v>42252</v>
      </c>
      <c r="AC313" s="12">
        <f t="shared" si="121"/>
        <v>1602.595826866763</v>
      </c>
      <c r="AD313" s="12">
        <f t="shared" si="133"/>
        <v>1301.0979851999998</v>
      </c>
      <c r="AE313" s="12">
        <f t="shared" si="138"/>
        <v>1340.1309247559998</v>
      </c>
      <c r="AF313" s="34">
        <f t="shared" si="143"/>
        <v>86400</v>
      </c>
      <c r="AG313" s="36">
        <f t="shared" si="144"/>
        <v>0</v>
      </c>
      <c r="AH313" s="15">
        <f t="shared" si="134"/>
        <v>262.46490211076321</v>
      </c>
      <c r="AI313" s="15">
        <f t="shared" si="136"/>
        <v>262.46490211076321</v>
      </c>
      <c r="AJ313" s="15">
        <f t="shared" si="137"/>
        <v>0</v>
      </c>
    </row>
    <row r="314" spans="1:36" x14ac:dyDescent="0.15">
      <c r="A314" s="2">
        <v>42253</v>
      </c>
      <c r="B314" s="42">
        <v>0.24623972199999999</v>
      </c>
      <c r="C314" s="12">
        <f t="shared" si="122"/>
        <v>21275.1119808</v>
      </c>
      <c r="D314" s="12">
        <f>Výpar!$M$18/30</f>
        <v>11616.119999999999</v>
      </c>
      <c r="E314" s="12">
        <f t="shared" si="123"/>
        <v>11964.603599999999</v>
      </c>
      <c r="F314" s="13">
        <f t="shared" si="140"/>
        <v>3888</v>
      </c>
      <c r="G314" s="13">
        <f t="shared" si="124"/>
        <v>7171.2000000000007</v>
      </c>
      <c r="H314" s="14">
        <f t="shared" si="124"/>
        <v>7171.2000000000007</v>
      </c>
      <c r="I314" s="15">
        <f t="shared" si="118"/>
        <v>18230.400000000001</v>
      </c>
      <c r="J314" s="15">
        <f t="shared" si="119"/>
        <v>-8919.8916191999997</v>
      </c>
      <c r="K314" s="15">
        <f t="shared" si="125"/>
        <v>3610966.3228641436</v>
      </c>
      <c r="L314" s="15">
        <f t="shared" si="126"/>
        <v>0</v>
      </c>
      <c r="N314" s="2">
        <v>42253</v>
      </c>
      <c r="O314" s="42">
        <f t="shared" si="120"/>
        <v>8.1269829873439753E-2</v>
      </c>
      <c r="P314" s="12">
        <f t="shared" si="127"/>
        <v>7021.7133010651951</v>
      </c>
      <c r="Q314" s="12">
        <f t="shared" si="128"/>
        <v>3318.0479999999993</v>
      </c>
      <c r="R314" s="12">
        <f t="shared" si="129"/>
        <v>3417.5894399999993</v>
      </c>
      <c r="S314" s="13">
        <f t="shared" si="130"/>
        <v>7171.2000000000007</v>
      </c>
      <c r="T314" s="13">
        <f t="shared" si="142"/>
        <v>82252.800000000003</v>
      </c>
      <c r="U314" s="14">
        <v>0</v>
      </c>
      <c r="V314" s="15">
        <f t="shared" si="141"/>
        <v>7171.2000000000007</v>
      </c>
      <c r="W314" s="15">
        <f t="shared" si="131"/>
        <v>78685.723861065198</v>
      </c>
      <c r="X314" s="15">
        <f t="shared" si="139"/>
        <v>6518000</v>
      </c>
      <c r="Y314" s="15">
        <f t="shared" si="135"/>
        <v>658049.83765275136</v>
      </c>
      <c r="Z314" s="15">
        <f t="shared" si="132"/>
        <v>6518000</v>
      </c>
      <c r="AB314" s="2">
        <v>42253</v>
      </c>
      <c r="AC314" s="12">
        <f t="shared" si="121"/>
        <v>2320.5002399958198</v>
      </c>
      <c r="AD314" s="12">
        <f t="shared" si="133"/>
        <v>1301.0979851999998</v>
      </c>
      <c r="AE314" s="12">
        <f t="shared" si="138"/>
        <v>1340.1309247559998</v>
      </c>
      <c r="AF314" s="34">
        <f t="shared" si="143"/>
        <v>86400</v>
      </c>
      <c r="AG314" s="36">
        <f t="shared" si="144"/>
        <v>86400</v>
      </c>
      <c r="AH314" s="15">
        <f t="shared" si="134"/>
        <v>-85419.630684760181</v>
      </c>
      <c r="AI314" s="15">
        <f t="shared" si="136"/>
        <v>0</v>
      </c>
      <c r="AJ314" s="15">
        <f t="shared" si="137"/>
        <v>0</v>
      </c>
    </row>
    <row r="315" spans="1:36" x14ac:dyDescent="0.15">
      <c r="A315" s="2">
        <v>42254</v>
      </c>
      <c r="B315" s="42">
        <v>0.27390538599999997</v>
      </c>
      <c r="C315" s="12">
        <f t="shared" si="122"/>
        <v>23665.425350399997</v>
      </c>
      <c r="D315" s="12">
        <f>Výpar!$M$18/30</f>
        <v>11616.119999999999</v>
      </c>
      <c r="E315" s="12">
        <f t="shared" si="123"/>
        <v>11964.603599999999</v>
      </c>
      <c r="F315" s="13">
        <f t="shared" si="140"/>
        <v>3888</v>
      </c>
      <c r="G315" s="13">
        <f t="shared" si="124"/>
        <v>7171.2000000000007</v>
      </c>
      <c r="H315" s="14">
        <f t="shared" si="124"/>
        <v>7171.2000000000007</v>
      </c>
      <c r="I315" s="15">
        <f t="shared" si="118"/>
        <v>18230.400000000001</v>
      </c>
      <c r="J315" s="15">
        <f t="shared" si="119"/>
        <v>-6529.5782496000029</v>
      </c>
      <c r="K315" s="15">
        <f t="shared" si="125"/>
        <v>3604436.7446145439</v>
      </c>
      <c r="L315" s="15">
        <f t="shared" si="126"/>
        <v>0</v>
      </c>
      <c r="N315" s="2">
        <v>42254</v>
      </c>
      <c r="O315" s="42">
        <f t="shared" si="120"/>
        <v>9.0400703594194456E-2</v>
      </c>
      <c r="P315" s="12">
        <f t="shared" si="127"/>
        <v>7810.6207905384008</v>
      </c>
      <c r="Q315" s="12">
        <f t="shared" si="128"/>
        <v>3318.0479999999993</v>
      </c>
      <c r="R315" s="12">
        <f t="shared" si="129"/>
        <v>3417.5894399999993</v>
      </c>
      <c r="S315" s="13">
        <f t="shared" si="130"/>
        <v>7171.2000000000007</v>
      </c>
      <c r="T315" s="13">
        <f t="shared" si="142"/>
        <v>0</v>
      </c>
      <c r="U315" s="14">
        <v>0</v>
      </c>
      <c r="V315" s="15">
        <f t="shared" si="141"/>
        <v>7171.2000000000007</v>
      </c>
      <c r="W315" s="15">
        <f t="shared" si="131"/>
        <v>-2778.1686494615997</v>
      </c>
      <c r="X315" s="15">
        <f t="shared" si="139"/>
        <v>6515221.8313505379</v>
      </c>
      <c r="Y315" s="15">
        <f t="shared" si="135"/>
        <v>652493.50035382726</v>
      </c>
      <c r="Z315" s="15">
        <f t="shared" si="132"/>
        <v>6518000</v>
      </c>
      <c r="AB315" s="2">
        <v>42254</v>
      </c>
      <c r="AC315" s="12">
        <f t="shared" si="121"/>
        <v>2581.2143905407252</v>
      </c>
      <c r="AD315" s="12">
        <f t="shared" si="133"/>
        <v>1301.0979851999998</v>
      </c>
      <c r="AE315" s="12">
        <f t="shared" si="138"/>
        <v>1340.1309247559998</v>
      </c>
      <c r="AF315" s="34">
        <f t="shared" si="143"/>
        <v>86400</v>
      </c>
      <c r="AG315" s="36">
        <f t="shared" si="144"/>
        <v>0</v>
      </c>
      <c r="AH315" s="15">
        <f t="shared" si="134"/>
        <v>1241.0834657847254</v>
      </c>
      <c r="AI315" s="15">
        <f t="shared" si="136"/>
        <v>1241.0834657847254</v>
      </c>
      <c r="AJ315" s="15">
        <f t="shared" si="137"/>
        <v>0</v>
      </c>
    </row>
    <row r="316" spans="1:36" x14ac:dyDescent="0.15">
      <c r="A316" s="2">
        <v>42255</v>
      </c>
      <c r="B316" s="42">
        <v>0.240796116</v>
      </c>
      <c r="C316" s="12">
        <f t="shared" si="122"/>
        <v>20804.7844224</v>
      </c>
      <c r="D316" s="12">
        <f>Výpar!$M$18/30</f>
        <v>11616.119999999999</v>
      </c>
      <c r="E316" s="12">
        <f t="shared" si="123"/>
        <v>11964.603599999999</v>
      </c>
      <c r="F316" s="13">
        <f t="shared" si="140"/>
        <v>3888</v>
      </c>
      <c r="G316" s="13">
        <f t="shared" si="124"/>
        <v>7171.2000000000007</v>
      </c>
      <c r="H316" s="14">
        <f t="shared" si="124"/>
        <v>7171.2000000000007</v>
      </c>
      <c r="I316" s="15">
        <f t="shared" si="118"/>
        <v>18230.400000000001</v>
      </c>
      <c r="J316" s="15">
        <f t="shared" si="119"/>
        <v>-9390.2191776</v>
      </c>
      <c r="K316" s="15">
        <f t="shared" si="125"/>
        <v>3595046.5254369439</v>
      </c>
      <c r="L316" s="15">
        <f t="shared" si="126"/>
        <v>0</v>
      </c>
      <c r="N316" s="2">
        <v>42255</v>
      </c>
      <c r="O316" s="42">
        <f t="shared" si="120"/>
        <v>7.9473202871407828E-2</v>
      </c>
      <c r="P316" s="12">
        <f t="shared" si="127"/>
        <v>6866.4847280896365</v>
      </c>
      <c r="Q316" s="12">
        <f t="shared" si="128"/>
        <v>3318.0479999999993</v>
      </c>
      <c r="R316" s="12">
        <f t="shared" si="129"/>
        <v>3417.5894399999993</v>
      </c>
      <c r="S316" s="13">
        <f t="shared" si="130"/>
        <v>7171.2000000000007</v>
      </c>
      <c r="T316" s="13">
        <f t="shared" si="142"/>
        <v>82252.800000000003</v>
      </c>
      <c r="U316" s="14">
        <v>0</v>
      </c>
      <c r="V316" s="15">
        <f t="shared" si="141"/>
        <v>7171.2000000000007</v>
      </c>
      <c r="W316" s="15">
        <f t="shared" si="131"/>
        <v>78530.495288089645</v>
      </c>
      <c r="X316" s="15">
        <f t="shared" si="139"/>
        <v>6518000</v>
      </c>
      <c r="Y316" s="15">
        <f t="shared" si="135"/>
        <v>731023.99564191687</v>
      </c>
      <c r="Z316" s="15">
        <f t="shared" si="132"/>
        <v>6518000</v>
      </c>
      <c r="AB316" s="2">
        <v>42255</v>
      </c>
      <c r="AC316" s="12">
        <f t="shared" si="121"/>
        <v>2269.2010875810738</v>
      </c>
      <c r="AD316" s="12">
        <f t="shared" si="133"/>
        <v>1301.0979851999998</v>
      </c>
      <c r="AE316" s="12">
        <f t="shared" si="138"/>
        <v>1340.1309247559998</v>
      </c>
      <c r="AF316" s="34">
        <f t="shared" si="143"/>
        <v>86400</v>
      </c>
      <c r="AG316" s="36">
        <f t="shared" si="144"/>
        <v>86400</v>
      </c>
      <c r="AH316" s="15">
        <f t="shared" si="134"/>
        <v>-85470.929837174917</v>
      </c>
      <c r="AI316" s="15">
        <f t="shared" si="136"/>
        <v>0</v>
      </c>
      <c r="AJ316" s="15">
        <f t="shared" si="137"/>
        <v>0</v>
      </c>
    </row>
    <row r="317" spans="1:36" x14ac:dyDescent="0.15">
      <c r="A317" s="2">
        <v>42256</v>
      </c>
      <c r="B317" s="42">
        <v>0.216707604</v>
      </c>
      <c r="C317" s="12">
        <f t="shared" si="122"/>
        <v>18723.5369856</v>
      </c>
      <c r="D317" s="12">
        <f>Výpar!$M$18/30</f>
        <v>11616.119999999999</v>
      </c>
      <c r="E317" s="12">
        <f t="shared" si="123"/>
        <v>11964.603599999999</v>
      </c>
      <c r="F317" s="13">
        <f t="shared" si="140"/>
        <v>3888</v>
      </c>
      <c r="G317" s="13">
        <f t="shared" si="124"/>
        <v>7171.2000000000007</v>
      </c>
      <c r="H317" s="14">
        <f t="shared" si="124"/>
        <v>7171.2000000000007</v>
      </c>
      <c r="I317" s="15">
        <f t="shared" si="118"/>
        <v>18230.400000000001</v>
      </c>
      <c r="J317" s="15">
        <f t="shared" si="119"/>
        <v>-11471.4666144</v>
      </c>
      <c r="K317" s="15">
        <f t="shared" si="125"/>
        <v>3583575.0588225438</v>
      </c>
      <c r="L317" s="15">
        <f t="shared" si="126"/>
        <v>0</v>
      </c>
      <c r="N317" s="2">
        <v>42256</v>
      </c>
      <c r="O317" s="42">
        <f t="shared" si="120"/>
        <v>7.1522945064731475E-2</v>
      </c>
      <c r="P317" s="12">
        <f t="shared" si="127"/>
        <v>6179.5824535927995</v>
      </c>
      <c r="Q317" s="12">
        <f t="shared" si="128"/>
        <v>3318.0479999999993</v>
      </c>
      <c r="R317" s="12">
        <f t="shared" si="129"/>
        <v>3417.5894399999993</v>
      </c>
      <c r="S317" s="13">
        <f t="shared" si="130"/>
        <v>7171.2000000000007</v>
      </c>
      <c r="T317" s="13">
        <f t="shared" si="142"/>
        <v>0</v>
      </c>
      <c r="U317" s="14">
        <v>0</v>
      </c>
      <c r="V317" s="15">
        <f t="shared" si="141"/>
        <v>7171.2000000000007</v>
      </c>
      <c r="W317" s="15">
        <f t="shared" si="131"/>
        <v>-4409.2069864072009</v>
      </c>
      <c r="X317" s="15">
        <f t="shared" si="139"/>
        <v>6513590.7930135932</v>
      </c>
      <c r="Y317" s="15">
        <f t="shared" si="135"/>
        <v>722205.58166910324</v>
      </c>
      <c r="Z317" s="15">
        <f t="shared" si="132"/>
        <v>6518000</v>
      </c>
      <c r="AB317" s="2">
        <v>42256</v>
      </c>
      <c r="AC317" s="12">
        <f t="shared" si="121"/>
        <v>2042.1971037269079</v>
      </c>
      <c r="AD317" s="12">
        <f t="shared" si="133"/>
        <v>1301.0979851999998</v>
      </c>
      <c r="AE317" s="12">
        <f t="shared" si="138"/>
        <v>1340.1309247559998</v>
      </c>
      <c r="AF317" s="34">
        <f t="shared" si="143"/>
        <v>86400</v>
      </c>
      <c r="AG317" s="36">
        <f t="shared" si="144"/>
        <v>0</v>
      </c>
      <c r="AH317" s="15">
        <f t="shared" si="134"/>
        <v>702.06617897090814</v>
      </c>
      <c r="AI317" s="15">
        <f t="shared" si="136"/>
        <v>702.06617897090814</v>
      </c>
      <c r="AJ317" s="15">
        <f t="shared" si="137"/>
        <v>0</v>
      </c>
    </row>
    <row r="318" spans="1:36" x14ac:dyDescent="0.15">
      <c r="A318" s="2">
        <v>42257</v>
      </c>
      <c r="B318" s="42">
        <v>0.16175388700000001</v>
      </c>
      <c r="C318" s="12">
        <f t="shared" si="122"/>
        <v>13975.535836800002</v>
      </c>
      <c r="D318" s="12">
        <f>Výpar!$M$18/30</f>
        <v>11616.119999999999</v>
      </c>
      <c r="E318" s="12">
        <f t="shared" si="123"/>
        <v>11964.603599999999</v>
      </c>
      <c r="F318" s="13">
        <f t="shared" si="140"/>
        <v>3888</v>
      </c>
      <c r="G318" s="13">
        <f t="shared" si="124"/>
        <v>7171.2000000000007</v>
      </c>
      <c r="H318" s="14">
        <f t="shared" si="124"/>
        <v>7171.2000000000007</v>
      </c>
      <c r="I318" s="15">
        <f t="shared" si="118"/>
        <v>18230.400000000001</v>
      </c>
      <c r="J318" s="15">
        <f t="shared" si="119"/>
        <v>-16219.467763199998</v>
      </c>
      <c r="K318" s="15">
        <f t="shared" si="125"/>
        <v>3567355.5910593439</v>
      </c>
      <c r="L318" s="15">
        <f t="shared" si="126"/>
        <v>0</v>
      </c>
      <c r="N318" s="2">
        <v>42257</v>
      </c>
      <c r="O318" s="42">
        <f t="shared" si="120"/>
        <v>5.3385825694920168E-2</v>
      </c>
      <c r="P318" s="12">
        <f t="shared" si="127"/>
        <v>4612.5353400411022</v>
      </c>
      <c r="Q318" s="12">
        <f t="shared" si="128"/>
        <v>3318.0479999999993</v>
      </c>
      <c r="R318" s="12">
        <f t="shared" si="129"/>
        <v>3417.5894399999993</v>
      </c>
      <c r="S318" s="13">
        <f t="shared" si="130"/>
        <v>7171.2000000000007</v>
      </c>
      <c r="T318" s="13">
        <f t="shared" si="142"/>
        <v>82252.800000000003</v>
      </c>
      <c r="U318" s="14">
        <v>0</v>
      </c>
      <c r="V318" s="15">
        <f t="shared" si="141"/>
        <v>7171.2000000000007</v>
      </c>
      <c r="W318" s="15">
        <f t="shared" si="131"/>
        <v>76276.545900041092</v>
      </c>
      <c r="X318" s="15">
        <f t="shared" si="139"/>
        <v>6518000</v>
      </c>
      <c r="Y318" s="15">
        <f t="shared" si="135"/>
        <v>798482.12756914436</v>
      </c>
      <c r="Z318" s="15">
        <f t="shared" si="132"/>
        <v>6518000</v>
      </c>
      <c r="AB318" s="2">
        <v>42257</v>
      </c>
      <c r="AC318" s="12">
        <f t="shared" si="121"/>
        <v>1524.3273122431347</v>
      </c>
      <c r="AD318" s="12">
        <f t="shared" si="133"/>
        <v>1301.0979851999998</v>
      </c>
      <c r="AE318" s="12">
        <f t="shared" si="138"/>
        <v>1340.1309247559998</v>
      </c>
      <c r="AF318" s="34">
        <f t="shared" si="143"/>
        <v>86400</v>
      </c>
      <c r="AG318" s="36">
        <f t="shared" si="144"/>
        <v>86400</v>
      </c>
      <c r="AH318" s="15">
        <f t="shared" si="134"/>
        <v>-86215.803612512856</v>
      </c>
      <c r="AI318" s="15">
        <f t="shared" si="136"/>
        <v>0</v>
      </c>
      <c r="AJ318" s="15">
        <f t="shared" si="137"/>
        <v>0</v>
      </c>
    </row>
    <row r="319" spans="1:36" x14ac:dyDescent="0.15">
      <c r="A319" s="2">
        <v>42258</v>
      </c>
      <c r="B319" s="42">
        <v>0.153448428</v>
      </c>
      <c r="C319" s="12">
        <f t="shared" si="122"/>
        <v>13257.9441792</v>
      </c>
      <c r="D319" s="12">
        <f>Výpar!$M$18/30</f>
        <v>11616.119999999999</v>
      </c>
      <c r="E319" s="12">
        <f t="shared" si="123"/>
        <v>11964.603599999999</v>
      </c>
      <c r="F319" s="13">
        <f t="shared" si="140"/>
        <v>3888</v>
      </c>
      <c r="G319" s="13">
        <f t="shared" si="124"/>
        <v>7171.2000000000007</v>
      </c>
      <c r="H319" s="14">
        <f t="shared" si="124"/>
        <v>7171.2000000000007</v>
      </c>
      <c r="I319" s="15">
        <f t="shared" si="118"/>
        <v>18230.400000000001</v>
      </c>
      <c r="J319" s="15">
        <f t="shared" si="119"/>
        <v>-16937.0594208</v>
      </c>
      <c r="K319" s="15">
        <f t="shared" si="125"/>
        <v>3550418.5316385441</v>
      </c>
      <c r="L319" s="15">
        <f t="shared" si="126"/>
        <v>0</v>
      </c>
      <c r="N319" s="2">
        <v>42258</v>
      </c>
      <c r="O319" s="42">
        <f t="shared" si="120"/>
        <v>5.0644662593904197E-2</v>
      </c>
      <c r="P319" s="12">
        <f t="shared" si="127"/>
        <v>4375.698848113323</v>
      </c>
      <c r="Q319" s="12">
        <f t="shared" si="128"/>
        <v>3318.0479999999993</v>
      </c>
      <c r="R319" s="12">
        <f t="shared" si="129"/>
        <v>3417.5894399999993</v>
      </c>
      <c r="S319" s="13">
        <f t="shared" si="130"/>
        <v>7171.2000000000007</v>
      </c>
      <c r="T319" s="13">
        <f t="shared" si="142"/>
        <v>0</v>
      </c>
      <c r="U319" s="14">
        <v>0</v>
      </c>
      <c r="V319" s="15">
        <f t="shared" si="141"/>
        <v>7171.2000000000007</v>
      </c>
      <c r="W319" s="15">
        <f t="shared" si="131"/>
        <v>-6213.0905918866774</v>
      </c>
      <c r="X319" s="15">
        <f t="shared" si="139"/>
        <v>6511786.909408113</v>
      </c>
      <c r="Y319" s="15">
        <f t="shared" si="135"/>
        <v>786055.94638537033</v>
      </c>
      <c r="Z319" s="15">
        <f t="shared" si="132"/>
        <v>6518000</v>
      </c>
      <c r="AB319" s="2">
        <v>42258</v>
      </c>
      <c r="AC319" s="12">
        <f t="shared" si="121"/>
        <v>1446.0587881957617</v>
      </c>
      <c r="AD319" s="12">
        <f t="shared" si="133"/>
        <v>1301.0979851999998</v>
      </c>
      <c r="AE319" s="12">
        <f t="shared" si="138"/>
        <v>1340.1309247559998</v>
      </c>
      <c r="AF319" s="34">
        <f t="shared" si="143"/>
        <v>86400</v>
      </c>
      <c r="AG319" s="36">
        <f t="shared" si="144"/>
        <v>0</v>
      </c>
      <c r="AH319" s="15">
        <f t="shared" si="134"/>
        <v>105.92786343976195</v>
      </c>
      <c r="AI319" s="15">
        <f t="shared" si="136"/>
        <v>105.92786343976195</v>
      </c>
      <c r="AJ319" s="15">
        <f t="shared" si="137"/>
        <v>0</v>
      </c>
    </row>
    <row r="320" spans="1:36" x14ac:dyDescent="0.15">
      <c r="A320" s="2">
        <v>42259</v>
      </c>
      <c r="B320" s="42">
        <v>0.182052555</v>
      </c>
      <c r="C320" s="12">
        <f t="shared" si="122"/>
        <v>15729.340752</v>
      </c>
      <c r="D320" s="12">
        <f>Výpar!$M$18/30</f>
        <v>11616.119999999999</v>
      </c>
      <c r="E320" s="12">
        <f t="shared" si="123"/>
        <v>11964.603599999999</v>
      </c>
      <c r="F320" s="13">
        <f t="shared" si="140"/>
        <v>3888</v>
      </c>
      <c r="G320" s="13">
        <f t="shared" si="124"/>
        <v>7171.2000000000007</v>
      </c>
      <c r="H320" s="14">
        <f t="shared" si="124"/>
        <v>7171.2000000000007</v>
      </c>
      <c r="I320" s="15">
        <f t="shared" si="118"/>
        <v>18230.400000000001</v>
      </c>
      <c r="J320" s="15">
        <f t="shared" si="119"/>
        <v>-14465.662848</v>
      </c>
      <c r="K320" s="15">
        <f t="shared" si="125"/>
        <v>3535952.8687905441</v>
      </c>
      <c r="L320" s="15">
        <f t="shared" si="126"/>
        <v>0</v>
      </c>
      <c r="N320" s="2">
        <v>42259</v>
      </c>
      <c r="O320" s="42">
        <f t="shared" si="120"/>
        <v>6.0085269966618275E-2</v>
      </c>
      <c r="P320" s="12">
        <f t="shared" si="127"/>
        <v>5191.3673251158189</v>
      </c>
      <c r="Q320" s="12">
        <f t="shared" si="128"/>
        <v>3318.0479999999993</v>
      </c>
      <c r="R320" s="12">
        <f t="shared" si="129"/>
        <v>3417.5894399999993</v>
      </c>
      <c r="S320" s="13">
        <f t="shared" si="130"/>
        <v>7171.2000000000007</v>
      </c>
      <c r="T320" s="13">
        <f t="shared" si="142"/>
        <v>82252.800000000003</v>
      </c>
      <c r="U320" s="14">
        <v>0</v>
      </c>
      <c r="V320" s="15">
        <f t="shared" si="141"/>
        <v>7171.2000000000007</v>
      </c>
      <c r="W320" s="15">
        <f t="shared" si="131"/>
        <v>76855.377885115828</v>
      </c>
      <c r="X320" s="15">
        <f t="shared" si="139"/>
        <v>6518000</v>
      </c>
      <c r="Y320" s="15">
        <f t="shared" si="135"/>
        <v>862911.32427048613</v>
      </c>
      <c r="Z320" s="15">
        <f t="shared" si="132"/>
        <v>6518000</v>
      </c>
      <c r="AB320" s="2">
        <v>42259</v>
      </c>
      <c r="AC320" s="12">
        <f t="shared" si="121"/>
        <v>1715.6167743291726</v>
      </c>
      <c r="AD320" s="12">
        <f t="shared" si="133"/>
        <v>1301.0979851999998</v>
      </c>
      <c r="AE320" s="12">
        <f t="shared" si="138"/>
        <v>1340.1309247559998</v>
      </c>
      <c r="AF320" s="34">
        <f t="shared" si="143"/>
        <v>86400</v>
      </c>
      <c r="AG320" s="36">
        <f t="shared" si="144"/>
        <v>86400</v>
      </c>
      <c r="AH320" s="15">
        <f t="shared" si="134"/>
        <v>-86024.514150426825</v>
      </c>
      <c r="AI320" s="15">
        <f t="shared" si="136"/>
        <v>0</v>
      </c>
      <c r="AJ320" s="15">
        <f t="shared" si="137"/>
        <v>0</v>
      </c>
    </row>
    <row r="321" spans="1:36" x14ac:dyDescent="0.15">
      <c r="A321" s="2">
        <v>42260</v>
      </c>
      <c r="B321" s="42">
        <v>0.210638357</v>
      </c>
      <c r="C321" s="12">
        <f t="shared" si="122"/>
        <v>18199.154044800001</v>
      </c>
      <c r="D321" s="12">
        <f>Výpar!$M$18/30</f>
        <v>11616.119999999999</v>
      </c>
      <c r="E321" s="12">
        <f t="shared" si="123"/>
        <v>11964.603599999999</v>
      </c>
      <c r="F321" s="13">
        <f t="shared" si="140"/>
        <v>3888</v>
      </c>
      <c r="G321" s="13">
        <f t="shared" si="124"/>
        <v>7171.2000000000007</v>
      </c>
      <c r="H321" s="14">
        <f t="shared" si="124"/>
        <v>7171.2000000000007</v>
      </c>
      <c r="I321" s="15">
        <f t="shared" si="118"/>
        <v>18230.400000000001</v>
      </c>
      <c r="J321" s="15">
        <f t="shared" si="119"/>
        <v>-11995.849555199999</v>
      </c>
      <c r="K321" s="15">
        <f t="shared" si="125"/>
        <v>3523957.0192353441</v>
      </c>
      <c r="L321" s="15">
        <f t="shared" si="126"/>
        <v>0</v>
      </c>
      <c r="N321" s="2">
        <v>42260</v>
      </c>
      <c r="O321" s="42">
        <f t="shared" si="120"/>
        <v>6.9519829291436866E-2</v>
      </c>
      <c r="P321" s="12">
        <f t="shared" si="127"/>
        <v>6006.5132507801454</v>
      </c>
      <c r="Q321" s="12">
        <f t="shared" si="128"/>
        <v>3318.0479999999993</v>
      </c>
      <c r="R321" s="12">
        <f t="shared" si="129"/>
        <v>3417.5894399999993</v>
      </c>
      <c r="S321" s="13">
        <f t="shared" si="130"/>
        <v>7171.2000000000007</v>
      </c>
      <c r="T321" s="13">
        <f t="shared" si="142"/>
        <v>0</v>
      </c>
      <c r="U321" s="14">
        <v>0</v>
      </c>
      <c r="V321" s="15">
        <f t="shared" si="141"/>
        <v>7171.2000000000007</v>
      </c>
      <c r="W321" s="15">
        <f t="shared" si="131"/>
        <v>-4582.276189219855</v>
      </c>
      <c r="X321" s="15">
        <f t="shared" si="139"/>
        <v>6513417.7238107799</v>
      </c>
      <c r="Y321" s="15">
        <f t="shared" si="135"/>
        <v>853746.77189204586</v>
      </c>
      <c r="Z321" s="15">
        <f t="shared" si="132"/>
        <v>6518000</v>
      </c>
      <c r="AB321" s="2">
        <v>42260</v>
      </c>
      <c r="AC321" s="12">
        <f t="shared" si="121"/>
        <v>1985.0020703435707</v>
      </c>
      <c r="AD321" s="12">
        <f t="shared" si="133"/>
        <v>1301.0979851999998</v>
      </c>
      <c r="AE321" s="12">
        <f t="shared" si="138"/>
        <v>1340.1309247559998</v>
      </c>
      <c r="AF321" s="34">
        <f t="shared" si="143"/>
        <v>86400</v>
      </c>
      <c r="AG321" s="36">
        <f t="shared" si="144"/>
        <v>0</v>
      </c>
      <c r="AH321" s="15">
        <f t="shared" si="134"/>
        <v>644.87114558757094</v>
      </c>
      <c r="AI321" s="15">
        <f t="shared" si="136"/>
        <v>644.87114558757094</v>
      </c>
      <c r="AJ321" s="15">
        <f t="shared" si="137"/>
        <v>0</v>
      </c>
    </row>
    <row r="322" spans="1:36" x14ac:dyDescent="0.15">
      <c r="A322" s="2">
        <v>42261</v>
      </c>
      <c r="B322" s="42">
        <v>0.210638357</v>
      </c>
      <c r="C322" s="12">
        <f t="shared" si="122"/>
        <v>18199.154044800001</v>
      </c>
      <c r="D322" s="12">
        <f>Výpar!$M$18/30</f>
        <v>11616.119999999999</v>
      </c>
      <c r="E322" s="12">
        <f t="shared" si="123"/>
        <v>11964.603599999999</v>
      </c>
      <c r="F322" s="13">
        <f t="shared" si="140"/>
        <v>3888</v>
      </c>
      <c r="G322" s="13">
        <f t="shared" si="124"/>
        <v>7171.2000000000007</v>
      </c>
      <c r="H322" s="14">
        <f t="shared" si="124"/>
        <v>7171.2000000000007</v>
      </c>
      <c r="I322" s="15">
        <f t="shared" si="118"/>
        <v>18230.400000000001</v>
      </c>
      <c r="J322" s="15">
        <f t="shared" si="119"/>
        <v>-11995.849555199999</v>
      </c>
      <c r="K322" s="15">
        <f t="shared" si="125"/>
        <v>3511961.1696801442</v>
      </c>
      <c r="L322" s="15">
        <f t="shared" si="126"/>
        <v>0</v>
      </c>
      <c r="N322" s="2">
        <v>42261</v>
      </c>
      <c r="O322" s="42">
        <f t="shared" si="120"/>
        <v>6.9519829291436866E-2</v>
      </c>
      <c r="P322" s="12">
        <f t="shared" si="127"/>
        <v>6006.5132507801454</v>
      </c>
      <c r="Q322" s="12">
        <f t="shared" si="128"/>
        <v>3318.0479999999993</v>
      </c>
      <c r="R322" s="12">
        <f t="shared" si="129"/>
        <v>3417.5894399999993</v>
      </c>
      <c r="S322" s="13">
        <f t="shared" si="130"/>
        <v>7171.2000000000007</v>
      </c>
      <c r="T322" s="13">
        <f t="shared" si="142"/>
        <v>82252.800000000003</v>
      </c>
      <c r="U322" s="14">
        <v>0</v>
      </c>
      <c r="V322" s="15">
        <f t="shared" si="141"/>
        <v>7171.2000000000007</v>
      </c>
      <c r="W322" s="15">
        <f t="shared" si="131"/>
        <v>77670.523810780142</v>
      </c>
      <c r="X322" s="15">
        <f t="shared" si="139"/>
        <v>6518000</v>
      </c>
      <c r="Y322" s="15">
        <f t="shared" si="135"/>
        <v>931417.295702826</v>
      </c>
      <c r="Z322" s="15">
        <f t="shared" si="132"/>
        <v>6518000</v>
      </c>
      <c r="AB322" s="2">
        <v>42261</v>
      </c>
      <c r="AC322" s="12">
        <f t="shared" si="121"/>
        <v>1985.0020703435707</v>
      </c>
      <c r="AD322" s="12">
        <f t="shared" si="133"/>
        <v>1301.0979851999998</v>
      </c>
      <c r="AE322" s="12">
        <f t="shared" si="138"/>
        <v>1340.1309247559998</v>
      </c>
      <c r="AF322" s="34">
        <f t="shared" si="143"/>
        <v>86400</v>
      </c>
      <c r="AG322" s="36">
        <f t="shared" si="144"/>
        <v>86400</v>
      </c>
      <c r="AH322" s="15">
        <f t="shared" si="134"/>
        <v>-85755.128854412425</v>
      </c>
      <c r="AI322" s="15">
        <f t="shared" si="136"/>
        <v>0</v>
      </c>
      <c r="AJ322" s="15">
        <f t="shared" si="137"/>
        <v>0</v>
      </c>
    </row>
    <row r="323" spans="1:36" x14ac:dyDescent="0.15">
      <c r="A323" s="2">
        <v>42262</v>
      </c>
      <c r="B323" s="42">
        <v>0.204660076</v>
      </c>
      <c r="C323" s="12">
        <f t="shared" si="122"/>
        <v>17682.630566399999</v>
      </c>
      <c r="D323" s="12">
        <f>Výpar!$M$18/30</f>
        <v>11616.119999999999</v>
      </c>
      <c r="E323" s="12">
        <f t="shared" si="123"/>
        <v>11964.603599999999</v>
      </c>
      <c r="F323" s="13">
        <f t="shared" si="140"/>
        <v>3888</v>
      </c>
      <c r="G323" s="13">
        <f t="shared" si="124"/>
        <v>7171.2000000000007</v>
      </c>
      <c r="H323" s="14">
        <f t="shared" si="124"/>
        <v>7171.2000000000007</v>
      </c>
      <c r="I323" s="15">
        <f t="shared" si="118"/>
        <v>18230.400000000001</v>
      </c>
      <c r="J323" s="15">
        <f t="shared" si="119"/>
        <v>-12512.373033600001</v>
      </c>
      <c r="K323" s="15">
        <f t="shared" si="125"/>
        <v>3499448.7966465442</v>
      </c>
      <c r="L323" s="15">
        <f t="shared" si="126"/>
        <v>0</v>
      </c>
      <c r="N323" s="2">
        <v>42262</v>
      </c>
      <c r="O323" s="42">
        <f t="shared" si="120"/>
        <v>6.754673625892596E-2</v>
      </c>
      <c r="P323" s="12">
        <f t="shared" si="127"/>
        <v>5836.0380127712033</v>
      </c>
      <c r="Q323" s="12">
        <f t="shared" si="128"/>
        <v>3318.0479999999993</v>
      </c>
      <c r="R323" s="12">
        <f t="shared" si="129"/>
        <v>3417.5894399999993</v>
      </c>
      <c r="S323" s="13">
        <f t="shared" si="130"/>
        <v>7171.2000000000007</v>
      </c>
      <c r="T323" s="13">
        <f t="shared" si="142"/>
        <v>0</v>
      </c>
      <c r="U323" s="14">
        <v>0</v>
      </c>
      <c r="V323" s="15">
        <f t="shared" si="141"/>
        <v>7171.2000000000007</v>
      </c>
      <c r="W323" s="15">
        <f t="shared" si="131"/>
        <v>-4752.7514272287972</v>
      </c>
      <c r="X323" s="15">
        <f t="shared" si="139"/>
        <v>6513247.2485727714</v>
      </c>
      <c r="Y323" s="15">
        <f t="shared" si="135"/>
        <v>921911.79284836887</v>
      </c>
      <c r="Z323" s="15">
        <f t="shared" si="132"/>
        <v>6518000</v>
      </c>
      <c r="AB323" s="2">
        <v>42262</v>
      </c>
      <c r="AC323" s="12">
        <f t="shared" si="121"/>
        <v>1928.6642773076339</v>
      </c>
      <c r="AD323" s="12">
        <f t="shared" si="133"/>
        <v>1301.0979851999998</v>
      </c>
      <c r="AE323" s="12">
        <f t="shared" si="138"/>
        <v>1340.1309247559998</v>
      </c>
      <c r="AF323" s="34">
        <f t="shared" si="143"/>
        <v>86400</v>
      </c>
      <c r="AG323" s="36">
        <f t="shared" si="144"/>
        <v>0</v>
      </c>
      <c r="AH323" s="15">
        <f t="shared" si="134"/>
        <v>588.53335255163415</v>
      </c>
      <c r="AI323" s="15">
        <f t="shared" si="136"/>
        <v>588.53335255163415</v>
      </c>
      <c r="AJ323" s="15">
        <f t="shared" si="137"/>
        <v>0</v>
      </c>
    </row>
    <row r="324" spans="1:36" x14ac:dyDescent="0.15">
      <c r="A324" s="2">
        <v>42263</v>
      </c>
      <c r="B324" s="42">
        <v>0.20824704399999999</v>
      </c>
      <c r="C324" s="12">
        <f t="shared" si="122"/>
        <v>17992.544601599999</v>
      </c>
      <c r="D324" s="12">
        <f>Výpar!$M$18/30</f>
        <v>11616.119999999999</v>
      </c>
      <c r="E324" s="12">
        <f t="shared" si="123"/>
        <v>11964.603599999999</v>
      </c>
      <c r="F324" s="13">
        <f t="shared" si="140"/>
        <v>3888</v>
      </c>
      <c r="G324" s="13">
        <f t="shared" si="124"/>
        <v>7171.2000000000007</v>
      </c>
      <c r="H324" s="14">
        <f t="shared" si="124"/>
        <v>7171.2000000000007</v>
      </c>
      <c r="I324" s="15">
        <f t="shared" si="118"/>
        <v>18230.400000000001</v>
      </c>
      <c r="J324" s="15">
        <f t="shared" si="119"/>
        <v>-12202.458998400001</v>
      </c>
      <c r="K324" s="15">
        <f t="shared" si="125"/>
        <v>3487246.3376481445</v>
      </c>
      <c r="L324" s="15">
        <f t="shared" si="126"/>
        <v>0</v>
      </c>
      <c r="N324" s="2">
        <v>42263</v>
      </c>
      <c r="O324" s="42">
        <f t="shared" si="120"/>
        <v>6.873059188040638E-2</v>
      </c>
      <c r="P324" s="12">
        <f t="shared" si="127"/>
        <v>5938.3231384671117</v>
      </c>
      <c r="Q324" s="12">
        <f t="shared" si="128"/>
        <v>3318.0479999999993</v>
      </c>
      <c r="R324" s="12">
        <f t="shared" si="129"/>
        <v>3417.5894399999993</v>
      </c>
      <c r="S324" s="13">
        <f t="shared" si="130"/>
        <v>7171.2000000000007</v>
      </c>
      <c r="T324" s="13">
        <f t="shared" si="142"/>
        <v>82252.800000000003</v>
      </c>
      <c r="U324" s="14">
        <v>0</v>
      </c>
      <c r="V324" s="15">
        <f t="shared" si="141"/>
        <v>7171.2000000000007</v>
      </c>
      <c r="W324" s="15">
        <f t="shared" si="131"/>
        <v>77602.333698467119</v>
      </c>
      <c r="X324" s="15">
        <f t="shared" si="139"/>
        <v>6518000</v>
      </c>
      <c r="Y324" s="15">
        <f t="shared" si="135"/>
        <v>999514.12654683599</v>
      </c>
      <c r="Z324" s="15">
        <f t="shared" si="132"/>
        <v>6518000</v>
      </c>
      <c r="AB324" s="2">
        <v>42263</v>
      </c>
      <c r="AC324" s="12">
        <f t="shared" si="121"/>
        <v>1962.4669474749494</v>
      </c>
      <c r="AD324" s="12">
        <f t="shared" si="133"/>
        <v>1301.0979851999998</v>
      </c>
      <c r="AE324" s="12">
        <f t="shared" si="138"/>
        <v>1340.1309247559998</v>
      </c>
      <c r="AF324" s="34">
        <f t="shared" si="143"/>
        <v>86400</v>
      </c>
      <c r="AG324" s="36">
        <f t="shared" si="144"/>
        <v>86400</v>
      </c>
      <c r="AH324" s="15">
        <f t="shared" si="134"/>
        <v>-85777.663977281045</v>
      </c>
      <c r="AI324" s="15">
        <f t="shared" si="136"/>
        <v>0</v>
      </c>
      <c r="AJ324" s="15">
        <f t="shared" si="137"/>
        <v>0</v>
      </c>
    </row>
    <row r="325" spans="1:36" x14ac:dyDescent="0.15">
      <c r="A325" s="2">
        <v>42264</v>
      </c>
      <c r="B325" s="42">
        <v>0.20346442000000001</v>
      </c>
      <c r="C325" s="12">
        <f t="shared" si="122"/>
        <v>17579.325887999999</v>
      </c>
      <c r="D325" s="12">
        <f>Výpar!$M$18/30</f>
        <v>11616.119999999999</v>
      </c>
      <c r="E325" s="12">
        <f t="shared" si="123"/>
        <v>11964.603599999999</v>
      </c>
      <c r="F325" s="13">
        <f t="shared" si="140"/>
        <v>3888</v>
      </c>
      <c r="G325" s="13">
        <f t="shared" si="124"/>
        <v>7171.2000000000007</v>
      </c>
      <c r="H325" s="14">
        <f t="shared" si="124"/>
        <v>7171.2000000000007</v>
      </c>
      <c r="I325" s="15">
        <f t="shared" ref="I325:I369" si="145">SUM(F325:H325)</f>
        <v>18230.400000000001</v>
      </c>
      <c r="J325" s="15">
        <f t="shared" ref="J325:J369" si="146">C325-(E325+I325)</f>
        <v>-12615.677712000001</v>
      </c>
      <c r="K325" s="15">
        <f t="shared" si="125"/>
        <v>3474630.6599361445</v>
      </c>
      <c r="L325" s="15">
        <f t="shared" si="126"/>
        <v>0</v>
      </c>
      <c r="N325" s="2">
        <v>42264</v>
      </c>
      <c r="O325" s="42">
        <f t="shared" ref="O325:O369" si="147">B325*90.96/275.6</f>
        <v>6.7152117718432505E-2</v>
      </c>
      <c r="P325" s="12">
        <f t="shared" si="127"/>
        <v>5801.9429708725684</v>
      </c>
      <c r="Q325" s="12">
        <f t="shared" si="128"/>
        <v>3318.0479999999993</v>
      </c>
      <c r="R325" s="12">
        <f t="shared" si="129"/>
        <v>3417.5894399999993</v>
      </c>
      <c r="S325" s="13">
        <f t="shared" si="130"/>
        <v>7171.2000000000007</v>
      </c>
      <c r="T325" s="13">
        <f t="shared" si="142"/>
        <v>0</v>
      </c>
      <c r="U325" s="14">
        <v>0</v>
      </c>
      <c r="V325" s="15">
        <f t="shared" si="141"/>
        <v>7171.2000000000007</v>
      </c>
      <c r="W325" s="15">
        <f t="shared" si="131"/>
        <v>-4786.8464691274321</v>
      </c>
      <c r="X325" s="15">
        <f t="shared" si="139"/>
        <v>6513213.1535308724</v>
      </c>
      <c r="Y325" s="15">
        <f t="shared" si="135"/>
        <v>989940.43360858085</v>
      </c>
      <c r="Z325" s="15">
        <f t="shared" si="132"/>
        <v>6518000</v>
      </c>
      <c r="AB325" s="2">
        <v>42264</v>
      </c>
      <c r="AC325" s="12">
        <f t="shared" ref="AC325:AC369" si="148">P325*30.06/90.96</f>
        <v>1917.3967205851959</v>
      </c>
      <c r="AD325" s="12">
        <f t="shared" si="133"/>
        <v>1301.0979851999998</v>
      </c>
      <c r="AE325" s="12">
        <f t="shared" si="138"/>
        <v>1340.1309247559998</v>
      </c>
      <c r="AF325" s="34">
        <f t="shared" si="143"/>
        <v>86400</v>
      </c>
      <c r="AG325" s="36">
        <f t="shared" si="144"/>
        <v>0</v>
      </c>
      <c r="AH325" s="15">
        <f t="shared" si="134"/>
        <v>577.26579582919612</v>
      </c>
      <c r="AI325" s="15">
        <f t="shared" si="136"/>
        <v>577.26579582919612</v>
      </c>
      <c r="AJ325" s="15">
        <f t="shared" si="137"/>
        <v>0</v>
      </c>
    </row>
    <row r="326" spans="1:36" x14ac:dyDescent="0.15">
      <c r="A326" s="2">
        <v>42265</v>
      </c>
      <c r="B326" s="42">
        <v>0.19270351499999999</v>
      </c>
      <c r="C326" s="12">
        <f t="shared" ref="C326:C368" si="149">B326*86400</f>
        <v>16649.583695999998</v>
      </c>
      <c r="D326" s="12">
        <f>Výpar!$M$18/30</f>
        <v>11616.119999999999</v>
      </c>
      <c r="E326" s="12">
        <f t="shared" ref="E326:E369" si="150">D326*1.03</f>
        <v>11964.603599999999</v>
      </c>
      <c r="F326" s="13">
        <f t="shared" si="140"/>
        <v>3888</v>
      </c>
      <c r="G326" s="13">
        <f t="shared" ref="G326:H369" si="151">0.083*86400</f>
        <v>7171.2000000000007</v>
      </c>
      <c r="H326" s="14">
        <f t="shared" si="151"/>
        <v>7171.2000000000007</v>
      </c>
      <c r="I326" s="15">
        <f t="shared" si="145"/>
        <v>18230.400000000001</v>
      </c>
      <c r="J326" s="15">
        <f t="shared" si="146"/>
        <v>-13545.419904000002</v>
      </c>
      <c r="K326" s="15">
        <f t="shared" ref="K326:K369" si="152">IF(IF(J326+K325&gt;$L$2,$L$2,J326+K325)&lt;0,0,IF(J326+K325&gt;$L$2,$L$2,J326+K325))</f>
        <v>3461085.2400321444</v>
      </c>
      <c r="L326" s="15">
        <f t="shared" ref="L326:L369" si="153">IF((IF($L$2&lt;=K326,J326,J326+K326-$L$2)+L325)&lt;0,0,IF($L$2&lt;=K326,J326,J326+K326-$L$2)+L325)</f>
        <v>0</v>
      </c>
      <c r="N326" s="2">
        <v>42265</v>
      </c>
      <c r="O326" s="42">
        <f t="shared" si="147"/>
        <v>6.3600550523947738E-2</v>
      </c>
      <c r="P326" s="12">
        <f t="shared" ref="P326:P369" si="154">O326*86400</f>
        <v>5495.0875652690847</v>
      </c>
      <c r="Q326" s="12">
        <f t="shared" ref="Q326:Q369" si="155">D326*1124000/3935000</f>
        <v>3318.0479999999993</v>
      </c>
      <c r="R326" s="12">
        <f t="shared" ref="R326:R369" si="156">Q326*1.03</f>
        <v>3417.5894399999993</v>
      </c>
      <c r="S326" s="13">
        <f t="shared" ref="S326:S369" si="157">0.083*86400</f>
        <v>7171.2000000000007</v>
      </c>
      <c r="T326" s="13">
        <f t="shared" si="142"/>
        <v>82252.800000000003</v>
      </c>
      <c r="U326" s="14">
        <v>0</v>
      </c>
      <c r="V326" s="15">
        <f t="shared" si="141"/>
        <v>7171.2000000000007</v>
      </c>
      <c r="W326" s="15">
        <f t="shared" ref="W326:W369" si="158">P326+T326-(R326+V326)</f>
        <v>77159.098125269084</v>
      </c>
      <c r="X326" s="15">
        <f t="shared" si="139"/>
        <v>6518000</v>
      </c>
      <c r="Y326" s="15">
        <f t="shared" si="135"/>
        <v>1067099.53173385</v>
      </c>
      <c r="Z326" s="15">
        <f t="shared" ref="Z326:Z369" si="159">$Y$2</f>
        <v>6518000</v>
      </c>
      <c r="AB326" s="2">
        <v>42265</v>
      </c>
      <c r="AC326" s="12">
        <f t="shared" si="148"/>
        <v>1815.9887006595063</v>
      </c>
      <c r="AD326" s="12">
        <f t="shared" ref="AD326:AD369" si="160">$D326*440751.35/3935000</f>
        <v>1301.0979851999998</v>
      </c>
      <c r="AE326" s="12">
        <f t="shared" si="138"/>
        <v>1340.1309247559998</v>
      </c>
      <c r="AF326" s="34">
        <f t="shared" si="143"/>
        <v>86400</v>
      </c>
      <c r="AG326" s="36">
        <f t="shared" si="144"/>
        <v>86400</v>
      </c>
      <c r="AH326" s="15">
        <f t="shared" ref="AH326:AH369" si="161">AC326-(AE326+AG326)</f>
        <v>-85924.142224096489</v>
      </c>
      <c r="AI326" s="15">
        <f t="shared" si="136"/>
        <v>0</v>
      </c>
      <c r="AJ326" s="15">
        <f t="shared" si="137"/>
        <v>0</v>
      </c>
    </row>
    <row r="327" spans="1:36" x14ac:dyDescent="0.15">
      <c r="A327" s="2">
        <v>42266</v>
      </c>
      <c r="B327" s="42">
        <v>0.21542098100000001</v>
      </c>
      <c r="C327" s="12">
        <f t="shared" si="149"/>
        <v>18612.372758400001</v>
      </c>
      <c r="D327" s="12">
        <f>Výpar!$M$18/30</f>
        <v>11616.119999999999</v>
      </c>
      <c r="E327" s="12">
        <f t="shared" si="150"/>
        <v>11964.603599999999</v>
      </c>
      <c r="F327" s="13">
        <f t="shared" si="140"/>
        <v>3888</v>
      </c>
      <c r="G327" s="13">
        <f t="shared" si="151"/>
        <v>7171.2000000000007</v>
      </c>
      <c r="H327" s="14">
        <f t="shared" si="151"/>
        <v>7171.2000000000007</v>
      </c>
      <c r="I327" s="15">
        <f t="shared" si="145"/>
        <v>18230.400000000001</v>
      </c>
      <c r="J327" s="15">
        <f t="shared" si="146"/>
        <v>-11582.630841599999</v>
      </c>
      <c r="K327" s="15">
        <f t="shared" si="152"/>
        <v>3449502.6091905446</v>
      </c>
      <c r="L327" s="15">
        <f t="shared" si="153"/>
        <v>0</v>
      </c>
      <c r="N327" s="2">
        <v>42266</v>
      </c>
      <c r="O327" s="42">
        <f t="shared" si="147"/>
        <v>7.1098303453410727E-2</v>
      </c>
      <c r="P327" s="12">
        <f t="shared" si="154"/>
        <v>6142.8934183746869</v>
      </c>
      <c r="Q327" s="12">
        <f t="shared" si="155"/>
        <v>3318.0479999999993</v>
      </c>
      <c r="R327" s="12">
        <f t="shared" si="156"/>
        <v>3417.5894399999993</v>
      </c>
      <c r="S327" s="13">
        <f t="shared" si="157"/>
        <v>7171.2000000000007</v>
      </c>
      <c r="T327" s="13">
        <f t="shared" si="142"/>
        <v>0</v>
      </c>
      <c r="U327" s="14">
        <v>0</v>
      </c>
      <c r="V327" s="15">
        <f t="shared" si="141"/>
        <v>7171.2000000000007</v>
      </c>
      <c r="W327" s="15">
        <f t="shared" si="158"/>
        <v>-4445.8960216253136</v>
      </c>
      <c r="X327" s="15">
        <f t="shared" si="139"/>
        <v>6513554.103978375</v>
      </c>
      <c r="Y327" s="15">
        <f t="shared" ref="Y327:Y369" si="162">IF((IF($Y$2&lt;=X327,W327,W327+X327-$Y$2)+Y326)&lt;0,0,IF($Y$2&lt;=X327,W327,W327+X327-$Y$2)+Y326)</f>
        <v>1058207.7396906</v>
      </c>
      <c r="Z327" s="15">
        <f t="shared" si="159"/>
        <v>6518000</v>
      </c>
      <c r="AB327" s="2">
        <v>42266</v>
      </c>
      <c r="AC327" s="12">
        <f t="shared" si="148"/>
        <v>2030.0722972333235</v>
      </c>
      <c r="AD327" s="12">
        <f t="shared" si="160"/>
        <v>1301.0979851999998</v>
      </c>
      <c r="AE327" s="12">
        <f t="shared" si="138"/>
        <v>1340.1309247559998</v>
      </c>
      <c r="AF327" s="34">
        <f t="shared" si="143"/>
        <v>86400</v>
      </c>
      <c r="AG327" s="36">
        <f t="shared" si="144"/>
        <v>0</v>
      </c>
      <c r="AH327" s="15">
        <f t="shared" si="161"/>
        <v>689.94137247732374</v>
      </c>
      <c r="AI327" s="15">
        <f t="shared" ref="AI327:AI369" si="163">IF(IF(AH327+AI326&gt;$AJ$2,$AJ$2,AH327+AI326)&lt;0,0,IF(AH327+AI326&gt;$AJ$2,$AJ$2,AH327+AI326))</f>
        <v>689.94137247732374</v>
      </c>
      <c r="AJ327" s="15">
        <f t="shared" si="137"/>
        <v>0</v>
      </c>
    </row>
    <row r="328" spans="1:36" x14ac:dyDescent="0.15">
      <c r="A328" s="2">
        <v>42267</v>
      </c>
      <c r="B328" s="42">
        <v>0.22625452900000001</v>
      </c>
      <c r="C328" s="12">
        <f t="shared" si="149"/>
        <v>19548.391305600002</v>
      </c>
      <c r="D328" s="12">
        <f>Výpar!$M$18/30</f>
        <v>11616.119999999999</v>
      </c>
      <c r="E328" s="12">
        <f t="shared" si="150"/>
        <v>11964.603599999999</v>
      </c>
      <c r="F328" s="13">
        <f t="shared" si="140"/>
        <v>3888</v>
      </c>
      <c r="G328" s="13">
        <f t="shared" si="151"/>
        <v>7171.2000000000007</v>
      </c>
      <c r="H328" s="14">
        <f t="shared" si="151"/>
        <v>7171.2000000000007</v>
      </c>
      <c r="I328" s="15">
        <f t="shared" si="145"/>
        <v>18230.400000000001</v>
      </c>
      <c r="J328" s="15">
        <f t="shared" si="146"/>
        <v>-10646.612294399998</v>
      </c>
      <c r="K328" s="15">
        <f t="shared" si="152"/>
        <v>3438855.9968961445</v>
      </c>
      <c r="L328" s="15">
        <f t="shared" si="153"/>
        <v>0</v>
      </c>
      <c r="N328" s="2">
        <v>42267</v>
      </c>
      <c r="O328" s="42">
        <f t="shared" si="147"/>
        <v>7.4673846000870819E-2</v>
      </c>
      <c r="P328" s="12">
        <f t="shared" si="154"/>
        <v>6451.8202944752384</v>
      </c>
      <c r="Q328" s="12">
        <f t="shared" si="155"/>
        <v>3318.0479999999993</v>
      </c>
      <c r="R328" s="12">
        <f t="shared" si="156"/>
        <v>3417.5894399999993</v>
      </c>
      <c r="S328" s="13">
        <f t="shared" si="157"/>
        <v>7171.2000000000007</v>
      </c>
      <c r="T328" s="13">
        <f t="shared" si="142"/>
        <v>82252.800000000003</v>
      </c>
      <c r="U328" s="14">
        <v>0</v>
      </c>
      <c r="V328" s="15">
        <f t="shared" si="141"/>
        <v>7171.2000000000007</v>
      </c>
      <c r="W328" s="15">
        <f t="shared" si="158"/>
        <v>78115.830854475236</v>
      </c>
      <c r="X328" s="15">
        <f t="shared" si="139"/>
        <v>6518000</v>
      </c>
      <c r="Y328" s="15">
        <f t="shared" si="162"/>
        <v>1136323.5705450752</v>
      </c>
      <c r="Z328" s="15">
        <f t="shared" si="159"/>
        <v>6518000</v>
      </c>
      <c r="AB328" s="2">
        <v>42267</v>
      </c>
      <c r="AC328" s="12">
        <f t="shared" si="148"/>
        <v>2132.1648862348907</v>
      </c>
      <c r="AD328" s="12">
        <f t="shared" si="160"/>
        <v>1301.0979851999998</v>
      </c>
      <c r="AE328" s="12">
        <f t="shared" si="138"/>
        <v>1340.1309247559998</v>
      </c>
      <c r="AF328" s="34">
        <f t="shared" si="143"/>
        <v>86400</v>
      </c>
      <c r="AG328" s="36">
        <f t="shared" si="144"/>
        <v>86400</v>
      </c>
      <c r="AH328" s="15">
        <f t="shared" si="161"/>
        <v>-85607.966038521103</v>
      </c>
      <c r="AI328" s="15">
        <f t="shared" si="163"/>
        <v>0</v>
      </c>
      <c r="AJ328" s="15">
        <f t="shared" ref="AJ328:AJ369" si="164">IF((IF($AJ$2&lt;=AI328,AH328,AH328+AI328-$AJ$2)+AJ327)&lt;0,0,IF($AJ$2&lt;=AI328,AH328,AH328+AI328-$AJ$2)+AJ327)</f>
        <v>0</v>
      </c>
    </row>
    <row r="329" spans="1:36" x14ac:dyDescent="0.15">
      <c r="A329" s="2">
        <v>42268</v>
      </c>
      <c r="B329" s="42">
        <v>0.245675597</v>
      </c>
      <c r="C329" s="12">
        <f t="shared" si="149"/>
        <v>21226.371580799998</v>
      </c>
      <c r="D329" s="12">
        <f>Výpar!$M$18/30</f>
        <v>11616.119999999999</v>
      </c>
      <c r="E329" s="12">
        <f t="shared" si="150"/>
        <v>11964.603599999999</v>
      </c>
      <c r="F329" s="13">
        <f t="shared" si="140"/>
        <v>3888</v>
      </c>
      <c r="G329" s="13">
        <f t="shared" si="151"/>
        <v>7171.2000000000007</v>
      </c>
      <c r="H329" s="14">
        <f t="shared" si="151"/>
        <v>7171.2000000000007</v>
      </c>
      <c r="I329" s="15">
        <f t="shared" si="145"/>
        <v>18230.400000000001</v>
      </c>
      <c r="J329" s="15">
        <f t="shared" si="146"/>
        <v>-8968.6320192000021</v>
      </c>
      <c r="K329" s="15">
        <f t="shared" si="152"/>
        <v>3429887.3648769446</v>
      </c>
      <c r="L329" s="15">
        <f t="shared" si="153"/>
        <v>0</v>
      </c>
      <c r="N329" s="2">
        <v>42268</v>
      </c>
      <c r="O329" s="42">
        <f t="shared" si="147"/>
        <v>8.108364406066762E-2</v>
      </c>
      <c r="P329" s="12">
        <f t="shared" si="154"/>
        <v>7005.626846841682</v>
      </c>
      <c r="Q329" s="12">
        <f t="shared" si="155"/>
        <v>3318.0479999999993</v>
      </c>
      <c r="R329" s="12">
        <f t="shared" si="156"/>
        <v>3417.5894399999993</v>
      </c>
      <c r="S329" s="13">
        <f t="shared" si="157"/>
        <v>7171.2000000000007</v>
      </c>
      <c r="T329" s="13">
        <f t="shared" si="142"/>
        <v>0</v>
      </c>
      <c r="U329" s="14">
        <v>0</v>
      </c>
      <c r="V329" s="15">
        <f t="shared" si="141"/>
        <v>7171.2000000000007</v>
      </c>
      <c r="W329" s="15">
        <f t="shared" si="158"/>
        <v>-3583.1625931583185</v>
      </c>
      <c r="X329" s="15">
        <f t="shared" si="139"/>
        <v>6514416.837406842</v>
      </c>
      <c r="Y329" s="15">
        <f t="shared" si="162"/>
        <v>1129157.2453587593</v>
      </c>
      <c r="Z329" s="15">
        <f t="shared" si="159"/>
        <v>6518000</v>
      </c>
      <c r="AB329" s="2">
        <v>42268</v>
      </c>
      <c r="AC329" s="12">
        <f t="shared" si="148"/>
        <v>2315.1840700974162</v>
      </c>
      <c r="AD329" s="12">
        <f t="shared" si="160"/>
        <v>1301.0979851999998</v>
      </c>
      <c r="AE329" s="12">
        <f t="shared" ref="AE329:AE369" si="165">AD329*1.03</f>
        <v>1340.1309247559998</v>
      </c>
      <c r="AF329" s="34">
        <f t="shared" si="143"/>
        <v>86400</v>
      </c>
      <c r="AG329" s="36">
        <f t="shared" si="144"/>
        <v>0</v>
      </c>
      <c r="AH329" s="15">
        <f t="shared" si="161"/>
        <v>975.05314534141644</v>
      </c>
      <c r="AI329" s="15">
        <f t="shared" si="163"/>
        <v>975.05314534141644</v>
      </c>
      <c r="AJ329" s="15">
        <f t="shared" si="164"/>
        <v>0</v>
      </c>
    </row>
    <row r="330" spans="1:36" x14ac:dyDescent="0.15">
      <c r="A330" s="2">
        <v>42269</v>
      </c>
      <c r="B330" s="42">
        <v>0.249335208</v>
      </c>
      <c r="C330" s="12">
        <f t="shared" si="149"/>
        <v>21542.561971200001</v>
      </c>
      <c r="D330" s="12">
        <f>Výpar!$M$18/30</f>
        <v>11616.119999999999</v>
      </c>
      <c r="E330" s="12">
        <f t="shared" si="150"/>
        <v>11964.603599999999</v>
      </c>
      <c r="F330" s="13">
        <f t="shared" si="140"/>
        <v>3888</v>
      </c>
      <c r="G330" s="13">
        <f t="shared" si="151"/>
        <v>7171.2000000000007</v>
      </c>
      <c r="H330" s="14">
        <f t="shared" si="151"/>
        <v>7171.2000000000007</v>
      </c>
      <c r="I330" s="15">
        <f t="shared" si="145"/>
        <v>18230.400000000001</v>
      </c>
      <c r="J330" s="15">
        <f t="shared" si="146"/>
        <v>-8652.4416287999993</v>
      </c>
      <c r="K330" s="15">
        <f t="shared" si="152"/>
        <v>3421234.9232481448</v>
      </c>
      <c r="L330" s="15">
        <f t="shared" si="153"/>
        <v>0</v>
      </c>
      <c r="N330" s="2">
        <v>42269</v>
      </c>
      <c r="O330" s="42">
        <f t="shared" si="147"/>
        <v>8.2291475035123365E-2</v>
      </c>
      <c r="P330" s="12">
        <f t="shared" si="154"/>
        <v>7109.9834430346591</v>
      </c>
      <c r="Q330" s="12">
        <f t="shared" si="155"/>
        <v>3318.0479999999993</v>
      </c>
      <c r="R330" s="12">
        <f t="shared" si="156"/>
        <v>3417.5894399999993</v>
      </c>
      <c r="S330" s="13">
        <f t="shared" si="157"/>
        <v>7171.2000000000007</v>
      </c>
      <c r="T330" s="13">
        <f t="shared" si="142"/>
        <v>82252.800000000003</v>
      </c>
      <c r="U330" s="14">
        <v>0</v>
      </c>
      <c r="V330" s="15">
        <f t="shared" si="141"/>
        <v>7171.2000000000007</v>
      </c>
      <c r="W330" s="15">
        <f t="shared" si="158"/>
        <v>78773.994003034662</v>
      </c>
      <c r="X330" s="15">
        <f t="shared" ref="X330:X369" si="166">IF(IF(W330+X329&gt;$Y$2,$Y$2,W330+X329)&lt;0,0,IF(W330+X329&gt;$Y$2,$Y$2,W330+X329))</f>
        <v>6518000</v>
      </c>
      <c r="Y330" s="15">
        <f t="shared" si="162"/>
        <v>1207931.239361794</v>
      </c>
      <c r="Z330" s="15">
        <f t="shared" si="159"/>
        <v>6518000</v>
      </c>
      <c r="AB330" s="2">
        <v>42269</v>
      </c>
      <c r="AC330" s="12">
        <f t="shared" si="148"/>
        <v>2349.6713093406097</v>
      </c>
      <c r="AD330" s="12">
        <f t="shared" si="160"/>
        <v>1301.0979851999998</v>
      </c>
      <c r="AE330" s="12">
        <f t="shared" si="165"/>
        <v>1340.1309247559998</v>
      </c>
      <c r="AF330" s="34">
        <f t="shared" si="143"/>
        <v>86400</v>
      </c>
      <c r="AG330" s="36">
        <f t="shared" si="144"/>
        <v>86400</v>
      </c>
      <c r="AH330" s="15">
        <f t="shared" si="161"/>
        <v>-85390.459615415384</v>
      </c>
      <c r="AI330" s="15">
        <f t="shared" si="163"/>
        <v>0</v>
      </c>
      <c r="AJ330" s="15">
        <f t="shared" si="164"/>
        <v>0</v>
      </c>
    </row>
    <row r="331" spans="1:36" x14ac:dyDescent="0.15">
      <c r="A331" s="2">
        <v>42270</v>
      </c>
      <c r="B331" s="42">
        <v>0.260314041</v>
      </c>
      <c r="C331" s="12">
        <f t="shared" si="149"/>
        <v>22491.133142399998</v>
      </c>
      <c r="D331" s="12">
        <f>Výpar!$M$18/30</f>
        <v>11616.119999999999</v>
      </c>
      <c r="E331" s="12">
        <f t="shared" si="150"/>
        <v>11964.603599999999</v>
      </c>
      <c r="F331" s="13">
        <f t="shared" ref="F331:F369" si="167">IF(K330&lt;4/5*$L$2,0.135*86400*1/3,0.135*86400)</f>
        <v>3888</v>
      </c>
      <c r="G331" s="13">
        <f t="shared" si="151"/>
        <v>7171.2000000000007</v>
      </c>
      <c r="H331" s="14">
        <f t="shared" si="151"/>
        <v>7171.2000000000007</v>
      </c>
      <c r="I331" s="15">
        <f t="shared" si="145"/>
        <v>18230.400000000001</v>
      </c>
      <c r="J331" s="15">
        <f t="shared" si="146"/>
        <v>-7703.8704576000018</v>
      </c>
      <c r="K331" s="15">
        <f t="shared" si="152"/>
        <v>3413531.0527905449</v>
      </c>
      <c r="L331" s="15">
        <f t="shared" si="153"/>
        <v>0</v>
      </c>
      <c r="N331" s="2">
        <v>42270</v>
      </c>
      <c r="O331" s="42">
        <f t="shared" si="147"/>
        <v>8.591496795849056E-2</v>
      </c>
      <c r="P331" s="12">
        <f t="shared" si="154"/>
        <v>7423.0532316135841</v>
      </c>
      <c r="Q331" s="12">
        <f t="shared" si="155"/>
        <v>3318.0479999999993</v>
      </c>
      <c r="R331" s="12">
        <f t="shared" si="156"/>
        <v>3417.5894399999993</v>
      </c>
      <c r="S331" s="13">
        <f t="shared" si="157"/>
        <v>7171.2000000000007</v>
      </c>
      <c r="T331" s="13">
        <f t="shared" si="142"/>
        <v>0</v>
      </c>
      <c r="U331" s="14">
        <v>0</v>
      </c>
      <c r="V331" s="15">
        <f t="shared" si="141"/>
        <v>7171.2000000000007</v>
      </c>
      <c r="W331" s="15">
        <f t="shared" si="158"/>
        <v>-3165.7362083864164</v>
      </c>
      <c r="X331" s="15">
        <f t="shared" si="166"/>
        <v>6514834.2637916133</v>
      </c>
      <c r="Y331" s="15">
        <f t="shared" si="162"/>
        <v>1201599.7669450205</v>
      </c>
      <c r="Z331" s="15">
        <f t="shared" si="159"/>
        <v>6518000</v>
      </c>
      <c r="AB331" s="2">
        <v>42270</v>
      </c>
      <c r="AC331" s="12">
        <f t="shared" si="148"/>
        <v>2453.1330270701883</v>
      </c>
      <c r="AD331" s="12">
        <f t="shared" si="160"/>
        <v>1301.0979851999998</v>
      </c>
      <c r="AE331" s="12">
        <f t="shared" si="165"/>
        <v>1340.1309247559998</v>
      </c>
      <c r="AF331" s="34">
        <f t="shared" si="143"/>
        <v>86400</v>
      </c>
      <c r="AG331" s="36">
        <f t="shared" si="144"/>
        <v>0</v>
      </c>
      <c r="AH331" s="15">
        <f t="shared" si="161"/>
        <v>1113.0021023141885</v>
      </c>
      <c r="AI331" s="15">
        <f t="shared" si="163"/>
        <v>1113.0021023141885</v>
      </c>
      <c r="AJ331" s="15">
        <f t="shared" si="164"/>
        <v>0</v>
      </c>
    </row>
    <row r="332" spans="1:36" x14ac:dyDescent="0.15">
      <c r="A332" s="2">
        <v>42271</v>
      </c>
      <c r="B332" s="42">
        <v>0.85910020799999998</v>
      </c>
      <c r="C332" s="12">
        <f t="shared" si="149"/>
        <v>74226.257971200001</v>
      </c>
      <c r="D332" s="12">
        <f>Výpar!$M$18/30</f>
        <v>11616.119999999999</v>
      </c>
      <c r="E332" s="12">
        <f t="shared" si="150"/>
        <v>11964.603599999999</v>
      </c>
      <c r="F332" s="13">
        <f t="shared" si="167"/>
        <v>3888</v>
      </c>
      <c r="G332" s="13">
        <f t="shared" si="151"/>
        <v>7171.2000000000007</v>
      </c>
      <c r="H332" s="14">
        <f t="shared" si="151"/>
        <v>7171.2000000000007</v>
      </c>
      <c r="I332" s="15">
        <f t="shared" si="145"/>
        <v>18230.400000000001</v>
      </c>
      <c r="J332" s="15">
        <f t="shared" si="146"/>
        <v>44031.254371200004</v>
      </c>
      <c r="K332" s="15">
        <f t="shared" si="152"/>
        <v>3457562.3071617451</v>
      </c>
      <c r="L332" s="15">
        <f t="shared" si="153"/>
        <v>0</v>
      </c>
      <c r="N332" s="2">
        <v>42271</v>
      </c>
      <c r="O332" s="42">
        <f t="shared" si="147"/>
        <v>0.28354047503512331</v>
      </c>
      <c r="P332" s="12">
        <f t="shared" si="154"/>
        <v>24497.897043034653</v>
      </c>
      <c r="Q332" s="12">
        <f t="shared" si="155"/>
        <v>3318.0479999999993</v>
      </c>
      <c r="R332" s="12">
        <f t="shared" si="156"/>
        <v>3417.5894399999993</v>
      </c>
      <c r="S332" s="13">
        <f t="shared" si="157"/>
        <v>7171.2000000000007</v>
      </c>
      <c r="T332" s="13">
        <f t="shared" si="142"/>
        <v>82252.800000000003</v>
      </c>
      <c r="U332" s="14">
        <v>0</v>
      </c>
      <c r="V332" s="15">
        <f t="shared" si="141"/>
        <v>7171.2000000000007</v>
      </c>
      <c r="W332" s="15">
        <f t="shared" si="158"/>
        <v>96161.907603034662</v>
      </c>
      <c r="X332" s="15">
        <f t="shared" si="166"/>
        <v>6518000</v>
      </c>
      <c r="Y332" s="15">
        <f t="shared" si="162"/>
        <v>1297761.6745480553</v>
      </c>
      <c r="Z332" s="15">
        <f t="shared" si="159"/>
        <v>6518000</v>
      </c>
      <c r="AB332" s="2">
        <v>42271</v>
      </c>
      <c r="AC332" s="12">
        <f t="shared" si="148"/>
        <v>8095.9409093406075</v>
      </c>
      <c r="AD332" s="12">
        <f t="shared" si="160"/>
        <v>1301.0979851999998</v>
      </c>
      <c r="AE332" s="12">
        <f t="shared" si="165"/>
        <v>1340.1309247559998</v>
      </c>
      <c r="AF332" s="34">
        <f t="shared" si="143"/>
        <v>86400</v>
      </c>
      <c r="AG332" s="36">
        <f t="shared" si="144"/>
        <v>86400</v>
      </c>
      <c r="AH332" s="15">
        <f t="shared" si="161"/>
        <v>-79644.190015415385</v>
      </c>
      <c r="AI332" s="15">
        <f t="shared" si="163"/>
        <v>0</v>
      </c>
      <c r="AJ332" s="15">
        <f t="shared" si="164"/>
        <v>0</v>
      </c>
    </row>
    <row r="333" spans="1:36" x14ac:dyDescent="0.15">
      <c r="A333" s="2">
        <v>42272</v>
      </c>
      <c r="B333" s="42">
        <v>0.33727057999999999</v>
      </c>
      <c r="C333" s="12">
        <f t="shared" si="149"/>
        <v>29140.178111999998</v>
      </c>
      <c r="D333" s="12">
        <f>Výpar!$M$18/30</f>
        <v>11616.119999999999</v>
      </c>
      <c r="E333" s="12">
        <f t="shared" si="150"/>
        <v>11964.603599999999</v>
      </c>
      <c r="F333" s="13">
        <f t="shared" si="167"/>
        <v>3888</v>
      </c>
      <c r="G333" s="13">
        <f t="shared" si="151"/>
        <v>7171.2000000000007</v>
      </c>
      <c r="H333" s="14">
        <f t="shared" si="151"/>
        <v>7171.2000000000007</v>
      </c>
      <c r="I333" s="15">
        <f t="shared" si="145"/>
        <v>18230.400000000001</v>
      </c>
      <c r="J333" s="15">
        <f t="shared" si="146"/>
        <v>-1054.8254880000022</v>
      </c>
      <c r="K333" s="15">
        <f t="shared" si="152"/>
        <v>3456507.481673745</v>
      </c>
      <c r="L333" s="15">
        <f t="shared" si="153"/>
        <v>0</v>
      </c>
      <c r="N333" s="2">
        <v>42272</v>
      </c>
      <c r="O333" s="42">
        <f t="shared" si="147"/>
        <v>0.11131397662119011</v>
      </c>
      <c r="P333" s="12">
        <f t="shared" si="154"/>
        <v>9617.5275800708259</v>
      </c>
      <c r="Q333" s="12">
        <f t="shared" si="155"/>
        <v>3318.0479999999993</v>
      </c>
      <c r="R333" s="12">
        <f t="shared" si="156"/>
        <v>3417.5894399999993</v>
      </c>
      <c r="S333" s="13">
        <f t="shared" si="157"/>
        <v>7171.2000000000007</v>
      </c>
      <c r="T333" s="13">
        <f t="shared" si="142"/>
        <v>0</v>
      </c>
      <c r="U333" s="14">
        <v>0</v>
      </c>
      <c r="V333" s="15">
        <f t="shared" si="141"/>
        <v>7171.2000000000007</v>
      </c>
      <c r="W333" s="15">
        <f t="shared" si="158"/>
        <v>-971.26185992917453</v>
      </c>
      <c r="X333" s="15">
        <f t="shared" si="166"/>
        <v>6517028.7381400708</v>
      </c>
      <c r="Y333" s="15">
        <f t="shared" si="162"/>
        <v>1295819.1508281969</v>
      </c>
      <c r="Z333" s="15">
        <f t="shared" si="159"/>
        <v>6518000</v>
      </c>
      <c r="AB333" s="2">
        <v>42272</v>
      </c>
      <c r="AC333" s="12">
        <f t="shared" si="148"/>
        <v>3178.3517926223512</v>
      </c>
      <c r="AD333" s="12">
        <f t="shared" si="160"/>
        <v>1301.0979851999998</v>
      </c>
      <c r="AE333" s="12">
        <f t="shared" si="165"/>
        <v>1340.1309247559998</v>
      </c>
      <c r="AF333" s="34">
        <f t="shared" si="143"/>
        <v>86400</v>
      </c>
      <c r="AG333" s="36">
        <f t="shared" si="144"/>
        <v>0</v>
      </c>
      <c r="AH333" s="15">
        <f t="shared" si="161"/>
        <v>1838.2208678663515</v>
      </c>
      <c r="AI333" s="15">
        <f t="shared" si="163"/>
        <v>1838.2208678663515</v>
      </c>
      <c r="AJ333" s="15">
        <f t="shared" si="164"/>
        <v>0</v>
      </c>
    </row>
    <row r="334" spans="1:36" x14ac:dyDescent="0.15">
      <c r="A334" s="2">
        <v>42273</v>
      </c>
      <c r="B334" s="42">
        <v>0.293204729</v>
      </c>
      <c r="C334" s="12">
        <f t="shared" si="149"/>
        <v>25332.888585600002</v>
      </c>
      <c r="D334" s="12">
        <f>Výpar!$M$18/30</f>
        <v>11616.119999999999</v>
      </c>
      <c r="E334" s="12">
        <f t="shared" si="150"/>
        <v>11964.603599999999</v>
      </c>
      <c r="F334" s="13">
        <f t="shared" si="167"/>
        <v>3888</v>
      </c>
      <c r="G334" s="13">
        <f t="shared" si="151"/>
        <v>7171.2000000000007</v>
      </c>
      <c r="H334" s="14">
        <f t="shared" si="151"/>
        <v>7171.2000000000007</v>
      </c>
      <c r="I334" s="15">
        <f t="shared" si="145"/>
        <v>18230.400000000001</v>
      </c>
      <c r="J334" s="15">
        <f t="shared" si="146"/>
        <v>-4862.1150143999985</v>
      </c>
      <c r="K334" s="15">
        <f t="shared" si="152"/>
        <v>3451645.3666593451</v>
      </c>
      <c r="L334" s="15">
        <f t="shared" si="153"/>
        <v>0</v>
      </c>
      <c r="N334" s="2">
        <v>42273</v>
      </c>
      <c r="O334" s="42">
        <f t="shared" si="147"/>
        <v>9.677032710391871E-2</v>
      </c>
      <c r="P334" s="12">
        <f t="shared" si="154"/>
        <v>8360.9562617785759</v>
      </c>
      <c r="Q334" s="12">
        <f t="shared" si="155"/>
        <v>3318.0479999999993</v>
      </c>
      <c r="R334" s="12">
        <f t="shared" si="156"/>
        <v>3417.5894399999993</v>
      </c>
      <c r="S334" s="13">
        <f t="shared" si="157"/>
        <v>7171.2000000000007</v>
      </c>
      <c r="T334" s="13">
        <f t="shared" si="142"/>
        <v>82252.800000000003</v>
      </c>
      <c r="U334" s="14">
        <v>0</v>
      </c>
      <c r="V334" s="15">
        <f t="shared" si="141"/>
        <v>7171.2000000000007</v>
      </c>
      <c r="W334" s="15">
        <f t="shared" si="158"/>
        <v>80024.966821778566</v>
      </c>
      <c r="X334" s="15">
        <f t="shared" si="166"/>
        <v>6518000</v>
      </c>
      <c r="Y334" s="15">
        <f t="shared" si="162"/>
        <v>1375844.1176499755</v>
      </c>
      <c r="Z334" s="15">
        <f t="shared" si="159"/>
        <v>6518000</v>
      </c>
      <c r="AB334" s="2">
        <v>42273</v>
      </c>
      <c r="AC334" s="12">
        <f t="shared" si="148"/>
        <v>2763.0864690970097</v>
      </c>
      <c r="AD334" s="12">
        <f t="shared" si="160"/>
        <v>1301.0979851999998</v>
      </c>
      <c r="AE334" s="12">
        <f t="shared" si="165"/>
        <v>1340.1309247559998</v>
      </c>
      <c r="AF334" s="34">
        <f t="shared" si="143"/>
        <v>86400</v>
      </c>
      <c r="AG334" s="36">
        <f t="shared" si="144"/>
        <v>86400</v>
      </c>
      <c r="AH334" s="15">
        <f t="shared" si="161"/>
        <v>-84977.044455658994</v>
      </c>
      <c r="AI334" s="15">
        <f t="shared" si="163"/>
        <v>0</v>
      </c>
      <c r="AJ334" s="15">
        <f t="shared" si="164"/>
        <v>0</v>
      </c>
    </row>
    <row r="335" spans="1:36" x14ac:dyDescent="0.15">
      <c r="A335" s="2">
        <v>42274</v>
      </c>
      <c r="B335" s="42">
        <v>0.82724745700000002</v>
      </c>
      <c r="C335" s="12">
        <f t="shared" si="149"/>
        <v>71474.180284800008</v>
      </c>
      <c r="D335" s="12">
        <f>Výpar!$M$18/30</f>
        <v>11616.119999999999</v>
      </c>
      <c r="E335" s="12">
        <f t="shared" si="150"/>
        <v>11964.603599999999</v>
      </c>
      <c r="F335" s="13">
        <f t="shared" si="167"/>
        <v>3888</v>
      </c>
      <c r="G335" s="13">
        <f t="shared" si="151"/>
        <v>7171.2000000000007</v>
      </c>
      <c r="H335" s="14">
        <f t="shared" si="151"/>
        <v>7171.2000000000007</v>
      </c>
      <c r="I335" s="15">
        <f t="shared" si="145"/>
        <v>18230.400000000001</v>
      </c>
      <c r="J335" s="15">
        <f t="shared" si="146"/>
        <v>41279.176684800012</v>
      </c>
      <c r="K335" s="15">
        <f t="shared" si="152"/>
        <v>3492924.5433441452</v>
      </c>
      <c r="L335" s="15">
        <f t="shared" si="153"/>
        <v>0</v>
      </c>
      <c r="N335" s="2">
        <v>42274</v>
      </c>
      <c r="O335" s="42">
        <f t="shared" si="147"/>
        <v>0.27302768029288821</v>
      </c>
      <c r="P335" s="12">
        <f t="shared" si="154"/>
        <v>23589.591577305542</v>
      </c>
      <c r="Q335" s="12">
        <f t="shared" si="155"/>
        <v>3318.0479999999993</v>
      </c>
      <c r="R335" s="12">
        <f t="shared" si="156"/>
        <v>3417.5894399999993</v>
      </c>
      <c r="S335" s="13">
        <f t="shared" si="157"/>
        <v>7171.2000000000007</v>
      </c>
      <c r="T335" s="13">
        <f t="shared" si="142"/>
        <v>0</v>
      </c>
      <c r="U335" s="14">
        <v>0</v>
      </c>
      <c r="V335" s="15">
        <f t="shared" si="141"/>
        <v>7171.2000000000007</v>
      </c>
      <c r="W335" s="15">
        <f t="shared" si="158"/>
        <v>13000.802137305542</v>
      </c>
      <c r="X335" s="15">
        <f t="shared" si="166"/>
        <v>6518000</v>
      </c>
      <c r="Y335" s="15">
        <f t="shared" si="162"/>
        <v>1388844.919787281</v>
      </c>
      <c r="Z335" s="15">
        <f t="shared" si="159"/>
        <v>6518000</v>
      </c>
      <c r="AB335" s="2">
        <v>42274</v>
      </c>
      <c r="AC335" s="12">
        <f t="shared" si="148"/>
        <v>7795.768720468388</v>
      </c>
      <c r="AD335" s="12">
        <f t="shared" si="160"/>
        <v>1301.0979851999998</v>
      </c>
      <c r="AE335" s="12">
        <f t="shared" si="165"/>
        <v>1340.1309247559998</v>
      </c>
      <c r="AF335" s="34">
        <f t="shared" si="143"/>
        <v>86400</v>
      </c>
      <c r="AG335" s="36">
        <f t="shared" si="144"/>
        <v>0</v>
      </c>
      <c r="AH335" s="15">
        <f t="shared" si="161"/>
        <v>6455.6377957123877</v>
      </c>
      <c r="AI335" s="15">
        <f t="shared" si="163"/>
        <v>6455.6377957123877</v>
      </c>
      <c r="AJ335" s="15">
        <f t="shared" si="164"/>
        <v>0</v>
      </c>
    </row>
    <row r="336" spans="1:36" x14ac:dyDescent="0.15">
      <c r="A336" s="2">
        <v>42275</v>
      </c>
      <c r="B336" s="42">
        <v>0.30522280699999998</v>
      </c>
      <c r="C336" s="12">
        <f t="shared" si="149"/>
        <v>26371.250524799998</v>
      </c>
      <c r="D336" s="12">
        <f>Výpar!$M$18/30</f>
        <v>11616.119999999999</v>
      </c>
      <c r="E336" s="12">
        <f t="shared" si="150"/>
        <v>11964.603599999999</v>
      </c>
      <c r="F336" s="13">
        <f t="shared" si="167"/>
        <v>3888</v>
      </c>
      <c r="G336" s="13">
        <f t="shared" si="151"/>
        <v>7171.2000000000007</v>
      </c>
      <c r="H336" s="14">
        <f t="shared" si="151"/>
        <v>7171.2000000000007</v>
      </c>
      <c r="I336" s="15">
        <f t="shared" si="145"/>
        <v>18230.400000000001</v>
      </c>
      <c r="J336" s="15">
        <f t="shared" si="146"/>
        <v>-3823.7530752000021</v>
      </c>
      <c r="K336" s="15">
        <f t="shared" si="152"/>
        <v>3489100.790268945</v>
      </c>
      <c r="L336" s="15">
        <f t="shared" si="153"/>
        <v>0</v>
      </c>
      <c r="N336" s="2">
        <v>42275</v>
      </c>
      <c r="O336" s="42">
        <f t="shared" si="147"/>
        <v>0.10073681612743103</v>
      </c>
      <c r="P336" s="12">
        <f t="shared" si="154"/>
        <v>8703.6609134100418</v>
      </c>
      <c r="Q336" s="12">
        <f t="shared" si="155"/>
        <v>3318.0479999999993</v>
      </c>
      <c r="R336" s="12">
        <f t="shared" si="156"/>
        <v>3417.5894399999993</v>
      </c>
      <c r="S336" s="13">
        <f t="shared" si="157"/>
        <v>7171.2000000000007</v>
      </c>
      <c r="T336" s="13">
        <f t="shared" si="142"/>
        <v>82252.800000000003</v>
      </c>
      <c r="U336" s="14">
        <v>0</v>
      </c>
      <c r="V336" s="15">
        <f t="shared" si="141"/>
        <v>7171.2000000000007</v>
      </c>
      <c r="W336" s="15">
        <f t="shared" si="158"/>
        <v>80367.671473410039</v>
      </c>
      <c r="X336" s="15">
        <f t="shared" si="166"/>
        <v>6518000</v>
      </c>
      <c r="Y336" s="15">
        <f t="shared" si="162"/>
        <v>1469212.5912606909</v>
      </c>
      <c r="Z336" s="15">
        <f t="shared" si="159"/>
        <v>6518000</v>
      </c>
      <c r="AB336" s="2">
        <v>42275</v>
      </c>
      <c r="AC336" s="12">
        <f t="shared" si="148"/>
        <v>2876.3417662390707</v>
      </c>
      <c r="AD336" s="12">
        <f t="shared" si="160"/>
        <v>1301.0979851999998</v>
      </c>
      <c r="AE336" s="12">
        <f t="shared" si="165"/>
        <v>1340.1309247559998</v>
      </c>
      <c r="AF336" s="34">
        <f t="shared" si="143"/>
        <v>86400</v>
      </c>
      <c r="AG336" s="36">
        <f t="shared" si="144"/>
        <v>86400</v>
      </c>
      <c r="AH336" s="15">
        <f t="shared" si="161"/>
        <v>-84863.789158516927</v>
      </c>
      <c r="AI336" s="15">
        <f t="shared" si="163"/>
        <v>0</v>
      </c>
      <c r="AJ336" s="15">
        <f t="shared" si="164"/>
        <v>0</v>
      </c>
    </row>
    <row r="337" spans="1:36" x14ac:dyDescent="0.15">
      <c r="A337" s="2">
        <v>42276</v>
      </c>
      <c r="B337" s="42">
        <v>0.86709611799999997</v>
      </c>
      <c r="C337" s="12">
        <f t="shared" si="149"/>
        <v>74917.104595199999</v>
      </c>
      <c r="D337" s="12">
        <f>Výpar!$M$18/30</f>
        <v>11616.119999999999</v>
      </c>
      <c r="E337" s="12">
        <f t="shared" si="150"/>
        <v>11964.603599999999</v>
      </c>
      <c r="F337" s="13">
        <f t="shared" si="167"/>
        <v>3888</v>
      </c>
      <c r="G337" s="13">
        <f t="shared" si="151"/>
        <v>7171.2000000000007</v>
      </c>
      <c r="H337" s="14">
        <f t="shared" si="151"/>
        <v>7171.2000000000007</v>
      </c>
      <c r="I337" s="15">
        <f t="shared" si="145"/>
        <v>18230.400000000001</v>
      </c>
      <c r="J337" s="15">
        <f t="shared" si="146"/>
        <v>44722.100995200002</v>
      </c>
      <c r="K337" s="15">
        <f t="shared" si="152"/>
        <v>3533822.8912641453</v>
      </c>
      <c r="L337" s="15">
        <f t="shared" si="153"/>
        <v>0</v>
      </c>
      <c r="N337" s="2">
        <v>42276</v>
      </c>
      <c r="O337" s="42">
        <f t="shared" si="147"/>
        <v>0.28617947348795353</v>
      </c>
      <c r="P337" s="12">
        <f t="shared" si="154"/>
        <v>24725.906509359185</v>
      </c>
      <c r="Q337" s="12">
        <f t="shared" si="155"/>
        <v>3318.0479999999993</v>
      </c>
      <c r="R337" s="12">
        <f t="shared" si="156"/>
        <v>3417.5894399999993</v>
      </c>
      <c r="S337" s="13">
        <f t="shared" si="157"/>
        <v>7171.2000000000007</v>
      </c>
      <c r="T337" s="13">
        <f t="shared" si="142"/>
        <v>0</v>
      </c>
      <c r="U337" s="14">
        <v>0</v>
      </c>
      <c r="V337" s="15">
        <f t="shared" si="141"/>
        <v>7171.2000000000007</v>
      </c>
      <c r="W337" s="15">
        <f t="shared" si="158"/>
        <v>14137.117069359185</v>
      </c>
      <c r="X337" s="15">
        <f t="shared" si="166"/>
        <v>6518000</v>
      </c>
      <c r="Y337" s="15">
        <f t="shared" si="162"/>
        <v>1483349.7083300501</v>
      </c>
      <c r="Z337" s="15">
        <f t="shared" si="159"/>
        <v>6518000</v>
      </c>
      <c r="AB337" s="2">
        <v>42276</v>
      </c>
      <c r="AC337" s="12">
        <f t="shared" si="148"/>
        <v>8171.2923226840057</v>
      </c>
      <c r="AD337" s="12">
        <f t="shared" si="160"/>
        <v>1301.0979851999998</v>
      </c>
      <c r="AE337" s="12">
        <f t="shared" si="165"/>
        <v>1340.1309247559998</v>
      </c>
      <c r="AF337" s="34">
        <f t="shared" si="143"/>
        <v>86400</v>
      </c>
      <c r="AG337" s="36">
        <f t="shared" si="144"/>
        <v>0</v>
      </c>
      <c r="AH337" s="15">
        <f t="shared" si="161"/>
        <v>6831.1613979280064</v>
      </c>
      <c r="AI337" s="15">
        <f t="shared" si="163"/>
        <v>6831.1613979280064</v>
      </c>
      <c r="AJ337" s="15">
        <f t="shared" si="164"/>
        <v>0</v>
      </c>
    </row>
    <row r="338" spans="1:36" x14ac:dyDescent="0.15">
      <c r="A338" s="2">
        <v>42277</v>
      </c>
      <c r="B338" s="42">
        <v>2.4775736089999998</v>
      </c>
      <c r="C338" s="12">
        <f t="shared" si="149"/>
        <v>214062.35981759999</v>
      </c>
      <c r="D338" s="12">
        <f>Výpar!$M$18/30</f>
        <v>11616.119999999999</v>
      </c>
      <c r="E338" s="12">
        <f t="shared" si="150"/>
        <v>11964.603599999999</v>
      </c>
      <c r="F338" s="13">
        <f t="shared" si="167"/>
        <v>3888</v>
      </c>
      <c r="G338" s="13">
        <f t="shared" si="151"/>
        <v>7171.2000000000007</v>
      </c>
      <c r="H338" s="14">
        <f t="shared" si="151"/>
        <v>7171.2000000000007</v>
      </c>
      <c r="I338" s="15">
        <f t="shared" si="145"/>
        <v>18230.400000000001</v>
      </c>
      <c r="J338" s="15">
        <f t="shared" si="146"/>
        <v>183867.3562176</v>
      </c>
      <c r="K338" s="15">
        <f t="shared" si="152"/>
        <v>3717690.2474817452</v>
      </c>
      <c r="L338" s="15">
        <f t="shared" si="153"/>
        <v>0</v>
      </c>
      <c r="N338" s="2">
        <v>42277</v>
      </c>
      <c r="O338" s="42">
        <f t="shared" si="147"/>
        <v>0.81770716790507958</v>
      </c>
      <c r="P338" s="12">
        <f t="shared" si="154"/>
        <v>70649.899306998879</v>
      </c>
      <c r="Q338" s="12">
        <f t="shared" si="155"/>
        <v>3318.0479999999993</v>
      </c>
      <c r="R338" s="12">
        <f t="shared" si="156"/>
        <v>3417.5894399999993</v>
      </c>
      <c r="S338" s="13">
        <f t="shared" si="157"/>
        <v>7171.2000000000007</v>
      </c>
      <c r="T338" s="13">
        <f t="shared" si="142"/>
        <v>82252.800000000003</v>
      </c>
      <c r="U338" s="14">
        <v>0</v>
      </c>
      <c r="V338" s="15">
        <f t="shared" si="141"/>
        <v>7171.2000000000007</v>
      </c>
      <c r="W338" s="15">
        <f t="shared" si="158"/>
        <v>142313.90986699887</v>
      </c>
      <c r="X338" s="15">
        <f t="shared" si="166"/>
        <v>6518000</v>
      </c>
      <c r="Y338" s="15">
        <f t="shared" si="162"/>
        <v>1625663.618197049</v>
      </c>
      <c r="Z338" s="15">
        <f t="shared" si="159"/>
        <v>6518000</v>
      </c>
      <c r="AB338" s="2">
        <v>42277</v>
      </c>
      <c r="AC338" s="12">
        <f t="shared" si="148"/>
        <v>23348.020813196857</v>
      </c>
      <c r="AD338" s="12">
        <f t="shared" si="160"/>
        <v>1301.0979851999998</v>
      </c>
      <c r="AE338" s="12">
        <f t="shared" si="165"/>
        <v>1340.1309247559998</v>
      </c>
      <c r="AF338" s="34">
        <f t="shared" si="143"/>
        <v>86400</v>
      </c>
      <c r="AG338" s="36">
        <f t="shared" si="144"/>
        <v>86400</v>
      </c>
      <c r="AH338" s="15">
        <f t="shared" si="161"/>
        <v>-64392.110111559145</v>
      </c>
      <c r="AI338" s="15">
        <f t="shared" si="163"/>
        <v>0</v>
      </c>
      <c r="AJ338" s="15">
        <f t="shared" si="164"/>
        <v>0</v>
      </c>
    </row>
    <row r="339" spans="1:36" x14ac:dyDescent="0.15">
      <c r="A339" s="2">
        <v>42278</v>
      </c>
      <c r="B339" s="42">
        <v>1.375423404</v>
      </c>
      <c r="C339" s="12">
        <f t="shared" si="149"/>
        <v>118836.5821056</v>
      </c>
      <c r="D339" s="12">
        <f>Výpar!$N$18/31</f>
        <v>7808.3674698795176</v>
      </c>
      <c r="E339" s="12">
        <f t="shared" si="150"/>
        <v>8042.6184939759032</v>
      </c>
      <c r="F339" s="13">
        <f t="shared" si="167"/>
        <v>3888</v>
      </c>
      <c r="G339" s="13">
        <f t="shared" si="151"/>
        <v>7171.2000000000007</v>
      </c>
      <c r="H339" s="14">
        <f t="shared" si="151"/>
        <v>7171.2000000000007</v>
      </c>
      <c r="I339" s="15">
        <f t="shared" si="145"/>
        <v>18230.400000000001</v>
      </c>
      <c r="J339" s="15">
        <f t="shared" si="146"/>
        <v>92563.563611624093</v>
      </c>
      <c r="K339" s="15">
        <f t="shared" si="152"/>
        <v>3810253.8110933695</v>
      </c>
      <c r="L339" s="15">
        <f t="shared" si="153"/>
        <v>0</v>
      </c>
      <c r="N339" s="2">
        <v>42278</v>
      </c>
      <c r="O339" s="42">
        <f t="shared" si="147"/>
        <v>0.45394961113149485</v>
      </c>
      <c r="P339" s="12">
        <f t="shared" si="154"/>
        <v>39221.246401761156</v>
      </c>
      <c r="Q339" s="12">
        <f t="shared" si="155"/>
        <v>2230.3951807228914</v>
      </c>
      <c r="R339" s="12">
        <f t="shared" si="156"/>
        <v>2297.307036144578</v>
      </c>
      <c r="S339" s="13">
        <f t="shared" si="157"/>
        <v>7171.2000000000007</v>
      </c>
      <c r="T339" s="13">
        <f t="shared" si="142"/>
        <v>0</v>
      </c>
      <c r="U339" s="14">
        <v>0</v>
      </c>
      <c r="V339" s="15">
        <f t="shared" si="141"/>
        <v>7171.2000000000007</v>
      </c>
      <c r="W339" s="15">
        <f t="shared" si="158"/>
        <v>29752.739365616577</v>
      </c>
      <c r="X339" s="15">
        <f t="shared" si="166"/>
        <v>6518000</v>
      </c>
      <c r="Y339" s="15">
        <f t="shared" si="162"/>
        <v>1655416.3575626656</v>
      </c>
      <c r="Z339" s="15">
        <f t="shared" si="159"/>
        <v>6518000</v>
      </c>
      <c r="AB339" s="2">
        <v>42278</v>
      </c>
      <c r="AC339" s="12">
        <f t="shared" si="148"/>
        <v>12961.638817468562</v>
      </c>
      <c r="AD339" s="12">
        <f t="shared" si="160"/>
        <v>874.59936560240953</v>
      </c>
      <c r="AE339" s="12">
        <f t="shared" si="165"/>
        <v>900.83734657048183</v>
      </c>
      <c r="AF339" s="34">
        <f t="shared" si="143"/>
        <v>86400</v>
      </c>
      <c r="AG339" s="36">
        <f t="shared" si="144"/>
        <v>0</v>
      </c>
      <c r="AH339" s="15">
        <f t="shared" si="161"/>
        <v>12060.801470898079</v>
      </c>
      <c r="AI339" s="15">
        <f t="shared" si="163"/>
        <v>12060.801470898079</v>
      </c>
      <c r="AJ339" s="15">
        <f t="shared" si="164"/>
        <v>0</v>
      </c>
    </row>
    <row r="340" spans="1:36" x14ac:dyDescent="0.15">
      <c r="A340" s="2">
        <v>42279</v>
      </c>
      <c r="B340" s="42">
        <v>1.9798089329999999</v>
      </c>
      <c r="C340" s="12">
        <f t="shared" si="149"/>
        <v>171055.49181119999</v>
      </c>
      <c r="D340" s="12">
        <f>Výpar!$N$18/31</f>
        <v>7808.3674698795176</v>
      </c>
      <c r="E340" s="12">
        <f t="shared" si="150"/>
        <v>8042.6184939759032</v>
      </c>
      <c r="F340" s="13">
        <f t="shared" si="167"/>
        <v>3888</v>
      </c>
      <c r="G340" s="13">
        <f t="shared" si="151"/>
        <v>7171.2000000000007</v>
      </c>
      <c r="H340" s="14">
        <f t="shared" si="151"/>
        <v>7171.2000000000007</v>
      </c>
      <c r="I340" s="15">
        <f t="shared" si="145"/>
        <v>18230.400000000001</v>
      </c>
      <c r="J340" s="15">
        <f t="shared" si="146"/>
        <v>144782.47331722407</v>
      </c>
      <c r="K340" s="15">
        <f t="shared" si="152"/>
        <v>3955036.2844105936</v>
      </c>
      <c r="L340" s="15">
        <f t="shared" si="153"/>
        <v>0</v>
      </c>
      <c r="N340" s="2">
        <v>42279</v>
      </c>
      <c r="O340" s="42">
        <f t="shared" si="147"/>
        <v>0.65342315147198826</v>
      </c>
      <c r="P340" s="12">
        <f t="shared" si="154"/>
        <v>56455.760287179786</v>
      </c>
      <c r="Q340" s="12">
        <f t="shared" si="155"/>
        <v>2230.3951807228914</v>
      </c>
      <c r="R340" s="12">
        <f t="shared" si="156"/>
        <v>2297.307036144578</v>
      </c>
      <c r="S340" s="13">
        <f t="shared" si="157"/>
        <v>7171.2000000000007</v>
      </c>
      <c r="T340" s="13">
        <f t="shared" si="142"/>
        <v>82252.800000000003</v>
      </c>
      <c r="U340" s="14">
        <v>0</v>
      </c>
      <c r="V340" s="15">
        <f t="shared" si="141"/>
        <v>7171.2000000000007</v>
      </c>
      <c r="W340" s="15">
        <f t="shared" si="158"/>
        <v>129240.05325103519</v>
      </c>
      <c r="X340" s="15">
        <f t="shared" si="166"/>
        <v>6518000</v>
      </c>
      <c r="Y340" s="15">
        <f t="shared" si="162"/>
        <v>1784656.4108137009</v>
      </c>
      <c r="Z340" s="15">
        <f t="shared" si="159"/>
        <v>6518000</v>
      </c>
      <c r="AB340" s="2">
        <v>42279</v>
      </c>
      <c r="AC340" s="12">
        <f t="shared" si="148"/>
        <v>18657.213656910997</v>
      </c>
      <c r="AD340" s="12">
        <f t="shared" si="160"/>
        <v>874.59936560240953</v>
      </c>
      <c r="AE340" s="12">
        <f t="shared" si="165"/>
        <v>900.83734657048183</v>
      </c>
      <c r="AF340" s="34">
        <f t="shared" si="143"/>
        <v>86400</v>
      </c>
      <c r="AG340" s="36">
        <f t="shared" si="144"/>
        <v>86400</v>
      </c>
      <c r="AH340" s="15">
        <f t="shared" si="161"/>
        <v>-68643.623689659478</v>
      </c>
      <c r="AI340" s="15">
        <f t="shared" si="163"/>
        <v>0</v>
      </c>
      <c r="AJ340" s="15">
        <f t="shared" si="164"/>
        <v>0</v>
      </c>
    </row>
    <row r="341" spans="1:36" x14ac:dyDescent="0.15">
      <c r="A341" s="2">
        <v>42280</v>
      </c>
      <c r="B341" s="42">
        <v>1.604109821</v>
      </c>
      <c r="C341" s="12">
        <f t="shared" si="149"/>
        <v>138595.08853440001</v>
      </c>
      <c r="D341" s="12">
        <f>Výpar!$N$18/31</f>
        <v>7808.3674698795176</v>
      </c>
      <c r="E341" s="12">
        <f t="shared" si="150"/>
        <v>8042.6184939759032</v>
      </c>
      <c r="F341" s="13">
        <f t="shared" si="167"/>
        <v>3888</v>
      </c>
      <c r="G341" s="13">
        <f t="shared" si="151"/>
        <v>7171.2000000000007</v>
      </c>
      <c r="H341" s="14">
        <f t="shared" si="151"/>
        <v>7171.2000000000007</v>
      </c>
      <c r="I341" s="15">
        <f t="shared" si="145"/>
        <v>18230.400000000001</v>
      </c>
      <c r="J341" s="15">
        <f t="shared" si="146"/>
        <v>112322.07004042411</v>
      </c>
      <c r="K341" s="15">
        <f t="shared" si="152"/>
        <v>4067358.3544510175</v>
      </c>
      <c r="L341" s="15">
        <f t="shared" si="153"/>
        <v>0</v>
      </c>
      <c r="N341" s="2">
        <v>42280</v>
      </c>
      <c r="O341" s="42">
        <f t="shared" si="147"/>
        <v>0.52942608606008701</v>
      </c>
      <c r="P341" s="12">
        <f t="shared" si="154"/>
        <v>45742.41383559152</v>
      </c>
      <c r="Q341" s="12">
        <f t="shared" si="155"/>
        <v>2230.3951807228914</v>
      </c>
      <c r="R341" s="12">
        <f t="shared" si="156"/>
        <v>2297.307036144578</v>
      </c>
      <c r="S341" s="13">
        <f t="shared" si="157"/>
        <v>7171.2000000000007</v>
      </c>
      <c r="T341" s="13">
        <f t="shared" si="142"/>
        <v>0</v>
      </c>
      <c r="U341" s="14">
        <v>0</v>
      </c>
      <c r="V341" s="15">
        <f t="shared" si="141"/>
        <v>7171.2000000000007</v>
      </c>
      <c r="W341" s="15">
        <f t="shared" si="158"/>
        <v>36273.906799446937</v>
      </c>
      <c r="X341" s="15">
        <f t="shared" si="166"/>
        <v>6518000</v>
      </c>
      <c r="Y341" s="15">
        <f t="shared" si="162"/>
        <v>1820930.3176131479</v>
      </c>
      <c r="Z341" s="15">
        <f t="shared" si="159"/>
        <v>6518000</v>
      </c>
      <c r="AB341" s="2">
        <v>42280</v>
      </c>
      <c r="AC341" s="12">
        <f t="shared" si="148"/>
        <v>15116.721195007489</v>
      </c>
      <c r="AD341" s="12">
        <f t="shared" si="160"/>
        <v>874.59936560240953</v>
      </c>
      <c r="AE341" s="12">
        <f t="shared" si="165"/>
        <v>900.83734657048183</v>
      </c>
      <c r="AF341" s="34">
        <f t="shared" si="143"/>
        <v>86400</v>
      </c>
      <c r="AG341" s="36">
        <f t="shared" si="144"/>
        <v>0</v>
      </c>
      <c r="AH341" s="15">
        <f t="shared" si="161"/>
        <v>14215.883848437006</v>
      </c>
      <c r="AI341" s="15">
        <f t="shared" si="163"/>
        <v>14215.883848437006</v>
      </c>
      <c r="AJ341" s="15">
        <f t="shared" si="164"/>
        <v>0</v>
      </c>
    </row>
    <row r="342" spans="1:36" x14ac:dyDescent="0.15">
      <c r="A342" s="2">
        <v>42281</v>
      </c>
      <c r="B342" s="42">
        <v>1.9581797949999999</v>
      </c>
      <c r="C342" s="12">
        <f t="shared" si="149"/>
        <v>169186.73428800001</v>
      </c>
      <c r="D342" s="12">
        <f>Výpar!$N$18/31</f>
        <v>7808.3674698795176</v>
      </c>
      <c r="E342" s="12">
        <f t="shared" si="150"/>
        <v>8042.6184939759032</v>
      </c>
      <c r="F342" s="13">
        <f t="shared" si="167"/>
        <v>3888</v>
      </c>
      <c r="G342" s="13">
        <f t="shared" si="151"/>
        <v>7171.2000000000007</v>
      </c>
      <c r="H342" s="14">
        <f t="shared" si="151"/>
        <v>7171.2000000000007</v>
      </c>
      <c r="I342" s="15">
        <f t="shared" si="145"/>
        <v>18230.400000000001</v>
      </c>
      <c r="J342" s="15">
        <f t="shared" si="146"/>
        <v>142913.71579402412</v>
      </c>
      <c r="K342" s="15">
        <f t="shared" si="152"/>
        <v>4210272.0702450415</v>
      </c>
      <c r="L342" s="15">
        <f t="shared" si="153"/>
        <v>0</v>
      </c>
      <c r="N342" s="2">
        <v>42281</v>
      </c>
      <c r="O342" s="42">
        <f t="shared" si="147"/>
        <v>0.64628459416981121</v>
      </c>
      <c r="P342" s="12">
        <f t="shared" si="154"/>
        <v>55838.988936271686</v>
      </c>
      <c r="Q342" s="12">
        <f t="shared" si="155"/>
        <v>2230.3951807228914</v>
      </c>
      <c r="R342" s="12">
        <f t="shared" si="156"/>
        <v>2297.307036144578</v>
      </c>
      <c r="S342" s="13">
        <f t="shared" si="157"/>
        <v>7171.2000000000007</v>
      </c>
      <c r="T342" s="13">
        <f t="shared" si="142"/>
        <v>82252.800000000003</v>
      </c>
      <c r="U342" s="14">
        <v>0</v>
      </c>
      <c r="V342" s="15">
        <f t="shared" si="141"/>
        <v>7171.2000000000007</v>
      </c>
      <c r="W342" s="15">
        <f t="shared" si="158"/>
        <v>128623.2819001271</v>
      </c>
      <c r="X342" s="15">
        <f t="shared" si="166"/>
        <v>6518000</v>
      </c>
      <c r="Y342" s="15">
        <f t="shared" si="162"/>
        <v>1949553.5995132751</v>
      </c>
      <c r="Z342" s="15">
        <f t="shared" si="159"/>
        <v>6518000</v>
      </c>
      <c r="AB342" s="2">
        <v>42281</v>
      </c>
      <c r="AC342" s="12">
        <f t="shared" si="148"/>
        <v>18453.386185403771</v>
      </c>
      <c r="AD342" s="12">
        <f t="shared" si="160"/>
        <v>874.59936560240953</v>
      </c>
      <c r="AE342" s="12">
        <f t="shared" si="165"/>
        <v>900.83734657048183</v>
      </c>
      <c r="AF342" s="34">
        <f t="shared" si="143"/>
        <v>86400</v>
      </c>
      <c r="AG342" s="36">
        <f t="shared" si="144"/>
        <v>86400</v>
      </c>
      <c r="AH342" s="15">
        <f t="shared" si="161"/>
        <v>-68847.451161166711</v>
      </c>
      <c r="AI342" s="15">
        <f t="shared" si="163"/>
        <v>0</v>
      </c>
      <c r="AJ342" s="15">
        <f t="shared" si="164"/>
        <v>0</v>
      </c>
    </row>
    <row r="343" spans="1:36" x14ac:dyDescent="0.15">
      <c r="A343" s="2">
        <v>42282</v>
      </c>
      <c r="B343" s="42">
        <v>1.356871428</v>
      </c>
      <c r="C343" s="12">
        <f t="shared" si="149"/>
        <v>117233.6913792</v>
      </c>
      <c r="D343" s="12">
        <f>Výpar!$N$18/31</f>
        <v>7808.3674698795176</v>
      </c>
      <c r="E343" s="12">
        <f t="shared" si="150"/>
        <v>8042.6184939759032</v>
      </c>
      <c r="F343" s="13">
        <f t="shared" si="167"/>
        <v>3888</v>
      </c>
      <c r="G343" s="13">
        <f t="shared" si="151"/>
        <v>7171.2000000000007</v>
      </c>
      <c r="H343" s="14">
        <f t="shared" si="151"/>
        <v>7171.2000000000007</v>
      </c>
      <c r="I343" s="15">
        <f t="shared" si="145"/>
        <v>18230.400000000001</v>
      </c>
      <c r="J343" s="15">
        <f t="shared" si="146"/>
        <v>90960.672885224092</v>
      </c>
      <c r="K343" s="15">
        <f t="shared" si="152"/>
        <v>4301232.7431302657</v>
      </c>
      <c r="L343" s="15">
        <f t="shared" si="153"/>
        <v>0</v>
      </c>
      <c r="N343" s="2">
        <v>42282</v>
      </c>
      <c r="O343" s="42">
        <f t="shared" si="147"/>
        <v>0.44782665127314941</v>
      </c>
      <c r="P343" s="12">
        <f t="shared" si="154"/>
        <v>38692.222670000112</v>
      </c>
      <c r="Q343" s="12">
        <f t="shared" si="155"/>
        <v>2230.3951807228914</v>
      </c>
      <c r="R343" s="12">
        <f t="shared" si="156"/>
        <v>2297.307036144578</v>
      </c>
      <c r="S343" s="13">
        <f t="shared" si="157"/>
        <v>7171.2000000000007</v>
      </c>
      <c r="T343" s="13">
        <f t="shared" si="142"/>
        <v>0</v>
      </c>
      <c r="U343" s="14">
        <v>0</v>
      </c>
      <c r="V343" s="15">
        <f t="shared" si="141"/>
        <v>7171.2000000000007</v>
      </c>
      <c r="W343" s="15">
        <f t="shared" si="158"/>
        <v>29223.715633855532</v>
      </c>
      <c r="X343" s="15">
        <f t="shared" si="166"/>
        <v>6518000</v>
      </c>
      <c r="Y343" s="15">
        <f t="shared" si="162"/>
        <v>1978777.3151471305</v>
      </c>
      <c r="Z343" s="15">
        <f t="shared" si="159"/>
        <v>6518000</v>
      </c>
      <c r="AB343" s="2">
        <v>42282</v>
      </c>
      <c r="AC343" s="12">
        <f t="shared" si="148"/>
        <v>12786.809734610855</v>
      </c>
      <c r="AD343" s="12">
        <f t="shared" si="160"/>
        <v>874.59936560240953</v>
      </c>
      <c r="AE343" s="12">
        <f t="shared" si="165"/>
        <v>900.83734657048183</v>
      </c>
      <c r="AF343" s="34">
        <f t="shared" si="143"/>
        <v>86400</v>
      </c>
      <c r="AG343" s="36">
        <f t="shared" si="144"/>
        <v>0</v>
      </c>
      <c r="AH343" s="15">
        <f t="shared" si="161"/>
        <v>11885.972388040373</v>
      </c>
      <c r="AI343" s="15">
        <f t="shared" si="163"/>
        <v>11885.972388040373</v>
      </c>
      <c r="AJ343" s="15">
        <f t="shared" si="164"/>
        <v>0</v>
      </c>
    </row>
    <row r="344" spans="1:36" x14ac:dyDescent="0.15">
      <c r="A344" s="2">
        <v>42283</v>
      </c>
      <c r="B344" s="42">
        <v>1.8794117749999999</v>
      </c>
      <c r="C344" s="12">
        <f t="shared" si="149"/>
        <v>162381.17736</v>
      </c>
      <c r="D344" s="12">
        <f>Výpar!$N$18/31</f>
        <v>7808.3674698795176</v>
      </c>
      <c r="E344" s="12">
        <f t="shared" si="150"/>
        <v>8042.6184939759032</v>
      </c>
      <c r="F344" s="13">
        <f t="shared" si="167"/>
        <v>3888</v>
      </c>
      <c r="G344" s="13">
        <f t="shared" si="151"/>
        <v>7171.2000000000007</v>
      </c>
      <c r="H344" s="14">
        <f t="shared" si="151"/>
        <v>7171.2000000000007</v>
      </c>
      <c r="I344" s="15">
        <f t="shared" si="145"/>
        <v>18230.400000000001</v>
      </c>
      <c r="J344" s="15">
        <f t="shared" si="146"/>
        <v>136108.15886602411</v>
      </c>
      <c r="K344" s="15">
        <f t="shared" si="152"/>
        <v>4437340.9019962903</v>
      </c>
      <c r="L344" s="15">
        <f t="shared" si="153"/>
        <v>0</v>
      </c>
      <c r="N344" s="2">
        <v>42283</v>
      </c>
      <c r="O344" s="42">
        <f t="shared" si="147"/>
        <v>0.6202877179027575</v>
      </c>
      <c r="P344" s="12">
        <f t="shared" si="154"/>
        <v>53592.858826798249</v>
      </c>
      <c r="Q344" s="12">
        <f t="shared" si="155"/>
        <v>2230.3951807228914</v>
      </c>
      <c r="R344" s="12">
        <f t="shared" si="156"/>
        <v>2297.307036144578</v>
      </c>
      <c r="S344" s="13">
        <f t="shared" si="157"/>
        <v>7171.2000000000007</v>
      </c>
      <c r="T344" s="13">
        <f t="shared" si="142"/>
        <v>82252.800000000003</v>
      </c>
      <c r="U344" s="14">
        <v>0</v>
      </c>
      <c r="V344" s="15">
        <f t="shared" si="141"/>
        <v>7171.2000000000007</v>
      </c>
      <c r="W344" s="15">
        <f t="shared" si="158"/>
        <v>126377.15179065368</v>
      </c>
      <c r="X344" s="15">
        <f t="shared" si="166"/>
        <v>6518000</v>
      </c>
      <c r="Y344" s="15">
        <f t="shared" si="162"/>
        <v>2105154.4669377841</v>
      </c>
      <c r="Z344" s="15">
        <f t="shared" si="159"/>
        <v>6518000</v>
      </c>
      <c r="AB344" s="2">
        <v>42283</v>
      </c>
      <c r="AC344" s="12">
        <f t="shared" si="148"/>
        <v>17711.09648563715</v>
      </c>
      <c r="AD344" s="12">
        <f t="shared" si="160"/>
        <v>874.59936560240953</v>
      </c>
      <c r="AE344" s="12">
        <f t="shared" si="165"/>
        <v>900.83734657048183</v>
      </c>
      <c r="AF344" s="34">
        <f t="shared" si="143"/>
        <v>86400</v>
      </c>
      <c r="AG344" s="36">
        <f t="shared" si="144"/>
        <v>86400</v>
      </c>
      <c r="AH344" s="15">
        <f t="shared" si="161"/>
        <v>-69589.740860933322</v>
      </c>
      <c r="AI344" s="15">
        <f t="shared" si="163"/>
        <v>0</v>
      </c>
      <c r="AJ344" s="15">
        <f t="shared" si="164"/>
        <v>0</v>
      </c>
    </row>
    <row r="345" spans="1:36" x14ac:dyDescent="0.15">
      <c r="A345" s="2">
        <v>42284</v>
      </c>
      <c r="B345" s="42">
        <v>1.413027346</v>
      </c>
      <c r="C345" s="12">
        <f t="shared" si="149"/>
        <v>122085.5626944</v>
      </c>
      <c r="D345" s="12">
        <f>Výpar!$N$18/31</f>
        <v>7808.3674698795176</v>
      </c>
      <c r="E345" s="12">
        <f t="shared" si="150"/>
        <v>8042.6184939759032</v>
      </c>
      <c r="F345" s="13">
        <f t="shared" si="167"/>
        <v>3888</v>
      </c>
      <c r="G345" s="13">
        <f t="shared" si="151"/>
        <v>7171.2000000000007</v>
      </c>
      <c r="H345" s="14">
        <f t="shared" si="151"/>
        <v>7171.2000000000007</v>
      </c>
      <c r="I345" s="15">
        <f t="shared" si="145"/>
        <v>18230.400000000001</v>
      </c>
      <c r="J345" s="15">
        <f t="shared" si="146"/>
        <v>95812.54420042409</v>
      </c>
      <c r="K345" s="15">
        <f t="shared" si="152"/>
        <v>4533153.4461967144</v>
      </c>
      <c r="L345" s="15">
        <f t="shared" si="153"/>
        <v>0</v>
      </c>
      <c r="N345" s="2">
        <v>42284</v>
      </c>
      <c r="O345" s="42">
        <f t="shared" si="147"/>
        <v>0.4663605493184324</v>
      </c>
      <c r="P345" s="12">
        <f t="shared" si="154"/>
        <v>40293.551461112562</v>
      </c>
      <c r="Q345" s="12">
        <f t="shared" si="155"/>
        <v>2230.3951807228914</v>
      </c>
      <c r="R345" s="12">
        <f t="shared" si="156"/>
        <v>2297.307036144578</v>
      </c>
      <c r="S345" s="13">
        <f t="shared" si="157"/>
        <v>7171.2000000000007</v>
      </c>
      <c r="T345" s="13">
        <f t="shared" si="142"/>
        <v>0</v>
      </c>
      <c r="U345" s="14">
        <v>0</v>
      </c>
      <c r="V345" s="15">
        <f t="shared" si="141"/>
        <v>7171.2000000000007</v>
      </c>
      <c r="W345" s="15">
        <f t="shared" si="158"/>
        <v>30825.044424967982</v>
      </c>
      <c r="X345" s="15">
        <f t="shared" si="166"/>
        <v>6518000</v>
      </c>
      <c r="Y345" s="15">
        <f t="shared" si="162"/>
        <v>2135979.5113627519</v>
      </c>
      <c r="Z345" s="15">
        <f t="shared" si="159"/>
        <v>6518000</v>
      </c>
      <c r="AB345" s="2">
        <v>42284</v>
      </c>
      <c r="AC345" s="12">
        <f t="shared" si="148"/>
        <v>13316.008761225194</v>
      </c>
      <c r="AD345" s="12">
        <f t="shared" si="160"/>
        <v>874.59936560240953</v>
      </c>
      <c r="AE345" s="12">
        <f t="shared" si="165"/>
        <v>900.83734657048183</v>
      </c>
      <c r="AF345" s="34">
        <f t="shared" si="143"/>
        <v>86400</v>
      </c>
      <c r="AG345" s="36">
        <f t="shared" si="144"/>
        <v>0</v>
      </c>
      <c r="AH345" s="15">
        <f t="shared" si="161"/>
        <v>12415.171414654711</v>
      </c>
      <c r="AI345" s="15">
        <f t="shared" si="163"/>
        <v>12415.171414654711</v>
      </c>
      <c r="AJ345" s="15">
        <f t="shared" si="164"/>
        <v>0</v>
      </c>
    </row>
    <row r="346" spans="1:36" x14ac:dyDescent="0.15">
      <c r="A346" s="2">
        <v>42285</v>
      </c>
      <c r="B346" s="42">
        <v>0.86885000899999998</v>
      </c>
      <c r="C346" s="12">
        <f t="shared" si="149"/>
        <v>75068.640777599998</v>
      </c>
      <c r="D346" s="12">
        <f>Výpar!$N$18/31</f>
        <v>7808.3674698795176</v>
      </c>
      <c r="E346" s="12">
        <f t="shared" si="150"/>
        <v>8042.6184939759032</v>
      </c>
      <c r="F346" s="13">
        <f t="shared" si="167"/>
        <v>11664</v>
      </c>
      <c r="G346" s="13">
        <f t="shared" si="151"/>
        <v>7171.2000000000007</v>
      </c>
      <c r="H346" s="14">
        <f t="shared" si="151"/>
        <v>7171.2000000000007</v>
      </c>
      <c r="I346" s="15">
        <f t="shared" si="145"/>
        <v>26006.400000000001</v>
      </c>
      <c r="J346" s="15">
        <f t="shared" si="146"/>
        <v>41019.622283624092</v>
      </c>
      <c r="K346" s="15">
        <f t="shared" si="152"/>
        <v>4574173.0684803389</v>
      </c>
      <c r="L346" s="15">
        <f t="shared" si="153"/>
        <v>0</v>
      </c>
      <c r="N346" s="2">
        <v>42285</v>
      </c>
      <c r="O346" s="42">
        <f t="shared" si="147"/>
        <v>0.28675833388476046</v>
      </c>
      <c r="P346" s="12">
        <f t="shared" si="154"/>
        <v>24775.920047643303</v>
      </c>
      <c r="Q346" s="12">
        <f t="shared" si="155"/>
        <v>2230.3951807228914</v>
      </c>
      <c r="R346" s="12">
        <f t="shared" si="156"/>
        <v>2297.307036144578</v>
      </c>
      <c r="S346" s="13">
        <f t="shared" si="157"/>
        <v>7171.2000000000007</v>
      </c>
      <c r="T346" s="13">
        <f t="shared" si="142"/>
        <v>82252.800000000003</v>
      </c>
      <c r="U346" s="14">
        <v>0</v>
      </c>
      <c r="V346" s="15">
        <f t="shared" si="141"/>
        <v>7171.2000000000007</v>
      </c>
      <c r="W346" s="15">
        <f t="shared" si="158"/>
        <v>97560.213011498723</v>
      </c>
      <c r="X346" s="15">
        <f t="shared" si="166"/>
        <v>6518000</v>
      </c>
      <c r="Y346" s="15">
        <f t="shared" si="162"/>
        <v>2233539.7243742505</v>
      </c>
      <c r="Z346" s="15">
        <f t="shared" si="159"/>
        <v>6518000</v>
      </c>
      <c r="AB346" s="2">
        <v>42285</v>
      </c>
      <c r="AC346" s="12">
        <f t="shared" si="148"/>
        <v>8187.820543449403</v>
      </c>
      <c r="AD346" s="12">
        <f t="shared" si="160"/>
        <v>874.59936560240953</v>
      </c>
      <c r="AE346" s="12">
        <f t="shared" si="165"/>
        <v>900.83734657048183</v>
      </c>
      <c r="AF346" s="34">
        <f t="shared" si="143"/>
        <v>86400</v>
      </c>
      <c r="AG346" s="36">
        <f t="shared" si="144"/>
        <v>86400</v>
      </c>
      <c r="AH346" s="15">
        <f t="shared" si="161"/>
        <v>-79113.016803121078</v>
      </c>
      <c r="AI346" s="15">
        <f t="shared" si="163"/>
        <v>0</v>
      </c>
      <c r="AJ346" s="15">
        <f t="shared" si="164"/>
        <v>0</v>
      </c>
    </row>
    <row r="347" spans="1:36" x14ac:dyDescent="0.15">
      <c r="A347" s="2">
        <v>42286</v>
      </c>
      <c r="B347" s="42">
        <v>1.31965884</v>
      </c>
      <c r="C347" s="12">
        <f t="shared" si="149"/>
        <v>114018.523776</v>
      </c>
      <c r="D347" s="12">
        <f>Výpar!$N$18/31</f>
        <v>7808.3674698795176</v>
      </c>
      <c r="E347" s="12">
        <f t="shared" si="150"/>
        <v>8042.6184939759032</v>
      </c>
      <c r="F347" s="13">
        <f t="shared" si="167"/>
        <v>11664</v>
      </c>
      <c r="G347" s="13">
        <f t="shared" si="151"/>
        <v>7171.2000000000007</v>
      </c>
      <c r="H347" s="14">
        <f t="shared" si="151"/>
        <v>7171.2000000000007</v>
      </c>
      <c r="I347" s="15">
        <f t="shared" si="145"/>
        <v>26006.400000000001</v>
      </c>
      <c r="J347" s="15">
        <f t="shared" si="146"/>
        <v>79969.505282024096</v>
      </c>
      <c r="K347" s="15">
        <f t="shared" si="152"/>
        <v>4654142.5737623628</v>
      </c>
      <c r="L347" s="15">
        <f t="shared" si="153"/>
        <v>0</v>
      </c>
      <c r="N347" s="2">
        <v>42286</v>
      </c>
      <c r="O347" s="42">
        <f t="shared" si="147"/>
        <v>0.43554487694629895</v>
      </c>
      <c r="P347" s="12">
        <f t="shared" si="154"/>
        <v>37631.07736816023</v>
      </c>
      <c r="Q347" s="12">
        <f t="shared" si="155"/>
        <v>2230.3951807228914</v>
      </c>
      <c r="R347" s="12">
        <f t="shared" si="156"/>
        <v>2297.307036144578</v>
      </c>
      <c r="S347" s="13">
        <f t="shared" si="157"/>
        <v>7171.2000000000007</v>
      </c>
      <c r="T347" s="13">
        <f t="shared" si="142"/>
        <v>0</v>
      </c>
      <c r="U347" s="14">
        <v>0</v>
      </c>
      <c r="V347" s="15">
        <f t="shared" si="141"/>
        <v>7171.2000000000007</v>
      </c>
      <c r="W347" s="15">
        <f t="shared" si="158"/>
        <v>28162.57033201565</v>
      </c>
      <c r="X347" s="15">
        <f t="shared" si="166"/>
        <v>6518000</v>
      </c>
      <c r="Y347" s="15">
        <f t="shared" si="162"/>
        <v>2261702.2947062664</v>
      </c>
      <c r="Z347" s="15">
        <f t="shared" si="159"/>
        <v>6518000</v>
      </c>
      <c r="AB347" s="2">
        <v>42286</v>
      </c>
      <c r="AC347" s="12">
        <f t="shared" si="148"/>
        <v>12436.127810981714</v>
      </c>
      <c r="AD347" s="12">
        <f t="shared" si="160"/>
        <v>874.59936560240953</v>
      </c>
      <c r="AE347" s="12">
        <f t="shared" si="165"/>
        <v>900.83734657048183</v>
      </c>
      <c r="AF347" s="34">
        <f t="shared" si="143"/>
        <v>86400</v>
      </c>
      <c r="AG347" s="36">
        <f t="shared" si="144"/>
        <v>0</v>
      </c>
      <c r="AH347" s="15">
        <f t="shared" si="161"/>
        <v>11535.290464411231</v>
      </c>
      <c r="AI347" s="15">
        <f t="shared" si="163"/>
        <v>11535.290464411231</v>
      </c>
      <c r="AJ347" s="15">
        <f t="shared" si="164"/>
        <v>0</v>
      </c>
    </row>
    <row r="348" spans="1:36" x14ac:dyDescent="0.15">
      <c r="A348" s="2">
        <v>42287</v>
      </c>
      <c r="B348" s="42">
        <v>0.28627686000000002</v>
      </c>
      <c r="C348" s="12">
        <f t="shared" si="149"/>
        <v>24734.320704000002</v>
      </c>
      <c r="D348" s="12">
        <f>Výpar!$N$18/31</f>
        <v>7808.3674698795176</v>
      </c>
      <c r="E348" s="12">
        <f t="shared" si="150"/>
        <v>8042.6184939759032</v>
      </c>
      <c r="F348" s="13">
        <f t="shared" si="167"/>
        <v>11664</v>
      </c>
      <c r="G348" s="13">
        <f t="shared" si="151"/>
        <v>7171.2000000000007</v>
      </c>
      <c r="H348" s="14">
        <f t="shared" si="151"/>
        <v>7171.2000000000007</v>
      </c>
      <c r="I348" s="15">
        <f t="shared" si="145"/>
        <v>26006.400000000001</v>
      </c>
      <c r="J348" s="15">
        <f t="shared" si="146"/>
        <v>-9314.697789975904</v>
      </c>
      <c r="K348" s="15">
        <f t="shared" si="152"/>
        <v>4644827.8759723874</v>
      </c>
      <c r="L348" s="15">
        <f t="shared" si="153"/>
        <v>0</v>
      </c>
      <c r="N348" s="2">
        <v>42287</v>
      </c>
      <c r="O348" s="42">
        <f t="shared" si="147"/>
        <v>9.4483828685050786E-2</v>
      </c>
      <c r="P348" s="12">
        <f t="shared" si="154"/>
        <v>8163.402798388388</v>
      </c>
      <c r="Q348" s="12">
        <f t="shared" si="155"/>
        <v>2230.3951807228914</v>
      </c>
      <c r="R348" s="12">
        <f t="shared" si="156"/>
        <v>2297.307036144578</v>
      </c>
      <c r="S348" s="13">
        <f t="shared" si="157"/>
        <v>7171.2000000000007</v>
      </c>
      <c r="T348" s="13">
        <f t="shared" si="142"/>
        <v>82252.800000000003</v>
      </c>
      <c r="U348" s="14">
        <v>0</v>
      </c>
      <c r="V348" s="15">
        <f t="shared" si="141"/>
        <v>7171.2000000000007</v>
      </c>
      <c r="W348" s="15">
        <f t="shared" si="158"/>
        <v>80947.695762243806</v>
      </c>
      <c r="X348" s="15">
        <f t="shared" si="166"/>
        <v>6518000</v>
      </c>
      <c r="Y348" s="15">
        <f t="shared" si="162"/>
        <v>2342649.99046851</v>
      </c>
      <c r="Z348" s="15">
        <f t="shared" si="159"/>
        <v>6518000</v>
      </c>
      <c r="AB348" s="2">
        <v>42287</v>
      </c>
      <c r="AC348" s="12">
        <f t="shared" si="148"/>
        <v>2697.8000013143683</v>
      </c>
      <c r="AD348" s="12">
        <f t="shared" si="160"/>
        <v>874.59936560240953</v>
      </c>
      <c r="AE348" s="12">
        <f t="shared" si="165"/>
        <v>900.83734657048183</v>
      </c>
      <c r="AF348" s="34">
        <f t="shared" si="143"/>
        <v>86400</v>
      </c>
      <c r="AG348" s="36">
        <f t="shared" si="144"/>
        <v>86400</v>
      </c>
      <c r="AH348" s="15">
        <f t="shared" si="161"/>
        <v>-84603.037345256103</v>
      </c>
      <c r="AI348" s="15">
        <f t="shared" si="163"/>
        <v>0</v>
      </c>
      <c r="AJ348" s="15">
        <f t="shared" si="164"/>
        <v>0</v>
      </c>
    </row>
    <row r="349" spans="1:36" x14ac:dyDescent="0.15">
      <c r="A349" s="2">
        <v>42288</v>
      </c>
      <c r="B349" s="42">
        <v>0.663854206</v>
      </c>
      <c r="C349" s="12">
        <f t="shared" si="149"/>
        <v>57357.003398400004</v>
      </c>
      <c r="D349" s="12">
        <f>Výpar!$N$18/31</f>
        <v>7808.3674698795176</v>
      </c>
      <c r="E349" s="12">
        <f t="shared" si="150"/>
        <v>8042.6184939759032</v>
      </c>
      <c r="F349" s="13">
        <f t="shared" si="167"/>
        <v>11664</v>
      </c>
      <c r="G349" s="13">
        <f t="shared" si="151"/>
        <v>7171.2000000000007</v>
      </c>
      <c r="H349" s="14">
        <f t="shared" si="151"/>
        <v>7171.2000000000007</v>
      </c>
      <c r="I349" s="15">
        <f t="shared" si="145"/>
        <v>26006.400000000001</v>
      </c>
      <c r="J349" s="15">
        <f t="shared" si="146"/>
        <v>23307.984904424098</v>
      </c>
      <c r="K349" s="15">
        <f t="shared" si="152"/>
        <v>4668135.8608768117</v>
      </c>
      <c r="L349" s="15">
        <f t="shared" si="153"/>
        <v>0</v>
      </c>
      <c r="N349" s="2">
        <v>42288</v>
      </c>
      <c r="O349" s="42">
        <f t="shared" si="147"/>
        <v>0.2191007930978229</v>
      </c>
      <c r="P349" s="12">
        <f t="shared" si="154"/>
        <v>18930.3085236519</v>
      </c>
      <c r="Q349" s="12">
        <f t="shared" si="155"/>
        <v>2230.3951807228914</v>
      </c>
      <c r="R349" s="12">
        <f t="shared" si="156"/>
        <v>2297.307036144578</v>
      </c>
      <c r="S349" s="13">
        <f t="shared" si="157"/>
        <v>7171.2000000000007</v>
      </c>
      <c r="T349" s="13">
        <f t="shared" si="142"/>
        <v>0</v>
      </c>
      <c r="U349" s="14">
        <v>0</v>
      </c>
      <c r="V349" s="15">
        <f t="shared" si="141"/>
        <v>7171.2000000000007</v>
      </c>
      <c r="W349" s="15">
        <f t="shared" si="158"/>
        <v>9461.8014875073204</v>
      </c>
      <c r="X349" s="15">
        <f t="shared" si="166"/>
        <v>6518000</v>
      </c>
      <c r="Y349" s="15">
        <f t="shared" si="162"/>
        <v>2352111.7919560173</v>
      </c>
      <c r="Z349" s="15">
        <f t="shared" si="159"/>
        <v>6518000</v>
      </c>
      <c r="AB349" s="2">
        <v>42288</v>
      </c>
      <c r="AC349" s="12">
        <f t="shared" si="148"/>
        <v>6255.992460652772</v>
      </c>
      <c r="AD349" s="12">
        <f t="shared" si="160"/>
        <v>874.59936560240953</v>
      </c>
      <c r="AE349" s="12">
        <f t="shared" si="165"/>
        <v>900.83734657048183</v>
      </c>
      <c r="AF349" s="34">
        <f t="shared" si="143"/>
        <v>86400</v>
      </c>
      <c r="AG349" s="36">
        <f t="shared" si="144"/>
        <v>0</v>
      </c>
      <c r="AH349" s="15">
        <f t="shared" si="161"/>
        <v>5355.1551140822903</v>
      </c>
      <c r="AI349" s="15">
        <f t="shared" si="163"/>
        <v>5355.1551140822903</v>
      </c>
      <c r="AJ349" s="15">
        <f t="shared" si="164"/>
        <v>0</v>
      </c>
    </row>
    <row r="350" spans="1:36" x14ac:dyDescent="0.15">
      <c r="A350" s="2">
        <v>42289</v>
      </c>
      <c r="B350" s="42">
        <v>0.30648586999999999</v>
      </c>
      <c r="C350" s="12">
        <f t="shared" si="149"/>
        <v>26480.379167999999</v>
      </c>
      <c r="D350" s="12">
        <f>Výpar!$N$18/31</f>
        <v>7808.3674698795176</v>
      </c>
      <c r="E350" s="12">
        <f t="shared" si="150"/>
        <v>8042.6184939759032</v>
      </c>
      <c r="F350" s="13">
        <f t="shared" si="167"/>
        <v>11664</v>
      </c>
      <c r="G350" s="13">
        <f t="shared" si="151"/>
        <v>7171.2000000000007</v>
      </c>
      <c r="H350" s="14">
        <f t="shared" si="151"/>
        <v>7171.2000000000007</v>
      </c>
      <c r="I350" s="15">
        <f t="shared" si="145"/>
        <v>26006.400000000001</v>
      </c>
      <c r="J350" s="15">
        <f t="shared" si="146"/>
        <v>-7568.6393259759061</v>
      </c>
      <c r="K350" s="15">
        <f t="shared" si="152"/>
        <v>4660567.2215508353</v>
      </c>
      <c r="L350" s="15">
        <f t="shared" si="153"/>
        <v>0</v>
      </c>
      <c r="N350" s="2">
        <v>42289</v>
      </c>
      <c r="O350" s="42">
        <f t="shared" si="147"/>
        <v>0.10115368191291725</v>
      </c>
      <c r="P350" s="12">
        <f t="shared" si="154"/>
        <v>8739.6781172760511</v>
      </c>
      <c r="Q350" s="12">
        <f t="shared" si="155"/>
        <v>2230.3951807228914</v>
      </c>
      <c r="R350" s="12">
        <f t="shared" si="156"/>
        <v>2297.307036144578</v>
      </c>
      <c r="S350" s="13">
        <f t="shared" si="157"/>
        <v>7171.2000000000007</v>
      </c>
      <c r="T350" s="13">
        <f t="shared" si="142"/>
        <v>82252.800000000003</v>
      </c>
      <c r="U350" s="14">
        <v>0</v>
      </c>
      <c r="V350" s="15">
        <f t="shared" si="141"/>
        <v>7171.2000000000007</v>
      </c>
      <c r="W350" s="15">
        <f t="shared" si="158"/>
        <v>81523.971081131473</v>
      </c>
      <c r="X350" s="15">
        <f t="shared" si="166"/>
        <v>6518000</v>
      </c>
      <c r="Y350" s="15">
        <f t="shared" si="162"/>
        <v>2433635.7630371489</v>
      </c>
      <c r="Z350" s="15">
        <f t="shared" si="159"/>
        <v>6518000</v>
      </c>
      <c r="AB350" s="2">
        <v>42289</v>
      </c>
      <c r="AC350" s="12">
        <f t="shared" si="148"/>
        <v>2888.2445493108848</v>
      </c>
      <c r="AD350" s="12">
        <f t="shared" si="160"/>
        <v>874.59936560240953</v>
      </c>
      <c r="AE350" s="12">
        <f t="shared" si="165"/>
        <v>900.83734657048183</v>
      </c>
      <c r="AF350" s="34">
        <f t="shared" si="143"/>
        <v>86400</v>
      </c>
      <c r="AG350" s="36">
        <f t="shared" si="144"/>
        <v>86400</v>
      </c>
      <c r="AH350" s="15">
        <f t="shared" si="161"/>
        <v>-84412.592797259596</v>
      </c>
      <c r="AI350" s="15">
        <f t="shared" si="163"/>
        <v>0</v>
      </c>
      <c r="AJ350" s="15">
        <f t="shared" si="164"/>
        <v>0</v>
      </c>
    </row>
    <row r="351" spans="1:36" x14ac:dyDescent="0.15">
      <c r="A351" s="2">
        <v>42290</v>
      </c>
      <c r="B351" s="42">
        <v>0.331073063</v>
      </c>
      <c r="C351" s="12">
        <f t="shared" si="149"/>
        <v>28604.7126432</v>
      </c>
      <c r="D351" s="12">
        <f>Výpar!$N$18/31</f>
        <v>7808.3674698795176</v>
      </c>
      <c r="E351" s="12">
        <f t="shared" si="150"/>
        <v>8042.6184939759032</v>
      </c>
      <c r="F351" s="13">
        <f t="shared" si="167"/>
        <v>11664</v>
      </c>
      <c r="G351" s="13">
        <f t="shared" si="151"/>
        <v>7171.2000000000007</v>
      </c>
      <c r="H351" s="14">
        <f t="shared" si="151"/>
        <v>7171.2000000000007</v>
      </c>
      <c r="I351" s="15">
        <f t="shared" si="145"/>
        <v>26006.400000000001</v>
      </c>
      <c r="J351" s="15">
        <f t="shared" si="146"/>
        <v>-5444.3058507759051</v>
      </c>
      <c r="K351" s="15">
        <f t="shared" si="152"/>
        <v>4655122.9157000594</v>
      </c>
      <c r="L351" s="15">
        <f t="shared" si="153"/>
        <v>0</v>
      </c>
      <c r="N351" s="2">
        <v>42290</v>
      </c>
      <c r="O351" s="42">
        <f t="shared" si="147"/>
        <v>0.10926852616284469</v>
      </c>
      <c r="P351" s="12">
        <f t="shared" si="154"/>
        <v>9440.8006604697803</v>
      </c>
      <c r="Q351" s="12">
        <f t="shared" si="155"/>
        <v>2230.3951807228914</v>
      </c>
      <c r="R351" s="12">
        <f t="shared" si="156"/>
        <v>2297.307036144578</v>
      </c>
      <c r="S351" s="13">
        <f t="shared" si="157"/>
        <v>7171.2000000000007</v>
      </c>
      <c r="T351" s="13">
        <f t="shared" si="142"/>
        <v>0</v>
      </c>
      <c r="U351" s="14">
        <v>0</v>
      </c>
      <c r="V351" s="15">
        <f t="shared" si="141"/>
        <v>7171.2000000000007</v>
      </c>
      <c r="W351" s="15">
        <f t="shared" si="158"/>
        <v>-27.706375674799347</v>
      </c>
      <c r="X351" s="15">
        <f t="shared" si="166"/>
        <v>6517972.2936243257</v>
      </c>
      <c r="Y351" s="15">
        <f t="shared" si="162"/>
        <v>2433580.3502858002</v>
      </c>
      <c r="Z351" s="15">
        <f t="shared" si="159"/>
        <v>6518000</v>
      </c>
      <c r="AB351" s="2">
        <v>42290</v>
      </c>
      <c r="AC351" s="12">
        <f t="shared" si="148"/>
        <v>3119.9479755246439</v>
      </c>
      <c r="AD351" s="12">
        <f t="shared" si="160"/>
        <v>874.59936560240953</v>
      </c>
      <c r="AE351" s="12">
        <f t="shared" si="165"/>
        <v>900.83734657048183</v>
      </c>
      <c r="AF351" s="34">
        <f t="shared" si="143"/>
        <v>86400</v>
      </c>
      <c r="AG351" s="36">
        <f t="shared" si="144"/>
        <v>0</v>
      </c>
      <c r="AH351" s="15">
        <f t="shared" si="161"/>
        <v>2219.1106289541622</v>
      </c>
      <c r="AI351" s="15">
        <f t="shared" si="163"/>
        <v>2219.1106289541622</v>
      </c>
      <c r="AJ351" s="15">
        <f t="shared" si="164"/>
        <v>0</v>
      </c>
    </row>
    <row r="352" spans="1:36" x14ac:dyDescent="0.15">
      <c r="A352" s="2">
        <v>42291</v>
      </c>
      <c r="B352" s="42">
        <v>0.41009631400000002</v>
      </c>
      <c r="C352" s="12">
        <f t="shared" si="149"/>
        <v>35432.321529599998</v>
      </c>
      <c r="D352" s="12">
        <f>Výpar!$N$18/31</f>
        <v>7808.3674698795176</v>
      </c>
      <c r="E352" s="12">
        <f t="shared" si="150"/>
        <v>8042.6184939759032</v>
      </c>
      <c r="F352" s="13">
        <f t="shared" si="167"/>
        <v>11664</v>
      </c>
      <c r="G352" s="13">
        <f t="shared" si="151"/>
        <v>7171.2000000000007</v>
      </c>
      <c r="H352" s="14">
        <f t="shared" si="151"/>
        <v>7171.2000000000007</v>
      </c>
      <c r="I352" s="15">
        <f t="shared" si="145"/>
        <v>26006.400000000001</v>
      </c>
      <c r="J352" s="15">
        <f t="shared" si="146"/>
        <v>1383.3030356240924</v>
      </c>
      <c r="K352" s="15">
        <f t="shared" si="152"/>
        <v>4656506.2187356837</v>
      </c>
      <c r="L352" s="15">
        <f t="shared" si="153"/>
        <v>0</v>
      </c>
      <c r="N352" s="2">
        <v>42291</v>
      </c>
      <c r="O352" s="42">
        <f t="shared" si="147"/>
        <v>0.13534963977300432</v>
      </c>
      <c r="P352" s="12">
        <f t="shared" si="154"/>
        <v>11694.208876387573</v>
      </c>
      <c r="Q352" s="12">
        <f t="shared" si="155"/>
        <v>2230.3951807228914</v>
      </c>
      <c r="R352" s="12">
        <f t="shared" si="156"/>
        <v>2297.307036144578</v>
      </c>
      <c r="S352" s="13">
        <f t="shared" si="157"/>
        <v>7171.2000000000007</v>
      </c>
      <c r="T352" s="13">
        <f t="shared" si="142"/>
        <v>82252.800000000003</v>
      </c>
      <c r="U352" s="14">
        <v>0</v>
      </c>
      <c r="V352" s="15">
        <f t="shared" si="141"/>
        <v>7171.2000000000007</v>
      </c>
      <c r="W352" s="15">
        <f t="shared" si="158"/>
        <v>84478.501840243</v>
      </c>
      <c r="X352" s="15">
        <f t="shared" si="166"/>
        <v>6518000</v>
      </c>
      <c r="Y352" s="15">
        <f t="shared" si="162"/>
        <v>2518058.8521260433</v>
      </c>
      <c r="Z352" s="15">
        <f t="shared" si="159"/>
        <v>6518000</v>
      </c>
      <c r="AB352" s="2">
        <v>42291</v>
      </c>
      <c r="AC352" s="12">
        <f t="shared" si="148"/>
        <v>3864.6429070383733</v>
      </c>
      <c r="AD352" s="12">
        <f t="shared" si="160"/>
        <v>874.59936560240953</v>
      </c>
      <c r="AE352" s="12">
        <f t="shared" si="165"/>
        <v>900.83734657048183</v>
      </c>
      <c r="AF352" s="34">
        <f t="shared" si="143"/>
        <v>86400</v>
      </c>
      <c r="AG352" s="36">
        <f t="shared" si="144"/>
        <v>86400</v>
      </c>
      <c r="AH352" s="15">
        <f t="shared" si="161"/>
        <v>-83436.194439532104</v>
      </c>
      <c r="AI352" s="15">
        <f t="shared" si="163"/>
        <v>0</v>
      </c>
      <c r="AJ352" s="15">
        <f t="shared" si="164"/>
        <v>0</v>
      </c>
    </row>
    <row r="353" spans="1:36" x14ac:dyDescent="0.15">
      <c r="A353" s="2">
        <v>42292</v>
      </c>
      <c r="B353" s="42">
        <v>0.425148362</v>
      </c>
      <c r="C353" s="12">
        <f t="shared" si="149"/>
        <v>36732.818476799999</v>
      </c>
      <c r="D353" s="12">
        <f>Výpar!$N$18/31</f>
        <v>7808.3674698795176</v>
      </c>
      <c r="E353" s="12">
        <f t="shared" si="150"/>
        <v>8042.6184939759032</v>
      </c>
      <c r="F353" s="13">
        <f t="shared" si="167"/>
        <v>11664</v>
      </c>
      <c r="G353" s="13">
        <f t="shared" si="151"/>
        <v>7171.2000000000007</v>
      </c>
      <c r="H353" s="14">
        <f t="shared" si="151"/>
        <v>7171.2000000000007</v>
      </c>
      <c r="I353" s="15">
        <f t="shared" si="145"/>
        <v>26006.400000000001</v>
      </c>
      <c r="J353" s="15">
        <f t="shared" si="146"/>
        <v>2683.7999828240936</v>
      </c>
      <c r="K353" s="15">
        <f t="shared" si="152"/>
        <v>4659190.0187185081</v>
      </c>
      <c r="L353" s="15">
        <f t="shared" si="153"/>
        <v>0</v>
      </c>
      <c r="N353" s="2">
        <v>42292</v>
      </c>
      <c r="O353" s="42">
        <f t="shared" si="147"/>
        <v>0.1403174709997097</v>
      </c>
      <c r="P353" s="12">
        <f t="shared" si="154"/>
        <v>12123.429494374919</v>
      </c>
      <c r="Q353" s="12">
        <f t="shared" si="155"/>
        <v>2230.3951807228914</v>
      </c>
      <c r="R353" s="12">
        <f t="shared" si="156"/>
        <v>2297.307036144578</v>
      </c>
      <c r="S353" s="13">
        <f t="shared" si="157"/>
        <v>7171.2000000000007</v>
      </c>
      <c r="T353" s="13">
        <f t="shared" si="142"/>
        <v>0</v>
      </c>
      <c r="U353" s="14">
        <v>0</v>
      </c>
      <c r="V353" s="15">
        <f t="shared" si="141"/>
        <v>7171.2000000000007</v>
      </c>
      <c r="W353" s="15">
        <f t="shared" si="158"/>
        <v>2654.9224582303395</v>
      </c>
      <c r="X353" s="15">
        <f t="shared" si="166"/>
        <v>6518000</v>
      </c>
      <c r="Y353" s="15">
        <f t="shared" si="162"/>
        <v>2520713.7745842738</v>
      </c>
      <c r="Z353" s="15">
        <f t="shared" si="159"/>
        <v>6518000</v>
      </c>
      <c r="AB353" s="2">
        <v>42292</v>
      </c>
      <c r="AC353" s="12">
        <f t="shared" si="148"/>
        <v>4006.4895624550359</v>
      </c>
      <c r="AD353" s="12">
        <f t="shared" si="160"/>
        <v>874.59936560240953</v>
      </c>
      <c r="AE353" s="12">
        <f t="shared" si="165"/>
        <v>900.83734657048183</v>
      </c>
      <c r="AF353" s="34">
        <f t="shared" si="143"/>
        <v>86400</v>
      </c>
      <c r="AG353" s="36">
        <f t="shared" si="144"/>
        <v>0</v>
      </c>
      <c r="AH353" s="15">
        <f t="shared" si="161"/>
        <v>3105.6522158845542</v>
      </c>
      <c r="AI353" s="15">
        <f t="shared" si="163"/>
        <v>3105.6522158845542</v>
      </c>
      <c r="AJ353" s="15">
        <f t="shared" si="164"/>
        <v>0</v>
      </c>
    </row>
    <row r="354" spans="1:36" x14ac:dyDescent="0.15">
      <c r="A354" s="2">
        <v>42293</v>
      </c>
      <c r="B354" s="42">
        <v>0.41817860899999998</v>
      </c>
      <c r="C354" s="12">
        <f t="shared" si="149"/>
        <v>36130.631817599999</v>
      </c>
      <c r="D354" s="12">
        <f>Výpar!$N$18/31</f>
        <v>7808.3674698795176</v>
      </c>
      <c r="E354" s="12">
        <f t="shared" si="150"/>
        <v>8042.6184939759032</v>
      </c>
      <c r="F354" s="13">
        <f t="shared" si="167"/>
        <v>11664</v>
      </c>
      <c r="G354" s="13">
        <f t="shared" si="151"/>
        <v>7171.2000000000007</v>
      </c>
      <c r="H354" s="14">
        <f t="shared" si="151"/>
        <v>7171.2000000000007</v>
      </c>
      <c r="I354" s="15">
        <f t="shared" si="145"/>
        <v>26006.400000000001</v>
      </c>
      <c r="J354" s="15">
        <f t="shared" si="146"/>
        <v>2081.613323624093</v>
      </c>
      <c r="K354" s="15">
        <f t="shared" si="152"/>
        <v>4661271.6320421323</v>
      </c>
      <c r="L354" s="15">
        <f t="shared" si="153"/>
        <v>0</v>
      </c>
      <c r="N354" s="2">
        <v>42293</v>
      </c>
      <c r="O354" s="42">
        <f t="shared" si="147"/>
        <v>0.13801714903715526</v>
      </c>
      <c r="P354" s="12">
        <f t="shared" si="154"/>
        <v>11924.681676810214</v>
      </c>
      <c r="Q354" s="12">
        <f t="shared" si="155"/>
        <v>2230.3951807228914</v>
      </c>
      <c r="R354" s="12">
        <f t="shared" si="156"/>
        <v>2297.307036144578</v>
      </c>
      <c r="S354" s="13">
        <f t="shared" si="157"/>
        <v>7171.2000000000007</v>
      </c>
      <c r="T354" s="13">
        <f t="shared" si="142"/>
        <v>82252.800000000003</v>
      </c>
      <c r="U354" s="14">
        <v>0</v>
      </c>
      <c r="V354" s="15">
        <f t="shared" si="141"/>
        <v>7171.2000000000007</v>
      </c>
      <c r="W354" s="15">
        <f t="shared" si="158"/>
        <v>84708.974640665634</v>
      </c>
      <c r="X354" s="15">
        <f t="shared" si="166"/>
        <v>6518000</v>
      </c>
      <c r="Y354" s="15">
        <f t="shared" si="162"/>
        <v>2605422.7492249394</v>
      </c>
      <c r="Z354" s="15">
        <f t="shared" si="159"/>
        <v>6518000</v>
      </c>
      <c r="AB354" s="2">
        <v>42293</v>
      </c>
      <c r="AC354" s="12">
        <f t="shared" si="148"/>
        <v>3940.8083905553549</v>
      </c>
      <c r="AD354" s="12">
        <f t="shared" si="160"/>
        <v>874.59936560240953</v>
      </c>
      <c r="AE354" s="12">
        <f t="shared" si="165"/>
        <v>900.83734657048183</v>
      </c>
      <c r="AF354" s="34">
        <f t="shared" si="143"/>
        <v>86400</v>
      </c>
      <c r="AG354" s="36">
        <f t="shared" si="144"/>
        <v>86400</v>
      </c>
      <c r="AH354" s="15">
        <f t="shared" si="161"/>
        <v>-83360.028956015129</v>
      </c>
      <c r="AI354" s="15">
        <f t="shared" si="163"/>
        <v>0</v>
      </c>
      <c r="AJ354" s="15">
        <f t="shared" si="164"/>
        <v>0</v>
      </c>
    </row>
    <row r="355" spans="1:36" x14ac:dyDescent="0.15">
      <c r="A355" s="2">
        <v>42294</v>
      </c>
      <c r="B355" s="42">
        <v>0.61930668899999997</v>
      </c>
      <c r="C355" s="12">
        <f t="shared" si="149"/>
        <v>53508.0979296</v>
      </c>
      <c r="D355" s="12">
        <f>Výpar!$N$18/31</f>
        <v>7808.3674698795176</v>
      </c>
      <c r="E355" s="12">
        <f t="shared" si="150"/>
        <v>8042.6184939759032</v>
      </c>
      <c r="F355" s="13">
        <f t="shared" si="167"/>
        <v>11664</v>
      </c>
      <c r="G355" s="13">
        <f t="shared" si="151"/>
        <v>7171.2000000000007</v>
      </c>
      <c r="H355" s="14">
        <f t="shared" si="151"/>
        <v>7171.2000000000007</v>
      </c>
      <c r="I355" s="15">
        <f t="shared" si="145"/>
        <v>26006.400000000001</v>
      </c>
      <c r="J355" s="15">
        <f t="shared" si="146"/>
        <v>19459.079435624095</v>
      </c>
      <c r="K355" s="15">
        <f t="shared" si="152"/>
        <v>4680730.7114777565</v>
      </c>
      <c r="L355" s="15">
        <f t="shared" si="153"/>
        <v>0</v>
      </c>
      <c r="N355" s="2">
        <v>42294</v>
      </c>
      <c r="O355" s="42">
        <f t="shared" si="147"/>
        <v>0.2043981728281567</v>
      </c>
      <c r="P355" s="12">
        <f t="shared" si="154"/>
        <v>17660.00213235274</v>
      </c>
      <c r="Q355" s="12">
        <f t="shared" si="155"/>
        <v>2230.3951807228914</v>
      </c>
      <c r="R355" s="12">
        <f t="shared" si="156"/>
        <v>2297.307036144578</v>
      </c>
      <c r="S355" s="13">
        <f t="shared" si="157"/>
        <v>7171.2000000000007</v>
      </c>
      <c r="T355" s="13">
        <f t="shared" si="142"/>
        <v>0</v>
      </c>
      <c r="U355" s="14">
        <v>0</v>
      </c>
      <c r="V355" s="15">
        <f t="shared" si="141"/>
        <v>7171.2000000000007</v>
      </c>
      <c r="W355" s="15">
        <f t="shared" si="158"/>
        <v>8191.4950962081602</v>
      </c>
      <c r="X355" s="15">
        <f t="shared" si="166"/>
        <v>6518000</v>
      </c>
      <c r="Y355" s="15">
        <f t="shared" si="162"/>
        <v>2613614.2443211474</v>
      </c>
      <c r="Z355" s="15">
        <f t="shared" si="159"/>
        <v>6518000</v>
      </c>
      <c r="AB355" s="2">
        <v>42294</v>
      </c>
      <c r="AC355" s="12">
        <f t="shared" si="148"/>
        <v>5836.1880397814793</v>
      </c>
      <c r="AD355" s="12">
        <f t="shared" si="160"/>
        <v>874.59936560240953</v>
      </c>
      <c r="AE355" s="12">
        <f t="shared" si="165"/>
        <v>900.83734657048183</v>
      </c>
      <c r="AF355" s="34">
        <f t="shared" si="143"/>
        <v>86400</v>
      </c>
      <c r="AG355" s="36">
        <f t="shared" si="144"/>
        <v>0</v>
      </c>
      <c r="AH355" s="15">
        <f t="shared" si="161"/>
        <v>4935.3506932109976</v>
      </c>
      <c r="AI355" s="15">
        <f t="shared" si="163"/>
        <v>4935.3506932109976</v>
      </c>
      <c r="AJ355" s="15">
        <f t="shared" si="164"/>
        <v>0</v>
      </c>
    </row>
    <row r="356" spans="1:36" x14ac:dyDescent="0.15">
      <c r="A356" s="2">
        <v>42295</v>
      </c>
      <c r="B356" s="42">
        <v>0.88286150200000002</v>
      </c>
      <c r="C356" s="12">
        <f t="shared" si="149"/>
        <v>76279.233772799998</v>
      </c>
      <c r="D356" s="12">
        <f>Výpar!$N$18/31</f>
        <v>7808.3674698795176</v>
      </c>
      <c r="E356" s="12">
        <f t="shared" si="150"/>
        <v>8042.6184939759032</v>
      </c>
      <c r="F356" s="13">
        <f t="shared" si="167"/>
        <v>11664</v>
      </c>
      <c r="G356" s="13">
        <f t="shared" si="151"/>
        <v>7171.2000000000007</v>
      </c>
      <c r="H356" s="14">
        <f t="shared" si="151"/>
        <v>7171.2000000000007</v>
      </c>
      <c r="I356" s="15">
        <f t="shared" si="145"/>
        <v>26006.400000000001</v>
      </c>
      <c r="J356" s="15">
        <f t="shared" si="146"/>
        <v>42230.215278824093</v>
      </c>
      <c r="K356" s="15">
        <f t="shared" si="152"/>
        <v>4722960.9267565804</v>
      </c>
      <c r="L356" s="15">
        <f t="shared" si="153"/>
        <v>0</v>
      </c>
      <c r="N356" s="2">
        <v>42295</v>
      </c>
      <c r="O356" s="42">
        <f t="shared" si="147"/>
        <v>0.29138273665428155</v>
      </c>
      <c r="P356" s="12">
        <f t="shared" si="154"/>
        <v>25175.468446929925</v>
      </c>
      <c r="Q356" s="12">
        <f t="shared" si="155"/>
        <v>2230.3951807228914</v>
      </c>
      <c r="R356" s="12">
        <f t="shared" si="156"/>
        <v>2297.307036144578</v>
      </c>
      <c r="S356" s="13">
        <f t="shared" si="157"/>
        <v>7171.2000000000007</v>
      </c>
      <c r="T356" s="13">
        <f t="shared" si="142"/>
        <v>82252.800000000003</v>
      </c>
      <c r="U356" s="14">
        <v>0</v>
      </c>
      <c r="V356" s="15">
        <f t="shared" ref="V356:V369" si="168">SUM(S356+U356)</f>
        <v>7171.2000000000007</v>
      </c>
      <c r="W356" s="15">
        <f t="shared" si="158"/>
        <v>97959.761410785344</v>
      </c>
      <c r="X356" s="15">
        <f t="shared" si="166"/>
        <v>6518000</v>
      </c>
      <c r="Y356" s="15">
        <f t="shared" si="162"/>
        <v>2711574.0057319328</v>
      </c>
      <c r="Z356" s="15">
        <f t="shared" si="159"/>
        <v>6518000</v>
      </c>
      <c r="AB356" s="2">
        <v>42295</v>
      </c>
      <c r="AC356" s="12">
        <f t="shared" si="148"/>
        <v>8319.8612743482136</v>
      </c>
      <c r="AD356" s="12">
        <f t="shared" si="160"/>
        <v>874.59936560240953</v>
      </c>
      <c r="AE356" s="12">
        <f t="shared" si="165"/>
        <v>900.83734657048183</v>
      </c>
      <c r="AF356" s="34">
        <f t="shared" si="143"/>
        <v>86400</v>
      </c>
      <c r="AG356" s="36">
        <f t="shared" si="144"/>
        <v>86400</v>
      </c>
      <c r="AH356" s="15">
        <f t="shared" si="161"/>
        <v>-78980.976072222271</v>
      </c>
      <c r="AI356" s="15">
        <f t="shared" si="163"/>
        <v>0</v>
      </c>
      <c r="AJ356" s="15">
        <f t="shared" si="164"/>
        <v>0</v>
      </c>
    </row>
    <row r="357" spans="1:36" x14ac:dyDescent="0.15">
      <c r="A357" s="2">
        <v>42296</v>
      </c>
      <c r="B357" s="42">
        <v>0.57867924900000001</v>
      </c>
      <c r="C357" s="12">
        <f t="shared" si="149"/>
        <v>49997.887113600002</v>
      </c>
      <c r="D357" s="12">
        <f>Výpar!$N$18/31</f>
        <v>7808.3674698795176</v>
      </c>
      <c r="E357" s="12">
        <f t="shared" si="150"/>
        <v>8042.6184939759032</v>
      </c>
      <c r="F357" s="13">
        <f t="shared" si="167"/>
        <v>11664</v>
      </c>
      <c r="G357" s="13">
        <f t="shared" si="151"/>
        <v>7171.2000000000007</v>
      </c>
      <c r="H357" s="14">
        <f t="shared" si="151"/>
        <v>7171.2000000000007</v>
      </c>
      <c r="I357" s="15">
        <f t="shared" si="145"/>
        <v>26006.400000000001</v>
      </c>
      <c r="J357" s="15">
        <f t="shared" si="146"/>
        <v>15948.868619624096</v>
      </c>
      <c r="K357" s="15">
        <f t="shared" si="152"/>
        <v>4738909.7953762049</v>
      </c>
      <c r="L357" s="15">
        <f t="shared" si="153"/>
        <v>0</v>
      </c>
      <c r="N357" s="2">
        <v>42296</v>
      </c>
      <c r="O357" s="42">
        <f t="shared" si="147"/>
        <v>0.19098934865399125</v>
      </c>
      <c r="P357" s="12">
        <f t="shared" si="154"/>
        <v>16501.479723704844</v>
      </c>
      <c r="Q357" s="12">
        <f t="shared" si="155"/>
        <v>2230.3951807228914</v>
      </c>
      <c r="R357" s="12">
        <f t="shared" si="156"/>
        <v>2297.307036144578</v>
      </c>
      <c r="S357" s="13">
        <f t="shared" si="157"/>
        <v>7171.2000000000007</v>
      </c>
      <c r="T357" s="13">
        <f t="shared" si="142"/>
        <v>0</v>
      </c>
      <c r="U357" s="14">
        <v>0</v>
      </c>
      <c r="V357" s="15">
        <f t="shared" si="168"/>
        <v>7171.2000000000007</v>
      </c>
      <c r="W357" s="15">
        <f t="shared" si="158"/>
        <v>7032.9726875602646</v>
      </c>
      <c r="X357" s="15">
        <f t="shared" si="166"/>
        <v>6518000</v>
      </c>
      <c r="Y357" s="15">
        <f t="shared" si="162"/>
        <v>2718606.978419493</v>
      </c>
      <c r="Z357" s="15">
        <f t="shared" si="159"/>
        <v>6518000</v>
      </c>
      <c r="AB357" s="2">
        <v>42296</v>
      </c>
      <c r="AC357" s="12">
        <f t="shared" si="148"/>
        <v>5453.3254232032505</v>
      </c>
      <c r="AD357" s="12">
        <f t="shared" si="160"/>
        <v>874.59936560240953</v>
      </c>
      <c r="AE357" s="12">
        <f t="shared" si="165"/>
        <v>900.83734657048183</v>
      </c>
      <c r="AF357" s="34">
        <f t="shared" si="143"/>
        <v>86400</v>
      </c>
      <c r="AG357" s="36">
        <f t="shared" si="144"/>
        <v>0</v>
      </c>
      <c r="AH357" s="15">
        <f t="shared" si="161"/>
        <v>4552.4880766327688</v>
      </c>
      <c r="AI357" s="15">
        <f t="shared" si="163"/>
        <v>4552.4880766327688</v>
      </c>
      <c r="AJ357" s="15">
        <f t="shared" si="164"/>
        <v>0</v>
      </c>
    </row>
    <row r="358" spans="1:36" x14ac:dyDescent="0.15">
      <c r="A358" s="2">
        <v>42297</v>
      </c>
      <c r="B358" s="42">
        <v>0.673310819</v>
      </c>
      <c r="C358" s="12">
        <f t="shared" si="149"/>
        <v>58174.054761600004</v>
      </c>
      <c r="D358" s="12">
        <f>Výpar!$N$18/31</f>
        <v>7808.3674698795176</v>
      </c>
      <c r="E358" s="12">
        <f t="shared" si="150"/>
        <v>8042.6184939759032</v>
      </c>
      <c r="F358" s="13">
        <f t="shared" si="167"/>
        <v>11664</v>
      </c>
      <c r="G358" s="13">
        <f t="shared" si="151"/>
        <v>7171.2000000000007</v>
      </c>
      <c r="H358" s="14">
        <f t="shared" si="151"/>
        <v>7171.2000000000007</v>
      </c>
      <c r="I358" s="15">
        <f t="shared" si="145"/>
        <v>26006.400000000001</v>
      </c>
      <c r="J358" s="15">
        <f t="shared" si="146"/>
        <v>24125.036267624098</v>
      </c>
      <c r="K358" s="15">
        <f t="shared" si="152"/>
        <v>4763034.8316438291</v>
      </c>
      <c r="L358" s="15">
        <f t="shared" si="153"/>
        <v>0</v>
      </c>
      <c r="N358" s="2">
        <v>42297</v>
      </c>
      <c r="O358" s="42">
        <f t="shared" si="147"/>
        <v>0.22222188714165453</v>
      </c>
      <c r="P358" s="12">
        <f t="shared" si="154"/>
        <v>19199.971049038952</v>
      </c>
      <c r="Q358" s="12">
        <f t="shared" si="155"/>
        <v>2230.3951807228914</v>
      </c>
      <c r="R358" s="12">
        <f t="shared" si="156"/>
        <v>2297.307036144578</v>
      </c>
      <c r="S358" s="13">
        <f t="shared" si="157"/>
        <v>7171.2000000000007</v>
      </c>
      <c r="T358" s="13">
        <f t="shared" si="142"/>
        <v>82252.800000000003</v>
      </c>
      <c r="U358" s="14">
        <v>0</v>
      </c>
      <c r="V358" s="15">
        <f t="shared" si="168"/>
        <v>7171.2000000000007</v>
      </c>
      <c r="W358" s="15">
        <f t="shared" si="158"/>
        <v>91984.264012894375</v>
      </c>
      <c r="X358" s="15">
        <f t="shared" si="166"/>
        <v>6518000</v>
      </c>
      <c r="Y358" s="15">
        <f t="shared" si="162"/>
        <v>2810591.2424323875</v>
      </c>
      <c r="Z358" s="15">
        <f t="shared" si="159"/>
        <v>6518000</v>
      </c>
      <c r="AB358" s="2">
        <v>42297</v>
      </c>
      <c r="AC358" s="12">
        <f t="shared" si="148"/>
        <v>6345.1091659422927</v>
      </c>
      <c r="AD358" s="12">
        <f t="shared" si="160"/>
        <v>874.59936560240953</v>
      </c>
      <c r="AE358" s="12">
        <f t="shared" si="165"/>
        <v>900.83734657048183</v>
      </c>
      <c r="AF358" s="34">
        <f t="shared" si="143"/>
        <v>86400</v>
      </c>
      <c r="AG358" s="36">
        <f t="shared" si="144"/>
        <v>86400</v>
      </c>
      <c r="AH358" s="15">
        <f t="shared" si="161"/>
        <v>-80955.728180628183</v>
      </c>
      <c r="AI358" s="15">
        <f t="shared" si="163"/>
        <v>0</v>
      </c>
      <c r="AJ358" s="15">
        <f t="shared" si="164"/>
        <v>0</v>
      </c>
    </row>
    <row r="359" spans="1:36" x14ac:dyDescent="0.15">
      <c r="A359" s="2">
        <v>42298</v>
      </c>
      <c r="B359" s="42">
        <v>0.63622388200000002</v>
      </c>
      <c r="C359" s="12">
        <f t="shared" si="149"/>
        <v>54969.7434048</v>
      </c>
      <c r="D359" s="12">
        <f>Výpar!$N$18/31</f>
        <v>7808.3674698795176</v>
      </c>
      <c r="E359" s="12">
        <f t="shared" si="150"/>
        <v>8042.6184939759032</v>
      </c>
      <c r="F359" s="13">
        <f t="shared" si="167"/>
        <v>11664</v>
      </c>
      <c r="G359" s="13">
        <f t="shared" si="151"/>
        <v>7171.2000000000007</v>
      </c>
      <c r="H359" s="14">
        <f t="shared" si="151"/>
        <v>7171.2000000000007</v>
      </c>
      <c r="I359" s="15">
        <f t="shared" si="145"/>
        <v>26006.400000000001</v>
      </c>
      <c r="J359" s="15">
        <f t="shared" si="146"/>
        <v>20920.724910824094</v>
      </c>
      <c r="K359" s="15">
        <f t="shared" si="152"/>
        <v>4783955.5565546528</v>
      </c>
      <c r="L359" s="15">
        <f t="shared" si="153"/>
        <v>0</v>
      </c>
      <c r="N359" s="2">
        <v>42298</v>
      </c>
      <c r="O359" s="42">
        <f t="shared" si="147"/>
        <v>0.20998158311582002</v>
      </c>
      <c r="P359" s="12">
        <f t="shared" si="154"/>
        <v>18142.40878120685</v>
      </c>
      <c r="Q359" s="12">
        <f t="shared" si="155"/>
        <v>2230.3951807228914</v>
      </c>
      <c r="R359" s="12">
        <f t="shared" si="156"/>
        <v>2297.307036144578</v>
      </c>
      <c r="S359" s="13">
        <f t="shared" si="157"/>
        <v>7171.2000000000007</v>
      </c>
      <c r="T359" s="13">
        <f t="shared" si="142"/>
        <v>0</v>
      </c>
      <c r="U359" s="14">
        <v>0</v>
      </c>
      <c r="V359" s="15">
        <f t="shared" si="168"/>
        <v>7171.2000000000007</v>
      </c>
      <c r="W359" s="15">
        <f t="shared" si="158"/>
        <v>8673.9017450622705</v>
      </c>
      <c r="X359" s="15">
        <f t="shared" si="166"/>
        <v>6518000</v>
      </c>
      <c r="Y359" s="15">
        <f t="shared" si="162"/>
        <v>2819265.1441774499</v>
      </c>
      <c r="Z359" s="15">
        <f t="shared" si="159"/>
        <v>6518000</v>
      </c>
      <c r="AB359" s="2">
        <v>42298</v>
      </c>
      <c r="AC359" s="12">
        <f t="shared" si="148"/>
        <v>5995.6113452405225</v>
      </c>
      <c r="AD359" s="12">
        <f t="shared" si="160"/>
        <v>874.59936560240953</v>
      </c>
      <c r="AE359" s="12">
        <f t="shared" si="165"/>
        <v>900.83734657048183</v>
      </c>
      <c r="AF359" s="34">
        <f t="shared" si="143"/>
        <v>86400</v>
      </c>
      <c r="AG359" s="36">
        <f t="shared" si="144"/>
        <v>0</v>
      </c>
      <c r="AH359" s="15">
        <f t="shared" si="161"/>
        <v>5094.7739986700408</v>
      </c>
      <c r="AI359" s="15">
        <f t="shared" si="163"/>
        <v>5094.7739986700408</v>
      </c>
      <c r="AJ359" s="15">
        <f t="shared" si="164"/>
        <v>0</v>
      </c>
    </row>
    <row r="360" spans="1:36" x14ac:dyDescent="0.15">
      <c r="A360" s="2">
        <v>42299</v>
      </c>
      <c r="B360" s="42">
        <v>0.73792336999999997</v>
      </c>
      <c r="C360" s="12">
        <f t="shared" si="149"/>
        <v>63756.579167999997</v>
      </c>
      <c r="D360" s="12">
        <f>Výpar!$N$18/31</f>
        <v>7808.3674698795176</v>
      </c>
      <c r="E360" s="12">
        <f t="shared" si="150"/>
        <v>8042.6184939759032</v>
      </c>
      <c r="F360" s="13">
        <f t="shared" si="167"/>
        <v>11664</v>
      </c>
      <c r="G360" s="13">
        <f t="shared" si="151"/>
        <v>7171.2000000000007</v>
      </c>
      <c r="H360" s="14">
        <f t="shared" si="151"/>
        <v>7171.2000000000007</v>
      </c>
      <c r="I360" s="15">
        <f t="shared" si="145"/>
        <v>26006.400000000001</v>
      </c>
      <c r="J360" s="15">
        <f t="shared" si="146"/>
        <v>29707.560674024091</v>
      </c>
      <c r="K360" s="15">
        <f t="shared" si="152"/>
        <v>4813663.1172286766</v>
      </c>
      <c r="L360" s="15">
        <f t="shared" si="153"/>
        <v>0</v>
      </c>
      <c r="N360" s="2">
        <v>42299</v>
      </c>
      <c r="O360" s="42">
        <f t="shared" si="147"/>
        <v>0.24354684229027571</v>
      </c>
      <c r="P360" s="12">
        <f t="shared" si="154"/>
        <v>21042.44717387982</v>
      </c>
      <c r="Q360" s="12">
        <f t="shared" si="155"/>
        <v>2230.3951807228914</v>
      </c>
      <c r="R360" s="12">
        <f t="shared" si="156"/>
        <v>2297.307036144578</v>
      </c>
      <c r="S360" s="13">
        <f t="shared" si="157"/>
        <v>7171.2000000000007</v>
      </c>
      <c r="T360" s="13">
        <f t="shared" si="142"/>
        <v>82252.800000000003</v>
      </c>
      <c r="U360" s="14">
        <v>0</v>
      </c>
      <c r="V360" s="15">
        <f t="shared" si="168"/>
        <v>7171.2000000000007</v>
      </c>
      <c r="W360" s="15">
        <f t="shared" si="158"/>
        <v>93826.740137735236</v>
      </c>
      <c r="X360" s="15">
        <f t="shared" si="166"/>
        <v>6518000</v>
      </c>
      <c r="Y360" s="15">
        <f t="shared" si="162"/>
        <v>2913091.8843151852</v>
      </c>
      <c r="Z360" s="15">
        <f t="shared" si="159"/>
        <v>6518000</v>
      </c>
      <c r="AB360" s="2">
        <v>42299</v>
      </c>
      <c r="AC360" s="12">
        <f t="shared" si="148"/>
        <v>6954.0013417637147</v>
      </c>
      <c r="AD360" s="12">
        <f t="shared" si="160"/>
        <v>874.59936560240953</v>
      </c>
      <c r="AE360" s="12">
        <f t="shared" si="165"/>
        <v>900.83734657048183</v>
      </c>
      <c r="AF360" s="34">
        <f t="shared" si="143"/>
        <v>86400</v>
      </c>
      <c r="AG360" s="36">
        <f t="shared" si="144"/>
        <v>86400</v>
      </c>
      <c r="AH360" s="15">
        <f t="shared" si="161"/>
        <v>-80346.83600480677</v>
      </c>
      <c r="AI360" s="15">
        <f t="shared" si="163"/>
        <v>0</v>
      </c>
      <c r="AJ360" s="15">
        <f t="shared" si="164"/>
        <v>0</v>
      </c>
    </row>
    <row r="361" spans="1:36" x14ac:dyDescent="0.15">
      <c r="A361" s="2">
        <v>42300</v>
      </c>
      <c r="B361" s="42">
        <v>0.95803011900000001</v>
      </c>
      <c r="C361" s="12">
        <f t="shared" si="149"/>
        <v>82773.802281600001</v>
      </c>
      <c r="D361" s="12">
        <f>Výpar!$N$18/31</f>
        <v>7808.3674698795176</v>
      </c>
      <c r="E361" s="12">
        <f t="shared" si="150"/>
        <v>8042.6184939759032</v>
      </c>
      <c r="F361" s="13">
        <f t="shared" si="167"/>
        <v>11664</v>
      </c>
      <c r="G361" s="13">
        <f t="shared" si="151"/>
        <v>7171.2000000000007</v>
      </c>
      <c r="H361" s="14">
        <f t="shared" si="151"/>
        <v>7171.2000000000007</v>
      </c>
      <c r="I361" s="15">
        <f t="shared" si="145"/>
        <v>26006.400000000001</v>
      </c>
      <c r="J361" s="15">
        <f t="shared" si="146"/>
        <v>48724.783787624096</v>
      </c>
      <c r="K361" s="15">
        <f t="shared" si="152"/>
        <v>4862387.9010163005</v>
      </c>
      <c r="L361" s="15">
        <f t="shared" si="153"/>
        <v>0</v>
      </c>
      <c r="N361" s="2">
        <v>42300</v>
      </c>
      <c r="O361" s="42">
        <f t="shared" si="147"/>
        <v>0.31619165320841797</v>
      </c>
      <c r="P361" s="12">
        <f t="shared" si="154"/>
        <v>27318.958837207312</v>
      </c>
      <c r="Q361" s="12">
        <f t="shared" si="155"/>
        <v>2230.3951807228914</v>
      </c>
      <c r="R361" s="12">
        <f t="shared" si="156"/>
        <v>2297.307036144578</v>
      </c>
      <c r="S361" s="13">
        <f t="shared" si="157"/>
        <v>7171.2000000000007</v>
      </c>
      <c r="T361" s="13">
        <f t="shared" si="142"/>
        <v>0</v>
      </c>
      <c r="U361" s="14">
        <v>0</v>
      </c>
      <c r="V361" s="15">
        <f t="shared" si="168"/>
        <v>7171.2000000000007</v>
      </c>
      <c r="W361" s="15">
        <f t="shared" si="158"/>
        <v>17850.451801062733</v>
      </c>
      <c r="X361" s="15">
        <f t="shared" si="166"/>
        <v>6518000</v>
      </c>
      <c r="Y361" s="15">
        <f t="shared" si="162"/>
        <v>2930942.3361162478</v>
      </c>
      <c r="Z361" s="15">
        <f t="shared" si="159"/>
        <v>6518000</v>
      </c>
      <c r="AB361" s="2">
        <v>42300</v>
      </c>
      <c r="AC361" s="12">
        <f t="shared" si="148"/>
        <v>9028.2311196839473</v>
      </c>
      <c r="AD361" s="12">
        <f t="shared" si="160"/>
        <v>874.59936560240953</v>
      </c>
      <c r="AE361" s="12">
        <f t="shared" si="165"/>
        <v>900.83734657048183</v>
      </c>
      <c r="AF361" s="34">
        <f t="shared" si="143"/>
        <v>86400</v>
      </c>
      <c r="AG361" s="36">
        <f t="shared" si="144"/>
        <v>0</v>
      </c>
      <c r="AH361" s="15">
        <f t="shared" si="161"/>
        <v>8127.3937731134656</v>
      </c>
      <c r="AI361" s="15">
        <f t="shared" si="163"/>
        <v>8127.3937731134656</v>
      </c>
      <c r="AJ361" s="15">
        <f t="shared" si="164"/>
        <v>0</v>
      </c>
    </row>
    <row r="362" spans="1:36" x14ac:dyDescent="0.15">
      <c r="A362" s="2">
        <v>42301</v>
      </c>
      <c r="B362" s="42">
        <v>0.97797735500000005</v>
      </c>
      <c r="C362" s="12">
        <f t="shared" si="149"/>
        <v>84497.243472000002</v>
      </c>
      <c r="D362" s="12">
        <f>Výpar!$N$18/31</f>
        <v>7808.3674698795176</v>
      </c>
      <c r="E362" s="12">
        <f t="shared" si="150"/>
        <v>8042.6184939759032</v>
      </c>
      <c r="F362" s="13">
        <f t="shared" si="167"/>
        <v>11664</v>
      </c>
      <c r="G362" s="13">
        <f t="shared" si="151"/>
        <v>7171.2000000000007</v>
      </c>
      <c r="H362" s="14">
        <f t="shared" si="151"/>
        <v>7171.2000000000007</v>
      </c>
      <c r="I362" s="15">
        <f t="shared" si="145"/>
        <v>26006.400000000001</v>
      </c>
      <c r="J362" s="15">
        <f t="shared" si="146"/>
        <v>50448.224978024096</v>
      </c>
      <c r="K362" s="15">
        <f t="shared" si="152"/>
        <v>4912836.1259943247</v>
      </c>
      <c r="L362" s="15">
        <f t="shared" si="153"/>
        <v>0</v>
      </c>
      <c r="N362" s="2">
        <v>42301</v>
      </c>
      <c r="O362" s="42">
        <f t="shared" si="147"/>
        <v>0.32277510961828737</v>
      </c>
      <c r="P362" s="12">
        <f t="shared" si="154"/>
        <v>27887.76947102003</v>
      </c>
      <c r="Q362" s="12">
        <f t="shared" si="155"/>
        <v>2230.3951807228914</v>
      </c>
      <c r="R362" s="12">
        <f t="shared" si="156"/>
        <v>2297.307036144578</v>
      </c>
      <c r="S362" s="13">
        <f t="shared" si="157"/>
        <v>7171.2000000000007</v>
      </c>
      <c r="T362" s="13">
        <f t="shared" ref="T362:T369" si="169">IF(AG362-$AG$5&gt;0,AG362-$AG$5,0)</f>
        <v>82252.800000000003</v>
      </c>
      <c r="U362" s="14">
        <v>0</v>
      </c>
      <c r="V362" s="15">
        <f t="shared" si="168"/>
        <v>7171.2000000000007</v>
      </c>
      <c r="W362" s="15">
        <f t="shared" si="158"/>
        <v>100672.06243487545</v>
      </c>
      <c r="X362" s="15">
        <f t="shared" si="166"/>
        <v>6518000</v>
      </c>
      <c r="Y362" s="15">
        <f t="shared" si="162"/>
        <v>3031614.3985511232</v>
      </c>
      <c r="Z362" s="15">
        <f t="shared" si="159"/>
        <v>6518000</v>
      </c>
      <c r="AB362" s="2">
        <v>42301</v>
      </c>
      <c r="AC362" s="12">
        <f t="shared" si="148"/>
        <v>9216.2087763727141</v>
      </c>
      <c r="AD362" s="12">
        <f t="shared" si="160"/>
        <v>874.59936560240953</v>
      </c>
      <c r="AE362" s="12">
        <f t="shared" si="165"/>
        <v>900.83734657048183</v>
      </c>
      <c r="AF362" s="34">
        <f t="shared" si="143"/>
        <v>86400</v>
      </c>
      <c r="AG362" s="36">
        <f t="shared" si="144"/>
        <v>86400</v>
      </c>
      <c r="AH362" s="15">
        <f t="shared" si="161"/>
        <v>-78084.628570197761</v>
      </c>
      <c r="AI362" s="15">
        <f t="shared" si="163"/>
        <v>0</v>
      </c>
      <c r="AJ362" s="15">
        <f t="shared" si="164"/>
        <v>0</v>
      </c>
    </row>
    <row r="363" spans="1:36" x14ac:dyDescent="0.15">
      <c r="A363" s="2">
        <v>42302</v>
      </c>
      <c r="B363" s="42">
        <v>0.993408976</v>
      </c>
      <c r="C363" s="12">
        <f t="shared" si="149"/>
        <v>85830.535526399995</v>
      </c>
      <c r="D363" s="12">
        <f>Výpar!$N$18/31</f>
        <v>7808.3674698795176</v>
      </c>
      <c r="E363" s="12">
        <f t="shared" si="150"/>
        <v>8042.6184939759032</v>
      </c>
      <c r="F363" s="13">
        <f t="shared" si="167"/>
        <v>11664</v>
      </c>
      <c r="G363" s="13">
        <f t="shared" si="151"/>
        <v>7171.2000000000007</v>
      </c>
      <c r="H363" s="14">
        <f t="shared" si="151"/>
        <v>7171.2000000000007</v>
      </c>
      <c r="I363" s="15">
        <f t="shared" si="145"/>
        <v>26006.400000000001</v>
      </c>
      <c r="J363" s="15">
        <f t="shared" si="146"/>
        <v>51781.51703242409</v>
      </c>
      <c r="K363" s="15">
        <f t="shared" si="152"/>
        <v>4964617.6430267487</v>
      </c>
      <c r="L363" s="15">
        <f t="shared" si="153"/>
        <v>0</v>
      </c>
      <c r="N363" s="2">
        <v>42302</v>
      </c>
      <c r="O363" s="42">
        <f t="shared" si="147"/>
        <v>0.32786821646211894</v>
      </c>
      <c r="P363" s="12">
        <f t="shared" si="154"/>
        <v>28327.813902327078</v>
      </c>
      <c r="Q363" s="12">
        <f t="shared" si="155"/>
        <v>2230.3951807228914</v>
      </c>
      <c r="R363" s="12">
        <f t="shared" si="156"/>
        <v>2297.307036144578</v>
      </c>
      <c r="S363" s="13">
        <f t="shared" si="157"/>
        <v>7171.2000000000007</v>
      </c>
      <c r="T363" s="13">
        <f t="shared" si="169"/>
        <v>0</v>
      </c>
      <c r="U363" s="14">
        <v>0</v>
      </c>
      <c r="V363" s="15">
        <f t="shared" si="168"/>
        <v>7171.2000000000007</v>
      </c>
      <c r="W363" s="15">
        <f t="shared" si="158"/>
        <v>18859.306866182498</v>
      </c>
      <c r="X363" s="15">
        <f t="shared" si="166"/>
        <v>6518000</v>
      </c>
      <c r="Y363" s="15">
        <f t="shared" si="162"/>
        <v>3050473.7054173057</v>
      </c>
      <c r="Z363" s="15">
        <f t="shared" si="159"/>
        <v>6518000</v>
      </c>
      <c r="AB363" s="2">
        <v>42302</v>
      </c>
      <c r="AC363" s="12">
        <f t="shared" si="148"/>
        <v>9361.6324307822342</v>
      </c>
      <c r="AD363" s="12">
        <f t="shared" si="160"/>
        <v>874.59936560240953</v>
      </c>
      <c r="AE363" s="12">
        <f t="shared" si="165"/>
        <v>900.83734657048183</v>
      </c>
      <c r="AF363" s="34">
        <f t="shared" ref="AF363:AF369" si="170">1*86400</f>
        <v>86400</v>
      </c>
      <c r="AG363" s="36">
        <f t="shared" ref="AG363:AG369" si="171">IF(AI362&gt;0,SUM(AF363:AF363),0)</f>
        <v>0</v>
      </c>
      <c r="AH363" s="15">
        <f t="shared" si="161"/>
        <v>8460.7950842117516</v>
      </c>
      <c r="AI363" s="15">
        <f t="shared" si="163"/>
        <v>8460.7950842117516</v>
      </c>
      <c r="AJ363" s="15">
        <f t="shared" si="164"/>
        <v>0</v>
      </c>
    </row>
    <row r="364" spans="1:36" x14ac:dyDescent="0.15">
      <c r="A364" s="2">
        <v>42303</v>
      </c>
      <c r="B364" s="42">
        <v>1.011412534</v>
      </c>
      <c r="C364" s="12">
        <f t="shared" si="149"/>
        <v>87386.042937599996</v>
      </c>
      <c r="D364" s="12">
        <f>Výpar!$N$18/31</f>
        <v>7808.3674698795176</v>
      </c>
      <c r="E364" s="12">
        <f t="shared" si="150"/>
        <v>8042.6184939759032</v>
      </c>
      <c r="F364" s="13">
        <f t="shared" si="167"/>
        <v>11664</v>
      </c>
      <c r="G364" s="13">
        <f t="shared" si="151"/>
        <v>7171.2000000000007</v>
      </c>
      <c r="H364" s="14">
        <f t="shared" si="151"/>
        <v>7171.2000000000007</v>
      </c>
      <c r="I364" s="15">
        <f t="shared" si="145"/>
        <v>26006.400000000001</v>
      </c>
      <c r="J364" s="15">
        <f t="shared" si="146"/>
        <v>53337.02444362409</v>
      </c>
      <c r="K364" s="15">
        <f t="shared" si="152"/>
        <v>5017954.6674703732</v>
      </c>
      <c r="L364" s="15">
        <f t="shared" si="153"/>
        <v>0</v>
      </c>
      <c r="N364" s="2">
        <v>42303</v>
      </c>
      <c r="O364" s="42">
        <f t="shared" si="147"/>
        <v>0.33381017450159645</v>
      </c>
      <c r="P364" s="12">
        <f t="shared" si="154"/>
        <v>28841.199076937934</v>
      </c>
      <c r="Q364" s="12">
        <f t="shared" si="155"/>
        <v>2230.3951807228914</v>
      </c>
      <c r="R364" s="12">
        <f t="shared" si="156"/>
        <v>2297.307036144578</v>
      </c>
      <c r="S364" s="13">
        <f t="shared" si="157"/>
        <v>7171.2000000000007</v>
      </c>
      <c r="T364" s="13">
        <f t="shared" si="169"/>
        <v>82252.800000000003</v>
      </c>
      <c r="U364" s="14">
        <v>0</v>
      </c>
      <c r="V364" s="15">
        <f t="shared" si="168"/>
        <v>7171.2000000000007</v>
      </c>
      <c r="W364" s="15">
        <f t="shared" si="158"/>
        <v>101625.49204079335</v>
      </c>
      <c r="X364" s="15">
        <f t="shared" si="166"/>
        <v>6518000</v>
      </c>
      <c r="Y364" s="15">
        <f t="shared" si="162"/>
        <v>3152099.1974580991</v>
      </c>
      <c r="Z364" s="15">
        <f t="shared" si="159"/>
        <v>6518000</v>
      </c>
      <c r="AB364" s="2">
        <v>42303</v>
      </c>
      <c r="AC364" s="12">
        <f t="shared" si="148"/>
        <v>9531.2933624972993</v>
      </c>
      <c r="AD364" s="12">
        <f t="shared" si="160"/>
        <v>874.59936560240953</v>
      </c>
      <c r="AE364" s="12">
        <f t="shared" si="165"/>
        <v>900.83734657048183</v>
      </c>
      <c r="AF364" s="34">
        <f t="shared" si="170"/>
        <v>86400</v>
      </c>
      <c r="AG364" s="36">
        <f t="shared" si="171"/>
        <v>86400</v>
      </c>
      <c r="AH364" s="15">
        <f t="shared" si="161"/>
        <v>-77769.543984073185</v>
      </c>
      <c r="AI364" s="15">
        <f t="shared" si="163"/>
        <v>0</v>
      </c>
      <c r="AJ364" s="15">
        <f t="shared" si="164"/>
        <v>0</v>
      </c>
    </row>
    <row r="365" spans="1:36" x14ac:dyDescent="0.15">
      <c r="A365" s="2">
        <v>42304</v>
      </c>
      <c r="B365" s="42">
        <v>1.035639787</v>
      </c>
      <c r="C365" s="12">
        <f t="shared" si="149"/>
        <v>89479.277596800006</v>
      </c>
      <c r="D365" s="12">
        <f>Výpar!$N$18/31</f>
        <v>7808.3674698795176</v>
      </c>
      <c r="E365" s="12">
        <f t="shared" si="150"/>
        <v>8042.6184939759032</v>
      </c>
      <c r="F365" s="13">
        <f t="shared" si="167"/>
        <v>11664</v>
      </c>
      <c r="G365" s="13">
        <f t="shared" si="151"/>
        <v>7171.2000000000007</v>
      </c>
      <c r="H365" s="14">
        <f t="shared" si="151"/>
        <v>7171.2000000000007</v>
      </c>
      <c r="I365" s="15">
        <f t="shared" si="145"/>
        <v>26006.400000000001</v>
      </c>
      <c r="J365" s="15">
        <f t="shared" si="146"/>
        <v>55430.2591028241</v>
      </c>
      <c r="K365" s="15">
        <f t="shared" si="152"/>
        <v>5073384.9265731974</v>
      </c>
      <c r="L365" s="15">
        <f t="shared" si="153"/>
        <v>0</v>
      </c>
      <c r="N365" s="2">
        <v>42304</v>
      </c>
      <c r="O365" s="42">
        <f t="shared" si="147"/>
        <v>0.34180622287924523</v>
      </c>
      <c r="P365" s="12">
        <f t="shared" si="154"/>
        <v>29532.057656766789</v>
      </c>
      <c r="Q365" s="12">
        <f t="shared" si="155"/>
        <v>2230.3951807228914</v>
      </c>
      <c r="R365" s="12">
        <f t="shared" si="156"/>
        <v>2297.307036144578</v>
      </c>
      <c r="S365" s="13">
        <f t="shared" si="157"/>
        <v>7171.2000000000007</v>
      </c>
      <c r="T365" s="13">
        <f t="shared" si="169"/>
        <v>0</v>
      </c>
      <c r="U365" s="14">
        <v>0</v>
      </c>
      <c r="V365" s="15">
        <f t="shared" si="168"/>
        <v>7171.2000000000007</v>
      </c>
      <c r="W365" s="15">
        <f t="shared" si="158"/>
        <v>20063.550620622209</v>
      </c>
      <c r="X365" s="15">
        <f t="shared" si="166"/>
        <v>6518000</v>
      </c>
      <c r="Y365" s="15">
        <f t="shared" si="162"/>
        <v>3172162.7480787211</v>
      </c>
      <c r="Z365" s="15">
        <f t="shared" si="159"/>
        <v>6518000</v>
      </c>
      <c r="AB365" s="2">
        <v>42304</v>
      </c>
      <c r="AC365" s="12">
        <f t="shared" si="148"/>
        <v>9759.6048060950943</v>
      </c>
      <c r="AD365" s="12">
        <f t="shared" si="160"/>
        <v>874.59936560240953</v>
      </c>
      <c r="AE365" s="12">
        <f t="shared" si="165"/>
        <v>900.83734657048183</v>
      </c>
      <c r="AF365" s="34">
        <f t="shared" si="170"/>
        <v>86400</v>
      </c>
      <c r="AG365" s="36">
        <f t="shared" si="171"/>
        <v>0</v>
      </c>
      <c r="AH365" s="15">
        <f t="shared" si="161"/>
        <v>8858.7674595246117</v>
      </c>
      <c r="AI365" s="15">
        <f t="shared" si="163"/>
        <v>8858.7674595246117</v>
      </c>
      <c r="AJ365" s="15">
        <f t="shared" si="164"/>
        <v>0</v>
      </c>
    </row>
    <row r="366" spans="1:36" x14ac:dyDescent="0.15">
      <c r="A366" s="2">
        <v>42305</v>
      </c>
      <c r="B366" s="42">
        <v>1.1295449319999999</v>
      </c>
      <c r="C366" s="12">
        <f t="shared" si="149"/>
        <v>97592.682124799991</v>
      </c>
      <c r="D366" s="12">
        <f>Výpar!$N$18/31</f>
        <v>7808.3674698795176</v>
      </c>
      <c r="E366" s="12">
        <f t="shared" si="150"/>
        <v>8042.6184939759032</v>
      </c>
      <c r="F366" s="13">
        <f t="shared" si="167"/>
        <v>11664</v>
      </c>
      <c r="G366" s="13">
        <f t="shared" si="151"/>
        <v>7171.2000000000007</v>
      </c>
      <c r="H366" s="14">
        <f t="shared" si="151"/>
        <v>7171.2000000000007</v>
      </c>
      <c r="I366" s="15">
        <f t="shared" si="145"/>
        <v>26006.400000000001</v>
      </c>
      <c r="J366" s="15">
        <f t="shared" si="146"/>
        <v>63543.663630824085</v>
      </c>
      <c r="K366" s="15">
        <f t="shared" si="152"/>
        <v>5136928.5902040219</v>
      </c>
      <c r="L366" s="15">
        <f t="shared" si="153"/>
        <v>0</v>
      </c>
      <c r="N366" s="2">
        <v>42305</v>
      </c>
      <c r="O366" s="42">
        <f t="shared" si="147"/>
        <v>0.37279900948737293</v>
      </c>
      <c r="P366" s="12">
        <f t="shared" si="154"/>
        <v>32209.834419709023</v>
      </c>
      <c r="Q366" s="12">
        <f t="shared" si="155"/>
        <v>2230.3951807228914</v>
      </c>
      <c r="R366" s="12">
        <f t="shared" si="156"/>
        <v>2297.307036144578</v>
      </c>
      <c r="S366" s="13">
        <f t="shared" si="157"/>
        <v>7171.2000000000007</v>
      </c>
      <c r="T366" s="13">
        <f t="shared" si="169"/>
        <v>82252.800000000003</v>
      </c>
      <c r="U366" s="14">
        <v>0</v>
      </c>
      <c r="V366" s="15">
        <f t="shared" si="168"/>
        <v>7171.2000000000007</v>
      </c>
      <c r="W366" s="15">
        <f t="shared" si="158"/>
        <v>104994.12738356444</v>
      </c>
      <c r="X366" s="15">
        <f t="shared" si="166"/>
        <v>6518000</v>
      </c>
      <c r="Y366" s="15">
        <f t="shared" si="162"/>
        <v>3277156.8754622857</v>
      </c>
      <c r="Z366" s="15">
        <f t="shared" si="159"/>
        <v>6518000</v>
      </c>
      <c r="AB366" s="2">
        <v>42305</v>
      </c>
      <c r="AC366" s="12">
        <f t="shared" si="148"/>
        <v>10644.542905194077</v>
      </c>
      <c r="AD366" s="12">
        <f t="shared" si="160"/>
        <v>874.59936560240953</v>
      </c>
      <c r="AE366" s="12">
        <f t="shared" si="165"/>
        <v>900.83734657048183</v>
      </c>
      <c r="AF366" s="34">
        <f t="shared" si="170"/>
        <v>86400</v>
      </c>
      <c r="AG366" s="36">
        <f t="shared" si="171"/>
        <v>86400</v>
      </c>
      <c r="AH366" s="15">
        <f t="shared" si="161"/>
        <v>-76656.294441376405</v>
      </c>
      <c r="AI366" s="15">
        <f t="shared" si="163"/>
        <v>0</v>
      </c>
      <c r="AJ366" s="15">
        <f>IF((IF($AJ$2&lt;=AI366,AH366,AH366+AI366-$AJ$2)+AJ365)&lt;0,0,IF($AJ$2&lt;=AI366,AH366,AH366+AI366-$AJ$2)+AJ365)</f>
        <v>0</v>
      </c>
    </row>
    <row r="367" spans="1:36" x14ac:dyDescent="0.15">
      <c r="A367" s="2">
        <v>42306</v>
      </c>
      <c r="B367" s="42">
        <v>1.1239691300000001</v>
      </c>
      <c r="C367" s="12">
        <f t="shared" si="149"/>
        <v>97110.932832000006</v>
      </c>
      <c r="D367" s="12">
        <f>Výpar!$N$18/31</f>
        <v>7808.3674698795176</v>
      </c>
      <c r="E367" s="12">
        <f t="shared" si="150"/>
        <v>8042.6184939759032</v>
      </c>
      <c r="F367" s="13">
        <f t="shared" si="167"/>
        <v>11664</v>
      </c>
      <c r="G367" s="13">
        <f t="shared" si="151"/>
        <v>7171.2000000000007</v>
      </c>
      <c r="H367" s="14">
        <f t="shared" si="151"/>
        <v>7171.2000000000007</v>
      </c>
      <c r="I367" s="15">
        <f t="shared" si="145"/>
        <v>26006.400000000001</v>
      </c>
      <c r="J367" s="15">
        <f t="shared" si="146"/>
        <v>63061.9143380241</v>
      </c>
      <c r="K367" s="15">
        <f t="shared" si="152"/>
        <v>5199990.5045420462</v>
      </c>
      <c r="L367" s="15">
        <f t="shared" si="153"/>
        <v>0</v>
      </c>
      <c r="N367" s="2">
        <v>42306</v>
      </c>
      <c r="O367" s="42">
        <f t="shared" si="147"/>
        <v>0.37095875204934686</v>
      </c>
      <c r="P367" s="12">
        <f t="shared" si="154"/>
        <v>32050.836177063567</v>
      </c>
      <c r="Q367" s="12">
        <f t="shared" si="155"/>
        <v>2230.3951807228914</v>
      </c>
      <c r="R367" s="12">
        <f t="shared" si="156"/>
        <v>2297.307036144578</v>
      </c>
      <c r="S367" s="13">
        <f t="shared" si="157"/>
        <v>7171.2000000000007</v>
      </c>
      <c r="T367" s="13">
        <f t="shared" si="169"/>
        <v>0</v>
      </c>
      <c r="U367" s="14">
        <v>0</v>
      </c>
      <c r="V367" s="15">
        <f t="shared" si="168"/>
        <v>7171.2000000000007</v>
      </c>
      <c r="W367" s="15">
        <f t="shared" si="158"/>
        <v>22582.329140918988</v>
      </c>
      <c r="X367" s="15">
        <f t="shared" si="166"/>
        <v>6518000</v>
      </c>
      <c r="Y367" s="15">
        <f t="shared" si="162"/>
        <v>3299739.2046032045</v>
      </c>
      <c r="Z367" s="15">
        <f t="shared" si="159"/>
        <v>6518000</v>
      </c>
      <c r="AB367" s="2">
        <v>42306</v>
      </c>
      <c r="AC367" s="12">
        <f t="shared" si="148"/>
        <v>10591.99797144383</v>
      </c>
      <c r="AD367" s="12">
        <f t="shared" si="160"/>
        <v>874.59936560240953</v>
      </c>
      <c r="AE367" s="12">
        <f t="shared" si="165"/>
        <v>900.83734657048183</v>
      </c>
      <c r="AF367" s="34">
        <f t="shared" si="170"/>
        <v>86400</v>
      </c>
      <c r="AG367" s="36">
        <f t="shared" si="171"/>
        <v>0</v>
      </c>
      <c r="AH367" s="15">
        <f t="shared" si="161"/>
        <v>9691.1606248733478</v>
      </c>
      <c r="AI367" s="15">
        <f t="shared" si="163"/>
        <v>9691.1606248733478</v>
      </c>
      <c r="AJ367" s="15">
        <f t="shared" si="164"/>
        <v>0</v>
      </c>
    </row>
    <row r="368" spans="1:36" x14ac:dyDescent="0.15">
      <c r="A368" s="2">
        <v>42307</v>
      </c>
      <c r="B368" s="42">
        <v>1.0960901190000001</v>
      </c>
      <c r="C368" s="12">
        <f t="shared" si="149"/>
        <v>94702.186281600007</v>
      </c>
      <c r="D368" s="12">
        <f>Výpar!$N$18/31</f>
        <v>7808.3674698795176</v>
      </c>
      <c r="E368" s="12">
        <f t="shared" si="150"/>
        <v>8042.6184939759032</v>
      </c>
      <c r="F368" s="13">
        <f t="shared" si="167"/>
        <v>11664</v>
      </c>
      <c r="G368" s="13">
        <f t="shared" si="151"/>
        <v>7171.2000000000007</v>
      </c>
      <c r="H368" s="14">
        <f t="shared" si="151"/>
        <v>7171.2000000000007</v>
      </c>
      <c r="I368" s="15">
        <f t="shared" si="145"/>
        <v>26006.400000000001</v>
      </c>
      <c r="J368" s="15">
        <f t="shared" si="146"/>
        <v>60653.167787624101</v>
      </c>
      <c r="K368" s="15">
        <f t="shared" si="152"/>
        <v>5260643.6723296707</v>
      </c>
      <c r="L368" s="15">
        <f t="shared" si="153"/>
        <v>0</v>
      </c>
      <c r="N368" s="2">
        <v>42307</v>
      </c>
      <c r="O368" s="42">
        <f t="shared" si="147"/>
        <v>0.36175746452917268</v>
      </c>
      <c r="P368" s="12">
        <f t="shared" si="154"/>
        <v>31255.844935320518</v>
      </c>
      <c r="Q368" s="12">
        <f t="shared" si="155"/>
        <v>2230.3951807228914</v>
      </c>
      <c r="R368" s="12">
        <f t="shared" si="156"/>
        <v>2297.307036144578</v>
      </c>
      <c r="S368" s="13">
        <f t="shared" si="157"/>
        <v>7171.2000000000007</v>
      </c>
      <c r="T368" s="13">
        <f t="shared" si="169"/>
        <v>82252.800000000003</v>
      </c>
      <c r="U368" s="14">
        <v>0</v>
      </c>
      <c r="V368" s="15">
        <f t="shared" si="168"/>
        <v>7171.2000000000007</v>
      </c>
      <c r="W368" s="15">
        <f t="shared" si="158"/>
        <v>104040.13789917594</v>
      </c>
      <c r="X368" s="15">
        <f t="shared" si="166"/>
        <v>6518000</v>
      </c>
      <c r="Y368" s="15">
        <f t="shared" si="162"/>
        <v>3403779.3425023803</v>
      </c>
      <c r="Z368" s="15">
        <f t="shared" si="159"/>
        <v>6518000</v>
      </c>
      <c r="AB368" s="2">
        <v>42307</v>
      </c>
      <c r="AC368" s="12">
        <f t="shared" si="148"/>
        <v>10329.273293268852</v>
      </c>
      <c r="AD368" s="12">
        <f t="shared" si="160"/>
        <v>874.59936560240953</v>
      </c>
      <c r="AE368" s="12">
        <f t="shared" si="165"/>
        <v>900.83734657048183</v>
      </c>
      <c r="AF368" s="34">
        <f t="shared" si="170"/>
        <v>86400</v>
      </c>
      <c r="AG368" s="36">
        <f t="shared" si="171"/>
        <v>86400</v>
      </c>
      <c r="AH368" s="15">
        <f t="shared" si="161"/>
        <v>-76971.564053301627</v>
      </c>
      <c r="AI368" s="15">
        <f t="shared" si="163"/>
        <v>0</v>
      </c>
      <c r="AJ368" s="15">
        <f t="shared" si="164"/>
        <v>0</v>
      </c>
    </row>
    <row r="369" spans="1:36" x14ac:dyDescent="0.15">
      <c r="A369" s="2">
        <v>42308</v>
      </c>
      <c r="B369" s="42">
        <v>1.1668740099999999</v>
      </c>
      <c r="C369" s="12">
        <f>B369*86400</f>
        <v>100817.91446399999</v>
      </c>
      <c r="D369" s="12">
        <f>Výpar!$N$18/31</f>
        <v>7808.3674698795176</v>
      </c>
      <c r="E369" s="12">
        <f t="shared" si="150"/>
        <v>8042.6184939759032</v>
      </c>
      <c r="F369" s="13">
        <f t="shared" si="167"/>
        <v>11664</v>
      </c>
      <c r="G369" s="13">
        <f t="shared" si="151"/>
        <v>7171.2000000000007</v>
      </c>
      <c r="H369" s="14">
        <f t="shared" si="151"/>
        <v>7171.2000000000007</v>
      </c>
      <c r="I369" s="15">
        <f t="shared" si="145"/>
        <v>26006.400000000001</v>
      </c>
      <c r="J369" s="15">
        <f t="shared" si="146"/>
        <v>66768.895970024081</v>
      </c>
      <c r="K369" s="15">
        <f t="shared" si="152"/>
        <v>5327412.5682996949</v>
      </c>
      <c r="L369" s="15">
        <f t="shared" si="153"/>
        <v>0</v>
      </c>
      <c r="N369" s="2">
        <v>42308</v>
      </c>
      <c r="O369" s="42">
        <f t="shared" si="147"/>
        <v>0.385119230586357</v>
      </c>
      <c r="P369" s="12">
        <f t="shared" si="154"/>
        <v>33274.301522661248</v>
      </c>
      <c r="Q369" s="12">
        <f t="shared" si="155"/>
        <v>2230.3951807228914</v>
      </c>
      <c r="R369" s="12">
        <f t="shared" si="156"/>
        <v>2297.307036144578</v>
      </c>
      <c r="S369" s="13">
        <f t="shared" si="157"/>
        <v>7171.2000000000007</v>
      </c>
      <c r="T369" s="13">
        <f t="shared" si="169"/>
        <v>0</v>
      </c>
      <c r="U369" s="14">
        <v>0</v>
      </c>
      <c r="V369" s="15">
        <f t="shared" si="168"/>
        <v>7171.2000000000007</v>
      </c>
      <c r="W369" s="15">
        <f t="shared" si="158"/>
        <v>23805.794486516668</v>
      </c>
      <c r="X369" s="15">
        <f t="shared" si="166"/>
        <v>6518000</v>
      </c>
      <c r="Y369" s="15">
        <f t="shared" si="162"/>
        <v>3427585.1369888969</v>
      </c>
      <c r="Z369" s="15">
        <f t="shared" si="159"/>
        <v>6518000</v>
      </c>
      <c r="AB369" s="2">
        <v>42308</v>
      </c>
      <c r="AC369" s="12">
        <f t="shared" si="148"/>
        <v>10996.322600826705</v>
      </c>
      <c r="AD369" s="12">
        <f t="shared" si="160"/>
        <v>874.59936560240953</v>
      </c>
      <c r="AE369" s="12">
        <f t="shared" si="165"/>
        <v>900.83734657048183</v>
      </c>
      <c r="AF369" s="34">
        <f t="shared" si="170"/>
        <v>86400</v>
      </c>
      <c r="AG369" s="36">
        <f t="shared" si="171"/>
        <v>0</v>
      </c>
      <c r="AH369" s="15">
        <f t="shared" si="161"/>
        <v>10095.485254256222</v>
      </c>
      <c r="AI369" s="15">
        <f t="shared" si="163"/>
        <v>10095.485254256222</v>
      </c>
      <c r="AJ369" s="15">
        <f t="shared" si="164"/>
        <v>0</v>
      </c>
    </row>
    <row r="370" spans="1:36" x14ac:dyDescent="0.15">
      <c r="A370" s="2"/>
      <c r="C370" s="12">
        <f>SUM(C5:C369)</f>
        <v>21662683.480367992</v>
      </c>
      <c r="D370" s="12"/>
      <c r="E370" s="12"/>
      <c r="F370" s="13"/>
      <c r="G370" s="13"/>
      <c r="H370" s="16"/>
      <c r="I370" s="15"/>
      <c r="J370" s="15"/>
      <c r="K370" s="15"/>
      <c r="L370" s="15"/>
      <c r="N370" s="2"/>
      <c r="P370" s="12">
        <f>SUM(P5:P369)</f>
        <v>7149628.7713144785</v>
      </c>
      <c r="Q370" s="12"/>
      <c r="R370" s="12"/>
      <c r="S370" s="13"/>
      <c r="T370" s="13"/>
      <c r="U370" s="16"/>
      <c r="V370" s="15"/>
      <c r="W370" s="15"/>
      <c r="X370" s="15"/>
      <c r="Y370" s="15"/>
      <c r="Z370" s="15"/>
      <c r="AB370" s="2"/>
      <c r="AC370" s="2"/>
      <c r="AD370" s="12"/>
      <c r="AE370" s="12"/>
      <c r="AF370" s="13"/>
      <c r="AG370" s="15"/>
      <c r="AH370" s="15"/>
      <c r="AI370" s="15"/>
      <c r="AJ370" s="15"/>
    </row>
    <row r="371" spans="1:36" x14ac:dyDescent="0.15">
      <c r="A371" s="2"/>
      <c r="C371" s="12"/>
      <c r="D371" s="12"/>
      <c r="E371" s="12"/>
      <c r="F371" s="13"/>
      <c r="G371" s="13"/>
      <c r="H371" s="16"/>
      <c r="I371" s="15"/>
      <c r="J371" s="15"/>
      <c r="K371" s="15"/>
      <c r="L371" s="15"/>
    </row>
    <row r="372" spans="1:36" x14ac:dyDescent="0.15">
      <c r="A372" s="2"/>
      <c r="C372" s="12"/>
      <c r="D372" s="12"/>
      <c r="E372" s="12"/>
      <c r="F372" s="13"/>
      <c r="G372" s="13"/>
      <c r="H372" s="4"/>
    </row>
    <row r="373" spans="1:36" x14ac:dyDescent="0.15">
      <c r="A373" s="2"/>
      <c r="F373" s="4"/>
      <c r="G373" s="4"/>
      <c r="H373" s="4"/>
    </row>
    <row r="374" spans="1:36" x14ac:dyDescent="0.15">
      <c r="A374" s="2"/>
      <c r="F374" s="4"/>
      <c r="G374" s="4"/>
      <c r="H374" s="4"/>
    </row>
    <row r="375" spans="1:36" x14ac:dyDescent="0.15">
      <c r="A375" s="2"/>
      <c r="F375" s="4"/>
      <c r="G375" s="4"/>
      <c r="H375" s="4"/>
    </row>
    <row r="376" spans="1:36" x14ac:dyDescent="0.15">
      <c r="A376" s="2"/>
      <c r="F376" s="4"/>
      <c r="G376" s="4"/>
      <c r="H376" s="4"/>
    </row>
    <row r="377" spans="1:36" x14ac:dyDescent="0.15">
      <c r="A377" s="2"/>
      <c r="F377" s="4"/>
      <c r="G377" s="4"/>
      <c r="H377" s="4"/>
    </row>
    <row r="378" spans="1:36" x14ac:dyDescent="0.15">
      <c r="A378" s="2"/>
      <c r="F378" s="4"/>
      <c r="G378" s="4"/>
      <c r="H378" s="4"/>
    </row>
    <row r="379" spans="1:36" x14ac:dyDescent="0.15">
      <c r="A379" s="2"/>
      <c r="F379" s="4"/>
      <c r="G379" s="4"/>
      <c r="H379" s="4"/>
    </row>
    <row r="380" spans="1:36" x14ac:dyDescent="0.15">
      <c r="A380" s="2"/>
      <c r="F380" s="4"/>
      <c r="G380" s="4"/>
      <c r="H380" s="4"/>
    </row>
    <row r="381" spans="1:36" x14ac:dyDescent="0.15">
      <c r="A381" s="2"/>
      <c r="F381" s="4"/>
      <c r="G381" s="4"/>
      <c r="H381" s="4"/>
    </row>
    <row r="382" spans="1:36" x14ac:dyDescent="0.15">
      <c r="A382" s="2"/>
      <c r="F382" s="4"/>
      <c r="G382" s="4"/>
      <c r="H382" s="4"/>
    </row>
    <row r="383" spans="1:36" x14ac:dyDescent="0.15">
      <c r="A383" s="2"/>
      <c r="F383" s="4"/>
      <c r="G383" s="4"/>
      <c r="H383" s="4"/>
    </row>
    <row r="384" spans="1:36" x14ac:dyDescent="0.15">
      <c r="A384" s="2"/>
      <c r="F384" s="4"/>
      <c r="G384" s="4"/>
      <c r="H384" s="4"/>
    </row>
    <row r="385" spans="1:8" x14ac:dyDescent="0.15">
      <c r="A385" s="2"/>
      <c r="F385" s="4"/>
      <c r="G385" s="4"/>
      <c r="H385" s="4"/>
    </row>
    <row r="386" spans="1:8" x14ac:dyDescent="0.15">
      <c r="A386" s="2"/>
      <c r="F386" s="4"/>
      <c r="G386" s="4"/>
      <c r="H386" s="4"/>
    </row>
    <row r="387" spans="1:8" x14ac:dyDescent="0.15">
      <c r="A387" s="2"/>
      <c r="F387" s="4"/>
      <c r="G387" s="4"/>
      <c r="H387" s="4"/>
    </row>
    <row r="388" spans="1:8" x14ac:dyDescent="0.15">
      <c r="A388" s="2"/>
      <c r="F388" s="4"/>
      <c r="G388" s="4"/>
      <c r="H388" s="4"/>
    </row>
    <row r="389" spans="1:8" x14ac:dyDescent="0.15">
      <c r="A389" s="2"/>
      <c r="F389" s="4"/>
      <c r="G389" s="4"/>
      <c r="H389" s="4"/>
    </row>
    <row r="390" spans="1:8" x14ac:dyDescent="0.15">
      <c r="A390" s="2"/>
      <c r="F390" s="4"/>
      <c r="G390" s="4"/>
      <c r="H390" s="4"/>
    </row>
    <row r="391" spans="1:8" x14ac:dyDescent="0.15">
      <c r="A391" s="2"/>
      <c r="F391" s="4"/>
      <c r="G391" s="4"/>
      <c r="H391" s="4"/>
    </row>
    <row r="392" spans="1:8" x14ac:dyDescent="0.15">
      <c r="A392" s="2"/>
      <c r="F392" s="4"/>
      <c r="G392" s="4"/>
      <c r="H392" s="4"/>
    </row>
    <row r="393" spans="1:8" x14ac:dyDescent="0.15">
      <c r="A393" s="2"/>
      <c r="F393" s="4"/>
      <c r="G393" s="4"/>
      <c r="H393" s="4"/>
    </row>
    <row r="394" spans="1:8" x14ac:dyDescent="0.15">
      <c r="A394" s="2"/>
      <c r="F394" s="4"/>
      <c r="G394" s="4"/>
      <c r="H394" s="4"/>
    </row>
    <row r="395" spans="1:8" x14ac:dyDescent="0.15">
      <c r="A395" s="2"/>
      <c r="F395" s="4"/>
      <c r="G395" s="4"/>
      <c r="H395" s="4"/>
    </row>
    <row r="396" spans="1:8" x14ac:dyDescent="0.15">
      <c r="A396" s="2"/>
      <c r="F396" s="4"/>
      <c r="G396" s="4"/>
      <c r="H396" s="4"/>
    </row>
    <row r="397" spans="1:8" x14ac:dyDescent="0.15">
      <c r="A397" s="2"/>
      <c r="F397" s="4"/>
      <c r="G397" s="4"/>
      <c r="H397" s="4"/>
    </row>
    <row r="398" spans="1:8" x14ac:dyDescent="0.15">
      <c r="A398" s="2"/>
      <c r="F398" s="4"/>
      <c r="G398" s="4"/>
      <c r="H398" s="4"/>
    </row>
    <row r="399" spans="1:8" x14ac:dyDescent="0.15">
      <c r="A399" s="2"/>
      <c r="F399" s="4"/>
      <c r="G399" s="4"/>
      <c r="H399" s="4"/>
    </row>
    <row r="400" spans="1:8" x14ac:dyDescent="0.15">
      <c r="A400" s="2"/>
      <c r="F400" s="4"/>
      <c r="G400" s="4"/>
      <c r="H400" s="4"/>
    </row>
    <row r="401" spans="1:8" x14ac:dyDescent="0.15">
      <c r="A401" s="2"/>
      <c r="F401" s="4"/>
      <c r="G401" s="4"/>
      <c r="H401" s="4"/>
    </row>
    <row r="402" spans="1:8" x14ac:dyDescent="0.15">
      <c r="A402" s="2"/>
      <c r="F402" s="4"/>
      <c r="G402" s="4"/>
      <c r="H402" s="4"/>
    </row>
    <row r="403" spans="1:8" x14ac:dyDescent="0.15">
      <c r="A403" s="2"/>
      <c r="F403" s="4"/>
      <c r="G403" s="4"/>
      <c r="H403" s="4"/>
    </row>
    <row r="404" spans="1:8" x14ac:dyDescent="0.15">
      <c r="A404" s="2"/>
      <c r="F404" s="4"/>
      <c r="G404" s="4"/>
      <c r="H404" s="4"/>
    </row>
    <row r="405" spans="1:8" x14ac:dyDescent="0.15">
      <c r="A405" s="2"/>
      <c r="F405" s="4"/>
      <c r="G405" s="4"/>
      <c r="H405" s="4"/>
    </row>
    <row r="406" spans="1:8" x14ac:dyDescent="0.15">
      <c r="A406" s="2"/>
      <c r="F406" s="4"/>
      <c r="G406" s="4"/>
      <c r="H406" s="4"/>
    </row>
    <row r="407" spans="1:8" x14ac:dyDescent="0.15">
      <c r="A407" s="2"/>
      <c r="F407" s="4"/>
      <c r="G407" s="4"/>
      <c r="H407" s="4"/>
    </row>
    <row r="408" spans="1:8" x14ac:dyDescent="0.15">
      <c r="A408" s="2"/>
      <c r="F408" s="4"/>
      <c r="G408" s="4"/>
      <c r="H408" s="4"/>
    </row>
    <row r="409" spans="1:8" x14ac:dyDescent="0.15">
      <c r="A409" s="2"/>
      <c r="F409" s="4"/>
      <c r="G409" s="4"/>
      <c r="H409" s="4"/>
    </row>
    <row r="410" spans="1:8" x14ac:dyDescent="0.15">
      <c r="A410" s="2"/>
      <c r="F410" s="4"/>
      <c r="G410" s="4"/>
      <c r="H410" s="4"/>
    </row>
    <row r="411" spans="1:8" x14ac:dyDescent="0.15">
      <c r="A411" s="2"/>
      <c r="F411" s="4"/>
      <c r="G411" s="4"/>
      <c r="H411" s="4"/>
    </row>
    <row r="412" spans="1:8" x14ac:dyDescent="0.15">
      <c r="A412" s="2"/>
      <c r="F412" s="4"/>
      <c r="G412" s="4"/>
      <c r="H412" s="4"/>
    </row>
    <row r="413" spans="1:8" x14ac:dyDescent="0.15">
      <c r="A413" s="2"/>
      <c r="F413" s="4"/>
      <c r="G413" s="4"/>
      <c r="H413" s="4"/>
    </row>
    <row r="414" spans="1:8" x14ac:dyDescent="0.15">
      <c r="A414" s="2"/>
      <c r="F414" s="4"/>
      <c r="G414" s="4"/>
      <c r="H414" s="4"/>
    </row>
    <row r="415" spans="1:8" x14ac:dyDescent="0.15">
      <c r="A415" s="2"/>
      <c r="F415" s="4"/>
      <c r="G415" s="4"/>
      <c r="H415" s="4"/>
    </row>
    <row r="416" spans="1:8" x14ac:dyDescent="0.15">
      <c r="A416" s="2"/>
      <c r="F416" s="4"/>
      <c r="G416" s="4"/>
      <c r="H416" s="4"/>
    </row>
    <row r="417" spans="1:8" x14ac:dyDescent="0.15">
      <c r="A417" s="2"/>
      <c r="F417" s="4"/>
      <c r="G417" s="4"/>
      <c r="H417" s="4"/>
    </row>
    <row r="418" spans="1:8" x14ac:dyDescent="0.15">
      <c r="A418" s="2"/>
      <c r="F418" s="4"/>
      <c r="G418" s="4"/>
      <c r="H418" s="4"/>
    </row>
    <row r="419" spans="1:8" x14ac:dyDescent="0.15">
      <c r="A419" s="2"/>
      <c r="F419" s="4"/>
      <c r="G419" s="4"/>
      <c r="H419" s="4"/>
    </row>
    <row r="420" spans="1:8" x14ac:dyDescent="0.15">
      <c r="A420" s="2"/>
      <c r="F420" s="4"/>
      <c r="G420" s="4"/>
      <c r="H420" s="4"/>
    </row>
    <row r="421" spans="1:8" x14ac:dyDescent="0.15">
      <c r="A421" s="2"/>
      <c r="F421" s="4"/>
      <c r="G421" s="4"/>
      <c r="H421" s="4"/>
    </row>
    <row r="422" spans="1:8" x14ac:dyDescent="0.15">
      <c r="A422" s="2"/>
      <c r="F422" s="4"/>
      <c r="G422" s="4"/>
      <c r="H422" s="4"/>
    </row>
    <row r="423" spans="1:8" x14ac:dyDescent="0.15">
      <c r="A423" s="2"/>
      <c r="F423" s="4"/>
      <c r="G423" s="4"/>
      <c r="H423" s="4"/>
    </row>
    <row r="424" spans="1:8" x14ac:dyDescent="0.15">
      <c r="A424" s="2"/>
      <c r="F424" s="4"/>
      <c r="G424" s="4"/>
      <c r="H424" s="4"/>
    </row>
    <row r="425" spans="1:8" x14ac:dyDescent="0.15">
      <c r="A425" s="2"/>
      <c r="F425" s="4"/>
      <c r="G425" s="4"/>
      <c r="H425" s="4"/>
    </row>
    <row r="426" spans="1:8" x14ac:dyDescent="0.15">
      <c r="A426" s="2"/>
      <c r="F426" s="4"/>
      <c r="G426" s="4"/>
      <c r="H426" s="4"/>
    </row>
    <row r="427" spans="1:8" x14ac:dyDescent="0.15">
      <c r="A427" s="2"/>
      <c r="F427" s="4"/>
      <c r="G427" s="4"/>
      <c r="H427" s="4"/>
    </row>
    <row r="428" spans="1:8" x14ac:dyDescent="0.15">
      <c r="A428" s="2"/>
      <c r="F428" s="4"/>
      <c r="G428" s="4"/>
      <c r="H428" s="4"/>
    </row>
    <row r="429" spans="1:8" x14ac:dyDescent="0.15">
      <c r="A429" s="2"/>
      <c r="F429" s="4"/>
      <c r="G429" s="4"/>
      <c r="H429" s="4"/>
    </row>
    <row r="430" spans="1:8" x14ac:dyDescent="0.15">
      <c r="A430" s="2"/>
      <c r="F430" s="4"/>
      <c r="G430" s="4"/>
      <c r="H430" s="4"/>
    </row>
    <row r="431" spans="1:8" x14ac:dyDescent="0.15">
      <c r="A431" s="2"/>
      <c r="F431" s="4"/>
      <c r="G431" s="4"/>
      <c r="H431" s="4"/>
    </row>
    <row r="432" spans="1:8" x14ac:dyDescent="0.15">
      <c r="A432" s="2"/>
      <c r="F432" s="4"/>
      <c r="G432" s="4"/>
      <c r="H432" s="4"/>
    </row>
    <row r="433" spans="1:8" x14ac:dyDescent="0.15">
      <c r="A433" s="2"/>
      <c r="F433" s="4"/>
      <c r="G433" s="4"/>
      <c r="H433" s="4"/>
    </row>
    <row r="434" spans="1:8" x14ac:dyDescent="0.15">
      <c r="A434" s="2"/>
      <c r="F434" s="4"/>
      <c r="G434" s="4"/>
      <c r="H434" s="4"/>
    </row>
    <row r="435" spans="1:8" x14ac:dyDescent="0.15">
      <c r="A435" s="2"/>
      <c r="F435" s="4"/>
      <c r="G435" s="4"/>
      <c r="H435" s="4"/>
    </row>
    <row r="436" spans="1:8" x14ac:dyDescent="0.15">
      <c r="A436" s="2"/>
      <c r="F436" s="4"/>
      <c r="G436" s="4"/>
      <c r="H436" s="4"/>
    </row>
    <row r="437" spans="1:8" x14ac:dyDescent="0.15">
      <c r="A437" s="2"/>
      <c r="F437" s="4"/>
      <c r="G437" s="4"/>
      <c r="H437" s="4"/>
    </row>
    <row r="438" spans="1:8" x14ac:dyDescent="0.15">
      <c r="A438" s="2"/>
      <c r="F438" s="4"/>
      <c r="G438" s="4"/>
      <c r="H438" s="4"/>
    </row>
    <row r="439" spans="1:8" x14ac:dyDescent="0.15">
      <c r="A439" s="2"/>
      <c r="F439" s="4"/>
      <c r="G439" s="4"/>
      <c r="H439" s="4"/>
    </row>
    <row r="440" spans="1:8" x14ac:dyDescent="0.15">
      <c r="A440" s="2"/>
      <c r="F440" s="4"/>
      <c r="G440" s="4"/>
      <c r="H440" s="4"/>
    </row>
    <row r="441" spans="1:8" x14ac:dyDescent="0.15">
      <c r="A441" s="2"/>
      <c r="F441" s="4"/>
      <c r="G441" s="4"/>
      <c r="H441" s="4"/>
    </row>
    <row r="442" spans="1:8" x14ac:dyDescent="0.15">
      <c r="A442" s="2"/>
      <c r="F442" s="4"/>
      <c r="G442" s="4"/>
      <c r="H442" s="4"/>
    </row>
    <row r="443" spans="1:8" x14ac:dyDescent="0.15">
      <c r="A443" s="2"/>
      <c r="F443" s="4"/>
      <c r="G443" s="4"/>
      <c r="H443" s="4"/>
    </row>
    <row r="444" spans="1:8" x14ac:dyDescent="0.15">
      <c r="A444" s="2"/>
      <c r="F444" s="4"/>
      <c r="G444" s="4"/>
      <c r="H444" s="4"/>
    </row>
    <row r="445" spans="1:8" x14ac:dyDescent="0.15">
      <c r="A445" s="2"/>
      <c r="F445" s="4"/>
      <c r="G445" s="4"/>
      <c r="H445" s="4"/>
    </row>
    <row r="446" spans="1:8" x14ac:dyDescent="0.15">
      <c r="A446" s="2"/>
      <c r="F446" s="4"/>
      <c r="G446" s="4"/>
      <c r="H446" s="4"/>
    </row>
    <row r="447" spans="1:8" x14ac:dyDescent="0.15">
      <c r="A447" s="2"/>
      <c r="F447" s="4"/>
      <c r="G447" s="4"/>
      <c r="H447" s="4"/>
    </row>
    <row r="448" spans="1:8" x14ac:dyDescent="0.15">
      <c r="A448" s="2"/>
      <c r="F448" s="4"/>
      <c r="G448" s="4"/>
      <c r="H448" s="4"/>
    </row>
    <row r="449" spans="1:8" x14ac:dyDescent="0.15">
      <c r="A449" s="2"/>
      <c r="F449" s="4"/>
      <c r="G449" s="4"/>
      <c r="H449" s="4"/>
    </row>
    <row r="450" spans="1:8" x14ac:dyDescent="0.15">
      <c r="A450" s="2"/>
      <c r="F450" s="4"/>
      <c r="G450" s="4"/>
      <c r="H450" s="4"/>
    </row>
    <row r="451" spans="1:8" x14ac:dyDescent="0.15">
      <c r="A451" s="2"/>
      <c r="F451" s="4"/>
      <c r="G451" s="4"/>
      <c r="H451" s="4"/>
    </row>
    <row r="452" spans="1:8" x14ac:dyDescent="0.15">
      <c r="A452" s="2"/>
      <c r="F452" s="4"/>
      <c r="G452" s="4"/>
      <c r="H452" s="4"/>
    </row>
    <row r="453" spans="1:8" x14ac:dyDescent="0.15">
      <c r="A453" s="2"/>
      <c r="F453" s="4"/>
      <c r="G453" s="4"/>
      <c r="H453" s="4"/>
    </row>
    <row r="454" spans="1:8" x14ac:dyDescent="0.15">
      <c r="A454" s="2"/>
      <c r="F454" s="4"/>
      <c r="G454" s="4"/>
      <c r="H454" s="4"/>
    </row>
    <row r="455" spans="1:8" x14ac:dyDescent="0.15">
      <c r="A455" s="2"/>
      <c r="F455" s="4"/>
      <c r="G455" s="4"/>
      <c r="H455" s="4"/>
    </row>
    <row r="456" spans="1:8" x14ac:dyDescent="0.15">
      <c r="A456" s="2"/>
      <c r="F456" s="4"/>
      <c r="G456" s="4"/>
      <c r="H456" s="4"/>
    </row>
    <row r="457" spans="1:8" x14ac:dyDescent="0.15">
      <c r="A457" s="2"/>
      <c r="F457" s="4"/>
      <c r="G457" s="4"/>
      <c r="H457" s="4"/>
    </row>
    <row r="458" spans="1:8" x14ac:dyDescent="0.15">
      <c r="A458" s="2"/>
      <c r="F458" s="4"/>
      <c r="G458" s="4"/>
      <c r="H458" s="4"/>
    </row>
    <row r="459" spans="1:8" x14ac:dyDescent="0.15">
      <c r="A459" s="2"/>
      <c r="F459" s="4"/>
      <c r="G459" s="4"/>
      <c r="H459" s="4"/>
    </row>
    <row r="460" spans="1:8" x14ac:dyDescent="0.15">
      <c r="A460" s="2"/>
      <c r="F460" s="4"/>
      <c r="G460" s="4"/>
      <c r="H460" s="4"/>
    </row>
    <row r="461" spans="1:8" x14ac:dyDescent="0.15">
      <c r="A461" s="2"/>
      <c r="F461" s="4"/>
      <c r="G461" s="4"/>
      <c r="H461" s="4"/>
    </row>
    <row r="462" spans="1:8" x14ac:dyDescent="0.15">
      <c r="A462" s="2"/>
      <c r="F462" s="4"/>
      <c r="G462" s="4"/>
      <c r="H462" s="4"/>
    </row>
    <row r="463" spans="1:8" x14ac:dyDescent="0.15">
      <c r="A463" s="2"/>
      <c r="F463" s="4"/>
      <c r="G463" s="4"/>
      <c r="H463" s="4"/>
    </row>
    <row r="464" spans="1:8" x14ac:dyDescent="0.15">
      <c r="A464" s="2"/>
      <c r="F464" s="4"/>
      <c r="G464" s="4"/>
      <c r="H464" s="4"/>
    </row>
    <row r="465" spans="1:8" x14ac:dyDescent="0.15">
      <c r="A465" s="2"/>
      <c r="F465" s="4"/>
      <c r="G465" s="4"/>
      <c r="H465" s="4"/>
    </row>
    <row r="466" spans="1:8" x14ac:dyDescent="0.15">
      <c r="A466" s="2"/>
      <c r="F466" s="4"/>
      <c r="G466" s="4"/>
      <c r="H466" s="4"/>
    </row>
    <row r="467" spans="1:8" x14ac:dyDescent="0.15">
      <c r="A467" s="2"/>
      <c r="F467" s="4"/>
      <c r="G467" s="4"/>
      <c r="H467" s="4"/>
    </row>
    <row r="468" spans="1:8" x14ac:dyDescent="0.15">
      <c r="A468" s="2"/>
      <c r="F468" s="4"/>
      <c r="G468" s="4"/>
      <c r="H468" s="4"/>
    </row>
    <row r="469" spans="1:8" x14ac:dyDescent="0.15">
      <c r="A469" s="2"/>
      <c r="F469" s="4"/>
      <c r="G469" s="4"/>
      <c r="H469" s="4"/>
    </row>
    <row r="470" spans="1:8" x14ac:dyDescent="0.15">
      <c r="A470" s="2"/>
      <c r="F470" s="4"/>
      <c r="G470" s="4"/>
      <c r="H470" s="4"/>
    </row>
    <row r="471" spans="1:8" x14ac:dyDescent="0.15">
      <c r="A471" s="2"/>
      <c r="F471" s="4"/>
      <c r="G471" s="4"/>
      <c r="H471" s="4"/>
    </row>
    <row r="472" spans="1:8" x14ac:dyDescent="0.15">
      <c r="A472" s="2"/>
      <c r="F472" s="4"/>
      <c r="G472" s="4"/>
      <c r="H472" s="4"/>
    </row>
    <row r="473" spans="1:8" x14ac:dyDescent="0.15">
      <c r="A473" s="2"/>
      <c r="F473" s="4"/>
      <c r="G473" s="4"/>
      <c r="H473" s="4"/>
    </row>
    <row r="474" spans="1:8" x14ac:dyDescent="0.15">
      <c r="A474" s="2"/>
      <c r="F474" s="4"/>
      <c r="G474" s="4"/>
      <c r="H474" s="4"/>
    </row>
    <row r="475" spans="1:8" x14ac:dyDescent="0.15">
      <c r="A475" s="2"/>
      <c r="F475" s="4"/>
      <c r="G475" s="4"/>
      <c r="H475" s="4"/>
    </row>
    <row r="476" spans="1:8" x14ac:dyDescent="0.15">
      <c r="A476" s="2"/>
      <c r="F476" s="4"/>
      <c r="G476" s="4"/>
      <c r="H476" s="4"/>
    </row>
    <row r="477" spans="1:8" x14ac:dyDescent="0.15">
      <c r="A477" s="2"/>
      <c r="F477" s="4"/>
      <c r="G477" s="4"/>
      <c r="H477" s="4"/>
    </row>
    <row r="478" spans="1:8" x14ac:dyDescent="0.15">
      <c r="A478" s="2"/>
      <c r="F478" s="4"/>
      <c r="G478" s="4"/>
      <c r="H478" s="4"/>
    </row>
    <row r="479" spans="1:8" x14ac:dyDescent="0.15">
      <c r="A479" s="2"/>
      <c r="F479" s="4"/>
      <c r="G479" s="4"/>
      <c r="H479" s="4"/>
    </row>
    <row r="480" spans="1:8" x14ac:dyDescent="0.15">
      <c r="A480" s="2"/>
      <c r="F480" s="4"/>
      <c r="G480" s="4"/>
      <c r="H480" s="4"/>
    </row>
    <row r="481" spans="1:8" x14ac:dyDescent="0.15">
      <c r="A481" s="2"/>
      <c r="F481" s="4"/>
      <c r="G481" s="4"/>
      <c r="H481" s="4"/>
    </row>
    <row r="482" spans="1:8" x14ac:dyDescent="0.15">
      <c r="A482" s="2"/>
      <c r="F482" s="4"/>
      <c r="G482" s="4"/>
      <c r="H482" s="4"/>
    </row>
    <row r="483" spans="1:8" x14ac:dyDescent="0.15">
      <c r="A483" s="2"/>
      <c r="F483" s="4"/>
      <c r="G483" s="4"/>
      <c r="H483" s="4"/>
    </row>
    <row r="484" spans="1:8" x14ac:dyDescent="0.15">
      <c r="A484" s="2"/>
      <c r="F484" s="4"/>
      <c r="G484" s="4"/>
      <c r="H484" s="4"/>
    </row>
    <row r="485" spans="1:8" x14ac:dyDescent="0.15">
      <c r="A485" s="2"/>
      <c r="F485" s="4"/>
      <c r="G485" s="4"/>
      <c r="H485" s="4"/>
    </row>
    <row r="486" spans="1:8" x14ac:dyDescent="0.15">
      <c r="A486" s="2"/>
      <c r="F486" s="4"/>
      <c r="G486" s="4"/>
      <c r="H486" s="4"/>
    </row>
    <row r="487" spans="1:8" x14ac:dyDescent="0.15">
      <c r="A487" s="2"/>
      <c r="F487" s="4"/>
      <c r="G487" s="4"/>
      <c r="H487" s="4"/>
    </row>
    <row r="488" spans="1:8" x14ac:dyDescent="0.15">
      <c r="A488" s="2"/>
      <c r="F488" s="4"/>
      <c r="G488" s="4"/>
      <c r="H488" s="4"/>
    </row>
    <row r="489" spans="1:8" x14ac:dyDescent="0.15">
      <c r="A489" s="2"/>
      <c r="F489" s="4"/>
      <c r="G489" s="4"/>
      <c r="H489" s="4"/>
    </row>
    <row r="490" spans="1:8" x14ac:dyDescent="0.15">
      <c r="A490" s="2"/>
      <c r="F490" s="4"/>
      <c r="G490" s="4"/>
      <c r="H490" s="4"/>
    </row>
    <row r="491" spans="1:8" x14ac:dyDescent="0.15">
      <c r="A491" s="2"/>
      <c r="F491" s="4"/>
      <c r="G491" s="4"/>
      <c r="H491" s="4"/>
    </row>
    <row r="492" spans="1:8" x14ac:dyDescent="0.15">
      <c r="A492" s="2"/>
      <c r="F492" s="4"/>
      <c r="G492" s="4"/>
      <c r="H492" s="4"/>
    </row>
    <row r="493" spans="1:8" x14ac:dyDescent="0.15">
      <c r="A493" s="2"/>
      <c r="F493" s="4"/>
      <c r="G493" s="4"/>
      <c r="H493" s="4"/>
    </row>
    <row r="494" spans="1:8" x14ac:dyDescent="0.15">
      <c r="A494" s="2"/>
      <c r="F494" s="4"/>
      <c r="G494" s="4"/>
      <c r="H494" s="4"/>
    </row>
    <row r="495" spans="1:8" x14ac:dyDescent="0.15">
      <c r="A495" s="2"/>
      <c r="F495" s="4"/>
      <c r="G495" s="4"/>
      <c r="H495" s="4"/>
    </row>
    <row r="496" spans="1:8" x14ac:dyDescent="0.15">
      <c r="A496" s="2"/>
      <c r="F496" s="4"/>
      <c r="G496" s="4"/>
      <c r="H496" s="4"/>
    </row>
    <row r="497" spans="1:8" x14ac:dyDescent="0.15">
      <c r="A497" s="2"/>
      <c r="F497" s="4"/>
      <c r="G497" s="4"/>
      <c r="H497" s="4"/>
    </row>
    <row r="498" spans="1:8" x14ac:dyDescent="0.15">
      <c r="A498" s="2"/>
      <c r="F498" s="4"/>
      <c r="G498" s="4"/>
      <c r="H498" s="4"/>
    </row>
    <row r="499" spans="1:8" x14ac:dyDescent="0.15">
      <c r="A499" s="2"/>
      <c r="F499" s="4"/>
      <c r="G499" s="4"/>
      <c r="H499" s="4"/>
    </row>
    <row r="500" spans="1:8" x14ac:dyDescent="0.15">
      <c r="A500" s="2"/>
      <c r="F500" s="4"/>
      <c r="G500" s="4"/>
      <c r="H500" s="4"/>
    </row>
    <row r="501" spans="1:8" x14ac:dyDescent="0.15">
      <c r="A501" s="2"/>
      <c r="F501" s="4"/>
      <c r="G501" s="4"/>
      <c r="H501" s="4"/>
    </row>
    <row r="502" spans="1:8" x14ac:dyDescent="0.15">
      <c r="A502" s="2"/>
      <c r="F502" s="4"/>
      <c r="G502" s="4"/>
      <c r="H502" s="4"/>
    </row>
    <row r="503" spans="1:8" x14ac:dyDescent="0.15">
      <c r="A503" s="2"/>
      <c r="F503" s="4"/>
      <c r="G503" s="4"/>
      <c r="H503" s="4"/>
    </row>
    <row r="504" spans="1:8" x14ac:dyDescent="0.15">
      <c r="A504" s="2"/>
      <c r="F504" s="4"/>
      <c r="G504" s="4"/>
      <c r="H504" s="4"/>
    </row>
    <row r="505" spans="1:8" x14ac:dyDescent="0.15">
      <c r="A505" s="2"/>
      <c r="F505" s="4"/>
      <c r="G505" s="4"/>
      <c r="H505" s="4"/>
    </row>
    <row r="506" spans="1:8" x14ac:dyDescent="0.15">
      <c r="A506" s="2"/>
      <c r="F506" s="4"/>
      <c r="G506" s="4"/>
      <c r="H506" s="4"/>
    </row>
    <row r="507" spans="1:8" x14ac:dyDescent="0.15">
      <c r="A507" s="2"/>
      <c r="F507" s="4"/>
      <c r="G507" s="4"/>
      <c r="H507" s="4"/>
    </row>
    <row r="508" spans="1:8" x14ac:dyDescent="0.15">
      <c r="A508" s="2"/>
      <c r="F508" s="4"/>
      <c r="G508" s="4"/>
      <c r="H508" s="4"/>
    </row>
    <row r="509" spans="1:8" x14ac:dyDescent="0.15">
      <c r="A509" s="2"/>
      <c r="F509" s="4"/>
      <c r="G509" s="4"/>
      <c r="H509" s="4"/>
    </row>
    <row r="510" spans="1:8" x14ac:dyDescent="0.15">
      <c r="A510" s="2"/>
      <c r="F510" s="4"/>
      <c r="G510" s="4"/>
      <c r="H510" s="4"/>
    </row>
    <row r="511" spans="1:8" x14ac:dyDescent="0.15">
      <c r="A511" s="2"/>
      <c r="F511" s="4"/>
      <c r="G511" s="4"/>
      <c r="H511" s="4"/>
    </row>
    <row r="512" spans="1:8" x14ac:dyDescent="0.15">
      <c r="A512" s="2"/>
      <c r="F512" s="4"/>
      <c r="G512" s="4"/>
      <c r="H512" s="4"/>
    </row>
    <row r="513" spans="1:8" x14ac:dyDescent="0.15">
      <c r="A513" s="2"/>
      <c r="F513" s="4"/>
      <c r="G513" s="4"/>
      <c r="H513" s="4"/>
    </row>
    <row r="514" spans="1:8" x14ac:dyDescent="0.15">
      <c r="A514" s="2"/>
      <c r="F514" s="4"/>
      <c r="G514" s="4"/>
      <c r="H514" s="4"/>
    </row>
    <row r="515" spans="1:8" x14ac:dyDescent="0.15">
      <c r="A515" s="2"/>
      <c r="F515" s="4"/>
      <c r="G515" s="4"/>
      <c r="H515" s="4"/>
    </row>
    <row r="516" spans="1:8" x14ac:dyDescent="0.15">
      <c r="A516" s="2"/>
      <c r="F516" s="4"/>
      <c r="G516" s="4"/>
      <c r="H516" s="4"/>
    </row>
    <row r="517" spans="1:8" x14ac:dyDescent="0.15">
      <c r="A517" s="2"/>
      <c r="F517" s="4"/>
      <c r="G517" s="4"/>
      <c r="H517" s="4"/>
    </row>
    <row r="518" spans="1:8" x14ac:dyDescent="0.15">
      <c r="A518" s="2"/>
      <c r="F518" s="4"/>
      <c r="G518" s="4"/>
      <c r="H518" s="4"/>
    </row>
    <row r="519" spans="1:8" x14ac:dyDescent="0.15">
      <c r="A519" s="2"/>
      <c r="F519" s="4"/>
      <c r="G519" s="4"/>
      <c r="H519" s="4"/>
    </row>
    <row r="520" spans="1:8" x14ac:dyDescent="0.15">
      <c r="A520" s="2"/>
      <c r="F520" s="4"/>
      <c r="G520" s="4"/>
      <c r="H520" s="4"/>
    </row>
    <row r="521" spans="1:8" x14ac:dyDescent="0.15">
      <c r="A521" s="2"/>
      <c r="F521" s="4"/>
      <c r="G521" s="4"/>
      <c r="H521" s="4"/>
    </row>
    <row r="522" spans="1:8" x14ac:dyDescent="0.15">
      <c r="A522" s="2"/>
      <c r="F522" s="4"/>
      <c r="G522" s="4"/>
      <c r="H522" s="4"/>
    </row>
    <row r="523" spans="1:8" x14ac:dyDescent="0.15">
      <c r="A523" s="2"/>
      <c r="F523" s="4"/>
      <c r="G523" s="4"/>
      <c r="H523" s="4"/>
    </row>
    <row r="524" spans="1:8" x14ac:dyDescent="0.15">
      <c r="A524" s="2"/>
      <c r="F524" s="4"/>
      <c r="G524" s="4"/>
      <c r="H524" s="4"/>
    </row>
    <row r="525" spans="1:8" x14ac:dyDescent="0.15">
      <c r="A525" s="2"/>
      <c r="F525" s="4"/>
      <c r="G525" s="4"/>
      <c r="H525" s="4"/>
    </row>
    <row r="526" spans="1:8" x14ac:dyDescent="0.15">
      <c r="A526" s="2"/>
      <c r="F526" s="4"/>
      <c r="G526" s="4"/>
      <c r="H526" s="4"/>
    </row>
    <row r="527" spans="1:8" x14ac:dyDescent="0.15">
      <c r="A527" s="2"/>
      <c r="F527" s="4"/>
      <c r="G527" s="4"/>
      <c r="H527" s="4"/>
    </row>
    <row r="528" spans="1:8" x14ac:dyDescent="0.15">
      <c r="A528" s="2"/>
      <c r="F528" s="4"/>
      <c r="G528" s="4"/>
      <c r="H528" s="4"/>
    </row>
    <row r="529" spans="1:8" x14ac:dyDescent="0.15">
      <c r="A529" s="2"/>
      <c r="F529" s="4"/>
      <c r="G529" s="4"/>
      <c r="H529" s="4"/>
    </row>
    <row r="530" spans="1:8" x14ac:dyDescent="0.15">
      <c r="A530" s="2"/>
      <c r="F530" s="4"/>
      <c r="G530" s="4"/>
      <c r="H530" s="4"/>
    </row>
    <row r="531" spans="1:8" x14ac:dyDescent="0.15">
      <c r="A531" s="2"/>
      <c r="F531" s="4"/>
      <c r="G531" s="4"/>
      <c r="H531" s="4"/>
    </row>
    <row r="532" spans="1:8" x14ac:dyDescent="0.15">
      <c r="A532" s="2"/>
      <c r="F532" s="4"/>
      <c r="G532" s="4"/>
      <c r="H532" s="4"/>
    </row>
    <row r="533" spans="1:8" x14ac:dyDescent="0.15">
      <c r="A533" s="2"/>
      <c r="F533" s="4"/>
      <c r="G533" s="4"/>
      <c r="H533" s="4"/>
    </row>
    <row r="534" spans="1:8" x14ac:dyDescent="0.15">
      <c r="A534" s="2"/>
      <c r="F534" s="4"/>
      <c r="G534" s="4"/>
      <c r="H534" s="4"/>
    </row>
    <row r="535" spans="1:8" x14ac:dyDescent="0.15">
      <c r="A535" s="2"/>
      <c r="F535" s="4"/>
      <c r="G535" s="4"/>
      <c r="H535" s="4"/>
    </row>
    <row r="536" spans="1:8" x14ac:dyDescent="0.15">
      <c r="A536" s="2"/>
      <c r="F536" s="4"/>
      <c r="G536" s="4"/>
      <c r="H536" s="4"/>
    </row>
    <row r="537" spans="1:8" x14ac:dyDescent="0.15">
      <c r="A537" s="2"/>
      <c r="F537" s="4"/>
      <c r="G537" s="4"/>
      <c r="H537" s="4"/>
    </row>
    <row r="538" spans="1:8" x14ac:dyDescent="0.15">
      <c r="A538" s="2"/>
      <c r="F538" s="4"/>
      <c r="G538" s="4"/>
      <c r="H538" s="4"/>
    </row>
    <row r="539" spans="1:8" x14ac:dyDescent="0.15">
      <c r="A539" s="2"/>
      <c r="F539" s="4"/>
      <c r="G539" s="4"/>
      <c r="H539" s="4"/>
    </row>
    <row r="540" spans="1:8" x14ac:dyDescent="0.15">
      <c r="A540" s="2"/>
      <c r="F540" s="4"/>
      <c r="G540" s="4"/>
      <c r="H540" s="4"/>
    </row>
    <row r="541" spans="1:8" x14ac:dyDescent="0.15">
      <c r="A541" s="2"/>
      <c r="F541" s="4"/>
      <c r="G541" s="4"/>
      <c r="H541" s="4"/>
    </row>
    <row r="542" spans="1:8" x14ac:dyDescent="0.15">
      <c r="A542" s="2"/>
      <c r="F542" s="4"/>
      <c r="G542" s="4"/>
      <c r="H542" s="4"/>
    </row>
    <row r="543" spans="1:8" x14ac:dyDescent="0.15">
      <c r="A543" s="2"/>
      <c r="F543" s="4"/>
      <c r="G543" s="4"/>
      <c r="H543" s="4"/>
    </row>
    <row r="544" spans="1:8" x14ac:dyDescent="0.15">
      <c r="A544" s="2"/>
      <c r="F544" s="4"/>
      <c r="G544" s="4"/>
      <c r="H544" s="4"/>
    </row>
    <row r="545" spans="1:8" x14ac:dyDescent="0.15">
      <c r="A545" s="2"/>
      <c r="F545" s="4"/>
      <c r="G545" s="4"/>
      <c r="H545" s="4"/>
    </row>
    <row r="546" spans="1:8" x14ac:dyDescent="0.15">
      <c r="A546" s="2"/>
      <c r="F546" s="4"/>
      <c r="G546" s="4"/>
      <c r="H546" s="4"/>
    </row>
    <row r="547" spans="1:8" x14ac:dyDescent="0.15">
      <c r="A547" s="2"/>
      <c r="F547" s="4"/>
      <c r="G547" s="4"/>
      <c r="H547" s="4"/>
    </row>
    <row r="548" spans="1:8" x14ac:dyDescent="0.15">
      <c r="A548" s="2"/>
      <c r="F548" s="4"/>
      <c r="G548" s="4"/>
      <c r="H548" s="4"/>
    </row>
    <row r="549" spans="1:8" x14ac:dyDescent="0.15">
      <c r="A549" s="2"/>
      <c r="F549" s="4"/>
      <c r="G549" s="4"/>
      <c r="H549" s="4"/>
    </row>
    <row r="550" spans="1:8" x14ac:dyDescent="0.15">
      <c r="A550" s="2"/>
      <c r="F550" s="4"/>
      <c r="G550" s="4"/>
      <c r="H550" s="4"/>
    </row>
    <row r="551" spans="1:8" x14ac:dyDescent="0.15">
      <c r="A551" s="2"/>
      <c r="F551" s="4"/>
      <c r="G551" s="4"/>
      <c r="H551" s="4"/>
    </row>
    <row r="552" spans="1:8" x14ac:dyDescent="0.15">
      <c r="A552" s="2"/>
      <c r="F552" s="4"/>
      <c r="G552" s="4"/>
      <c r="H552" s="4"/>
    </row>
    <row r="553" spans="1:8" x14ac:dyDescent="0.15">
      <c r="A553" s="2"/>
      <c r="F553" s="4"/>
      <c r="G553" s="4"/>
      <c r="H553" s="4"/>
    </row>
    <row r="554" spans="1:8" x14ac:dyDescent="0.15">
      <c r="A554" s="2"/>
      <c r="F554" s="4"/>
      <c r="G554" s="4"/>
      <c r="H554" s="4"/>
    </row>
    <row r="555" spans="1:8" x14ac:dyDescent="0.15">
      <c r="A555" s="2"/>
      <c r="F555" s="4"/>
      <c r="G555" s="4"/>
      <c r="H555" s="4"/>
    </row>
    <row r="556" spans="1:8" x14ac:dyDescent="0.15">
      <c r="A556" s="2"/>
      <c r="F556" s="4"/>
      <c r="G556" s="4"/>
      <c r="H556" s="4"/>
    </row>
    <row r="557" spans="1:8" x14ac:dyDescent="0.15">
      <c r="A557" s="2"/>
      <c r="F557" s="4"/>
      <c r="G557" s="4"/>
      <c r="H557" s="4"/>
    </row>
    <row r="558" spans="1:8" x14ac:dyDescent="0.15">
      <c r="A558" s="2"/>
      <c r="F558" s="4"/>
      <c r="G558" s="4"/>
      <c r="H558" s="4"/>
    </row>
    <row r="559" spans="1:8" x14ac:dyDescent="0.15">
      <c r="A559" s="2"/>
      <c r="F559" s="4"/>
      <c r="G559" s="4"/>
      <c r="H559" s="4"/>
    </row>
    <row r="560" spans="1:8" x14ac:dyDescent="0.15">
      <c r="A560" s="2"/>
      <c r="F560" s="4"/>
      <c r="G560" s="4"/>
      <c r="H560" s="4"/>
    </row>
    <row r="561" spans="1:8" x14ac:dyDescent="0.15">
      <c r="A561" s="2"/>
      <c r="F561" s="4"/>
      <c r="G561" s="4"/>
      <c r="H561" s="4"/>
    </row>
    <row r="562" spans="1:8" x14ac:dyDescent="0.15">
      <c r="A562" s="2"/>
      <c r="F562" s="4"/>
      <c r="G562" s="4"/>
      <c r="H562" s="4"/>
    </row>
    <row r="563" spans="1:8" x14ac:dyDescent="0.15">
      <c r="A563" s="2"/>
      <c r="F563" s="4"/>
      <c r="G563" s="4"/>
      <c r="H563" s="4"/>
    </row>
    <row r="564" spans="1:8" x14ac:dyDescent="0.15">
      <c r="A564" s="2"/>
      <c r="F564" s="4"/>
      <c r="G564" s="4"/>
      <c r="H564" s="4"/>
    </row>
    <row r="565" spans="1:8" x14ac:dyDescent="0.15">
      <c r="A565" s="2"/>
      <c r="F565" s="4"/>
      <c r="G565" s="4"/>
      <c r="H565" s="4"/>
    </row>
    <row r="566" spans="1:8" x14ac:dyDescent="0.15">
      <c r="A566" s="2"/>
      <c r="F566" s="4"/>
      <c r="G566" s="4"/>
      <c r="H566" s="4"/>
    </row>
    <row r="567" spans="1:8" x14ac:dyDescent="0.15">
      <c r="A567" s="2"/>
      <c r="F567" s="4"/>
      <c r="G567" s="4"/>
      <c r="H567" s="4"/>
    </row>
    <row r="568" spans="1:8" x14ac:dyDescent="0.15">
      <c r="A568" s="2"/>
      <c r="F568" s="4"/>
      <c r="G568" s="4"/>
      <c r="H568" s="4"/>
    </row>
    <row r="569" spans="1:8" x14ac:dyDescent="0.15">
      <c r="A569" s="2"/>
      <c r="F569" s="4"/>
      <c r="G569" s="4"/>
      <c r="H569" s="4"/>
    </row>
    <row r="570" spans="1:8" x14ac:dyDescent="0.15">
      <c r="A570" s="2"/>
      <c r="F570" s="4"/>
      <c r="G570" s="4"/>
      <c r="H570" s="4"/>
    </row>
    <row r="571" spans="1:8" x14ac:dyDescent="0.15">
      <c r="A571" s="2"/>
      <c r="F571" s="4"/>
      <c r="G571" s="4"/>
      <c r="H571" s="4"/>
    </row>
    <row r="572" spans="1:8" x14ac:dyDescent="0.15">
      <c r="A572" s="2"/>
      <c r="F572" s="4"/>
      <c r="G572" s="4"/>
      <c r="H572" s="4"/>
    </row>
    <row r="573" spans="1:8" x14ac:dyDescent="0.15">
      <c r="A573" s="2"/>
      <c r="F573" s="4"/>
      <c r="G573" s="4"/>
      <c r="H573" s="4"/>
    </row>
    <row r="574" spans="1:8" x14ac:dyDescent="0.15">
      <c r="A574" s="2"/>
      <c r="F574" s="4"/>
      <c r="G574" s="4"/>
      <c r="H574" s="4"/>
    </row>
    <row r="575" spans="1:8" x14ac:dyDescent="0.15">
      <c r="A575" s="2"/>
      <c r="F575" s="4"/>
      <c r="G575" s="4"/>
      <c r="H575" s="4"/>
    </row>
    <row r="576" spans="1:8" x14ac:dyDescent="0.15">
      <c r="A576" s="2"/>
      <c r="F576" s="4"/>
      <c r="G576" s="4"/>
      <c r="H576" s="4"/>
    </row>
    <row r="577" spans="1:8" x14ac:dyDescent="0.15">
      <c r="A577" s="2"/>
      <c r="F577" s="4"/>
      <c r="G577" s="4"/>
      <c r="H577" s="4"/>
    </row>
    <row r="578" spans="1:8" x14ac:dyDescent="0.15">
      <c r="A578" s="2"/>
      <c r="F578" s="4"/>
      <c r="G578" s="4"/>
      <c r="H578" s="4"/>
    </row>
    <row r="579" spans="1:8" x14ac:dyDescent="0.15">
      <c r="A579" s="2"/>
      <c r="F579" s="4"/>
      <c r="G579" s="4"/>
      <c r="H579" s="4"/>
    </row>
    <row r="580" spans="1:8" x14ac:dyDescent="0.15">
      <c r="A580" s="2"/>
      <c r="F580" s="4"/>
      <c r="G580" s="4"/>
      <c r="H580" s="4"/>
    </row>
    <row r="581" spans="1:8" x14ac:dyDescent="0.15">
      <c r="A581" s="2"/>
      <c r="F581" s="4"/>
      <c r="G581" s="4"/>
      <c r="H581" s="4"/>
    </row>
    <row r="582" spans="1:8" x14ac:dyDescent="0.15">
      <c r="A582" s="2"/>
      <c r="F582" s="4"/>
      <c r="G582" s="4"/>
      <c r="H582" s="4"/>
    </row>
    <row r="583" spans="1:8" x14ac:dyDescent="0.15">
      <c r="A583" s="2"/>
      <c r="F583" s="4"/>
      <c r="G583" s="4"/>
      <c r="H583" s="4"/>
    </row>
    <row r="584" spans="1:8" x14ac:dyDescent="0.15">
      <c r="A584" s="2"/>
      <c r="F584" s="4"/>
      <c r="G584" s="4"/>
      <c r="H584" s="4"/>
    </row>
    <row r="585" spans="1:8" x14ac:dyDescent="0.15">
      <c r="A585" s="2"/>
      <c r="F585" s="4"/>
      <c r="G585" s="4"/>
      <c r="H585" s="4"/>
    </row>
    <row r="586" spans="1:8" x14ac:dyDescent="0.15">
      <c r="A586" s="2"/>
      <c r="F586" s="4"/>
      <c r="G586" s="4"/>
      <c r="H586" s="4"/>
    </row>
    <row r="587" spans="1:8" x14ac:dyDescent="0.15">
      <c r="A587" s="2"/>
      <c r="F587" s="4"/>
      <c r="G587" s="4"/>
      <c r="H587" s="4"/>
    </row>
    <row r="588" spans="1:8" x14ac:dyDescent="0.15">
      <c r="A588" s="2"/>
      <c r="F588" s="4"/>
      <c r="G588" s="4"/>
      <c r="H588" s="4"/>
    </row>
    <row r="589" spans="1:8" x14ac:dyDescent="0.15">
      <c r="A589" s="2"/>
      <c r="F589" s="4"/>
      <c r="G589" s="4"/>
      <c r="H589" s="4"/>
    </row>
    <row r="590" spans="1:8" x14ac:dyDescent="0.15">
      <c r="A590" s="2"/>
      <c r="F590" s="4"/>
      <c r="G590" s="4"/>
      <c r="H590" s="4"/>
    </row>
    <row r="591" spans="1:8" x14ac:dyDescent="0.15">
      <c r="A591" s="2"/>
      <c r="F591" s="4"/>
      <c r="G591" s="4"/>
      <c r="H591" s="4"/>
    </row>
    <row r="592" spans="1:8" x14ac:dyDescent="0.15">
      <c r="A592" s="2"/>
      <c r="F592" s="4"/>
      <c r="G592" s="4"/>
      <c r="H592" s="4"/>
    </row>
    <row r="593" spans="1:8" x14ac:dyDescent="0.15">
      <c r="A593" s="2"/>
      <c r="F593" s="4"/>
      <c r="G593" s="4"/>
      <c r="H593" s="4"/>
    </row>
    <row r="594" spans="1:8" x14ac:dyDescent="0.15">
      <c r="A594" s="2"/>
      <c r="F594" s="4"/>
      <c r="G594" s="4"/>
      <c r="H594" s="4"/>
    </row>
    <row r="595" spans="1:8" x14ac:dyDescent="0.15">
      <c r="A595" s="2"/>
      <c r="F595" s="4"/>
      <c r="G595" s="4"/>
      <c r="H595" s="4"/>
    </row>
    <row r="596" spans="1:8" x14ac:dyDescent="0.15">
      <c r="A596" s="2"/>
      <c r="F596" s="4"/>
      <c r="G596" s="4"/>
      <c r="H596" s="4"/>
    </row>
    <row r="597" spans="1:8" x14ac:dyDescent="0.15">
      <c r="A597" s="2"/>
      <c r="F597" s="4"/>
      <c r="G597" s="4"/>
      <c r="H597" s="4"/>
    </row>
    <row r="598" spans="1:8" x14ac:dyDescent="0.15">
      <c r="A598" s="2"/>
      <c r="F598" s="4"/>
      <c r="G598" s="4"/>
      <c r="H598" s="4"/>
    </row>
    <row r="599" spans="1:8" x14ac:dyDescent="0.15">
      <c r="A599" s="2"/>
      <c r="F599" s="4"/>
      <c r="G599" s="4"/>
      <c r="H599" s="4"/>
    </row>
    <row r="600" spans="1:8" x14ac:dyDescent="0.15">
      <c r="A600" s="2"/>
      <c r="F600" s="4"/>
      <c r="G600" s="4"/>
      <c r="H600" s="4"/>
    </row>
    <row r="601" spans="1:8" x14ac:dyDescent="0.15">
      <c r="A601" s="2"/>
      <c r="F601" s="4"/>
      <c r="G601" s="4"/>
      <c r="H601" s="4"/>
    </row>
    <row r="602" spans="1:8" x14ac:dyDescent="0.15">
      <c r="A602" s="2"/>
      <c r="F602" s="4"/>
      <c r="G602" s="4"/>
      <c r="H602" s="4"/>
    </row>
    <row r="603" spans="1:8" x14ac:dyDescent="0.15">
      <c r="A603" s="2"/>
      <c r="F603" s="4"/>
      <c r="G603" s="4"/>
      <c r="H603" s="4"/>
    </row>
    <row r="604" spans="1:8" x14ac:dyDescent="0.15">
      <c r="A604" s="2"/>
      <c r="F604" s="4"/>
      <c r="G604" s="4"/>
      <c r="H604" s="4"/>
    </row>
    <row r="605" spans="1:8" x14ac:dyDescent="0.15">
      <c r="A605" s="2"/>
      <c r="F605" s="4"/>
      <c r="G605" s="4"/>
      <c r="H605" s="4"/>
    </row>
    <row r="606" spans="1:8" x14ac:dyDescent="0.15">
      <c r="A606" s="2"/>
      <c r="F606" s="4"/>
      <c r="G606" s="4"/>
      <c r="H606" s="4"/>
    </row>
    <row r="607" spans="1:8" x14ac:dyDescent="0.15">
      <c r="A607" s="2"/>
      <c r="F607" s="4"/>
      <c r="G607" s="4"/>
      <c r="H607" s="4"/>
    </row>
    <row r="608" spans="1:8" x14ac:dyDescent="0.15">
      <c r="A608" s="2"/>
      <c r="F608" s="4"/>
      <c r="G608" s="4"/>
      <c r="H608" s="4"/>
    </row>
    <row r="609" spans="1:8" x14ac:dyDescent="0.15">
      <c r="A609" s="2"/>
      <c r="F609" s="4"/>
      <c r="G609" s="4"/>
      <c r="H609" s="4"/>
    </row>
    <row r="610" spans="1:8" x14ac:dyDescent="0.15">
      <c r="A610" s="2"/>
      <c r="F610" s="4"/>
      <c r="G610" s="4"/>
      <c r="H610" s="4"/>
    </row>
    <row r="611" spans="1:8" x14ac:dyDescent="0.15">
      <c r="A611" s="2"/>
      <c r="F611" s="4"/>
      <c r="G611" s="4"/>
      <c r="H611" s="4"/>
    </row>
    <row r="612" spans="1:8" x14ac:dyDescent="0.15">
      <c r="A612" s="2"/>
      <c r="F612" s="4"/>
      <c r="G612" s="4"/>
      <c r="H612" s="4"/>
    </row>
    <row r="613" spans="1:8" x14ac:dyDescent="0.15">
      <c r="A613" s="2"/>
      <c r="F613" s="4"/>
      <c r="G613" s="4"/>
      <c r="H613" s="4"/>
    </row>
    <row r="614" spans="1:8" x14ac:dyDescent="0.15">
      <c r="A614" s="2"/>
      <c r="F614" s="4"/>
      <c r="G614" s="4"/>
      <c r="H614" s="4"/>
    </row>
    <row r="615" spans="1:8" x14ac:dyDescent="0.15">
      <c r="A615" s="2"/>
      <c r="F615" s="4"/>
      <c r="G615" s="4"/>
      <c r="H615" s="4"/>
    </row>
    <row r="616" spans="1:8" x14ac:dyDescent="0.15">
      <c r="A616" s="2"/>
      <c r="F616" s="4"/>
      <c r="G616" s="4"/>
      <c r="H616" s="4"/>
    </row>
    <row r="617" spans="1:8" x14ac:dyDescent="0.15">
      <c r="A617" s="2"/>
      <c r="F617" s="4"/>
      <c r="G617" s="4"/>
      <c r="H617" s="4"/>
    </row>
    <row r="618" spans="1:8" x14ac:dyDescent="0.15">
      <c r="A618" s="2"/>
      <c r="F618" s="4"/>
      <c r="G618" s="4"/>
      <c r="H618" s="4"/>
    </row>
    <row r="619" spans="1:8" x14ac:dyDescent="0.15">
      <c r="A619" s="2"/>
      <c r="F619" s="4"/>
      <c r="G619" s="4"/>
      <c r="H619" s="4"/>
    </row>
    <row r="620" spans="1:8" x14ac:dyDescent="0.15">
      <c r="A620" s="2"/>
      <c r="F620" s="4"/>
      <c r="G620" s="4"/>
      <c r="H620" s="4"/>
    </row>
    <row r="621" spans="1:8" x14ac:dyDescent="0.15">
      <c r="A621" s="2"/>
      <c r="F621" s="4"/>
      <c r="G621" s="4"/>
      <c r="H621" s="4"/>
    </row>
    <row r="622" spans="1:8" x14ac:dyDescent="0.15">
      <c r="A622" s="2"/>
      <c r="F622" s="4"/>
      <c r="G622" s="4"/>
      <c r="H622" s="4"/>
    </row>
    <row r="623" spans="1:8" x14ac:dyDescent="0.15">
      <c r="A623" s="2"/>
      <c r="F623" s="4"/>
      <c r="G623" s="4"/>
      <c r="H623" s="4"/>
    </row>
    <row r="624" spans="1:8" x14ac:dyDescent="0.15">
      <c r="A624" s="2"/>
      <c r="F624" s="4"/>
      <c r="G624" s="4"/>
      <c r="H624" s="4"/>
    </row>
    <row r="625" spans="1:8" x14ac:dyDescent="0.15">
      <c r="A625" s="2"/>
      <c r="F625" s="4"/>
      <c r="G625" s="4"/>
      <c r="H625" s="4"/>
    </row>
    <row r="626" spans="1:8" x14ac:dyDescent="0.15">
      <c r="A626" s="2"/>
      <c r="F626" s="4"/>
      <c r="G626" s="4"/>
      <c r="H626" s="4"/>
    </row>
    <row r="627" spans="1:8" x14ac:dyDescent="0.15">
      <c r="A627" s="2"/>
      <c r="F627" s="4"/>
      <c r="G627" s="4"/>
      <c r="H627" s="4"/>
    </row>
    <row r="628" spans="1:8" x14ac:dyDescent="0.15">
      <c r="A628" s="2"/>
      <c r="F628" s="4"/>
      <c r="G628" s="4"/>
      <c r="H628" s="4"/>
    </row>
    <row r="629" spans="1:8" x14ac:dyDescent="0.15">
      <c r="A629" s="2"/>
      <c r="F629" s="4"/>
      <c r="G629" s="4"/>
      <c r="H629" s="4"/>
    </row>
    <row r="630" spans="1:8" x14ac:dyDescent="0.15">
      <c r="A630" s="2"/>
      <c r="F630" s="4"/>
      <c r="G630" s="4"/>
      <c r="H630" s="4"/>
    </row>
    <row r="631" spans="1:8" x14ac:dyDescent="0.15">
      <c r="A631" s="2"/>
      <c r="F631" s="4"/>
      <c r="G631" s="4"/>
      <c r="H631" s="4"/>
    </row>
    <row r="632" spans="1:8" x14ac:dyDescent="0.15">
      <c r="A632" s="2"/>
      <c r="F632" s="4"/>
      <c r="G632" s="4"/>
      <c r="H632" s="4"/>
    </row>
    <row r="633" spans="1:8" x14ac:dyDescent="0.15">
      <c r="A633" s="2"/>
      <c r="F633" s="4"/>
      <c r="G633" s="4"/>
      <c r="H633" s="4"/>
    </row>
    <row r="634" spans="1:8" x14ac:dyDescent="0.15">
      <c r="A634" s="2"/>
      <c r="F634" s="4"/>
      <c r="G634" s="4"/>
      <c r="H634" s="4"/>
    </row>
    <row r="635" spans="1:8" x14ac:dyDescent="0.15">
      <c r="A635" s="2"/>
      <c r="F635" s="4"/>
      <c r="G635" s="4"/>
      <c r="H635" s="4"/>
    </row>
    <row r="636" spans="1:8" x14ac:dyDescent="0.15">
      <c r="A636" s="2"/>
      <c r="F636" s="4"/>
      <c r="G636" s="4"/>
      <c r="H636" s="4"/>
    </row>
    <row r="637" spans="1:8" x14ac:dyDescent="0.15">
      <c r="A637" s="2"/>
      <c r="F637" s="4"/>
      <c r="G637" s="4"/>
      <c r="H637" s="4"/>
    </row>
    <row r="638" spans="1:8" x14ac:dyDescent="0.15">
      <c r="A638" s="2"/>
      <c r="F638" s="4"/>
      <c r="G638" s="4"/>
      <c r="H638" s="4"/>
    </row>
    <row r="639" spans="1:8" x14ac:dyDescent="0.15">
      <c r="A639" s="2"/>
      <c r="F639" s="4"/>
      <c r="G639" s="4"/>
      <c r="H639" s="4"/>
    </row>
    <row r="640" spans="1:8" x14ac:dyDescent="0.15">
      <c r="A640" s="2"/>
      <c r="F640" s="4"/>
      <c r="G640" s="4"/>
      <c r="H640" s="4"/>
    </row>
    <row r="641" spans="1:8" x14ac:dyDescent="0.15">
      <c r="A641" s="2"/>
      <c r="F641" s="4"/>
      <c r="G641" s="4"/>
      <c r="H641" s="4"/>
    </row>
    <row r="642" spans="1:8" x14ac:dyDescent="0.15">
      <c r="A642" s="2"/>
      <c r="F642" s="4"/>
      <c r="G642" s="4"/>
      <c r="H642" s="4"/>
    </row>
    <row r="643" spans="1:8" x14ac:dyDescent="0.15">
      <c r="A643" s="2"/>
      <c r="F643" s="4"/>
      <c r="G643" s="4"/>
      <c r="H643" s="4"/>
    </row>
    <row r="644" spans="1:8" x14ac:dyDescent="0.15">
      <c r="A644" s="2"/>
      <c r="F644" s="4"/>
      <c r="G644" s="4"/>
      <c r="H644" s="4"/>
    </row>
    <row r="645" spans="1:8" x14ac:dyDescent="0.15">
      <c r="A645" s="2"/>
      <c r="F645" s="4"/>
      <c r="G645" s="4"/>
      <c r="H645" s="4"/>
    </row>
    <row r="646" spans="1:8" x14ac:dyDescent="0.15">
      <c r="A646" s="2"/>
      <c r="F646" s="4"/>
      <c r="G646" s="4"/>
      <c r="H646" s="4"/>
    </row>
    <row r="647" spans="1:8" x14ac:dyDescent="0.15">
      <c r="A647" s="2"/>
      <c r="F647" s="4"/>
      <c r="G647" s="4"/>
      <c r="H647" s="4"/>
    </row>
    <row r="648" spans="1:8" x14ac:dyDescent="0.15">
      <c r="A648" s="2"/>
      <c r="F648" s="4"/>
      <c r="G648" s="4"/>
      <c r="H648" s="4"/>
    </row>
    <row r="649" spans="1:8" x14ac:dyDescent="0.15">
      <c r="A649" s="2"/>
      <c r="F649" s="4"/>
      <c r="G649" s="4"/>
      <c r="H649" s="4"/>
    </row>
    <row r="650" spans="1:8" x14ac:dyDescent="0.15">
      <c r="A650" s="2"/>
      <c r="F650" s="4"/>
      <c r="G650" s="4"/>
      <c r="H650" s="4"/>
    </row>
    <row r="651" spans="1:8" x14ac:dyDescent="0.15">
      <c r="A651" s="2"/>
      <c r="F651" s="4"/>
      <c r="G651" s="4"/>
      <c r="H651" s="4"/>
    </row>
    <row r="652" spans="1:8" x14ac:dyDescent="0.15">
      <c r="A652" s="2"/>
      <c r="F652" s="4"/>
      <c r="G652" s="4"/>
      <c r="H652" s="4"/>
    </row>
    <row r="653" spans="1:8" x14ac:dyDescent="0.15">
      <c r="A653" s="2"/>
      <c r="F653" s="4"/>
      <c r="G653" s="4"/>
      <c r="H653" s="4"/>
    </row>
    <row r="654" spans="1:8" x14ac:dyDescent="0.15">
      <c r="A654" s="2"/>
      <c r="F654" s="4"/>
      <c r="G654" s="4"/>
      <c r="H654" s="4"/>
    </row>
    <row r="655" spans="1:8" x14ac:dyDescent="0.15">
      <c r="A655" s="2"/>
      <c r="F655" s="4"/>
      <c r="G655" s="4"/>
      <c r="H655" s="4"/>
    </row>
    <row r="656" spans="1:8" x14ac:dyDescent="0.15">
      <c r="A656" s="2"/>
      <c r="F656" s="4"/>
      <c r="G656" s="4"/>
      <c r="H656" s="4"/>
    </row>
    <row r="657" spans="1:8" x14ac:dyDescent="0.15">
      <c r="A657" s="2"/>
      <c r="F657" s="4"/>
      <c r="G657" s="4"/>
      <c r="H657" s="4"/>
    </row>
    <row r="658" spans="1:8" x14ac:dyDescent="0.15">
      <c r="A658" s="2"/>
      <c r="F658" s="4"/>
      <c r="G658" s="4"/>
      <c r="H658" s="4"/>
    </row>
    <row r="659" spans="1:8" x14ac:dyDescent="0.15">
      <c r="A659" s="2"/>
      <c r="F659" s="4"/>
      <c r="G659" s="4"/>
      <c r="H659" s="4"/>
    </row>
    <row r="660" spans="1:8" x14ac:dyDescent="0.15">
      <c r="A660" s="2"/>
      <c r="F660" s="4"/>
      <c r="G660" s="4"/>
      <c r="H660" s="4"/>
    </row>
    <row r="661" spans="1:8" x14ac:dyDescent="0.15">
      <c r="F661" s="4"/>
      <c r="G661" s="4"/>
      <c r="H661" s="4"/>
    </row>
    <row r="662" spans="1:8" x14ac:dyDescent="0.15">
      <c r="F662" s="4"/>
      <c r="G662" s="4"/>
      <c r="H662" s="4"/>
    </row>
    <row r="663" spans="1:8" x14ac:dyDescent="0.15">
      <c r="F663" s="4"/>
      <c r="G663" s="4"/>
      <c r="H663" s="4"/>
    </row>
    <row r="664" spans="1:8" x14ac:dyDescent="0.15">
      <c r="F664" s="4"/>
      <c r="G664" s="4"/>
      <c r="H664" s="4"/>
    </row>
    <row r="665" spans="1:8" x14ac:dyDescent="0.15">
      <c r="F665" s="4"/>
      <c r="G665" s="4"/>
      <c r="H665" s="4"/>
    </row>
    <row r="666" spans="1:8" x14ac:dyDescent="0.15">
      <c r="F666" s="4"/>
      <c r="G666" s="4"/>
      <c r="H666" s="4"/>
    </row>
    <row r="667" spans="1:8" x14ac:dyDescent="0.15">
      <c r="F667" s="4"/>
      <c r="G667" s="4"/>
      <c r="H667" s="4"/>
    </row>
    <row r="668" spans="1:8" x14ac:dyDescent="0.15">
      <c r="F668" s="4"/>
      <c r="G668" s="4"/>
      <c r="H668" s="4"/>
    </row>
    <row r="669" spans="1:8" x14ac:dyDescent="0.15">
      <c r="F669" s="4"/>
      <c r="G669" s="4"/>
      <c r="H669" s="4"/>
    </row>
    <row r="670" spans="1:8" x14ac:dyDescent="0.15">
      <c r="F670" s="4"/>
      <c r="G670" s="4"/>
      <c r="H670" s="4"/>
    </row>
    <row r="671" spans="1:8" x14ac:dyDescent="0.15">
      <c r="F671" s="4"/>
      <c r="G671" s="4"/>
      <c r="H671" s="4"/>
    </row>
    <row r="672" spans="1:8" x14ac:dyDescent="0.15">
      <c r="F672" s="4"/>
      <c r="G672" s="4"/>
      <c r="H672" s="4"/>
    </row>
    <row r="673" spans="6:8" x14ac:dyDescent="0.15">
      <c r="F673" s="4"/>
      <c r="G673" s="4"/>
      <c r="H673" s="4"/>
    </row>
    <row r="674" spans="6:8" x14ac:dyDescent="0.15">
      <c r="F674" s="4"/>
      <c r="G674" s="4"/>
      <c r="H674" s="4"/>
    </row>
    <row r="675" spans="6:8" x14ac:dyDescent="0.15">
      <c r="F675" s="4"/>
      <c r="G675" s="4"/>
      <c r="H675" s="4"/>
    </row>
    <row r="676" spans="6:8" x14ac:dyDescent="0.15">
      <c r="F676" s="4"/>
      <c r="G676" s="4"/>
      <c r="H676" s="4"/>
    </row>
    <row r="677" spans="6:8" x14ac:dyDescent="0.15">
      <c r="F677" s="4"/>
      <c r="G677" s="4"/>
      <c r="H677" s="4"/>
    </row>
    <row r="678" spans="6:8" x14ac:dyDescent="0.15">
      <c r="F678" s="4"/>
      <c r="G678" s="4"/>
      <c r="H678" s="4"/>
    </row>
    <row r="679" spans="6:8" x14ac:dyDescent="0.15">
      <c r="F679" s="4"/>
      <c r="G679" s="4"/>
      <c r="H679" s="4"/>
    </row>
    <row r="680" spans="6:8" x14ac:dyDescent="0.15">
      <c r="F680" s="4"/>
      <c r="G680" s="4"/>
      <c r="H680" s="4"/>
    </row>
    <row r="681" spans="6:8" x14ac:dyDescent="0.15">
      <c r="F681" s="4"/>
      <c r="G681" s="4"/>
      <c r="H681" s="4"/>
    </row>
    <row r="682" spans="6:8" x14ac:dyDescent="0.15">
      <c r="F682" s="4"/>
      <c r="G682" s="4"/>
      <c r="H682" s="4"/>
    </row>
    <row r="683" spans="6:8" x14ac:dyDescent="0.15">
      <c r="F683" s="4"/>
      <c r="G683" s="4"/>
      <c r="H683" s="4"/>
    </row>
    <row r="684" spans="6:8" x14ac:dyDescent="0.15">
      <c r="F684" s="4"/>
      <c r="G684" s="4"/>
      <c r="H684" s="4"/>
    </row>
    <row r="685" spans="6:8" x14ac:dyDescent="0.15">
      <c r="F685" s="4"/>
      <c r="G685" s="4"/>
      <c r="H685" s="4"/>
    </row>
    <row r="686" spans="6:8" x14ac:dyDescent="0.15">
      <c r="F686" s="4"/>
      <c r="G686" s="4"/>
      <c r="H686" s="4"/>
    </row>
    <row r="687" spans="6:8" x14ac:dyDescent="0.15">
      <c r="F687" s="4"/>
      <c r="G687" s="4"/>
      <c r="H687" s="4"/>
    </row>
    <row r="688" spans="6:8" x14ac:dyDescent="0.15">
      <c r="F688" s="4"/>
      <c r="G688" s="4"/>
      <c r="H688" s="4"/>
    </row>
    <row r="689" spans="6:8" x14ac:dyDescent="0.15">
      <c r="F689" s="4"/>
      <c r="G689" s="4"/>
      <c r="H689" s="4"/>
    </row>
    <row r="690" spans="6:8" x14ac:dyDescent="0.15">
      <c r="F690" s="4"/>
      <c r="G690" s="4"/>
      <c r="H690" s="4"/>
    </row>
    <row r="691" spans="6:8" x14ac:dyDescent="0.15">
      <c r="F691" s="4"/>
      <c r="G691" s="4"/>
      <c r="H691" s="4"/>
    </row>
    <row r="692" spans="6:8" x14ac:dyDescent="0.15">
      <c r="F692" s="4"/>
      <c r="G692" s="4"/>
      <c r="H692" s="4"/>
    </row>
    <row r="693" spans="6:8" x14ac:dyDescent="0.15">
      <c r="F693" s="4"/>
      <c r="G693" s="4"/>
      <c r="H693" s="4"/>
    </row>
    <row r="694" spans="6:8" x14ac:dyDescent="0.15">
      <c r="F694" s="4"/>
      <c r="G694" s="4"/>
      <c r="H694" s="4"/>
    </row>
    <row r="695" spans="6:8" x14ac:dyDescent="0.15">
      <c r="F695" s="4"/>
      <c r="G695" s="4"/>
      <c r="H695" s="4"/>
    </row>
    <row r="696" spans="6:8" x14ac:dyDescent="0.15">
      <c r="F696" s="4"/>
      <c r="G696" s="4"/>
      <c r="H696" s="4"/>
    </row>
    <row r="697" spans="6:8" x14ac:dyDescent="0.15">
      <c r="F697" s="4"/>
      <c r="G697" s="4"/>
      <c r="H697" s="4"/>
    </row>
    <row r="698" spans="6:8" x14ac:dyDescent="0.15">
      <c r="F698" s="4"/>
      <c r="G698" s="4"/>
      <c r="H698" s="4"/>
    </row>
    <row r="699" spans="6:8" x14ac:dyDescent="0.15">
      <c r="F699" s="4"/>
      <c r="G699" s="4"/>
      <c r="H699" s="4"/>
    </row>
    <row r="700" spans="6:8" x14ac:dyDescent="0.15">
      <c r="F700" s="4"/>
      <c r="G700" s="4"/>
      <c r="H700" s="4"/>
    </row>
    <row r="701" spans="6:8" x14ac:dyDescent="0.15">
      <c r="F701" s="4"/>
      <c r="G701" s="4"/>
      <c r="H701" s="4"/>
    </row>
    <row r="702" spans="6:8" x14ac:dyDescent="0.15">
      <c r="F702" s="4"/>
      <c r="G702" s="4"/>
      <c r="H702" s="4"/>
    </row>
    <row r="703" spans="6:8" x14ac:dyDescent="0.15">
      <c r="F703" s="4"/>
      <c r="G703" s="4"/>
      <c r="H703" s="4"/>
    </row>
    <row r="704" spans="6:8" x14ac:dyDescent="0.15">
      <c r="F704" s="4"/>
      <c r="G704" s="4"/>
      <c r="H704" s="4"/>
    </row>
    <row r="705" spans="6:8" x14ac:dyDescent="0.15">
      <c r="F705" s="4"/>
      <c r="G705" s="4"/>
      <c r="H705" s="4"/>
    </row>
    <row r="706" spans="6:8" x14ac:dyDescent="0.15">
      <c r="F706" s="4"/>
      <c r="G706" s="4"/>
      <c r="H706" s="4"/>
    </row>
    <row r="707" spans="6:8" x14ac:dyDescent="0.15">
      <c r="F707" s="4"/>
      <c r="G707" s="4"/>
      <c r="H707" s="4"/>
    </row>
    <row r="708" spans="6:8" x14ac:dyDescent="0.15">
      <c r="F708" s="4"/>
      <c r="G708" s="4"/>
      <c r="H708" s="4"/>
    </row>
    <row r="709" spans="6:8" x14ac:dyDescent="0.15">
      <c r="F709" s="4"/>
      <c r="G709" s="4"/>
      <c r="H709" s="4"/>
    </row>
    <row r="710" spans="6:8" x14ac:dyDescent="0.15">
      <c r="F710" s="4"/>
      <c r="G710" s="4"/>
      <c r="H710" s="4"/>
    </row>
    <row r="711" spans="6:8" x14ac:dyDescent="0.15">
      <c r="F711" s="4"/>
      <c r="G711" s="4"/>
      <c r="H711" s="4"/>
    </row>
    <row r="712" spans="6:8" x14ac:dyDescent="0.15">
      <c r="F712" s="4"/>
      <c r="G712" s="4"/>
      <c r="H712" s="4"/>
    </row>
    <row r="713" spans="6:8" x14ac:dyDescent="0.15">
      <c r="F713" s="4"/>
      <c r="G713" s="4"/>
      <c r="H713" s="4"/>
    </row>
    <row r="714" spans="6:8" x14ac:dyDescent="0.15">
      <c r="F714" s="4"/>
      <c r="G714" s="4"/>
      <c r="H714" s="4"/>
    </row>
    <row r="715" spans="6:8" x14ac:dyDescent="0.15">
      <c r="F715" s="4"/>
      <c r="G715" s="4"/>
      <c r="H715" s="4"/>
    </row>
    <row r="716" spans="6:8" x14ac:dyDescent="0.15">
      <c r="F716" s="4"/>
      <c r="G716" s="4"/>
      <c r="H716" s="4"/>
    </row>
    <row r="717" spans="6:8" x14ac:dyDescent="0.15">
      <c r="F717" s="4"/>
      <c r="G717" s="4"/>
      <c r="H717" s="4"/>
    </row>
    <row r="718" spans="6:8" x14ac:dyDescent="0.15">
      <c r="F718" s="4"/>
      <c r="G718" s="4"/>
      <c r="H718" s="4"/>
    </row>
    <row r="719" spans="6:8" x14ac:dyDescent="0.15">
      <c r="F719" s="4"/>
      <c r="G719" s="4"/>
      <c r="H719" s="4"/>
    </row>
    <row r="720" spans="6:8" x14ac:dyDescent="0.15">
      <c r="F720" s="4"/>
      <c r="G720" s="4"/>
      <c r="H720" s="4"/>
    </row>
    <row r="721" spans="6:8" x14ac:dyDescent="0.15">
      <c r="F721" s="4"/>
      <c r="G721" s="4"/>
      <c r="H721" s="4"/>
    </row>
    <row r="722" spans="6:8" x14ac:dyDescent="0.15">
      <c r="F722" s="4"/>
      <c r="G722" s="4"/>
      <c r="H722" s="4"/>
    </row>
    <row r="723" spans="6:8" x14ac:dyDescent="0.15">
      <c r="F723" s="4"/>
      <c r="G723" s="4"/>
      <c r="H723" s="4"/>
    </row>
    <row r="724" spans="6:8" x14ac:dyDescent="0.15">
      <c r="F724" s="4"/>
      <c r="G724" s="4"/>
      <c r="H724" s="4"/>
    </row>
    <row r="725" spans="6:8" x14ac:dyDescent="0.15">
      <c r="F725" s="4"/>
      <c r="G725" s="4"/>
      <c r="H725" s="4"/>
    </row>
    <row r="726" spans="6:8" x14ac:dyDescent="0.15">
      <c r="F726" s="4"/>
      <c r="G726" s="4"/>
      <c r="H726" s="4"/>
    </row>
    <row r="727" spans="6:8" x14ac:dyDescent="0.15">
      <c r="F727" s="4"/>
      <c r="G727" s="4"/>
      <c r="H727" s="4"/>
    </row>
    <row r="728" spans="6:8" x14ac:dyDescent="0.15">
      <c r="F728" s="4"/>
      <c r="G728" s="4"/>
      <c r="H728" s="4"/>
    </row>
    <row r="729" spans="6:8" x14ac:dyDescent="0.15">
      <c r="F729" s="4"/>
      <c r="G729" s="4"/>
      <c r="H729" s="4"/>
    </row>
    <row r="730" spans="6:8" x14ac:dyDescent="0.15">
      <c r="F730" s="4"/>
      <c r="G730" s="4"/>
      <c r="H730" s="4"/>
    </row>
    <row r="731" spans="6:8" x14ac:dyDescent="0.15">
      <c r="F731" s="4"/>
      <c r="G731" s="4"/>
      <c r="H731" s="4"/>
    </row>
    <row r="732" spans="6:8" x14ac:dyDescent="0.15">
      <c r="F732" s="4"/>
      <c r="G732" s="4"/>
      <c r="H732" s="4"/>
    </row>
    <row r="733" spans="6:8" x14ac:dyDescent="0.15">
      <c r="F733" s="4"/>
      <c r="G733" s="4"/>
      <c r="H733" s="4"/>
    </row>
    <row r="734" spans="6:8" x14ac:dyDescent="0.15">
      <c r="F734" s="4"/>
      <c r="G734" s="4"/>
      <c r="H734" s="4"/>
    </row>
    <row r="735" spans="6:8" x14ac:dyDescent="0.15">
      <c r="F735" s="4"/>
      <c r="G735" s="4"/>
      <c r="H735" s="4"/>
    </row>
    <row r="736" spans="6:8" x14ac:dyDescent="0.15">
      <c r="F736" s="4"/>
      <c r="G736" s="4"/>
      <c r="H736" s="4"/>
    </row>
    <row r="737" spans="6:8" x14ac:dyDescent="0.15">
      <c r="F737" s="4"/>
      <c r="G737" s="4"/>
      <c r="H737" s="4"/>
    </row>
    <row r="738" spans="6:8" x14ac:dyDescent="0.15">
      <c r="F738" s="4"/>
      <c r="G738" s="4"/>
      <c r="H738" s="4"/>
    </row>
    <row r="739" spans="6:8" x14ac:dyDescent="0.15">
      <c r="F739" s="4"/>
      <c r="G739" s="4"/>
      <c r="H739" s="4"/>
    </row>
    <row r="740" spans="6:8" x14ac:dyDescent="0.15">
      <c r="F740" s="4"/>
      <c r="G740" s="4"/>
      <c r="H740" s="4"/>
    </row>
    <row r="741" spans="6:8" x14ac:dyDescent="0.15">
      <c r="F741" s="4"/>
      <c r="G741" s="4"/>
      <c r="H741" s="4"/>
    </row>
    <row r="742" spans="6:8" x14ac:dyDescent="0.15">
      <c r="F742" s="4"/>
      <c r="G742" s="4"/>
      <c r="H742" s="4"/>
    </row>
    <row r="743" spans="6:8" x14ac:dyDescent="0.15">
      <c r="F743" s="4"/>
      <c r="G743" s="4"/>
      <c r="H743" s="4"/>
    </row>
    <row r="744" spans="6:8" x14ac:dyDescent="0.15">
      <c r="F744" s="4"/>
      <c r="G744" s="4"/>
      <c r="H744" s="4"/>
    </row>
    <row r="745" spans="6:8" x14ac:dyDescent="0.15">
      <c r="F745" s="4"/>
      <c r="G745" s="4"/>
      <c r="H745" s="4"/>
    </row>
    <row r="746" spans="6:8" x14ac:dyDescent="0.15">
      <c r="F746" s="4"/>
      <c r="G746" s="4"/>
      <c r="H746" s="4"/>
    </row>
    <row r="747" spans="6:8" x14ac:dyDescent="0.15">
      <c r="F747" s="4"/>
      <c r="G747" s="4"/>
      <c r="H747" s="4"/>
    </row>
    <row r="748" spans="6:8" x14ac:dyDescent="0.15">
      <c r="F748" s="4"/>
      <c r="G748" s="4"/>
      <c r="H748" s="4"/>
    </row>
    <row r="749" spans="6:8" x14ac:dyDescent="0.15">
      <c r="F749" s="4"/>
      <c r="G749" s="4"/>
      <c r="H749" s="4"/>
    </row>
    <row r="750" spans="6:8" x14ac:dyDescent="0.15">
      <c r="F750" s="4"/>
      <c r="G750" s="4"/>
      <c r="H750" s="4"/>
    </row>
    <row r="751" spans="6:8" x14ac:dyDescent="0.15">
      <c r="F751" s="4"/>
      <c r="G751" s="4"/>
      <c r="H751" s="4"/>
    </row>
    <row r="752" spans="6:8" x14ac:dyDescent="0.15">
      <c r="F752" s="4"/>
      <c r="G752" s="4"/>
      <c r="H752" s="4"/>
    </row>
    <row r="753" spans="6:8" x14ac:dyDescent="0.15">
      <c r="F753" s="4"/>
      <c r="G753" s="4"/>
      <c r="H753" s="4"/>
    </row>
    <row r="754" spans="6:8" x14ac:dyDescent="0.15">
      <c r="F754" s="4"/>
      <c r="G754" s="4"/>
      <c r="H754" s="4"/>
    </row>
    <row r="755" spans="6:8" x14ac:dyDescent="0.15">
      <c r="F755" s="4"/>
      <c r="G755" s="4"/>
      <c r="H755" s="4"/>
    </row>
    <row r="756" spans="6:8" x14ac:dyDescent="0.15">
      <c r="F756" s="4"/>
      <c r="G756" s="4"/>
      <c r="H756" s="4"/>
    </row>
    <row r="757" spans="6:8" x14ac:dyDescent="0.15">
      <c r="F757" s="4"/>
      <c r="G757" s="4"/>
      <c r="H757" s="4"/>
    </row>
    <row r="758" spans="6:8" x14ac:dyDescent="0.15">
      <c r="F758" s="4"/>
      <c r="G758" s="4"/>
      <c r="H758" s="4"/>
    </row>
    <row r="759" spans="6:8" x14ac:dyDescent="0.15">
      <c r="F759" s="4"/>
      <c r="G759" s="4"/>
      <c r="H759" s="4"/>
    </row>
    <row r="760" spans="6:8" x14ac:dyDescent="0.15">
      <c r="F760" s="4"/>
      <c r="G760" s="4"/>
      <c r="H760" s="4"/>
    </row>
    <row r="761" spans="6:8" x14ac:dyDescent="0.15">
      <c r="F761" s="4"/>
      <c r="G761" s="4"/>
      <c r="H761" s="4"/>
    </row>
    <row r="762" spans="6:8" x14ac:dyDescent="0.15">
      <c r="F762" s="4"/>
      <c r="G762" s="4"/>
      <c r="H762" s="4"/>
    </row>
    <row r="763" spans="6:8" x14ac:dyDescent="0.15">
      <c r="F763" s="4"/>
      <c r="G763" s="4"/>
      <c r="H763" s="4"/>
    </row>
    <row r="764" spans="6:8" x14ac:dyDescent="0.15">
      <c r="F764" s="4"/>
      <c r="G764" s="4"/>
      <c r="H764" s="4"/>
    </row>
    <row r="765" spans="6:8" x14ac:dyDescent="0.15">
      <c r="F765" s="4"/>
      <c r="G765" s="4"/>
      <c r="H765" s="4"/>
    </row>
    <row r="766" spans="6:8" x14ac:dyDescent="0.15">
      <c r="F766" s="4"/>
      <c r="G766" s="4"/>
      <c r="H766" s="4"/>
    </row>
    <row r="767" spans="6:8" x14ac:dyDescent="0.15">
      <c r="F767" s="4"/>
      <c r="G767" s="4"/>
      <c r="H767" s="4"/>
    </row>
    <row r="768" spans="6:8" x14ac:dyDescent="0.15">
      <c r="F768" s="4"/>
      <c r="G768" s="4"/>
      <c r="H768" s="4"/>
    </row>
    <row r="769" spans="6:8" x14ac:dyDescent="0.15">
      <c r="F769" s="4"/>
      <c r="G769" s="4"/>
      <c r="H769" s="4"/>
    </row>
    <row r="770" spans="6:8" x14ac:dyDescent="0.15">
      <c r="F770" s="4"/>
      <c r="G770" s="4"/>
      <c r="H770" s="4"/>
    </row>
    <row r="771" spans="6:8" x14ac:dyDescent="0.15">
      <c r="F771" s="4"/>
      <c r="G771" s="4"/>
      <c r="H771" s="4"/>
    </row>
    <row r="772" spans="6:8" x14ac:dyDescent="0.15">
      <c r="F772" s="4"/>
      <c r="G772" s="4"/>
      <c r="H772" s="4"/>
    </row>
    <row r="773" spans="6:8" x14ac:dyDescent="0.15">
      <c r="F773" s="4"/>
      <c r="G773" s="4"/>
      <c r="H773" s="4"/>
    </row>
    <row r="774" spans="6:8" x14ac:dyDescent="0.15">
      <c r="F774" s="4"/>
      <c r="G774" s="4"/>
      <c r="H774" s="4"/>
    </row>
    <row r="775" spans="6:8" x14ac:dyDescent="0.15">
      <c r="F775" s="4"/>
      <c r="G775" s="4"/>
      <c r="H775" s="4"/>
    </row>
    <row r="776" spans="6:8" x14ac:dyDescent="0.15">
      <c r="F776" s="4"/>
      <c r="G776" s="4"/>
      <c r="H776" s="4"/>
    </row>
    <row r="777" spans="6:8" x14ac:dyDescent="0.15">
      <c r="F777" s="4"/>
      <c r="G777" s="4"/>
      <c r="H777" s="4"/>
    </row>
    <row r="778" spans="6:8" x14ac:dyDescent="0.15">
      <c r="F778" s="4"/>
      <c r="G778" s="4"/>
      <c r="H778" s="4"/>
    </row>
    <row r="779" spans="6:8" x14ac:dyDescent="0.15">
      <c r="F779" s="4"/>
      <c r="G779" s="4"/>
      <c r="H779" s="4"/>
    </row>
    <row r="780" spans="6:8" x14ac:dyDescent="0.15">
      <c r="F780" s="4"/>
      <c r="G780" s="4"/>
      <c r="H780" s="4"/>
    </row>
    <row r="781" spans="6:8" x14ac:dyDescent="0.15">
      <c r="F781" s="4"/>
      <c r="G781" s="4"/>
      <c r="H781" s="4"/>
    </row>
    <row r="782" spans="6:8" x14ac:dyDescent="0.15">
      <c r="F782" s="4"/>
      <c r="G782" s="4"/>
      <c r="H782" s="4"/>
    </row>
    <row r="783" spans="6:8" x14ac:dyDescent="0.15">
      <c r="F783" s="4"/>
      <c r="G783" s="4"/>
      <c r="H783" s="4"/>
    </row>
    <row r="784" spans="6:8" x14ac:dyDescent="0.15">
      <c r="F784" s="4"/>
      <c r="G784" s="4"/>
      <c r="H784" s="4"/>
    </row>
    <row r="785" spans="6:8" x14ac:dyDescent="0.15">
      <c r="F785" s="4"/>
      <c r="G785" s="4"/>
      <c r="H785" s="4"/>
    </row>
    <row r="786" spans="6:8" x14ac:dyDescent="0.15">
      <c r="F786" s="4"/>
      <c r="G786" s="4"/>
      <c r="H786" s="4"/>
    </row>
    <row r="787" spans="6:8" x14ac:dyDescent="0.15">
      <c r="F787" s="4"/>
      <c r="G787" s="4"/>
      <c r="H787" s="4"/>
    </row>
    <row r="788" spans="6:8" x14ac:dyDescent="0.15">
      <c r="F788" s="4"/>
      <c r="G788" s="4"/>
      <c r="H788" s="4"/>
    </row>
    <row r="789" spans="6:8" x14ac:dyDescent="0.15">
      <c r="F789" s="4"/>
      <c r="G789" s="4"/>
      <c r="H789" s="4"/>
    </row>
    <row r="790" spans="6:8" x14ac:dyDescent="0.15">
      <c r="F790" s="4"/>
      <c r="G790" s="4"/>
      <c r="H790" s="4"/>
    </row>
    <row r="791" spans="6:8" x14ac:dyDescent="0.15">
      <c r="F791" s="4"/>
      <c r="G791" s="4"/>
      <c r="H791" s="4"/>
    </row>
    <row r="792" spans="6:8" x14ac:dyDescent="0.15">
      <c r="F792" s="4"/>
      <c r="G792" s="4"/>
      <c r="H792" s="4"/>
    </row>
    <row r="793" spans="6:8" x14ac:dyDescent="0.15">
      <c r="F793" s="4"/>
      <c r="G793" s="4"/>
      <c r="H793" s="4"/>
    </row>
    <row r="794" spans="6:8" x14ac:dyDescent="0.15">
      <c r="F794" s="4"/>
      <c r="G794" s="4"/>
      <c r="H794" s="4"/>
    </row>
    <row r="795" spans="6:8" x14ac:dyDescent="0.15">
      <c r="F795" s="4"/>
      <c r="G795" s="4"/>
      <c r="H795" s="4"/>
    </row>
    <row r="796" spans="6:8" x14ac:dyDescent="0.15">
      <c r="F796" s="4"/>
      <c r="G796" s="4"/>
      <c r="H796" s="4"/>
    </row>
    <row r="797" spans="6:8" x14ac:dyDescent="0.15">
      <c r="F797" s="4"/>
      <c r="G797" s="4"/>
      <c r="H797" s="4"/>
    </row>
    <row r="798" spans="6:8" x14ac:dyDescent="0.15">
      <c r="F798" s="4"/>
      <c r="G798" s="4"/>
      <c r="H798" s="4"/>
    </row>
    <row r="799" spans="6:8" x14ac:dyDescent="0.15">
      <c r="F799" s="4"/>
      <c r="G799" s="4"/>
      <c r="H799" s="4"/>
    </row>
    <row r="800" spans="6:8" x14ac:dyDescent="0.15">
      <c r="F800" s="4"/>
      <c r="G800" s="4"/>
      <c r="H800" s="4"/>
    </row>
    <row r="801" spans="6:8" x14ac:dyDescent="0.15">
      <c r="F801" s="4"/>
      <c r="G801" s="4"/>
      <c r="H801" s="4"/>
    </row>
    <row r="802" spans="6:8" x14ac:dyDescent="0.15">
      <c r="F802" s="4"/>
      <c r="G802" s="4"/>
      <c r="H802" s="4"/>
    </row>
    <row r="803" spans="6:8" x14ac:dyDescent="0.15">
      <c r="F803" s="4"/>
      <c r="G803" s="4"/>
      <c r="H803" s="4"/>
    </row>
    <row r="804" spans="6:8" x14ac:dyDescent="0.15">
      <c r="F804" s="4"/>
      <c r="G804" s="4"/>
      <c r="H804" s="4"/>
    </row>
    <row r="805" spans="6:8" x14ac:dyDescent="0.15">
      <c r="F805" s="4"/>
      <c r="G805" s="4"/>
      <c r="H805" s="4"/>
    </row>
    <row r="806" spans="6:8" x14ac:dyDescent="0.15">
      <c r="F806" s="4"/>
      <c r="G806" s="4"/>
      <c r="H806" s="4"/>
    </row>
    <row r="807" spans="6:8" x14ac:dyDescent="0.15">
      <c r="F807" s="4"/>
      <c r="G807" s="4"/>
      <c r="H807" s="4"/>
    </row>
    <row r="808" spans="6:8" x14ac:dyDescent="0.15">
      <c r="F808" s="4"/>
      <c r="G808" s="4"/>
      <c r="H808" s="4"/>
    </row>
    <row r="809" spans="6:8" x14ac:dyDescent="0.15">
      <c r="F809" s="4"/>
      <c r="G809" s="4"/>
      <c r="H809" s="4"/>
    </row>
    <row r="810" spans="6:8" x14ac:dyDescent="0.15">
      <c r="F810" s="4"/>
      <c r="G810" s="4"/>
      <c r="H810" s="4"/>
    </row>
    <row r="811" spans="6:8" x14ac:dyDescent="0.15">
      <c r="F811" s="4"/>
      <c r="G811" s="4"/>
      <c r="H811" s="4"/>
    </row>
    <row r="812" spans="6:8" x14ac:dyDescent="0.15">
      <c r="F812" s="4"/>
      <c r="G812" s="4"/>
      <c r="H812" s="4"/>
    </row>
    <row r="813" spans="6:8" x14ac:dyDescent="0.15">
      <c r="F813" s="4"/>
      <c r="G813" s="4"/>
      <c r="H813" s="4"/>
    </row>
    <row r="814" spans="6:8" x14ac:dyDescent="0.15">
      <c r="F814" s="4"/>
      <c r="G814" s="4"/>
      <c r="H814" s="4"/>
    </row>
    <row r="815" spans="6:8" x14ac:dyDescent="0.15">
      <c r="F815" s="4"/>
      <c r="G815" s="4"/>
      <c r="H815" s="4"/>
    </row>
    <row r="816" spans="6:8" x14ac:dyDescent="0.15">
      <c r="F816" s="4"/>
      <c r="G816" s="4"/>
      <c r="H816" s="4"/>
    </row>
    <row r="817" spans="6:8" x14ac:dyDescent="0.15">
      <c r="F817" s="4"/>
      <c r="G817" s="4"/>
      <c r="H817" s="4"/>
    </row>
    <row r="818" spans="6:8" x14ac:dyDescent="0.15">
      <c r="F818" s="4"/>
      <c r="G818" s="4"/>
      <c r="H818" s="4"/>
    </row>
    <row r="819" spans="6:8" x14ac:dyDescent="0.15">
      <c r="F819" s="4"/>
      <c r="G819" s="4"/>
      <c r="H819" s="4"/>
    </row>
    <row r="820" spans="6:8" x14ac:dyDescent="0.15">
      <c r="F820" s="4"/>
      <c r="G820" s="4"/>
      <c r="H820" s="4"/>
    </row>
    <row r="821" spans="6:8" x14ac:dyDescent="0.15">
      <c r="F821" s="4"/>
      <c r="G821" s="4"/>
      <c r="H821" s="4"/>
    </row>
    <row r="822" spans="6:8" x14ac:dyDescent="0.15">
      <c r="F822" s="4"/>
      <c r="G822" s="4"/>
      <c r="H822" s="4"/>
    </row>
    <row r="823" spans="6:8" x14ac:dyDescent="0.15">
      <c r="F823" s="4"/>
      <c r="G823" s="4"/>
      <c r="H823" s="4"/>
    </row>
    <row r="824" spans="6:8" x14ac:dyDescent="0.15">
      <c r="F824" s="4"/>
      <c r="G824" s="4"/>
      <c r="H824" s="4"/>
    </row>
    <row r="825" spans="6:8" x14ac:dyDescent="0.15">
      <c r="F825" s="4"/>
      <c r="G825" s="4"/>
      <c r="H825" s="4"/>
    </row>
    <row r="826" spans="6:8" x14ac:dyDescent="0.15">
      <c r="F826" s="4"/>
      <c r="G826" s="4"/>
      <c r="H826" s="4"/>
    </row>
    <row r="827" spans="6:8" x14ac:dyDescent="0.15">
      <c r="F827" s="4"/>
      <c r="G827" s="4"/>
      <c r="H827" s="4"/>
    </row>
    <row r="828" spans="6:8" x14ac:dyDescent="0.15">
      <c r="F828" s="4"/>
      <c r="G828" s="4"/>
      <c r="H828" s="4"/>
    </row>
    <row r="829" spans="6:8" x14ac:dyDescent="0.15">
      <c r="F829" s="4"/>
      <c r="G829" s="4"/>
      <c r="H829" s="4"/>
    </row>
    <row r="830" spans="6:8" x14ac:dyDescent="0.15">
      <c r="F830" s="4"/>
      <c r="G830" s="4"/>
      <c r="H830" s="4"/>
    </row>
    <row r="831" spans="6:8" x14ac:dyDescent="0.15">
      <c r="F831" s="4"/>
      <c r="G831" s="4"/>
      <c r="H831" s="4"/>
    </row>
    <row r="832" spans="6:8" x14ac:dyDescent="0.15">
      <c r="F832" s="4"/>
      <c r="G832" s="4"/>
      <c r="H832" s="4"/>
    </row>
    <row r="833" spans="6:8" x14ac:dyDescent="0.15">
      <c r="F833" s="4"/>
      <c r="G833" s="4"/>
      <c r="H833" s="4"/>
    </row>
    <row r="834" spans="6:8" x14ac:dyDescent="0.15">
      <c r="F834" s="4"/>
      <c r="G834" s="4"/>
      <c r="H834" s="4"/>
    </row>
    <row r="835" spans="6:8" x14ac:dyDescent="0.15">
      <c r="F835" s="4"/>
      <c r="G835" s="4"/>
      <c r="H835" s="4"/>
    </row>
    <row r="836" spans="6:8" x14ac:dyDescent="0.15">
      <c r="F836" s="4"/>
      <c r="G836" s="4"/>
      <c r="H836" s="4"/>
    </row>
    <row r="837" spans="6:8" x14ac:dyDescent="0.15">
      <c r="F837" s="4"/>
      <c r="G837" s="4"/>
      <c r="H837" s="4"/>
    </row>
    <row r="838" spans="6:8" x14ac:dyDescent="0.15">
      <c r="F838" s="4"/>
      <c r="G838" s="4"/>
      <c r="H838" s="4"/>
    </row>
    <row r="839" spans="6:8" x14ac:dyDescent="0.15">
      <c r="F839" s="4"/>
      <c r="G839" s="4"/>
      <c r="H839" s="4"/>
    </row>
    <row r="840" spans="6:8" x14ac:dyDescent="0.15">
      <c r="F840" s="4"/>
      <c r="G840" s="4"/>
      <c r="H840" s="4"/>
    </row>
    <row r="841" spans="6:8" x14ac:dyDescent="0.15">
      <c r="F841" s="4"/>
      <c r="G841" s="4"/>
      <c r="H841" s="4"/>
    </row>
    <row r="842" spans="6:8" x14ac:dyDescent="0.15">
      <c r="F842" s="4"/>
      <c r="G842" s="4"/>
      <c r="H842" s="4"/>
    </row>
    <row r="843" spans="6:8" x14ac:dyDescent="0.15">
      <c r="F843" s="4"/>
      <c r="G843" s="4"/>
      <c r="H843" s="4"/>
    </row>
    <row r="844" spans="6:8" x14ac:dyDescent="0.15">
      <c r="F844" s="4"/>
      <c r="G844" s="4"/>
      <c r="H844" s="4"/>
    </row>
    <row r="845" spans="6:8" x14ac:dyDescent="0.15">
      <c r="F845" s="4"/>
      <c r="G845" s="4"/>
      <c r="H845" s="4"/>
    </row>
    <row r="846" spans="6:8" x14ac:dyDescent="0.15">
      <c r="F846" s="4"/>
      <c r="G846" s="4"/>
      <c r="H846" s="4"/>
    </row>
    <row r="847" spans="6:8" x14ac:dyDescent="0.15">
      <c r="F847" s="4"/>
      <c r="G847" s="4"/>
      <c r="H847" s="4"/>
    </row>
    <row r="848" spans="6:8" x14ac:dyDescent="0.15">
      <c r="F848" s="4"/>
      <c r="G848" s="4"/>
      <c r="H848" s="4"/>
    </row>
    <row r="849" spans="6:8" x14ac:dyDescent="0.15">
      <c r="F849" s="4"/>
      <c r="G849" s="4"/>
      <c r="H849" s="4"/>
    </row>
    <row r="850" spans="6:8" x14ac:dyDescent="0.15">
      <c r="F850" s="4"/>
      <c r="G850" s="4"/>
      <c r="H850" s="4"/>
    </row>
    <row r="851" spans="6:8" x14ac:dyDescent="0.15">
      <c r="F851" s="4"/>
      <c r="G851" s="4"/>
      <c r="H851" s="4"/>
    </row>
    <row r="852" spans="6:8" x14ac:dyDescent="0.15">
      <c r="F852" s="4"/>
      <c r="G852" s="4"/>
      <c r="H852" s="4"/>
    </row>
    <row r="853" spans="6:8" x14ac:dyDescent="0.15">
      <c r="F853" s="4"/>
      <c r="G853" s="4"/>
      <c r="H853" s="4"/>
    </row>
    <row r="854" spans="6:8" x14ac:dyDescent="0.15">
      <c r="F854" s="4"/>
      <c r="G854" s="4"/>
      <c r="H854" s="4"/>
    </row>
    <row r="855" spans="6:8" x14ac:dyDescent="0.15">
      <c r="F855" s="4"/>
      <c r="G855" s="4"/>
      <c r="H855" s="4"/>
    </row>
    <row r="856" spans="6:8" x14ac:dyDescent="0.15">
      <c r="F856" s="4"/>
      <c r="G856" s="4"/>
      <c r="H856" s="4"/>
    </row>
    <row r="857" spans="6:8" x14ac:dyDescent="0.15">
      <c r="F857" s="4"/>
      <c r="G857" s="4"/>
      <c r="H857" s="4"/>
    </row>
    <row r="858" spans="6:8" x14ac:dyDescent="0.15">
      <c r="F858" s="4"/>
      <c r="G858" s="4"/>
      <c r="H858" s="4"/>
    </row>
    <row r="859" spans="6:8" x14ac:dyDescent="0.15">
      <c r="F859" s="4"/>
      <c r="G859" s="4"/>
      <c r="H859" s="4"/>
    </row>
    <row r="860" spans="6:8" x14ac:dyDescent="0.15">
      <c r="F860" s="4"/>
      <c r="G860" s="4"/>
      <c r="H860" s="4"/>
    </row>
    <row r="861" spans="6:8" x14ac:dyDescent="0.15">
      <c r="F861" s="4"/>
      <c r="G861" s="4"/>
      <c r="H861" s="4"/>
    </row>
    <row r="862" spans="6:8" x14ac:dyDescent="0.15">
      <c r="F862" s="4"/>
      <c r="G862" s="4"/>
      <c r="H862" s="4"/>
    </row>
    <row r="863" spans="6:8" x14ac:dyDescent="0.15">
      <c r="F863" s="4"/>
      <c r="G863" s="4"/>
      <c r="H863" s="4"/>
    </row>
    <row r="864" spans="6:8" x14ac:dyDescent="0.15">
      <c r="F864" s="4"/>
      <c r="G864" s="4"/>
      <c r="H864" s="4"/>
    </row>
    <row r="865" spans="6:8" x14ac:dyDescent="0.15">
      <c r="F865" s="4"/>
      <c r="G865" s="4"/>
      <c r="H865" s="4"/>
    </row>
    <row r="866" spans="6:8" x14ac:dyDescent="0.15">
      <c r="F866" s="4"/>
      <c r="G866" s="4"/>
      <c r="H866" s="4"/>
    </row>
    <row r="867" spans="6:8" x14ac:dyDescent="0.15">
      <c r="F867" s="4"/>
      <c r="G867" s="4"/>
      <c r="H867" s="4"/>
    </row>
    <row r="868" spans="6:8" x14ac:dyDescent="0.15">
      <c r="F868" s="4"/>
      <c r="G868" s="4"/>
      <c r="H868" s="4"/>
    </row>
    <row r="869" spans="6:8" x14ac:dyDescent="0.15">
      <c r="F869" s="4"/>
      <c r="G869" s="4"/>
      <c r="H869" s="4"/>
    </row>
    <row r="870" spans="6:8" x14ac:dyDescent="0.15">
      <c r="F870" s="4"/>
      <c r="G870" s="4"/>
      <c r="H870" s="4"/>
    </row>
    <row r="871" spans="6:8" x14ac:dyDescent="0.15">
      <c r="F871" s="4"/>
      <c r="G871" s="4"/>
      <c r="H871" s="4"/>
    </row>
    <row r="872" spans="6:8" x14ac:dyDescent="0.15">
      <c r="F872" s="4"/>
      <c r="G872" s="4"/>
      <c r="H872" s="4"/>
    </row>
    <row r="873" spans="6:8" x14ac:dyDescent="0.15">
      <c r="F873" s="4"/>
      <c r="G873" s="4"/>
      <c r="H873" s="4"/>
    </row>
    <row r="874" spans="6:8" x14ac:dyDescent="0.15">
      <c r="F874" s="4"/>
      <c r="G874" s="4"/>
      <c r="H874" s="4"/>
    </row>
    <row r="875" spans="6:8" x14ac:dyDescent="0.15">
      <c r="F875" s="4"/>
      <c r="G875" s="4"/>
      <c r="H875" s="4"/>
    </row>
    <row r="876" spans="6:8" x14ac:dyDescent="0.15">
      <c r="F876" s="4"/>
      <c r="G876" s="4"/>
      <c r="H876" s="4"/>
    </row>
    <row r="877" spans="6:8" x14ac:dyDescent="0.15">
      <c r="F877" s="4"/>
      <c r="G877" s="4"/>
      <c r="H877" s="4"/>
    </row>
    <row r="878" spans="6:8" x14ac:dyDescent="0.15">
      <c r="F878" s="4"/>
      <c r="G878" s="4"/>
      <c r="H878" s="4"/>
    </row>
    <row r="879" spans="6:8" x14ac:dyDescent="0.15">
      <c r="F879" s="4"/>
      <c r="G879" s="4"/>
      <c r="H879" s="4"/>
    </row>
    <row r="880" spans="6:8" x14ac:dyDescent="0.15">
      <c r="F880" s="4"/>
      <c r="G880" s="4"/>
      <c r="H880" s="4"/>
    </row>
    <row r="881" spans="6:8" x14ac:dyDescent="0.15">
      <c r="F881" s="4"/>
      <c r="G881" s="4"/>
      <c r="H881" s="4"/>
    </row>
    <row r="882" spans="6:8" x14ac:dyDescent="0.15">
      <c r="F882" s="4"/>
      <c r="G882" s="4"/>
      <c r="H882" s="4"/>
    </row>
    <row r="883" spans="6:8" x14ac:dyDescent="0.15">
      <c r="F883" s="4"/>
      <c r="G883" s="4"/>
      <c r="H883" s="4"/>
    </row>
    <row r="884" spans="6:8" x14ac:dyDescent="0.15">
      <c r="F884" s="4"/>
      <c r="G884" s="4"/>
      <c r="H884" s="4"/>
    </row>
    <row r="885" spans="6:8" x14ac:dyDescent="0.15">
      <c r="F885" s="4"/>
      <c r="G885" s="4"/>
      <c r="H885" s="4"/>
    </row>
    <row r="886" spans="6:8" x14ac:dyDescent="0.15">
      <c r="F886" s="4"/>
      <c r="G886" s="4"/>
      <c r="H886" s="4"/>
    </row>
    <row r="887" spans="6:8" x14ac:dyDescent="0.15">
      <c r="F887" s="4"/>
      <c r="G887" s="4"/>
      <c r="H887" s="4"/>
    </row>
    <row r="888" spans="6:8" x14ac:dyDescent="0.15">
      <c r="F888" s="4"/>
      <c r="G888" s="4"/>
      <c r="H888" s="4"/>
    </row>
    <row r="889" spans="6:8" x14ac:dyDescent="0.15">
      <c r="F889" s="4"/>
      <c r="G889" s="4"/>
      <c r="H889" s="4"/>
    </row>
    <row r="890" spans="6:8" x14ac:dyDescent="0.15">
      <c r="F890" s="4"/>
      <c r="G890" s="4"/>
      <c r="H890" s="4"/>
    </row>
    <row r="891" spans="6:8" x14ac:dyDescent="0.15">
      <c r="F891" s="4"/>
      <c r="G891" s="4"/>
      <c r="H891" s="4"/>
    </row>
    <row r="892" spans="6:8" x14ac:dyDescent="0.15">
      <c r="F892" s="4"/>
      <c r="G892" s="4"/>
      <c r="H892" s="4"/>
    </row>
    <row r="893" spans="6:8" x14ac:dyDescent="0.15">
      <c r="F893" s="4"/>
      <c r="G893" s="4"/>
      <c r="H893" s="4"/>
    </row>
    <row r="894" spans="6:8" x14ac:dyDescent="0.15">
      <c r="F894" s="4"/>
      <c r="G894" s="4"/>
      <c r="H894" s="4"/>
    </row>
    <row r="895" spans="6:8" x14ac:dyDescent="0.15">
      <c r="F895" s="4"/>
      <c r="G895" s="4"/>
      <c r="H895" s="4"/>
    </row>
    <row r="896" spans="6:8" x14ac:dyDescent="0.15">
      <c r="F896" s="4"/>
      <c r="G896" s="4"/>
      <c r="H896" s="4"/>
    </row>
    <row r="897" spans="6:8" x14ac:dyDescent="0.15">
      <c r="F897" s="4"/>
      <c r="G897" s="4"/>
      <c r="H897" s="4"/>
    </row>
    <row r="898" spans="6:8" x14ac:dyDescent="0.15">
      <c r="F898" s="4"/>
      <c r="G898" s="4"/>
      <c r="H898" s="4"/>
    </row>
    <row r="899" spans="6:8" x14ac:dyDescent="0.15">
      <c r="F899" s="4"/>
      <c r="G899" s="4"/>
      <c r="H899" s="4"/>
    </row>
    <row r="900" spans="6:8" x14ac:dyDescent="0.15">
      <c r="F900" s="4"/>
      <c r="G900" s="4"/>
      <c r="H900" s="4"/>
    </row>
    <row r="901" spans="6:8" x14ac:dyDescent="0.15">
      <c r="F901" s="4"/>
      <c r="G901" s="4"/>
      <c r="H901" s="4"/>
    </row>
    <row r="902" spans="6:8" x14ac:dyDescent="0.15">
      <c r="F902" s="4"/>
      <c r="G902" s="4"/>
      <c r="H902" s="4"/>
    </row>
    <row r="903" spans="6:8" x14ac:dyDescent="0.15">
      <c r="F903" s="4"/>
      <c r="G903" s="4"/>
      <c r="H903" s="4"/>
    </row>
    <row r="904" spans="6:8" x14ac:dyDescent="0.15">
      <c r="F904" s="4"/>
      <c r="G904" s="4"/>
      <c r="H904" s="4"/>
    </row>
    <row r="905" spans="6:8" x14ac:dyDescent="0.15">
      <c r="F905" s="4"/>
      <c r="G905" s="4"/>
      <c r="H905" s="4"/>
    </row>
    <row r="906" spans="6:8" x14ac:dyDescent="0.15">
      <c r="F906" s="4"/>
      <c r="G906" s="4"/>
      <c r="H906" s="4"/>
    </row>
    <row r="907" spans="6:8" x14ac:dyDescent="0.15">
      <c r="F907" s="4"/>
      <c r="G907" s="4"/>
      <c r="H907" s="4"/>
    </row>
    <row r="908" spans="6:8" x14ac:dyDescent="0.15">
      <c r="F908" s="4"/>
      <c r="G908" s="4"/>
      <c r="H908" s="4"/>
    </row>
    <row r="909" spans="6:8" x14ac:dyDescent="0.15">
      <c r="F909" s="4"/>
      <c r="G909" s="4"/>
      <c r="H909" s="4"/>
    </row>
    <row r="910" spans="6:8" x14ac:dyDescent="0.15">
      <c r="F910" s="4"/>
      <c r="G910" s="4"/>
      <c r="H910" s="4"/>
    </row>
    <row r="911" spans="6:8" x14ac:dyDescent="0.15">
      <c r="F911" s="4"/>
      <c r="G911" s="4"/>
      <c r="H911" s="4"/>
    </row>
    <row r="912" spans="6:8" x14ac:dyDescent="0.15">
      <c r="F912" s="4"/>
      <c r="G912" s="4"/>
      <c r="H912" s="4"/>
    </row>
    <row r="913" spans="6:8" x14ac:dyDescent="0.15">
      <c r="F913" s="4"/>
      <c r="G913" s="4"/>
      <c r="H913" s="4"/>
    </row>
    <row r="914" spans="6:8" x14ac:dyDescent="0.15">
      <c r="F914" s="4"/>
      <c r="G914" s="4"/>
      <c r="H914" s="4"/>
    </row>
    <row r="915" spans="6:8" x14ac:dyDescent="0.15">
      <c r="F915" s="4"/>
      <c r="G915" s="4"/>
      <c r="H915" s="4"/>
    </row>
    <row r="916" spans="6:8" x14ac:dyDescent="0.15">
      <c r="F916" s="4"/>
      <c r="G916" s="4"/>
      <c r="H916" s="4"/>
    </row>
    <row r="917" spans="6:8" x14ac:dyDescent="0.15">
      <c r="F917" s="4"/>
      <c r="G917" s="4"/>
      <c r="H917" s="4"/>
    </row>
    <row r="918" spans="6:8" x14ac:dyDescent="0.15">
      <c r="F918" s="4"/>
      <c r="G918" s="4"/>
      <c r="H918" s="4"/>
    </row>
    <row r="919" spans="6:8" x14ac:dyDescent="0.15">
      <c r="F919" s="4"/>
      <c r="G919" s="4"/>
      <c r="H919" s="4"/>
    </row>
    <row r="920" spans="6:8" x14ac:dyDescent="0.15">
      <c r="F920" s="4"/>
      <c r="G920" s="4"/>
      <c r="H920" s="4"/>
    </row>
    <row r="921" spans="6:8" x14ac:dyDescent="0.15">
      <c r="F921" s="4"/>
      <c r="G921" s="4"/>
      <c r="H921" s="4"/>
    </row>
    <row r="922" spans="6:8" x14ac:dyDescent="0.15">
      <c r="F922" s="4"/>
      <c r="G922" s="4"/>
      <c r="H922" s="4"/>
    </row>
    <row r="923" spans="6:8" x14ac:dyDescent="0.15">
      <c r="F923" s="4"/>
      <c r="G923" s="4"/>
      <c r="H923" s="4"/>
    </row>
    <row r="924" spans="6:8" x14ac:dyDescent="0.15">
      <c r="F924" s="4"/>
      <c r="G924" s="4"/>
      <c r="H924" s="4"/>
    </row>
    <row r="925" spans="6:8" x14ac:dyDescent="0.15">
      <c r="F925" s="4"/>
      <c r="G925" s="4"/>
      <c r="H925" s="4"/>
    </row>
    <row r="926" spans="6:8" x14ac:dyDescent="0.15">
      <c r="F926" s="4"/>
      <c r="G926" s="4"/>
      <c r="H926" s="4"/>
    </row>
    <row r="927" spans="6:8" x14ac:dyDescent="0.15">
      <c r="F927" s="4"/>
      <c r="G927" s="4"/>
      <c r="H927" s="4"/>
    </row>
    <row r="928" spans="6:8" x14ac:dyDescent="0.15">
      <c r="F928" s="4"/>
      <c r="G928" s="4"/>
      <c r="H928" s="4"/>
    </row>
    <row r="929" spans="6:8" x14ac:dyDescent="0.15">
      <c r="F929" s="4"/>
      <c r="G929" s="4"/>
      <c r="H929" s="4"/>
    </row>
    <row r="930" spans="6:8" x14ac:dyDescent="0.15">
      <c r="F930" s="4"/>
      <c r="G930" s="4"/>
      <c r="H930" s="4"/>
    </row>
    <row r="931" spans="6:8" x14ac:dyDescent="0.15">
      <c r="F931" s="4"/>
      <c r="G931" s="4"/>
      <c r="H931" s="4"/>
    </row>
    <row r="932" spans="6:8" x14ac:dyDescent="0.15">
      <c r="F932" s="4"/>
      <c r="G932" s="4"/>
      <c r="H932" s="4"/>
    </row>
    <row r="933" spans="6:8" x14ac:dyDescent="0.15">
      <c r="F933" s="4"/>
      <c r="G933" s="4"/>
      <c r="H933" s="4"/>
    </row>
    <row r="934" spans="6:8" x14ac:dyDescent="0.15">
      <c r="F934" s="4"/>
      <c r="G934" s="4"/>
      <c r="H934" s="4"/>
    </row>
    <row r="935" spans="6:8" x14ac:dyDescent="0.15">
      <c r="F935" s="4"/>
      <c r="G935" s="4"/>
      <c r="H935" s="4"/>
    </row>
    <row r="936" spans="6:8" x14ac:dyDescent="0.15">
      <c r="F936" s="4"/>
      <c r="G936" s="4"/>
      <c r="H936" s="4"/>
    </row>
    <row r="937" spans="6:8" x14ac:dyDescent="0.15">
      <c r="F937" s="4"/>
      <c r="G937" s="4"/>
      <c r="H937" s="4"/>
    </row>
    <row r="938" spans="6:8" x14ac:dyDescent="0.15">
      <c r="F938" s="4"/>
      <c r="G938" s="4"/>
      <c r="H938" s="4"/>
    </row>
    <row r="939" spans="6:8" x14ac:dyDescent="0.15">
      <c r="F939" s="4"/>
      <c r="G939" s="4"/>
      <c r="H939" s="4"/>
    </row>
    <row r="940" spans="6:8" x14ac:dyDescent="0.15">
      <c r="F940" s="4"/>
      <c r="G940" s="4"/>
      <c r="H940" s="4"/>
    </row>
    <row r="941" spans="6:8" x14ac:dyDescent="0.15">
      <c r="F941" s="4"/>
      <c r="G941" s="4"/>
      <c r="H941" s="4"/>
    </row>
    <row r="942" spans="6:8" x14ac:dyDescent="0.15">
      <c r="F942" s="4"/>
      <c r="G942" s="4"/>
      <c r="H942" s="4"/>
    </row>
    <row r="943" spans="6:8" x14ac:dyDescent="0.15">
      <c r="F943" s="4"/>
      <c r="G943" s="4"/>
      <c r="H943" s="4"/>
    </row>
    <row r="944" spans="6:8" x14ac:dyDescent="0.15">
      <c r="F944" s="4"/>
      <c r="G944" s="4"/>
      <c r="H944" s="4"/>
    </row>
    <row r="945" spans="6:8" x14ac:dyDescent="0.15">
      <c r="F945" s="4"/>
      <c r="G945" s="4"/>
      <c r="H945" s="4"/>
    </row>
    <row r="946" spans="6:8" x14ac:dyDescent="0.15">
      <c r="F946" s="4"/>
      <c r="G946" s="4"/>
      <c r="H946" s="4"/>
    </row>
    <row r="947" spans="6:8" x14ac:dyDescent="0.15">
      <c r="F947" s="4"/>
      <c r="G947" s="4"/>
      <c r="H947" s="4"/>
    </row>
    <row r="948" spans="6:8" x14ac:dyDescent="0.15">
      <c r="F948" s="4"/>
      <c r="G948" s="4"/>
      <c r="H948" s="4"/>
    </row>
    <row r="949" spans="6:8" x14ac:dyDescent="0.15">
      <c r="F949" s="4"/>
      <c r="G949" s="4"/>
      <c r="H949" s="4"/>
    </row>
    <row r="950" spans="6:8" x14ac:dyDescent="0.15">
      <c r="F950" s="4"/>
      <c r="G950" s="4"/>
      <c r="H950" s="4"/>
    </row>
    <row r="951" spans="6:8" x14ac:dyDescent="0.15">
      <c r="F951" s="4"/>
      <c r="G951" s="4"/>
      <c r="H951" s="4"/>
    </row>
    <row r="952" spans="6:8" x14ac:dyDescent="0.15">
      <c r="F952" s="4"/>
      <c r="G952" s="4"/>
      <c r="H952" s="4"/>
    </row>
    <row r="953" spans="6:8" x14ac:dyDescent="0.15">
      <c r="F953" s="4"/>
      <c r="G953" s="4"/>
      <c r="H953" s="4"/>
    </row>
    <row r="954" spans="6:8" x14ac:dyDescent="0.15">
      <c r="F954" s="4"/>
      <c r="G954" s="4"/>
      <c r="H954" s="4"/>
    </row>
    <row r="955" spans="6:8" x14ac:dyDescent="0.15">
      <c r="F955" s="4"/>
      <c r="G955" s="4"/>
      <c r="H955" s="4"/>
    </row>
    <row r="956" spans="6:8" x14ac:dyDescent="0.15">
      <c r="F956" s="4"/>
      <c r="G956" s="4"/>
      <c r="H956" s="4"/>
    </row>
    <row r="957" spans="6:8" x14ac:dyDescent="0.15">
      <c r="F957" s="4"/>
      <c r="G957" s="4"/>
      <c r="H957" s="4"/>
    </row>
    <row r="958" spans="6:8" x14ac:dyDescent="0.15">
      <c r="F958" s="4"/>
      <c r="G958" s="4"/>
      <c r="H958" s="4"/>
    </row>
    <row r="959" spans="6:8" x14ac:dyDescent="0.15">
      <c r="F959" s="4"/>
      <c r="G959" s="4"/>
      <c r="H959" s="4"/>
    </row>
    <row r="960" spans="6:8" x14ac:dyDescent="0.15">
      <c r="F960" s="4"/>
      <c r="G960" s="4"/>
      <c r="H960" s="4"/>
    </row>
    <row r="961" spans="6:8" x14ac:dyDescent="0.15">
      <c r="F961" s="4"/>
      <c r="G961" s="4"/>
      <c r="H961" s="4"/>
    </row>
    <row r="962" spans="6:8" x14ac:dyDescent="0.15">
      <c r="F962" s="4"/>
      <c r="G962" s="4"/>
      <c r="H962" s="4"/>
    </row>
    <row r="963" spans="6:8" x14ac:dyDescent="0.15">
      <c r="F963" s="4"/>
      <c r="G963" s="4"/>
      <c r="H963" s="4"/>
    </row>
    <row r="964" spans="6:8" x14ac:dyDescent="0.15">
      <c r="F964" s="4"/>
      <c r="G964" s="4"/>
      <c r="H964" s="4"/>
    </row>
    <row r="965" spans="6:8" x14ac:dyDescent="0.15">
      <c r="F965" s="4"/>
      <c r="G965" s="4"/>
      <c r="H965" s="4"/>
    </row>
    <row r="966" spans="6:8" x14ac:dyDescent="0.15">
      <c r="F966" s="4"/>
      <c r="G966" s="4"/>
      <c r="H966" s="4"/>
    </row>
    <row r="967" spans="6:8" x14ac:dyDescent="0.15">
      <c r="F967" s="4"/>
      <c r="G967" s="4"/>
      <c r="H967" s="4"/>
    </row>
    <row r="968" spans="6:8" x14ac:dyDescent="0.15">
      <c r="F968" s="4"/>
      <c r="G968" s="4"/>
      <c r="H968" s="4"/>
    </row>
    <row r="969" spans="6:8" x14ac:dyDescent="0.15">
      <c r="F969" s="4"/>
      <c r="G969" s="4"/>
      <c r="H969" s="4"/>
    </row>
    <row r="970" spans="6:8" x14ac:dyDescent="0.15">
      <c r="F970" s="4"/>
      <c r="G970" s="4"/>
      <c r="H970" s="4"/>
    </row>
    <row r="971" spans="6:8" x14ac:dyDescent="0.15">
      <c r="F971" s="4"/>
      <c r="G971" s="4"/>
      <c r="H971" s="4"/>
    </row>
    <row r="972" spans="6:8" x14ac:dyDescent="0.15">
      <c r="F972" s="4"/>
      <c r="G972" s="4"/>
      <c r="H972" s="4"/>
    </row>
    <row r="973" spans="6:8" x14ac:dyDescent="0.15">
      <c r="F973" s="4"/>
      <c r="G973" s="4"/>
      <c r="H973" s="4"/>
    </row>
    <row r="974" spans="6:8" x14ac:dyDescent="0.15">
      <c r="F974" s="4"/>
      <c r="G974" s="4"/>
      <c r="H974" s="4"/>
    </row>
    <row r="975" spans="6:8" x14ac:dyDescent="0.15">
      <c r="F975" s="4"/>
      <c r="G975" s="4"/>
      <c r="H975" s="4"/>
    </row>
    <row r="976" spans="6:8" x14ac:dyDescent="0.15">
      <c r="F976" s="4"/>
      <c r="G976" s="4"/>
      <c r="H976" s="4"/>
    </row>
    <row r="977" spans="6:8" x14ac:dyDescent="0.15">
      <c r="F977" s="4"/>
      <c r="G977" s="4"/>
      <c r="H977" s="4"/>
    </row>
    <row r="978" spans="6:8" x14ac:dyDescent="0.15">
      <c r="F978" s="4"/>
      <c r="G978" s="4"/>
      <c r="H978" s="4"/>
    </row>
    <row r="979" spans="6:8" x14ac:dyDescent="0.15">
      <c r="F979" s="4"/>
      <c r="G979" s="4"/>
      <c r="H979" s="4"/>
    </row>
    <row r="980" spans="6:8" x14ac:dyDescent="0.15">
      <c r="F980" s="4"/>
      <c r="G980" s="4"/>
      <c r="H980" s="4"/>
    </row>
    <row r="981" spans="6:8" x14ac:dyDescent="0.15">
      <c r="F981" s="4"/>
      <c r="G981" s="4"/>
      <c r="H981" s="4"/>
    </row>
    <row r="982" spans="6:8" x14ac:dyDescent="0.15">
      <c r="F982" s="4"/>
      <c r="G982" s="4"/>
      <c r="H982" s="4"/>
    </row>
    <row r="983" spans="6:8" x14ac:dyDescent="0.15">
      <c r="F983" s="4"/>
      <c r="G983" s="4"/>
      <c r="H983" s="4"/>
    </row>
    <row r="984" spans="6:8" x14ac:dyDescent="0.15">
      <c r="F984" s="4"/>
      <c r="G984" s="4"/>
      <c r="H984" s="4"/>
    </row>
    <row r="985" spans="6:8" x14ac:dyDescent="0.15">
      <c r="F985" s="4"/>
      <c r="G985" s="4"/>
      <c r="H985" s="4"/>
    </row>
    <row r="986" spans="6:8" x14ac:dyDescent="0.15">
      <c r="F986" s="4"/>
      <c r="G986" s="4"/>
      <c r="H986" s="4"/>
    </row>
    <row r="987" spans="6:8" x14ac:dyDescent="0.15">
      <c r="F987" s="4"/>
      <c r="G987" s="4"/>
      <c r="H987" s="4"/>
    </row>
    <row r="988" spans="6:8" x14ac:dyDescent="0.15">
      <c r="F988" s="4"/>
      <c r="G988" s="4"/>
      <c r="H988" s="4"/>
    </row>
    <row r="989" spans="6:8" x14ac:dyDescent="0.15">
      <c r="F989" s="4"/>
      <c r="G989" s="4"/>
      <c r="H989" s="4"/>
    </row>
    <row r="990" spans="6:8" x14ac:dyDescent="0.15">
      <c r="F990" s="4"/>
      <c r="G990" s="4"/>
      <c r="H990" s="4"/>
    </row>
    <row r="991" spans="6:8" x14ac:dyDescent="0.15">
      <c r="F991" s="4"/>
      <c r="G991" s="4"/>
      <c r="H991" s="4"/>
    </row>
    <row r="992" spans="6:8" x14ac:dyDescent="0.15">
      <c r="F992" s="4"/>
      <c r="G992" s="4"/>
      <c r="H992" s="4"/>
    </row>
    <row r="993" spans="6:8" x14ac:dyDescent="0.15">
      <c r="F993" s="4"/>
      <c r="G993" s="4"/>
      <c r="H993" s="4"/>
    </row>
    <row r="994" spans="6:8" x14ac:dyDescent="0.15">
      <c r="F994" s="4"/>
      <c r="G994" s="4"/>
      <c r="H994" s="4"/>
    </row>
    <row r="995" spans="6:8" x14ac:dyDescent="0.15">
      <c r="F995" s="4"/>
      <c r="G995" s="4"/>
      <c r="H995" s="4"/>
    </row>
    <row r="996" spans="6:8" x14ac:dyDescent="0.15">
      <c r="F996" s="4"/>
      <c r="G996" s="4"/>
      <c r="H996" s="4"/>
    </row>
    <row r="997" spans="6:8" x14ac:dyDescent="0.15">
      <c r="F997" s="4"/>
      <c r="G997" s="4"/>
      <c r="H997" s="4"/>
    </row>
    <row r="998" spans="6:8" x14ac:dyDescent="0.15">
      <c r="F998" s="4"/>
      <c r="G998" s="4"/>
      <c r="H998" s="4"/>
    </row>
    <row r="999" spans="6:8" x14ac:dyDescent="0.15">
      <c r="F999" s="4"/>
      <c r="G999" s="4"/>
      <c r="H999" s="4"/>
    </row>
    <row r="1000" spans="6:8" x14ac:dyDescent="0.15">
      <c r="F1000" s="4"/>
      <c r="G1000" s="4"/>
      <c r="H1000" s="4"/>
    </row>
    <row r="1001" spans="6:8" x14ac:dyDescent="0.15">
      <c r="F1001" s="4"/>
      <c r="G1001" s="4"/>
      <c r="H1001" s="4"/>
    </row>
    <row r="1002" spans="6:8" x14ac:dyDescent="0.15">
      <c r="F1002" s="4"/>
      <c r="G1002" s="4"/>
      <c r="H1002" s="4"/>
    </row>
    <row r="1003" spans="6:8" x14ac:dyDescent="0.15">
      <c r="F1003" s="4"/>
      <c r="G1003" s="4"/>
      <c r="H1003" s="4"/>
    </row>
    <row r="1004" spans="6:8" x14ac:dyDescent="0.15">
      <c r="F1004" s="4"/>
      <c r="G1004" s="4"/>
      <c r="H1004" s="4"/>
    </row>
    <row r="1005" spans="6:8" x14ac:dyDescent="0.15">
      <c r="F1005" s="4"/>
      <c r="G1005" s="4"/>
      <c r="H1005" s="4"/>
    </row>
    <row r="1006" spans="6:8" x14ac:dyDescent="0.15">
      <c r="F1006" s="4"/>
      <c r="G1006" s="4"/>
      <c r="H1006" s="4"/>
    </row>
    <row r="1007" spans="6:8" x14ac:dyDescent="0.15">
      <c r="F1007" s="4"/>
      <c r="G1007" s="4"/>
      <c r="H1007" s="4"/>
    </row>
    <row r="1008" spans="6:8" x14ac:dyDescent="0.15">
      <c r="F1008" s="4"/>
      <c r="G1008" s="4"/>
      <c r="H1008" s="4"/>
    </row>
    <row r="1009" spans="6:8" x14ac:dyDescent="0.15">
      <c r="F1009" s="4"/>
      <c r="G1009" s="4"/>
      <c r="H1009" s="4"/>
    </row>
    <row r="1010" spans="6:8" x14ac:dyDescent="0.15">
      <c r="F1010" s="4"/>
      <c r="G1010" s="4"/>
      <c r="H1010" s="4"/>
    </row>
    <row r="1011" spans="6:8" x14ac:dyDescent="0.15">
      <c r="F1011" s="4"/>
      <c r="G1011" s="4"/>
      <c r="H1011" s="4"/>
    </row>
    <row r="1012" spans="6:8" x14ac:dyDescent="0.15">
      <c r="F1012" s="4"/>
      <c r="G1012" s="4"/>
      <c r="H1012" s="4"/>
    </row>
    <row r="1013" spans="6:8" x14ac:dyDescent="0.15">
      <c r="F1013" s="4"/>
      <c r="G1013" s="4"/>
      <c r="H1013" s="4"/>
    </row>
    <row r="1014" spans="6:8" x14ac:dyDescent="0.15">
      <c r="F1014" s="4"/>
      <c r="G1014" s="4"/>
      <c r="H1014" s="4"/>
    </row>
    <row r="1015" spans="6:8" x14ac:dyDescent="0.15">
      <c r="F1015" s="4"/>
      <c r="G1015" s="4"/>
      <c r="H1015" s="4"/>
    </row>
    <row r="1016" spans="6:8" x14ac:dyDescent="0.15">
      <c r="F1016" s="4"/>
      <c r="G1016" s="4"/>
      <c r="H1016" s="4"/>
    </row>
    <row r="1017" spans="6:8" x14ac:dyDescent="0.15">
      <c r="F1017" s="4"/>
      <c r="G1017" s="4"/>
      <c r="H1017" s="4"/>
    </row>
    <row r="1018" spans="6:8" x14ac:dyDescent="0.15">
      <c r="F1018" s="4"/>
      <c r="G1018" s="4"/>
      <c r="H1018" s="4"/>
    </row>
    <row r="1019" spans="6:8" x14ac:dyDescent="0.15">
      <c r="F1019" s="4"/>
      <c r="G1019" s="4"/>
      <c r="H1019" s="4"/>
    </row>
    <row r="1020" spans="6:8" x14ac:dyDescent="0.15">
      <c r="F1020" s="4"/>
      <c r="G1020" s="4"/>
      <c r="H1020" s="4"/>
    </row>
    <row r="1021" spans="6:8" x14ac:dyDescent="0.15">
      <c r="F1021" s="4"/>
      <c r="G1021" s="4"/>
      <c r="H1021" s="4"/>
    </row>
    <row r="1022" spans="6:8" x14ac:dyDescent="0.15">
      <c r="F1022" s="4"/>
      <c r="G1022" s="4"/>
      <c r="H1022" s="4"/>
    </row>
    <row r="1023" spans="6:8" x14ac:dyDescent="0.15">
      <c r="F1023" s="4"/>
      <c r="G1023" s="4"/>
      <c r="H1023" s="4"/>
    </row>
    <row r="1024" spans="6:8" x14ac:dyDescent="0.15">
      <c r="F1024" s="4"/>
      <c r="G1024" s="4"/>
      <c r="H1024" s="4"/>
    </row>
    <row r="1025" spans="6:8" x14ac:dyDescent="0.15">
      <c r="F1025" s="4"/>
      <c r="G1025" s="4"/>
      <c r="H1025" s="4"/>
    </row>
    <row r="1026" spans="6:8" x14ac:dyDescent="0.15">
      <c r="F1026" s="4"/>
      <c r="G1026" s="4"/>
      <c r="H1026" s="4"/>
    </row>
    <row r="1027" spans="6:8" x14ac:dyDescent="0.15">
      <c r="F1027" s="4"/>
      <c r="G1027" s="4"/>
      <c r="H1027" s="4"/>
    </row>
    <row r="1028" spans="6:8" x14ac:dyDescent="0.15">
      <c r="F1028" s="4"/>
      <c r="G1028" s="4"/>
      <c r="H1028" s="4"/>
    </row>
    <row r="1029" spans="6:8" x14ac:dyDescent="0.15">
      <c r="F1029" s="4"/>
      <c r="G1029" s="4"/>
      <c r="H1029" s="4"/>
    </row>
    <row r="1030" spans="6:8" x14ac:dyDescent="0.15">
      <c r="F1030" s="4"/>
      <c r="G1030" s="4"/>
      <c r="H1030" s="4"/>
    </row>
    <row r="1031" spans="6:8" x14ac:dyDescent="0.15">
      <c r="F1031" s="4"/>
      <c r="G1031" s="4"/>
      <c r="H1031" s="4"/>
    </row>
    <row r="1032" spans="6:8" x14ac:dyDescent="0.15">
      <c r="F1032" s="4"/>
      <c r="G1032" s="4"/>
      <c r="H1032" s="4"/>
    </row>
    <row r="1033" spans="6:8" x14ac:dyDescent="0.15">
      <c r="F1033" s="4"/>
      <c r="G1033" s="4"/>
      <c r="H1033" s="4"/>
    </row>
    <row r="1034" spans="6:8" x14ac:dyDescent="0.15">
      <c r="F1034" s="4"/>
      <c r="G1034" s="4"/>
      <c r="H1034" s="4"/>
    </row>
    <row r="1035" spans="6:8" x14ac:dyDescent="0.15">
      <c r="F1035" s="4"/>
      <c r="G1035" s="4"/>
      <c r="H1035" s="4"/>
    </row>
    <row r="1036" spans="6:8" x14ac:dyDescent="0.15">
      <c r="F1036" s="4"/>
      <c r="G1036" s="4"/>
      <c r="H1036" s="4"/>
    </row>
    <row r="1037" spans="6:8" x14ac:dyDescent="0.15">
      <c r="F1037" s="4"/>
      <c r="G1037" s="4"/>
      <c r="H1037" s="4"/>
    </row>
    <row r="1038" spans="6:8" x14ac:dyDescent="0.15">
      <c r="F1038" s="4"/>
      <c r="G1038" s="4"/>
      <c r="H1038" s="4"/>
    </row>
    <row r="1039" spans="6:8" x14ac:dyDescent="0.15">
      <c r="F1039" s="4"/>
      <c r="G1039" s="4"/>
      <c r="H1039" s="4"/>
    </row>
    <row r="1040" spans="6:8" x14ac:dyDescent="0.15">
      <c r="F1040" s="4"/>
      <c r="G1040" s="4"/>
      <c r="H1040" s="4"/>
    </row>
    <row r="1041" spans="6:8" x14ac:dyDescent="0.15">
      <c r="F1041" s="4"/>
      <c r="G1041" s="4"/>
      <c r="H1041" s="4"/>
    </row>
    <row r="1042" spans="6:8" x14ac:dyDescent="0.15">
      <c r="F1042" s="4"/>
      <c r="G1042" s="4"/>
      <c r="H1042" s="4"/>
    </row>
    <row r="1043" spans="6:8" x14ac:dyDescent="0.15">
      <c r="F1043" s="4"/>
      <c r="G1043" s="4"/>
      <c r="H1043" s="4"/>
    </row>
    <row r="1044" spans="6:8" x14ac:dyDescent="0.15">
      <c r="F1044" s="4"/>
      <c r="G1044" s="4"/>
      <c r="H1044" s="4"/>
    </row>
    <row r="1045" spans="6:8" x14ac:dyDescent="0.15">
      <c r="F1045" s="4"/>
      <c r="G1045" s="4"/>
      <c r="H1045" s="4"/>
    </row>
    <row r="1046" spans="6:8" x14ac:dyDescent="0.15">
      <c r="F1046" s="4"/>
      <c r="G1046" s="4"/>
      <c r="H1046" s="4"/>
    </row>
    <row r="1047" spans="6:8" x14ac:dyDescent="0.15">
      <c r="F1047" s="4"/>
      <c r="G1047" s="4"/>
      <c r="H1047" s="4"/>
    </row>
    <row r="1048" spans="6:8" x14ac:dyDescent="0.15">
      <c r="F1048" s="4"/>
      <c r="G1048" s="4"/>
      <c r="H1048" s="4"/>
    </row>
    <row r="1049" spans="6:8" x14ac:dyDescent="0.15">
      <c r="F1049" s="4"/>
      <c r="G1049" s="4"/>
      <c r="H1049" s="4"/>
    </row>
    <row r="1050" spans="6:8" x14ac:dyDescent="0.15">
      <c r="F1050" s="4"/>
      <c r="G1050" s="4"/>
      <c r="H1050" s="4"/>
    </row>
    <row r="1051" spans="6:8" x14ac:dyDescent="0.15">
      <c r="F1051" s="4"/>
      <c r="G1051" s="4"/>
      <c r="H1051" s="4"/>
    </row>
    <row r="1052" spans="6:8" x14ac:dyDescent="0.15">
      <c r="F1052" s="4"/>
      <c r="G1052" s="4"/>
      <c r="H1052" s="4"/>
    </row>
    <row r="1053" spans="6:8" x14ac:dyDescent="0.15">
      <c r="F1053" s="4"/>
      <c r="G1053" s="4"/>
      <c r="H1053" s="4"/>
    </row>
    <row r="1054" spans="6:8" x14ac:dyDescent="0.15">
      <c r="F1054" s="4"/>
      <c r="G1054" s="4"/>
      <c r="H1054" s="4"/>
    </row>
    <row r="1055" spans="6:8" x14ac:dyDescent="0.15">
      <c r="F1055" s="4"/>
      <c r="G1055" s="4"/>
      <c r="H1055" s="4"/>
    </row>
    <row r="1056" spans="6:8" x14ac:dyDescent="0.15">
      <c r="F1056" s="4"/>
      <c r="G1056" s="4"/>
      <c r="H1056" s="4"/>
    </row>
    <row r="1057" spans="6:8" x14ac:dyDescent="0.15">
      <c r="F1057" s="4"/>
      <c r="G1057" s="4"/>
      <c r="H1057" s="4"/>
    </row>
    <row r="1058" spans="6:8" x14ac:dyDescent="0.15">
      <c r="F1058" s="4"/>
      <c r="G1058" s="4"/>
      <c r="H1058" s="4"/>
    </row>
    <row r="1059" spans="6:8" x14ac:dyDescent="0.15">
      <c r="F1059" s="4"/>
      <c r="G1059" s="4"/>
      <c r="H1059" s="4"/>
    </row>
    <row r="1060" spans="6:8" x14ac:dyDescent="0.15">
      <c r="F1060" s="4"/>
      <c r="G1060" s="4"/>
      <c r="H1060" s="4"/>
    </row>
    <row r="1061" spans="6:8" x14ac:dyDescent="0.15">
      <c r="F1061" s="4"/>
      <c r="G1061" s="4"/>
      <c r="H1061" s="4"/>
    </row>
    <row r="1062" spans="6:8" x14ac:dyDescent="0.15">
      <c r="F1062" s="4"/>
      <c r="G1062" s="4"/>
      <c r="H1062" s="4"/>
    </row>
    <row r="1063" spans="6:8" x14ac:dyDescent="0.15">
      <c r="F1063" s="4"/>
      <c r="G1063" s="4"/>
      <c r="H1063" s="4"/>
    </row>
    <row r="1064" spans="6:8" x14ac:dyDescent="0.15">
      <c r="F1064" s="4"/>
      <c r="G1064" s="4"/>
      <c r="H1064" s="4"/>
    </row>
    <row r="1065" spans="6:8" x14ac:dyDescent="0.15">
      <c r="F1065" s="4"/>
      <c r="G1065" s="4"/>
      <c r="H1065" s="4"/>
    </row>
    <row r="1066" spans="6:8" x14ac:dyDescent="0.15">
      <c r="F1066" s="4"/>
      <c r="G1066" s="4"/>
      <c r="H1066" s="4"/>
    </row>
    <row r="1067" spans="6:8" x14ac:dyDescent="0.15">
      <c r="F1067" s="4"/>
      <c r="G1067" s="4"/>
      <c r="H1067" s="4"/>
    </row>
    <row r="1068" spans="6:8" x14ac:dyDescent="0.15">
      <c r="F1068" s="4"/>
      <c r="G1068" s="4"/>
      <c r="H1068" s="4"/>
    </row>
    <row r="1069" spans="6:8" x14ac:dyDescent="0.15">
      <c r="F1069" s="4"/>
      <c r="G1069" s="4"/>
      <c r="H1069" s="4"/>
    </row>
    <row r="1070" spans="6:8" x14ac:dyDescent="0.15">
      <c r="F1070" s="4"/>
      <c r="G1070" s="4"/>
      <c r="H1070" s="4"/>
    </row>
    <row r="1071" spans="6:8" x14ac:dyDescent="0.15">
      <c r="F1071" s="4"/>
      <c r="G1071" s="4"/>
      <c r="H1071" s="4"/>
    </row>
    <row r="1072" spans="6:8" x14ac:dyDescent="0.15">
      <c r="F1072" s="4"/>
      <c r="G1072" s="4"/>
      <c r="H1072" s="4"/>
    </row>
    <row r="1073" spans="6:8" x14ac:dyDescent="0.15">
      <c r="F1073" s="4"/>
      <c r="G1073" s="4"/>
      <c r="H1073" s="4"/>
    </row>
    <row r="1074" spans="6:8" x14ac:dyDescent="0.15">
      <c r="F1074" s="4"/>
      <c r="G1074" s="4"/>
      <c r="H1074" s="4"/>
    </row>
    <row r="1075" spans="6:8" x14ac:dyDescent="0.15">
      <c r="F1075" s="4"/>
      <c r="G1075" s="4"/>
      <c r="H1075" s="4"/>
    </row>
    <row r="1076" spans="6:8" x14ac:dyDescent="0.15">
      <c r="F1076" s="4"/>
      <c r="G1076" s="4"/>
      <c r="H1076" s="4"/>
    </row>
    <row r="1077" spans="6:8" x14ac:dyDescent="0.15">
      <c r="F1077" s="4"/>
      <c r="G1077" s="4"/>
      <c r="H1077" s="4"/>
    </row>
    <row r="1078" spans="6:8" x14ac:dyDescent="0.15">
      <c r="F1078" s="4"/>
      <c r="G1078" s="4"/>
      <c r="H1078" s="4"/>
    </row>
    <row r="1079" spans="6:8" x14ac:dyDescent="0.15">
      <c r="F1079" s="4"/>
      <c r="G1079" s="4"/>
      <c r="H1079" s="4"/>
    </row>
    <row r="1080" spans="6:8" x14ac:dyDescent="0.15">
      <c r="F1080" s="4"/>
      <c r="G1080" s="4"/>
      <c r="H1080" s="4"/>
    </row>
    <row r="1081" spans="6:8" x14ac:dyDescent="0.15">
      <c r="F1081" s="4"/>
      <c r="G1081" s="4"/>
      <c r="H1081" s="4"/>
    </row>
    <row r="1082" spans="6:8" x14ac:dyDescent="0.15">
      <c r="F1082" s="4"/>
      <c r="G1082" s="4"/>
      <c r="H1082" s="4"/>
    </row>
    <row r="1083" spans="6:8" x14ac:dyDescent="0.15">
      <c r="F1083" s="4"/>
      <c r="G1083" s="4"/>
      <c r="H1083" s="4"/>
    </row>
    <row r="1084" spans="6:8" x14ac:dyDescent="0.15">
      <c r="F1084" s="4"/>
      <c r="G1084" s="4"/>
      <c r="H1084" s="4"/>
    </row>
    <row r="1085" spans="6:8" x14ac:dyDescent="0.15">
      <c r="F1085" s="4"/>
      <c r="G1085" s="4"/>
      <c r="H1085" s="4"/>
    </row>
    <row r="1086" spans="6:8" x14ac:dyDescent="0.15">
      <c r="F1086" s="4"/>
      <c r="G1086" s="4"/>
      <c r="H1086" s="4"/>
    </row>
    <row r="1087" spans="6:8" x14ac:dyDescent="0.15">
      <c r="F1087" s="4"/>
      <c r="G1087" s="4"/>
      <c r="H1087" s="4"/>
    </row>
    <row r="1088" spans="6:8" x14ac:dyDescent="0.15">
      <c r="F1088" s="4"/>
      <c r="G1088" s="4"/>
      <c r="H1088" s="4"/>
    </row>
    <row r="1089" spans="6:8" x14ac:dyDescent="0.15">
      <c r="F1089" s="4"/>
      <c r="G1089" s="4"/>
      <c r="H1089" s="4"/>
    </row>
    <row r="1090" spans="6:8" x14ac:dyDescent="0.15">
      <c r="F1090" s="4"/>
      <c r="G1090" s="4"/>
      <c r="H1090" s="4"/>
    </row>
    <row r="1091" spans="6:8" x14ac:dyDescent="0.15">
      <c r="F1091" s="4"/>
      <c r="G1091" s="4"/>
      <c r="H1091" s="4"/>
    </row>
    <row r="1092" spans="6:8" x14ac:dyDescent="0.15">
      <c r="F1092" s="4"/>
      <c r="G1092" s="4"/>
      <c r="H1092" s="4"/>
    </row>
    <row r="1093" spans="6:8" x14ac:dyDescent="0.15">
      <c r="F1093" s="4"/>
      <c r="G1093" s="4"/>
      <c r="H1093" s="4"/>
    </row>
    <row r="1094" spans="6:8" x14ac:dyDescent="0.15">
      <c r="F1094" s="4"/>
      <c r="G1094" s="4"/>
      <c r="H1094" s="4"/>
    </row>
    <row r="1095" spans="6:8" x14ac:dyDescent="0.15">
      <c r="F1095" s="4"/>
      <c r="G1095" s="4"/>
      <c r="H1095" s="4"/>
    </row>
    <row r="1096" spans="6:8" x14ac:dyDescent="0.15">
      <c r="F1096" s="4"/>
      <c r="G1096" s="4"/>
      <c r="H1096" s="4"/>
    </row>
    <row r="1097" spans="6:8" x14ac:dyDescent="0.15">
      <c r="F1097" s="4"/>
      <c r="G1097" s="4"/>
      <c r="H1097" s="4"/>
    </row>
    <row r="1098" spans="6:8" x14ac:dyDescent="0.15">
      <c r="F1098" s="4"/>
      <c r="G1098" s="4"/>
      <c r="H1098" s="4"/>
    </row>
    <row r="1099" spans="6:8" x14ac:dyDescent="0.15">
      <c r="F1099" s="4"/>
      <c r="G1099" s="4"/>
      <c r="H1099" s="4"/>
    </row>
    <row r="1100" spans="6:8" x14ac:dyDescent="0.15">
      <c r="F1100" s="4"/>
      <c r="G1100" s="4"/>
      <c r="H1100" s="4"/>
    </row>
    <row r="1101" spans="6:8" x14ac:dyDescent="0.15">
      <c r="F1101" s="4"/>
      <c r="G1101" s="4"/>
      <c r="H1101" s="4"/>
    </row>
    <row r="1102" spans="6:8" x14ac:dyDescent="0.15">
      <c r="F1102" s="4"/>
      <c r="G1102" s="4"/>
      <c r="H1102" s="4"/>
    </row>
    <row r="1103" spans="6:8" x14ac:dyDescent="0.15">
      <c r="F1103" s="4"/>
      <c r="G1103" s="4"/>
      <c r="H1103" s="4"/>
    </row>
    <row r="1104" spans="6:8" x14ac:dyDescent="0.15">
      <c r="F1104" s="4"/>
      <c r="G1104" s="4"/>
      <c r="H1104" s="4"/>
    </row>
    <row r="1105" spans="6:8" x14ac:dyDescent="0.15">
      <c r="F1105" s="4"/>
      <c r="G1105" s="4"/>
      <c r="H1105" s="4"/>
    </row>
    <row r="1106" spans="6:8" x14ac:dyDescent="0.15">
      <c r="F1106" s="4"/>
      <c r="G1106" s="4"/>
      <c r="H1106" s="4"/>
    </row>
    <row r="1107" spans="6:8" x14ac:dyDescent="0.15">
      <c r="F1107" s="4"/>
      <c r="G1107" s="4"/>
      <c r="H1107" s="4"/>
    </row>
    <row r="1108" spans="6:8" x14ac:dyDescent="0.15">
      <c r="F1108" s="4"/>
      <c r="G1108" s="4"/>
      <c r="H1108" s="4"/>
    </row>
    <row r="1109" spans="6:8" x14ac:dyDescent="0.15">
      <c r="F1109" s="4"/>
      <c r="G1109" s="4"/>
      <c r="H1109" s="4"/>
    </row>
    <row r="1110" spans="6:8" x14ac:dyDescent="0.15">
      <c r="F1110" s="4"/>
      <c r="G1110" s="4"/>
      <c r="H1110" s="4"/>
    </row>
    <row r="1111" spans="6:8" x14ac:dyDescent="0.15">
      <c r="F1111" s="4"/>
      <c r="G1111" s="4"/>
      <c r="H1111" s="4"/>
    </row>
    <row r="1112" spans="6:8" x14ac:dyDescent="0.15">
      <c r="F1112" s="4"/>
      <c r="G1112" s="4"/>
      <c r="H1112" s="4"/>
    </row>
    <row r="1113" spans="6:8" x14ac:dyDescent="0.15">
      <c r="F1113" s="4"/>
      <c r="G1113" s="4"/>
      <c r="H1113" s="4"/>
    </row>
    <row r="1114" spans="6:8" x14ac:dyDescent="0.15">
      <c r="F1114" s="4"/>
      <c r="G1114" s="4"/>
      <c r="H1114" s="4"/>
    </row>
    <row r="1115" spans="6:8" x14ac:dyDescent="0.15">
      <c r="F1115" s="4"/>
      <c r="G1115" s="4"/>
      <c r="H1115" s="4"/>
    </row>
    <row r="1116" spans="6:8" x14ac:dyDescent="0.15">
      <c r="F1116" s="4"/>
      <c r="G1116" s="4"/>
      <c r="H1116" s="4"/>
    </row>
    <row r="1117" spans="6:8" x14ac:dyDescent="0.15">
      <c r="F1117" s="4"/>
      <c r="G1117" s="4"/>
      <c r="H1117" s="4"/>
    </row>
    <row r="1118" spans="6:8" x14ac:dyDescent="0.15">
      <c r="F1118" s="4"/>
      <c r="G1118" s="4"/>
      <c r="H1118" s="4"/>
    </row>
    <row r="1119" spans="6:8" x14ac:dyDescent="0.15">
      <c r="F1119" s="4"/>
      <c r="G1119" s="4"/>
      <c r="H1119" s="4"/>
    </row>
    <row r="1120" spans="6:8" x14ac:dyDescent="0.15">
      <c r="F1120" s="4"/>
      <c r="G1120" s="4"/>
      <c r="H1120" s="4"/>
    </row>
    <row r="1121" spans="6:8" x14ac:dyDescent="0.15">
      <c r="F1121" s="4"/>
      <c r="G1121" s="4"/>
      <c r="H1121" s="4"/>
    </row>
    <row r="1122" spans="6:8" x14ac:dyDescent="0.15">
      <c r="F1122" s="4"/>
      <c r="G1122" s="4"/>
      <c r="H1122" s="4"/>
    </row>
    <row r="1123" spans="6:8" x14ac:dyDescent="0.15">
      <c r="F1123" s="4"/>
      <c r="G1123" s="4"/>
      <c r="H1123" s="4"/>
    </row>
    <row r="1124" spans="6:8" x14ac:dyDescent="0.15">
      <c r="F1124" s="4"/>
      <c r="G1124" s="4"/>
      <c r="H1124" s="4"/>
    </row>
    <row r="1125" spans="6:8" x14ac:dyDescent="0.15">
      <c r="F1125" s="4"/>
      <c r="G1125" s="4"/>
      <c r="H1125" s="4"/>
    </row>
    <row r="1126" spans="6:8" x14ac:dyDescent="0.15">
      <c r="F1126" s="4"/>
      <c r="G1126" s="4"/>
      <c r="H1126" s="4"/>
    </row>
    <row r="1127" spans="6:8" x14ac:dyDescent="0.15">
      <c r="F1127" s="4"/>
      <c r="G1127" s="4"/>
      <c r="H1127" s="4"/>
    </row>
    <row r="1128" spans="6:8" x14ac:dyDescent="0.15">
      <c r="F1128" s="4"/>
      <c r="G1128" s="4"/>
      <c r="H1128" s="4"/>
    </row>
    <row r="1129" spans="6:8" x14ac:dyDescent="0.15">
      <c r="F1129" s="4"/>
      <c r="G1129" s="4"/>
      <c r="H1129" s="4"/>
    </row>
    <row r="1130" spans="6:8" x14ac:dyDescent="0.15">
      <c r="F1130" s="4"/>
      <c r="G1130" s="4"/>
      <c r="H1130" s="4"/>
    </row>
    <row r="1131" spans="6:8" x14ac:dyDescent="0.15">
      <c r="F1131" s="4"/>
      <c r="G1131" s="4"/>
      <c r="H1131" s="4"/>
    </row>
    <row r="1132" spans="6:8" x14ac:dyDescent="0.15">
      <c r="F1132" s="4"/>
      <c r="G1132" s="4"/>
      <c r="H1132" s="4"/>
    </row>
    <row r="1133" spans="6:8" x14ac:dyDescent="0.15">
      <c r="F1133" s="4"/>
      <c r="G1133" s="4"/>
      <c r="H1133" s="4"/>
    </row>
    <row r="1134" spans="6:8" x14ac:dyDescent="0.15">
      <c r="F1134" s="4"/>
      <c r="G1134" s="4"/>
      <c r="H1134" s="4"/>
    </row>
    <row r="1135" spans="6:8" x14ac:dyDescent="0.15">
      <c r="F1135" s="4"/>
      <c r="G1135" s="4"/>
      <c r="H1135" s="4"/>
    </row>
    <row r="1136" spans="6:8" x14ac:dyDescent="0.15">
      <c r="F1136" s="4"/>
      <c r="G1136" s="4"/>
      <c r="H1136" s="4"/>
    </row>
    <row r="1137" spans="6:8" x14ac:dyDescent="0.15">
      <c r="F1137" s="4"/>
      <c r="G1137" s="4"/>
      <c r="H1137" s="4"/>
    </row>
    <row r="1138" spans="6:8" x14ac:dyDescent="0.15">
      <c r="F1138" s="4"/>
      <c r="G1138" s="4"/>
      <c r="H1138" s="4"/>
    </row>
    <row r="1139" spans="6:8" x14ac:dyDescent="0.15">
      <c r="F1139" s="4"/>
      <c r="G1139" s="4"/>
      <c r="H1139" s="4"/>
    </row>
    <row r="1140" spans="6:8" x14ac:dyDescent="0.15">
      <c r="F1140" s="4"/>
      <c r="G1140" s="4"/>
      <c r="H1140" s="4"/>
    </row>
    <row r="1141" spans="6:8" x14ac:dyDescent="0.15">
      <c r="F1141" s="4"/>
      <c r="G1141" s="4"/>
      <c r="H1141" s="4"/>
    </row>
    <row r="1142" spans="6:8" x14ac:dyDescent="0.15">
      <c r="F1142" s="4"/>
      <c r="G1142" s="4"/>
      <c r="H1142" s="4"/>
    </row>
    <row r="1143" spans="6:8" x14ac:dyDescent="0.15">
      <c r="F1143" s="4"/>
      <c r="G1143" s="4"/>
      <c r="H1143" s="4"/>
    </row>
    <row r="1144" spans="6:8" x14ac:dyDescent="0.15">
      <c r="F1144" s="4"/>
      <c r="G1144" s="4"/>
      <c r="H1144" s="4"/>
    </row>
    <row r="1145" spans="6:8" x14ac:dyDescent="0.15">
      <c r="F1145" s="4"/>
      <c r="G1145" s="4"/>
      <c r="H1145" s="4"/>
    </row>
    <row r="1146" spans="6:8" x14ac:dyDescent="0.15">
      <c r="F1146" s="4"/>
      <c r="G1146" s="4"/>
      <c r="H1146" s="4"/>
    </row>
    <row r="1147" spans="6:8" x14ac:dyDescent="0.15">
      <c r="F1147" s="4"/>
      <c r="G1147" s="4"/>
      <c r="H1147" s="4"/>
    </row>
    <row r="1148" spans="6:8" x14ac:dyDescent="0.15">
      <c r="F1148" s="4"/>
      <c r="G1148" s="4"/>
      <c r="H1148" s="4"/>
    </row>
    <row r="1149" spans="6:8" x14ac:dyDescent="0.15">
      <c r="F1149" s="4"/>
      <c r="G1149" s="4"/>
      <c r="H1149" s="4"/>
    </row>
    <row r="1150" spans="6:8" x14ac:dyDescent="0.15">
      <c r="F1150" s="4"/>
      <c r="G1150" s="4"/>
      <c r="H1150" s="4"/>
    </row>
    <row r="1151" spans="6:8" x14ac:dyDescent="0.15">
      <c r="F1151" s="4"/>
      <c r="G1151" s="4"/>
      <c r="H1151" s="4"/>
    </row>
    <row r="1152" spans="6:8" x14ac:dyDescent="0.15">
      <c r="F1152" s="4"/>
      <c r="G1152" s="4"/>
      <c r="H1152" s="4"/>
    </row>
    <row r="1153" spans="6:8" x14ac:dyDescent="0.15">
      <c r="F1153" s="4"/>
      <c r="G1153" s="4"/>
      <c r="H1153" s="4"/>
    </row>
    <row r="1154" spans="6:8" x14ac:dyDescent="0.15">
      <c r="F1154" s="4"/>
      <c r="G1154" s="4"/>
      <c r="H1154" s="4"/>
    </row>
    <row r="1155" spans="6:8" x14ac:dyDescent="0.15">
      <c r="F1155" s="4"/>
      <c r="G1155" s="4"/>
      <c r="H1155" s="4"/>
    </row>
    <row r="1156" spans="6:8" x14ac:dyDescent="0.15">
      <c r="F1156" s="4"/>
      <c r="G1156" s="4"/>
      <c r="H1156" s="4"/>
    </row>
    <row r="1157" spans="6:8" x14ac:dyDescent="0.15">
      <c r="F1157" s="4"/>
      <c r="G1157" s="4"/>
      <c r="H1157" s="4"/>
    </row>
    <row r="1158" spans="6:8" x14ac:dyDescent="0.15">
      <c r="F1158" s="4"/>
      <c r="G1158" s="4"/>
      <c r="H1158" s="4"/>
    </row>
    <row r="1159" spans="6:8" x14ac:dyDescent="0.15">
      <c r="F1159" s="4"/>
      <c r="G1159" s="4"/>
      <c r="H1159" s="4"/>
    </row>
    <row r="1160" spans="6:8" x14ac:dyDescent="0.15">
      <c r="F1160" s="4"/>
      <c r="G1160" s="4"/>
      <c r="H1160" s="4"/>
    </row>
    <row r="1161" spans="6:8" x14ac:dyDescent="0.15">
      <c r="F1161" s="4"/>
      <c r="G1161" s="4"/>
      <c r="H1161" s="4"/>
    </row>
    <row r="1162" spans="6:8" x14ac:dyDescent="0.15">
      <c r="F1162" s="4"/>
      <c r="G1162" s="4"/>
      <c r="H1162" s="4"/>
    </row>
    <row r="1163" spans="6:8" x14ac:dyDescent="0.15">
      <c r="F1163" s="4"/>
      <c r="G1163" s="4"/>
      <c r="H1163" s="4"/>
    </row>
    <row r="1164" spans="6:8" x14ac:dyDescent="0.15">
      <c r="F1164" s="4"/>
      <c r="G1164" s="4"/>
      <c r="H1164" s="4"/>
    </row>
    <row r="1165" spans="6:8" x14ac:dyDescent="0.15">
      <c r="F1165" s="4"/>
      <c r="G1165" s="4"/>
      <c r="H1165" s="4"/>
    </row>
    <row r="1166" spans="6:8" x14ac:dyDescent="0.15">
      <c r="F1166" s="4"/>
      <c r="G1166" s="4"/>
      <c r="H1166" s="4"/>
    </row>
    <row r="1167" spans="6:8" x14ac:dyDescent="0.15">
      <c r="F1167" s="4"/>
      <c r="G1167" s="4"/>
      <c r="H1167" s="4"/>
    </row>
    <row r="1168" spans="6:8" x14ac:dyDescent="0.15">
      <c r="F1168" s="4"/>
      <c r="G1168" s="4"/>
      <c r="H1168" s="4"/>
    </row>
    <row r="1169" spans="6:8" x14ac:dyDescent="0.15">
      <c r="F1169" s="4"/>
      <c r="G1169" s="4"/>
      <c r="H1169" s="4"/>
    </row>
    <row r="1170" spans="6:8" x14ac:dyDescent="0.15">
      <c r="F1170" s="4"/>
      <c r="G1170" s="4"/>
      <c r="H1170" s="4"/>
    </row>
    <row r="1171" spans="6:8" x14ac:dyDescent="0.15">
      <c r="F1171" s="4"/>
      <c r="G1171" s="4"/>
      <c r="H1171" s="4"/>
    </row>
    <row r="1172" spans="6:8" x14ac:dyDescent="0.15">
      <c r="F1172" s="4"/>
      <c r="G1172" s="4"/>
      <c r="H1172" s="4"/>
    </row>
    <row r="1173" spans="6:8" x14ac:dyDescent="0.15">
      <c r="F1173" s="4"/>
      <c r="G1173" s="4"/>
      <c r="H1173" s="4"/>
    </row>
    <row r="1174" spans="6:8" x14ac:dyDescent="0.15">
      <c r="F1174" s="4"/>
      <c r="G1174" s="4"/>
      <c r="H1174" s="4"/>
    </row>
    <row r="1175" spans="6:8" x14ac:dyDescent="0.15">
      <c r="F1175" s="4"/>
      <c r="G1175" s="4"/>
      <c r="H1175" s="4"/>
    </row>
    <row r="1176" spans="6:8" x14ac:dyDescent="0.15">
      <c r="F1176" s="4"/>
      <c r="G1176" s="4"/>
      <c r="H1176" s="4"/>
    </row>
    <row r="1177" spans="6:8" x14ac:dyDescent="0.15">
      <c r="F1177" s="4"/>
      <c r="G1177" s="4"/>
      <c r="H1177" s="4"/>
    </row>
    <row r="1178" spans="6:8" x14ac:dyDescent="0.15">
      <c r="F1178" s="4"/>
      <c r="G1178" s="4"/>
      <c r="H1178" s="4"/>
    </row>
    <row r="1179" spans="6:8" x14ac:dyDescent="0.15">
      <c r="F1179" s="4"/>
      <c r="G1179" s="4"/>
      <c r="H1179" s="4"/>
    </row>
    <row r="1180" spans="6:8" x14ac:dyDescent="0.15">
      <c r="F1180" s="4"/>
      <c r="G1180" s="4"/>
      <c r="H1180" s="4"/>
    </row>
    <row r="1181" spans="6:8" x14ac:dyDescent="0.15">
      <c r="F1181" s="4"/>
      <c r="G1181" s="4"/>
      <c r="H1181" s="4"/>
    </row>
    <row r="1182" spans="6:8" x14ac:dyDescent="0.15">
      <c r="F1182" s="4"/>
      <c r="G1182" s="4"/>
      <c r="H1182" s="4"/>
    </row>
    <row r="1183" spans="6:8" x14ac:dyDescent="0.15">
      <c r="F1183" s="4"/>
      <c r="G1183" s="4"/>
      <c r="H1183" s="4"/>
    </row>
    <row r="1184" spans="6:8" x14ac:dyDescent="0.15">
      <c r="F1184" s="4"/>
      <c r="G1184" s="4"/>
      <c r="H1184" s="4"/>
    </row>
    <row r="1185" spans="6:8" x14ac:dyDescent="0.15">
      <c r="F1185" s="4"/>
      <c r="G1185" s="4"/>
      <c r="H1185" s="4"/>
    </row>
    <row r="1186" spans="6:8" x14ac:dyDescent="0.15">
      <c r="F1186" s="4"/>
      <c r="G1186" s="4"/>
      <c r="H1186" s="4"/>
    </row>
    <row r="1187" spans="6:8" x14ac:dyDescent="0.15">
      <c r="F1187" s="4"/>
      <c r="G1187" s="4"/>
      <c r="H1187" s="4"/>
    </row>
    <row r="1188" spans="6:8" x14ac:dyDescent="0.15">
      <c r="F1188" s="4"/>
      <c r="G1188" s="4"/>
      <c r="H1188" s="4"/>
    </row>
    <row r="1189" spans="6:8" x14ac:dyDescent="0.15">
      <c r="F1189" s="4"/>
      <c r="G1189" s="4"/>
      <c r="H1189" s="4"/>
    </row>
    <row r="1190" spans="6:8" x14ac:dyDescent="0.15">
      <c r="F1190" s="4"/>
      <c r="G1190" s="4"/>
      <c r="H1190" s="4"/>
    </row>
    <row r="1191" spans="6:8" x14ac:dyDescent="0.15">
      <c r="F1191" s="4"/>
      <c r="G1191" s="4"/>
      <c r="H1191" s="4"/>
    </row>
    <row r="1192" spans="6:8" x14ac:dyDescent="0.15">
      <c r="F1192" s="4"/>
      <c r="G1192" s="4"/>
      <c r="H1192" s="4"/>
    </row>
    <row r="1193" spans="6:8" x14ac:dyDescent="0.15">
      <c r="F1193" s="4"/>
      <c r="G1193" s="4"/>
      <c r="H1193" s="4"/>
    </row>
    <row r="1194" spans="6:8" x14ac:dyDescent="0.15">
      <c r="F1194" s="4"/>
      <c r="G1194" s="4"/>
      <c r="H1194" s="4"/>
    </row>
    <row r="1195" spans="6:8" x14ac:dyDescent="0.15">
      <c r="F1195" s="4"/>
      <c r="G1195" s="4"/>
      <c r="H1195" s="4"/>
    </row>
    <row r="1196" spans="6:8" x14ac:dyDescent="0.15">
      <c r="F1196" s="4"/>
      <c r="G1196" s="4"/>
      <c r="H1196" s="4"/>
    </row>
    <row r="1197" spans="6:8" x14ac:dyDescent="0.15">
      <c r="F1197" s="4"/>
      <c r="G1197" s="4"/>
      <c r="H1197" s="4"/>
    </row>
    <row r="1198" spans="6:8" x14ac:dyDescent="0.15">
      <c r="F1198" s="4"/>
      <c r="G1198" s="4"/>
      <c r="H1198" s="4"/>
    </row>
    <row r="1199" spans="6:8" x14ac:dyDescent="0.15">
      <c r="F1199" s="4"/>
      <c r="G1199" s="4"/>
      <c r="H1199" s="4"/>
    </row>
    <row r="1200" spans="6:8" x14ac:dyDescent="0.15">
      <c r="F1200" s="4"/>
      <c r="G1200" s="4"/>
      <c r="H1200" s="4"/>
    </row>
    <row r="1201" spans="6:8" x14ac:dyDescent="0.15">
      <c r="F1201" s="4"/>
      <c r="G1201" s="4"/>
      <c r="H1201" s="4"/>
    </row>
    <row r="1202" spans="6:8" x14ac:dyDescent="0.15">
      <c r="F1202" s="4"/>
      <c r="G1202" s="4"/>
      <c r="H1202" s="4"/>
    </row>
    <row r="1203" spans="6:8" x14ac:dyDescent="0.15">
      <c r="F1203" s="4"/>
      <c r="G1203" s="4"/>
      <c r="H1203" s="4"/>
    </row>
    <row r="1204" spans="6:8" x14ac:dyDescent="0.15">
      <c r="F1204" s="4"/>
      <c r="G1204" s="4"/>
      <c r="H1204" s="4"/>
    </row>
    <row r="1205" spans="6:8" x14ac:dyDescent="0.15">
      <c r="F1205" s="4"/>
      <c r="G1205" s="4"/>
      <c r="H1205" s="4"/>
    </row>
    <row r="1206" spans="6:8" x14ac:dyDescent="0.15">
      <c r="F1206" s="4"/>
      <c r="G1206" s="4"/>
      <c r="H1206" s="4"/>
    </row>
    <row r="1207" spans="6:8" x14ac:dyDescent="0.15">
      <c r="F1207" s="4"/>
      <c r="G1207" s="4"/>
      <c r="H1207" s="4"/>
    </row>
    <row r="1208" spans="6:8" x14ac:dyDescent="0.15">
      <c r="F1208" s="4"/>
      <c r="G1208" s="4"/>
      <c r="H1208" s="4"/>
    </row>
  </sheetData>
  <mergeCells count="5">
    <mergeCell ref="A2:J2"/>
    <mergeCell ref="N2:W2"/>
    <mergeCell ref="AB2:AH2"/>
    <mergeCell ref="B3:C3"/>
    <mergeCell ref="O3:P3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208"/>
  <sheetViews>
    <sheetView topLeftCell="I1" zoomScale="70" zoomScaleNormal="70" workbookViewId="0">
      <pane ySplit="3" topLeftCell="A200" activePane="bottomLeft" state="frozen"/>
      <selection activeCell="N1" sqref="N1"/>
      <selection pane="bottomLeft" activeCell="AF169" sqref="AF169:AF235"/>
    </sheetView>
  </sheetViews>
  <sheetFormatPr defaultRowHeight="13.5" x14ac:dyDescent="0.15"/>
  <cols>
    <col min="1" max="1" width="17.75" style="38" customWidth="1"/>
    <col min="2" max="2" width="9" style="38"/>
    <col min="3" max="3" width="14" style="38" bestFit="1" customWidth="1"/>
    <col min="4" max="4" width="9.875" style="38" bestFit="1" customWidth="1"/>
    <col min="5" max="5" width="10.375" style="38" customWidth="1"/>
    <col min="6" max="6" width="9.875" style="38" bestFit="1" customWidth="1"/>
    <col min="7" max="8" width="14" style="38" bestFit="1" customWidth="1"/>
    <col min="9" max="9" width="9" style="38" customWidth="1"/>
    <col min="10" max="10" width="9" style="38"/>
    <col min="11" max="11" width="9.875" style="38" bestFit="1" customWidth="1"/>
    <col min="12" max="12" width="10.875" style="38" bestFit="1" customWidth="1"/>
    <col min="13" max="13" width="9" style="38"/>
    <col min="14" max="14" width="10.875" style="38" bestFit="1" customWidth="1"/>
    <col min="15" max="15" width="9" style="38"/>
    <col min="16" max="16" width="10.875" style="38" bestFit="1" customWidth="1"/>
    <col min="17" max="19" width="9.875" style="38" bestFit="1" customWidth="1"/>
    <col min="20" max="23" width="9" style="38"/>
    <col min="24" max="25" width="9.875" style="38" bestFit="1" customWidth="1"/>
    <col min="26" max="26" width="9.875" style="38" customWidth="1"/>
    <col min="27" max="27" width="9" style="38"/>
    <col min="28" max="28" width="10.875" style="38" bestFit="1" customWidth="1"/>
    <col min="29" max="29" width="10.875" style="38" customWidth="1"/>
    <col min="30" max="31" width="9" style="38"/>
    <col min="32" max="32" width="9.875" style="38" bestFit="1" customWidth="1"/>
    <col min="33" max="34" width="9" style="38"/>
    <col min="35" max="36" width="9.875" style="38" bestFit="1" customWidth="1"/>
    <col min="37" max="16384" width="9" style="38"/>
  </cols>
  <sheetData>
    <row r="1" spans="1:36" ht="14.25" thickBot="1" x14ac:dyDescent="0.2"/>
    <row r="2" spans="1:36" ht="18" thickBot="1" x14ac:dyDescent="0.25">
      <c r="A2" s="70" t="s">
        <v>45</v>
      </c>
      <c r="B2" s="70"/>
      <c r="C2" s="70"/>
      <c r="D2" s="70"/>
      <c r="E2" s="70"/>
      <c r="F2" s="70"/>
      <c r="G2" s="70"/>
      <c r="H2" s="70"/>
      <c r="I2" s="70"/>
      <c r="J2" s="71"/>
      <c r="K2" s="17" t="s">
        <v>13</v>
      </c>
      <c r="L2" s="29">
        <v>5627000</v>
      </c>
      <c r="N2" s="70" t="s">
        <v>54</v>
      </c>
      <c r="O2" s="70"/>
      <c r="P2" s="70"/>
      <c r="Q2" s="70"/>
      <c r="R2" s="70"/>
      <c r="S2" s="70"/>
      <c r="T2" s="70"/>
      <c r="U2" s="70"/>
      <c r="V2" s="70"/>
      <c r="W2" s="71"/>
      <c r="X2" s="17" t="s">
        <v>13</v>
      </c>
      <c r="Y2" s="29">
        <v>6518000</v>
      </c>
      <c r="Z2" s="39"/>
      <c r="AB2" s="70" t="s">
        <v>56</v>
      </c>
      <c r="AC2" s="70"/>
      <c r="AD2" s="70"/>
      <c r="AE2" s="70"/>
      <c r="AF2" s="70"/>
      <c r="AG2" s="70"/>
      <c r="AH2" s="71"/>
      <c r="AI2" s="17" t="s">
        <v>13</v>
      </c>
      <c r="AJ2" s="29">
        <v>2945693.45</v>
      </c>
    </row>
    <row r="3" spans="1:36" s="11" customFormat="1" ht="40.5" x14ac:dyDescent="0.15">
      <c r="A3" s="3" t="s">
        <v>0</v>
      </c>
      <c r="B3" s="72" t="s">
        <v>8</v>
      </c>
      <c r="C3" s="73"/>
      <c r="D3" s="3" t="s">
        <v>5</v>
      </c>
      <c r="E3" s="3" t="s">
        <v>10</v>
      </c>
      <c r="F3" s="3" t="s">
        <v>52</v>
      </c>
      <c r="G3" s="3" t="s">
        <v>40</v>
      </c>
      <c r="H3" s="3" t="s">
        <v>41</v>
      </c>
      <c r="I3" s="3" t="s">
        <v>42</v>
      </c>
      <c r="J3" s="3" t="s">
        <v>43</v>
      </c>
      <c r="K3" s="3" t="s">
        <v>13</v>
      </c>
      <c r="L3" s="3" t="s">
        <v>44</v>
      </c>
      <c r="N3" s="3" t="s">
        <v>0</v>
      </c>
      <c r="O3" s="72" t="s">
        <v>8</v>
      </c>
      <c r="P3" s="73"/>
      <c r="Q3" s="3" t="s">
        <v>5</v>
      </c>
      <c r="R3" s="3" t="s">
        <v>10</v>
      </c>
      <c r="S3" s="3" t="s">
        <v>11</v>
      </c>
      <c r="T3" s="3" t="s">
        <v>59</v>
      </c>
      <c r="U3" s="3" t="s">
        <v>41</v>
      </c>
      <c r="V3" s="3" t="s">
        <v>42</v>
      </c>
      <c r="W3" s="3" t="s">
        <v>43</v>
      </c>
      <c r="X3" s="3" t="s">
        <v>13</v>
      </c>
      <c r="Y3" s="3" t="s">
        <v>44</v>
      </c>
      <c r="Z3" s="5" t="s">
        <v>58</v>
      </c>
      <c r="AB3" s="3" t="s">
        <v>0</v>
      </c>
      <c r="AC3" s="3" t="s">
        <v>8</v>
      </c>
      <c r="AD3" s="3" t="s">
        <v>5</v>
      </c>
      <c r="AE3" s="3" t="s">
        <v>10</v>
      </c>
      <c r="AF3" s="3" t="s">
        <v>11</v>
      </c>
      <c r="AG3" s="3" t="s">
        <v>42</v>
      </c>
      <c r="AH3" s="3" t="s">
        <v>43</v>
      </c>
      <c r="AI3" s="3" t="s">
        <v>13</v>
      </c>
      <c r="AJ3" s="3" t="s">
        <v>44</v>
      </c>
    </row>
    <row r="4" spans="1:36" x14ac:dyDescent="0.15">
      <c r="A4" s="5"/>
      <c r="B4" s="38" t="s">
        <v>6</v>
      </c>
      <c r="C4" s="38" t="s">
        <v>7</v>
      </c>
      <c r="D4" s="38" t="s">
        <v>9</v>
      </c>
      <c r="E4" s="38" t="s">
        <v>9</v>
      </c>
      <c r="F4" s="38" t="s">
        <v>9</v>
      </c>
      <c r="G4" s="38" t="s">
        <v>9</v>
      </c>
      <c r="H4" s="38" t="s">
        <v>9</v>
      </c>
      <c r="I4" s="38" t="s">
        <v>9</v>
      </c>
      <c r="J4" s="38" t="s">
        <v>9</v>
      </c>
      <c r="K4" s="38" t="s">
        <v>12</v>
      </c>
      <c r="L4" s="38" t="s">
        <v>12</v>
      </c>
      <c r="N4" s="5"/>
      <c r="O4" s="38" t="s">
        <v>6</v>
      </c>
      <c r="P4" s="38" t="s">
        <v>7</v>
      </c>
      <c r="Q4" s="38" t="s">
        <v>9</v>
      </c>
      <c r="R4" s="38" t="s">
        <v>9</v>
      </c>
      <c r="S4" s="38" t="s">
        <v>9</v>
      </c>
      <c r="T4" s="38" t="s">
        <v>9</v>
      </c>
      <c r="U4" s="38" t="s">
        <v>9</v>
      </c>
      <c r="V4" s="38" t="s">
        <v>9</v>
      </c>
      <c r="W4" s="38" t="s">
        <v>9</v>
      </c>
      <c r="X4" s="38" t="s">
        <v>12</v>
      </c>
      <c r="Y4" s="38" t="s">
        <v>12</v>
      </c>
      <c r="AB4" s="5"/>
      <c r="AC4" s="5"/>
      <c r="AD4" s="38" t="s">
        <v>9</v>
      </c>
      <c r="AE4" s="38" t="s">
        <v>9</v>
      </c>
      <c r="AF4" s="38" t="s">
        <v>9</v>
      </c>
      <c r="AG4" s="38" t="s">
        <v>9</v>
      </c>
      <c r="AH4" s="38" t="s">
        <v>9</v>
      </c>
      <c r="AI4" s="38" t="s">
        <v>12</v>
      </c>
      <c r="AJ4" s="38" t="s">
        <v>12</v>
      </c>
    </row>
    <row r="5" spans="1:36" x14ac:dyDescent="0.15">
      <c r="A5" s="2">
        <v>41943.999999956548</v>
      </c>
      <c r="B5" s="38">
        <v>1.631105341</v>
      </c>
      <c r="C5" s="12">
        <f>B5*86400</f>
        <v>140927.50146240002</v>
      </c>
      <c r="D5" s="12">
        <f>Výpar!$O$18/30</f>
        <v>4892.8618421052633</v>
      </c>
      <c r="E5" s="12">
        <f>D5*1.03</f>
        <v>5039.6476973684212</v>
      </c>
      <c r="F5" s="13">
        <f t="shared" ref="F5:F69" si="0">0.135*86400</f>
        <v>11664</v>
      </c>
      <c r="G5" s="13">
        <f>0.083*86400</f>
        <v>7171.2000000000007</v>
      </c>
      <c r="H5" s="14">
        <f>0.083*86400</f>
        <v>7171.2000000000007</v>
      </c>
      <c r="I5" s="15">
        <f t="shared" ref="I5:I68" si="1">SUM(F5:H5)</f>
        <v>26006.400000000001</v>
      </c>
      <c r="J5" s="15">
        <f t="shared" ref="J5:J68" si="2">C5-(E5+I5)</f>
        <v>109881.45376503159</v>
      </c>
      <c r="K5" s="15">
        <f>L2*2/3</f>
        <v>3751333.3333333335</v>
      </c>
      <c r="L5" s="15">
        <f>IF((IF($L$2&lt;=K5,J5,J5+K5-$L$2))&lt;0,0,IF($L$2&lt;=K5,J5,J5+K5-$L$2))</f>
        <v>0</v>
      </c>
      <c r="N5" s="2">
        <v>41943.999999956548</v>
      </c>
      <c r="O5" s="38">
        <f t="shared" ref="O5:O68" si="3">B5*90.96/275.6</f>
        <v>0.5383357830818577</v>
      </c>
      <c r="P5" s="12">
        <f>O5*86400</f>
        <v>46512.211658272507</v>
      </c>
      <c r="Q5" s="12">
        <f>$D5*1124000/3935000</f>
        <v>1397.6052631578948</v>
      </c>
      <c r="R5" s="12">
        <f>Q5*1.03</f>
        <v>1439.5334210526316</v>
      </c>
      <c r="S5" s="13">
        <f>0.083*86400</f>
        <v>7171.2000000000007</v>
      </c>
      <c r="T5" s="13">
        <v>0</v>
      </c>
      <c r="U5" s="14">
        <v>0</v>
      </c>
      <c r="V5" s="15">
        <f>SUM(S5+U5)</f>
        <v>7171.2000000000007</v>
      </c>
      <c r="W5" s="15">
        <f>P5+T5-(R5+V5)</f>
        <v>37901.478237219875</v>
      </c>
      <c r="X5" s="15">
        <f>Y2</f>
        <v>6518000</v>
      </c>
      <c r="Y5" s="15">
        <f>IF((IF($L$2&lt;=X5,W5,W5+X5-$L$2))&lt;0,0,IF($L$2&lt;=X5,W5,W5+X5-$L$2))</f>
        <v>37901.478237219875</v>
      </c>
      <c r="Z5" s="15">
        <f>$Y$2</f>
        <v>6518000</v>
      </c>
      <c r="AB5" s="2">
        <v>41943.999999956548</v>
      </c>
      <c r="AC5" s="12">
        <f t="shared" ref="AC5:AC68" si="4">P5*30.06/90.96</f>
        <v>15371.120079679768</v>
      </c>
      <c r="AD5" s="12">
        <f>$D5*440751.35/3935000</f>
        <v>548.03950756578945</v>
      </c>
      <c r="AE5" s="12">
        <f>AD5*1.03</f>
        <v>564.48069279276319</v>
      </c>
      <c r="AF5" s="13">
        <f>0.048*86400</f>
        <v>4147.2</v>
      </c>
      <c r="AG5" s="15">
        <f t="shared" ref="AG5:AG36" si="5">SUM(AF5:AF5)</f>
        <v>4147.2</v>
      </c>
      <c r="AH5" s="15">
        <f>AC5-(AE5+AG5)</f>
        <v>10659.439386887005</v>
      </c>
      <c r="AI5" s="15">
        <f>$AJ$2</f>
        <v>2945693.45</v>
      </c>
      <c r="AJ5" s="15">
        <f>IF((IF($L$2&lt;=AI5,AH5,AH5+AI5-$L$2))&lt;0,0,IF($L$2&lt;=AI5,AH5,AH5+AI5-$L$2))</f>
        <v>0</v>
      </c>
    </row>
    <row r="6" spans="1:36" x14ac:dyDescent="0.15">
      <c r="A6" s="2">
        <v>41944.99999995649</v>
      </c>
      <c r="B6" s="38">
        <v>1.3338339420000001</v>
      </c>
      <c r="C6" s="12">
        <f t="shared" ref="C6:C69" si="6">B6*86400</f>
        <v>115243.25258880001</v>
      </c>
      <c r="D6" s="12">
        <f>Výpar!$O$18/30</f>
        <v>4892.8618421052633</v>
      </c>
      <c r="E6" s="12">
        <f t="shared" ref="E6:E69" si="7">D6*1.03</f>
        <v>5039.6476973684212</v>
      </c>
      <c r="F6" s="13">
        <f t="shared" si="0"/>
        <v>11664</v>
      </c>
      <c r="G6" s="13">
        <f t="shared" ref="G6:H69" si="8">0.083*86400</f>
        <v>7171.2000000000007</v>
      </c>
      <c r="H6" s="14">
        <f t="shared" si="8"/>
        <v>7171.2000000000007</v>
      </c>
      <c r="I6" s="15">
        <f t="shared" si="1"/>
        <v>26006.400000000001</v>
      </c>
      <c r="J6" s="15">
        <f>C6-(E6+I6)</f>
        <v>84197.204891431582</v>
      </c>
      <c r="K6" s="15">
        <f t="shared" ref="K6:K69" si="9">IF(IF(J6+K5&gt;$L$2,$L$2,J6+K5)&lt;0,0,IF(J6+K5&gt;$L$2,$L$2,J6+K5))</f>
        <v>3835530.5382247651</v>
      </c>
      <c r="L6" s="15">
        <f t="shared" ref="L6:L69" si="10">IF((IF($L$2&lt;=K6,J6,J6+K6-$L$2)+L5)&lt;0,0,IF($L$2&lt;=K6,J6,J6+K6-$L$2)+L5)</f>
        <v>0</v>
      </c>
      <c r="N6" s="2">
        <v>41944</v>
      </c>
      <c r="O6" s="38">
        <f t="shared" si="3"/>
        <v>0.44022327780957904</v>
      </c>
      <c r="P6" s="12">
        <f t="shared" ref="P6:P69" si="11">O6*86400</f>
        <v>38035.291202747627</v>
      </c>
      <c r="Q6" s="12">
        <f t="shared" ref="Q6:Q69" si="12">D6*1124000/3935000</f>
        <v>1397.6052631578948</v>
      </c>
      <c r="R6" s="12">
        <f t="shared" ref="R6:R69" si="13">Q6*1.03</f>
        <v>1439.5334210526316</v>
      </c>
      <c r="S6" s="13">
        <f t="shared" ref="S6:S69" si="14">0.083*86400</f>
        <v>7171.2000000000007</v>
      </c>
      <c r="T6" s="13">
        <f>AG6-$AG$5</f>
        <v>0</v>
      </c>
      <c r="U6" s="14">
        <v>0</v>
      </c>
      <c r="V6" s="15">
        <f>SUM(S6:U6)</f>
        <v>7171.2000000000007</v>
      </c>
      <c r="W6" s="15">
        <f t="shared" ref="W6:W69" si="15">P6+T6-(R6+V6)</f>
        <v>29424.557781694995</v>
      </c>
      <c r="X6" s="15">
        <f t="shared" ref="X6:X9" si="16">IF(IF(W6+X5&gt;$Y$2,$Y$2,W6+X5)&lt;0,0,IF(W6+X5&gt;$Y$2,$Y$2,W6+X5))</f>
        <v>6518000</v>
      </c>
      <c r="Y6" s="15">
        <f>IF((IF($Y$2&lt;=X6,W6,W6+X6-$Y$2)+Y5)&lt;0,0,IF($Y$2&lt;=X6,W6,W6+X6-$Y$2)+Y5)</f>
        <v>67326.036018914863</v>
      </c>
      <c r="Z6" s="15">
        <f t="shared" ref="Z6:Z69" si="17">$Y$2</f>
        <v>6518000</v>
      </c>
      <c r="AB6" s="2">
        <v>41944</v>
      </c>
      <c r="AC6" s="12">
        <f t="shared" si="4"/>
        <v>12569.7103513038</v>
      </c>
      <c r="AD6" s="12">
        <f t="shared" ref="AD6:AD69" si="18">$D6*440751.35/3935000</f>
        <v>548.03950756578945</v>
      </c>
      <c r="AE6" s="12">
        <f t="shared" ref="AE6:AE7" si="19">AD6*1.03</f>
        <v>564.48069279276319</v>
      </c>
      <c r="AF6" s="13">
        <f t="shared" ref="AF6:AF69" si="20">0.048*86400</f>
        <v>4147.2</v>
      </c>
      <c r="AG6" s="15">
        <f t="shared" si="5"/>
        <v>4147.2</v>
      </c>
      <c r="AH6" s="15">
        <f t="shared" ref="AH6:AH69" si="21">AC6-(AE6+AG6)</f>
        <v>7858.0296585110373</v>
      </c>
      <c r="AI6" s="15">
        <f>IF(IF(AH6+AI5&gt;$AJ$2,$AJ$2,AH6+AI5)&lt;0,0,IF(AH6+AI5&gt;$AJ$2,$AJ$2,AH6+AI5))</f>
        <v>2945693.45</v>
      </c>
      <c r="AJ6" s="15">
        <f>IF((IF($AJ$2&lt;=AI6,AH6,AH6+AI6-$AJ$2)+AJ5)&lt;0,0,IF($AJ$2&lt;=AI6,AH6,AH6+AI6-$AJ$2)+AJ5)</f>
        <v>7858.0296585110373</v>
      </c>
    </row>
    <row r="7" spans="1:36" x14ac:dyDescent="0.15">
      <c r="A7" s="2">
        <v>41945.999999956432</v>
      </c>
      <c r="B7" s="38">
        <v>0.88522401900000003</v>
      </c>
      <c r="C7" s="12">
        <f t="shared" si="6"/>
        <v>76483.355241600002</v>
      </c>
      <c r="D7" s="12">
        <f>Výpar!$O$18/30</f>
        <v>4892.8618421052633</v>
      </c>
      <c r="E7" s="12">
        <f t="shared" si="7"/>
        <v>5039.6476973684212</v>
      </c>
      <c r="F7" s="13">
        <f t="shared" si="0"/>
        <v>11664</v>
      </c>
      <c r="G7" s="13">
        <f t="shared" si="8"/>
        <v>7171.2000000000007</v>
      </c>
      <c r="H7" s="14">
        <f t="shared" si="8"/>
        <v>7171.2000000000007</v>
      </c>
      <c r="I7" s="15">
        <f t="shared" si="1"/>
        <v>26006.400000000001</v>
      </c>
      <c r="J7" s="15">
        <f>C7-(E7+I7)</f>
        <v>45437.307544231575</v>
      </c>
      <c r="K7" s="15">
        <f t="shared" si="9"/>
        <v>3880967.8457689965</v>
      </c>
      <c r="L7" s="15">
        <f t="shared" si="10"/>
        <v>0</v>
      </c>
      <c r="N7" s="2">
        <v>41945.999999956432</v>
      </c>
      <c r="O7" s="38">
        <f t="shared" si="3"/>
        <v>0.29216247013149488</v>
      </c>
      <c r="P7" s="12">
        <f t="shared" si="11"/>
        <v>25242.837419361156</v>
      </c>
      <c r="Q7" s="12">
        <f t="shared" si="12"/>
        <v>1397.6052631578948</v>
      </c>
      <c r="R7" s="12">
        <f t="shared" si="13"/>
        <v>1439.5334210526316</v>
      </c>
      <c r="S7" s="13">
        <f t="shared" si="14"/>
        <v>7171.2000000000007</v>
      </c>
      <c r="T7" s="13">
        <f t="shared" ref="T7:T70" si="22">AG7-$AG$5</f>
        <v>0</v>
      </c>
      <c r="U7" s="14">
        <v>0</v>
      </c>
      <c r="V7" s="15">
        <f t="shared" ref="V7:V70" si="23">SUM(S7:U7)</f>
        <v>7171.2000000000007</v>
      </c>
      <c r="W7" s="15">
        <f t="shared" si="15"/>
        <v>16632.103998308525</v>
      </c>
      <c r="X7" s="15">
        <f t="shared" si="16"/>
        <v>6518000</v>
      </c>
      <c r="Y7" s="15">
        <f t="shared" ref="Y7:Y70" si="24">IF((IF($Y$2&lt;=X7,W7,W7+X7-$Y$2)+Y6)&lt;0,0,IF($Y$2&lt;=X7,W7,W7+X7-$Y$2)+Y6)</f>
        <v>83958.140017223384</v>
      </c>
      <c r="Z7" s="15">
        <f t="shared" si="17"/>
        <v>6518000</v>
      </c>
      <c r="AB7" s="2">
        <v>41945.999999956432</v>
      </c>
      <c r="AC7" s="12">
        <f t="shared" si="4"/>
        <v>8342.1250310685609</v>
      </c>
      <c r="AD7" s="12">
        <f t="shared" si="18"/>
        <v>548.03950756578945</v>
      </c>
      <c r="AE7" s="12">
        <f t="shared" si="19"/>
        <v>564.48069279276319</v>
      </c>
      <c r="AF7" s="13">
        <f t="shared" si="20"/>
        <v>4147.2</v>
      </c>
      <c r="AG7" s="15">
        <f t="shared" si="5"/>
        <v>4147.2</v>
      </c>
      <c r="AH7" s="15">
        <f t="shared" si="21"/>
        <v>3630.4443382757981</v>
      </c>
      <c r="AI7" s="15">
        <f t="shared" ref="AI7:AI70" si="25">IF(IF(AH7+AI6&gt;$AJ$2,$AJ$2,AH7+AI6)&lt;0,0,IF(AH7+AI6&gt;$AJ$2,$AJ$2,AH7+AI6))</f>
        <v>2945693.45</v>
      </c>
      <c r="AJ7" s="15">
        <f>IF((IF($AJ$2&lt;=AI7,AH7,AH7+AI7-$AJ$2)+AJ6)&lt;0,0,IF($AJ$2&lt;=AI7,AH7,AH7+AI7-$AJ$2)+AJ6)</f>
        <v>11488.473996786835</v>
      </c>
    </row>
    <row r="8" spans="1:36" x14ac:dyDescent="0.15">
      <c r="A8" s="2">
        <v>41946.999999956373</v>
      </c>
      <c r="B8" s="38">
        <v>1.3695858279999999</v>
      </c>
      <c r="C8" s="12">
        <f t="shared" si="6"/>
        <v>118332.2155392</v>
      </c>
      <c r="D8" s="12">
        <f>Výpar!$O$18/30</f>
        <v>4892.8618421052633</v>
      </c>
      <c r="E8" s="12">
        <f t="shared" si="7"/>
        <v>5039.6476973684212</v>
      </c>
      <c r="F8" s="13">
        <f t="shared" si="0"/>
        <v>11664</v>
      </c>
      <c r="G8" s="13">
        <f t="shared" si="8"/>
        <v>7171.2000000000007</v>
      </c>
      <c r="H8" s="14">
        <f t="shared" si="8"/>
        <v>7171.2000000000007</v>
      </c>
      <c r="I8" s="15">
        <f t="shared" si="1"/>
        <v>26006.400000000001</v>
      </c>
      <c r="J8" s="15">
        <f t="shared" si="2"/>
        <v>87286.167841831571</v>
      </c>
      <c r="K8" s="15">
        <f t="shared" si="9"/>
        <v>3968254.0136108282</v>
      </c>
      <c r="L8" s="15">
        <f t="shared" si="10"/>
        <v>0</v>
      </c>
      <c r="N8" s="2">
        <v>41946.999999956373</v>
      </c>
      <c r="O8" s="38">
        <f t="shared" si="3"/>
        <v>0.45202295687547162</v>
      </c>
      <c r="P8" s="12">
        <f t="shared" si="11"/>
        <v>39054.783474040749</v>
      </c>
      <c r="Q8" s="12">
        <f t="shared" si="12"/>
        <v>1397.6052631578948</v>
      </c>
      <c r="R8" s="12">
        <f>Q8*1.03</f>
        <v>1439.5334210526316</v>
      </c>
      <c r="S8" s="13">
        <f t="shared" si="14"/>
        <v>7171.2000000000007</v>
      </c>
      <c r="T8" s="13">
        <f t="shared" si="22"/>
        <v>0</v>
      </c>
      <c r="U8" s="14">
        <v>0</v>
      </c>
      <c r="V8" s="15">
        <f t="shared" si="23"/>
        <v>7171.2000000000007</v>
      </c>
      <c r="W8" s="15">
        <f t="shared" si="15"/>
        <v>30444.050052988117</v>
      </c>
      <c r="X8" s="15">
        <f t="shared" si="16"/>
        <v>6518000</v>
      </c>
      <c r="Y8" s="15">
        <f t="shared" si="24"/>
        <v>114402.19007021151</v>
      </c>
      <c r="Z8" s="15">
        <f t="shared" si="17"/>
        <v>6518000</v>
      </c>
      <c r="AB8" s="2">
        <v>41946.999999956373</v>
      </c>
      <c r="AC8" s="12">
        <f t="shared" si="4"/>
        <v>12906.626992410564</v>
      </c>
      <c r="AD8" s="12">
        <f t="shared" si="18"/>
        <v>548.03950756578945</v>
      </c>
      <c r="AE8" s="12">
        <f>AD8*1.03</f>
        <v>564.48069279276319</v>
      </c>
      <c r="AF8" s="13">
        <f t="shared" si="20"/>
        <v>4147.2</v>
      </c>
      <c r="AG8" s="15">
        <f t="shared" si="5"/>
        <v>4147.2</v>
      </c>
      <c r="AH8" s="15">
        <f t="shared" si="21"/>
        <v>8194.9462996178008</v>
      </c>
      <c r="AI8" s="15">
        <f t="shared" si="25"/>
        <v>2945693.45</v>
      </c>
      <c r="AJ8" s="15">
        <f t="shared" ref="AJ8:AJ71" si="26">IF((IF($AJ$2&lt;=AI8,AH8,AH8+AI8-$AJ$2)+AJ7)&lt;0,0,IF($AJ$2&lt;=AI8,AH8,AH8+AI8-$AJ$2)+AJ7)</f>
        <v>19683.420296404634</v>
      </c>
    </row>
    <row r="9" spans="1:36" x14ac:dyDescent="0.15">
      <c r="A9" s="2">
        <v>41947.999999956315</v>
      </c>
      <c r="B9" s="38">
        <v>0.669848848</v>
      </c>
      <c r="C9" s="12">
        <f t="shared" si="6"/>
        <v>57874.940467200002</v>
      </c>
      <c r="D9" s="12">
        <f>Výpar!$O$18/30</f>
        <v>4892.8618421052633</v>
      </c>
      <c r="E9" s="12">
        <f t="shared" si="7"/>
        <v>5039.6476973684212</v>
      </c>
      <c r="F9" s="13">
        <f t="shared" si="0"/>
        <v>11664</v>
      </c>
      <c r="G9" s="13">
        <f t="shared" si="8"/>
        <v>7171.2000000000007</v>
      </c>
      <c r="H9" s="14">
        <f t="shared" si="8"/>
        <v>7171.2000000000007</v>
      </c>
      <c r="I9" s="15">
        <f t="shared" si="1"/>
        <v>26006.400000000001</v>
      </c>
      <c r="J9" s="15">
        <f t="shared" si="2"/>
        <v>26828.892769831578</v>
      </c>
      <c r="K9" s="15">
        <f t="shared" si="9"/>
        <v>3995082.9063806599</v>
      </c>
      <c r="L9" s="15">
        <f t="shared" si="10"/>
        <v>0</v>
      </c>
      <c r="N9" s="2">
        <v>41947.999999956315</v>
      </c>
      <c r="O9" s="38">
        <f t="shared" si="3"/>
        <v>0.22107928597271403</v>
      </c>
      <c r="P9" s="12">
        <f t="shared" si="11"/>
        <v>19101.250308042494</v>
      </c>
      <c r="Q9" s="12">
        <f t="shared" si="12"/>
        <v>1397.6052631578948</v>
      </c>
      <c r="R9" s="12">
        <f t="shared" si="13"/>
        <v>1439.5334210526316</v>
      </c>
      <c r="S9" s="13">
        <f t="shared" si="14"/>
        <v>7171.2000000000007</v>
      </c>
      <c r="T9" s="13">
        <f t="shared" si="22"/>
        <v>0</v>
      </c>
      <c r="U9" s="14">
        <v>0</v>
      </c>
      <c r="V9" s="15">
        <f t="shared" si="23"/>
        <v>7171.2000000000007</v>
      </c>
      <c r="W9" s="15">
        <f t="shared" si="15"/>
        <v>10490.516886989863</v>
      </c>
      <c r="X9" s="15">
        <f t="shared" si="16"/>
        <v>6518000</v>
      </c>
      <c r="Y9" s="15">
        <f t="shared" si="24"/>
        <v>124892.70695720137</v>
      </c>
      <c r="Z9" s="15">
        <f t="shared" si="17"/>
        <v>6518000</v>
      </c>
      <c r="AB9" s="2">
        <v>41947.999999956315</v>
      </c>
      <c r="AC9" s="12">
        <f t="shared" si="4"/>
        <v>6312.4844355734094</v>
      </c>
      <c r="AD9" s="12">
        <f t="shared" si="18"/>
        <v>548.03950756578945</v>
      </c>
      <c r="AE9" s="12">
        <f t="shared" ref="AE9:AE72" si="27">AD9*1.03</f>
        <v>564.48069279276319</v>
      </c>
      <c r="AF9" s="13">
        <f t="shared" si="20"/>
        <v>4147.2</v>
      </c>
      <c r="AG9" s="15">
        <f t="shared" si="5"/>
        <v>4147.2</v>
      </c>
      <c r="AH9" s="15">
        <f t="shared" si="21"/>
        <v>1600.8037427806466</v>
      </c>
      <c r="AI9" s="15">
        <f t="shared" si="25"/>
        <v>2945693.45</v>
      </c>
      <c r="AJ9" s="15">
        <f t="shared" si="26"/>
        <v>21284.224039185283</v>
      </c>
    </row>
    <row r="10" spans="1:36" x14ac:dyDescent="0.15">
      <c r="A10" s="2">
        <v>41948.999999956257</v>
      </c>
      <c r="B10" s="38">
        <v>0.67096270000000002</v>
      </c>
      <c r="C10" s="12">
        <f t="shared" si="6"/>
        <v>57971.177280000004</v>
      </c>
      <c r="D10" s="12">
        <f>Výpar!$O$18/30</f>
        <v>4892.8618421052633</v>
      </c>
      <c r="E10" s="12">
        <f t="shared" si="7"/>
        <v>5039.6476973684212</v>
      </c>
      <c r="F10" s="13">
        <f t="shared" si="0"/>
        <v>11664</v>
      </c>
      <c r="G10" s="13">
        <f t="shared" si="8"/>
        <v>7171.2000000000007</v>
      </c>
      <c r="H10" s="14">
        <f t="shared" si="8"/>
        <v>7171.2000000000007</v>
      </c>
      <c r="I10" s="15">
        <f t="shared" si="1"/>
        <v>26006.400000000001</v>
      </c>
      <c r="J10" s="15">
        <f t="shared" si="2"/>
        <v>26925.12958263158</v>
      </c>
      <c r="K10" s="15">
        <f t="shared" si="9"/>
        <v>4022008.0359632913</v>
      </c>
      <c r="L10" s="15">
        <f t="shared" si="10"/>
        <v>0</v>
      </c>
      <c r="N10" s="2">
        <v>41948.999999956257</v>
      </c>
      <c r="O10" s="38">
        <f t="shared" si="3"/>
        <v>0.22144690563134975</v>
      </c>
      <c r="P10" s="12">
        <f t="shared" si="11"/>
        <v>19133.012646548617</v>
      </c>
      <c r="Q10" s="12">
        <f t="shared" si="12"/>
        <v>1397.6052631578948</v>
      </c>
      <c r="R10" s="12">
        <f t="shared" si="13"/>
        <v>1439.5334210526316</v>
      </c>
      <c r="S10" s="13">
        <f t="shared" si="14"/>
        <v>7171.2000000000007</v>
      </c>
      <c r="T10" s="13">
        <f t="shared" si="22"/>
        <v>0</v>
      </c>
      <c r="U10" s="14">
        <v>0</v>
      </c>
      <c r="V10" s="15">
        <f t="shared" si="23"/>
        <v>7171.2000000000007</v>
      </c>
      <c r="W10" s="15">
        <f>P10+T10-(R10+V10)</f>
        <v>10522.279225495986</v>
      </c>
      <c r="X10" s="15">
        <f t="shared" ref="X10:X73" si="28">IF(IF(W10+X9&gt;$Y$2,$Y$2,W10+X9)&lt;0,0,IF(W10+X9&gt;$Y$2,$Y$2,W10+X9))</f>
        <v>6518000</v>
      </c>
      <c r="Y10" s="15">
        <f t="shared" si="24"/>
        <v>135414.98618269735</v>
      </c>
      <c r="Z10" s="15">
        <f t="shared" si="17"/>
        <v>6518000</v>
      </c>
      <c r="AB10" s="2">
        <v>41948.999999956257</v>
      </c>
      <c r="AC10" s="12">
        <f t="shared" si="4"/>
        <v>6322.9810922960805</v>
      </c>
      <c r="AD10" s="12">
        <f t="shared" si="18"/>
        <v>548.03950756578945</v>
      </c>
      <c r="AE10" s="12">
        <f t="shared" si="27"/>
        <v>564.48069279276319</v>
      </c>
      <c r="AF10" s="13">
        <f t="shared" si="20"/>
        <v>4147.2</v>
      </c>
      <c r="AG10" s="15">
        <f t="shared" si="5"/>
        <v>4147.2</v>
      </c>
      <c r="AH10" s="15">
        <f t="shared" si="21"/>
        <v>1611.3003995033177</v>
      </c>
      <c r="AI10" s="15">
        <f t="shared" si="25"/>
        <v>2945693.45</v>
      </c>
      <c r="AJ10" s="15">
        <f t="shared" si="26"/>
        <v>22895.524438688601</v>
      </c>
    </row>
    <row r="11" spans="1:36" x14ac:dyDescent="0.15">
      <c r="A11" s="2">
        <v>41949.999999956199</v>
      </c>
      <c r="B11" s="38">
        <v>1.011674309</v>
      </c>
      <c r="C11" s="12">
        <f t="shared" si="6"/>
        <v>87408.660297599999</v>
      </c>
      <c r="D11" s="12">
        <f>Výpar!$O$18/30</f>
        <v>4892.8618421052633</v>
      </c>
      <c r="E11" s="12">
        <f t="shared" si="7"/>
        <v>5039.6476973684212</v>
      </c>
      <c r="F11" s="13">
        <f t="shared" si="0"/>
        <v>11664</v>
      </c>
      <c r="G11" s="13">
        <f t="shared" si="8"/>
        <v>7171.2000000000007</v>
      </c>
      <c r="H11" s="14">
        <f t="shared" si="8"/>
        <v>7171.2000000000007</v>
      </c>
      <c r="I11" s="15">
        <f t="shared" si="1"/>
        <v>26006.400000000001</v>
      </c>
      <c r="J11" s="15">
        <f t="shared" si="2"/>
        <v>56362.612600231572</v>
      </c>
      <c r="K11" s="15">
        <f t="shared" si="9"/>
        <v>4078370.6485635228</v>
      </c>
      <c r="L11" s="15">
        <f t="shared" si="10"/>
        <v>0</v>
      </c>
      <c r="N11" s="2">
        <v>41949.999999956199</v>
      </c>
      <c r="O11" s="38">
        <f t="shared" si="3"/>
        <v>0.3338965716496371</v>
      </c>
      <c r="P11" s="12">
        <f t="shared" si="11"/>
        <v>28848.663790528644</v>
      </c>
      <c r="Q11" s="12">
        <f t="shared" si="12"/>
        <v>1397.6052631578948</v>
      </c>
      <c r="R11" s="12">
        <f t="shared" si="13"/>
        <v>1439.5334210526316</v>
      </c>
      <c r="S11" s="13">
        <f t="shared" si="14"/>
        <v>7171.2000000000007</v>
      </c>
      <c r="T11" s="13">
        <f t="shared" si="22"/>
        <v>0</v>
      </c>
      <c r="U11" s="14">
        <v>0</v>
      </c>
      <c r="V11" s="15">
        <f t="shared" si="23"/>
        <v>7171.2000000000007</v>
      </c>
      <c r="W11" s="15">
        <f t="shared" si="15"/>
        <v>20237.930369476013</v>
      </c>
      <c r="X11" s="15">
        <f t="shared" si="28"/>
        <v>6518000</v>
      </c>
      <c r="Y11" s="15">
        <f t="shared" si="24"/>
        <v>155652.91655217335</v>
      </c>
      <c r="Z11" s="15">
        <f t="shared" si="17"/>
        <v>6518000</v>
      </c>
      <c r="AB11" s="2">
        <v>41949.999999956199</v>
      </c>
      <c r="AC11" s="12">
        <f t="shared" si="4"/>
        <v>9533.7602632287926</v>
      </c>
      <c r="AD11" s="12">
        <f t="shared" si="18"/>
        <v>548.03950756578945</v>
      </c>
      <c r="AE11" s="12">
        <f t="shared" si="27"/>
        <v>564.48069279276319</v>
      </c>
      <c r="AF11" s="13">
        <f t="shared" si="20"/>
        <v>4147.2</v>
      </c>
      <c r="AG11" s="15">
        <f t="shared" si="5"/>
        <v>4147.2</v>
      </c>
      <c r="AH11" s="15">
        <f t="shared" si="21"/>
        <v>4822.0795704360298</v>
      </c>
      <c r="AI11" s="15">
        <f t="shared" si="25"/>
        <v>2945693.45</v>
      </c>
      <c r="AJ11" s="15">
        <f t="shared" si="26"/>
        <v>27717.604009124632</v>
      </c>
    </row>
    <row r="12" spans="1:36" x14ac:dyDescent="0.15">
      <c r="A12" s="2">
        <v>41950.999999956141</v>
      </c>
      <c r="B12" s="38">
        <v>0.90325768100000003</v>
      </c>
      <c r="C12" s="12">
        <f t="shared" si="6"/>
        <v>78041.463638400004</v>
      </c>
      <c r="D12" s="12">
        <f>Výpar!$O$18/30</f>
        <v>4892.8618421052633</v>
      </c>
      <c r="E12" s="12">
        <f t="shared" si="7"/>
        <v>5039.6476973684212</v>
      </c>
      <c r="F12" s="13">
        <f t="shared" si="0"/>
        <v>11664</v>
      </c>
      <c r="G12" s="13">
        <f t="shared" si="8"/>
        <v>7171.2000000000007</v>
      </c>
      <c r="H12" s="14">
        <f t="shared" si="8"/>
        <v>7171.2000000000007</v>
      </c>
      <c r="I12" s="15">
        <f t="shared" si="1"/>
        <v>26006.400000000001</v>
      </c>
      <c r="J12" s="15">
        <f t="shared" si="2"/>
        <v>46995.415941031577</v>
      </c>
      <c r="K12" s="15">
        <f t="shared" si="9"/>
        <v>4125366.0645045545</v>
      </c>
      <c r="L12" s="15">
        <f t="shared" si="10"/>
        <v>0</v>
      </c>
      <c r="N12" s="2">
        <v>41950.999999956141</v>
      </c>
      <c r="O12" s="38">
        <f t="shared" si="3"/>
        <v>0.29811436380174161</v>
      </c>
      <c r="P12" s="12">
        <f t="shared" si="11"/>
        <v>25757.081032470476</v>
      </c>
      <c r="Q12" s="12">
        <f t="shared" si="12"/>
        <v>1397.6052631578948</v>
      </c>
      <c r="R12" s="12">
        <f t="shared" si="13"/>
        <v>1439.5334210526316</v>
      </c>
      <c r="S12" s="13">
        <f t="shared" si="14"/>
        <v>7171.2000000000007</v>
      </c>
      <c r="T12" s="13">
        <f t="shared" si="22"/>
        <v>0</v>
      </c>
      <c r="U12" s="14">
        <v>0</v>
      </c>
      <c r="V12" s="15">
        <f t="shared" si="23"/>
        <v>7171.2000000000007</v>
      </c>
      <c r="W12" s="15">
        <f t="shared" si="15"/>
        <v>17146.347611417845</v>
      </c>
      <c r="X12" s="15">
        <f t="shared" si="28"/>
        <v>6518000</v>
      </c>
      <c r="Y12" s="15">
        <f t="shared" si="24"/>
        <v>172799.2641635912</v>
      </c>
      <c r="Z12" s="15">
        <f t="shared" si="17"/>
        <v>6518000</v>
      </c>
      <c r="AB12" s="2">
        <v>41950.999999956141</v>
      </c>
      <c r="AC12" s="12">
        <f t="shared" si="4"/>
        <v>8512.0696551897818</v>
      </c>
      <c r="AD12" s="12">
        <f t="shared" si="18"/>
        <v>548.03950756578945</v>
      </c>
      <c r="AE12" s="12">
        <f t="shared" si="27"/>
        <v>564.48069279276319</v>
      </c>
      <c r="AF12" s="13">
        <f t="shared" si="20"/>
        <v>4147.2</v>
      </c>
      <c r="AG12" s="15">
        <f t="shared" si="5"/>
        <v>4147.2</v>
      </c>
      <c r="AH12" s="15">
        <f t="shared" si="21"/>
        <v>3800.388962397019</v>
      </c>
      <c r="AI12" s="15">
        <f t="shared" si="25"/>
        <v>2945693.45</v>
      </c>
      <c r="AJ12" s="15">
        <f t="shared" si="26"/>
        <v>31517.992971521649</v>
      </c>
    </row>
    <row r="13" spans="1:36" x14ac:dyDescent="0.15">
      <c r="A13" s="2">
        <v>41951.999999956082</v>
      </c>
      <c r="B13" s="38">
        <v>0.213029669</v>
      </c>
      <c r="C13" s="12">
        <f t="shared" si="6"/>
        <v>18405.763401600001</v>
      </c>
      <c r="D13" s="12">
        <f>Výpar!$O$18/30</f>
        <v>4892.8618421052633</v>
      </c>
      <c r="E13" s="12">
        <f t="shared" si="7"/>
        <v>5039.6476973684212</v>
      </c>
      <c r="F13" s="13">
        <f t="shared" si="0"/>
        <v>11664</v>
      </c>
      <c r="G13" s="13">
        <f t="shared" si="8"/>
        <v>7171.2000000000007</v>
      </c>
      <c r="H13" s="14">
        <f t="shared" si="8"/>
        <v>7171.2000000000007</v>
      </c>
      <c r="I13" s="15">
        <f t="shared" si="1"/>
        <v>26006.400000000001</v>
      </c>
      <c r="J13" s="15">
        <f t="shared" si="2"/>
        <v>-12640.284295768422</v>
      </c>
      <c r="K13" s="15">
        <f t="shared" si="9"/>
        <v>4112725.780208786</v>
      </c>
      <c r="L13" s="15">
        <f t="shared" si="10"/>
        <v>0</v>
      </c>
      <c r="N13" s="2">
        <v>41951.999999956082</v>
      </c>
      <c r="O13" s="38">
        <f t="shared" si="3"/>
        <v>7.030906637242379E-2</v>
      </c>
      <c r="P13" s="12">
        <f t="shared" si="11"/>
        <v>6074.7033345774153</v>
      </c>
      <c r="Q13" s="12">
        <f t="shared" si="12"/>
        <v>1397.6052631578948</v>
      </c>
      <c r="R13" s="12">
        <f t="shared" si="13"/>
        <v>1439.5334210526316</v>
      </c>
      <c r="S13" s="13">
        <f t="shared" si="14"/>
        <v>7171.2000000000007</v>
      </c>
      <c r="T13" s="13">
        <f t="shared" si="22"/>
        <v>0</v>
      </c>
      <c r="U13" s="14">
        <v>0</v>
      </c>
      <c r="V13" s="15">
        <f t="shared" si="23"/>
        <v>7171.2000000000007</v>
      </c>
      <c r="W13" s="15">
        <f t="shared" si="15"/>
        <v>-2536.0300864752162</v>
      </c>
      <c r="X13" s="15">
        <f t="shared" si="28"/>
        <v>6515463.9699135246</v>
      </c>
      <c r="Y13" s="15">
        <f t="shared" si="24"/>
        <v>167727.20399064035</v>
      </c>
      <c r="Z13" s="15">
        <f t="shared" si="17"/>
        <v>6518000</v>
      </c>
      <c r="AB13" s="2">
        <v>41951.999999956082</v>
      </c>
      <c r="AC13" s="12">
        <f t="shared" si="4"/>
        <v>2007.5371837884466</v>
      </c>
      <c r="AD13" s="12">
        <f t="shared" si="18"/>
        <v>548.03950756578945</v>
      </c>
      <c r="AE13" s="12">
        <f t="shared" si="27"/>
        <v>564.48069279276319</v>
      </c>
      <c r="AF13" s="13">
        <f t="shared" si="20"/>
        <v>4147.2</v>
      </c>
      <c r="AG13" s="15">
        <f t="shared" si="5"/>
        <v>4147.2</v>
      </c>
      <c r="AH13" s="15">
        <f t="shared" si="21"/>
        <v>-2704.143509004316</v>
      </c>
      <c r="AI13" s="15">
        <f t="shared" si="25"/>
        <v>2942989.3064909959</v>
      </c>
      <c r="AJ13" s="15">
        <f t="shared" si="26"/>
        <v>26109.705953513119</v>
      </c>
    </row>
    <row r="14" spans="1:36" x14ac:dyDescent="0.15">
      <c r="A14" s="2">
        <v>41952.999999956024</v>
      </c>
      <c r="B14" s="38">
        <v>0.444925444</v>
      </c>
      <c r="C14" s="12">
        <f t="shared" si="6"/>
        <v>38441.5583616</v>
      </c>
      <c r="D14" s="12">
        <f>Výpar!$O$18/30</f>
        <v>4892.8618421052633</v>
      </c>
      <c r="E14" s="12">
        <f t="shared" si="7"/>
        <v>5039.6476973684212</v>
      </c>
      <c r="F14" s="13">
        <f t="shared" si="0"/>
        <v>11664</v>
      </c>
      <c r="G14" s="13">
        <f t="shared" si="8"/>
        <v>7171.2000000000007</v>
      </c>
      <c r="H14" s="14">
        <f t="shared" si="8"/>
        <v>7171.2000000000007</v>
      </c>
      <c r="I14" s="15">
        <f t="shared" si="1"/>
        <v>26006.400000000001</v>
      </c>
      <c r="J14" s="15">
        <f t="shared" si="2"/>
        <v>7395.5106642315768</v>
      </c>
      <c r="K14" s="15">
        <f t="shared" si="9"/>
        <v>4120121.2908730176</v>
      </c>
      <c r="L14" s="15">
        <f t="shared" si="10"/>
        <v>0</v>
      </c>
      <c r="N14" s="2">
        <v>41952.999999956024</v>
      </c>
      <c r="O14" s="38">
        <f t="shared" si="3"/>
        <v>0.14684476918084177</v>
      </c>
      <c r="P14" s="12">
        <f t="shared" si="11"/>
        <v>12687.388057224729</v>
      </c>
      <c r="Q14" s="12">
        <f t="shared" si="12"/>
        <v>1397.6052631578948</v>
      </c>
      <c r="R14" s="12">
        <f t="shared" si="13"/>
        <v>1439.5334210526316</v>
      </c>
      <c r="S14" s="13">
        <f t="shared" si="14"/>
        <v>7171.2000000000007</v>
      </c>
      <c r="T14" s="13">
        <f t="shared" si="22"/>
        <v>0</v>
      </c>
      <c r="U14" s="14">
        <v>0</v>
      </c>
      <c r="V14" s="15">
        <f t="shared" si="23"/>
        <v>7171.2000000000007</v>
      </c>
      <c r="W14" s="15">
        <f t="shared" si="15"/>
        <v>4076.6546361720975</v>
      </c>
      <c r="X14" s="15">
        <f t="shared" si="28"/>
        <v>6518000</v>
      </c>
      <c r="Y14" s="15">
        <f t="shared" si="24"/>
        <v>171803.85862681246</v>
      </c>
      <c r="Z14" s="15">
        <f t="shared" si="17"/>
        <v>6518000</v>
      </c>
      <c r="AB14" s="2">
        <v>41952.999999956024</v>
      </c>
      <c r="AC14" s="12">
        <f t="shared" si="4"/>
        <v>4192.8637313123936</v>
      </c>
      <c r="AD14" s="12">
        <f t="shared" si="18"/>
        <v>548.03950756578945</v>
      </c>
      <c r="AE14" s="12">
        <f t="shared" si="27"/>
        <v>564.48069279276319</v>
      </c>
      <c r="AF14" s="13">
        <f t="shared" si="20"/>
        <v>4147.2</v>
      </c>
      <c r="AG14" s="15">
        <f t="shared" si="5"/>
        <v>4147.2</v>
      </c>
      <c r="AH14" s="15">
        <f t="shared" si="21"/>
        <v>-518.81696148036917</v>
      </c>
      <c r="AI14" s="15">
        <f t="shared" si="25"/>
        <v>2942470.4895295156</v>
      </c>
      <c r="AJ14" s="15">
        <f t="shared" si="26"/>
        <v>22367.928521548245</v>
      </c>
    </row>
    <row r="15" spans="1:36" x14ac:dyDescent="0.15">
      <c r="A15" s="2">
        <v>41953.999999955966</v>
      </c>
      <c r="B15" s="38">
        <v>0.80702535799999997</v>
      </c>
      <c r="C15" s="12">
        <f t="shared" si="6"/>
        <v>69726.990931199995</v>
      </c>
      <c r="D15" s="12">
        <f>Výpar!$O$18/30</f>
        <v>4892.8618421052633</v>
      </c>
      <c r="E15" s="12">
        <f t="shared" si="7"/>
        <v>5039.6476973684212</v>
      </c>
      <c r="F15" s="13">
        <f t="shared" si="0"/>
        <v>11664</v>
      </c>
      <c r="G15" s="13">
        <f t="shared" si="8"/>
        <v>7171.2000000000007</v>
      </c>
      <c r="H15" s="14">
        <f t="shared" si="8"/>
        <v>7171.2000000000007</v>
      </c>
      <c r="I15" s="15">
        <f t="shared" si="1"/>
        <v>26006.400000000001</v>
      </c>
      <c r="J15" s="15">
        <f t="shared" si="2"/>
        <v>38680.943233831567</v>
      </c>
      <c r="K15" s="15">
        <f t="shared" si="9"/>
        <v>4158802.2341068494</v>
      </c>
      <c r="L15" s="15">
        <f t="shared" si="10"/>
        <v>0</v>
      </c>
      <c r="N15" s="2">
        <v>41953.999999955966</v>
      </c>
      <c r="O15" s="38">
        <f t="shared" si="3"/>
        <v>0.2663535071251088</v>
      </c>
      <c r="P15" s="12">
        <f t="shared" si="11"/>
        <v>23012.943015609402</v>
      </c>
      <c r="Q15" s="12">
        <f t="shared" si="12"/>
        <v>1397.6052631578948</v>
      </c>
      <c r="R15" s="12">
        <f t="shared" si="13"/>
        <v>1439.5334210526316</v>
      </c>
      <c r="S15" s="13">
        <f t="shared" si="14"/>
        <v>7171.2000000000007</v>
      </c>
      <c r="T15" s="13">
        <f t="shared" si="22"/>
        <v>0</v>
      </c>
      <c r="U15" s="14">
        <v>0</v>
      </c>
      <c r="V15" s="15">
        <f t="shared" si="23"/>
        <v>7171.2000000000007</v>
      </c>
      <c r="W15" s="15">
        <f t="shared" si="15"/>
        <v>14402.209594556771</v>
      </c>
      <c r="X15" s="15">
        <f t="shared" si="28"/>
        <v>6518000</v>
      </c>
      <c r="Y15" s="15">
        <f t="shared" si="24"/>
        <v>186206.06822136923</v>
      </c>
      <c r="Z15" s="15">
        <f t="shared" si="17"/>
        <v>6518000</v>
      </c>
      <c r="AB15" s="2">
        <v>41953.999999955966</v>
      </c>
      <c r="AC15" s="12">
        <f t="shared" si="4"/>
        <v>7605.2008250793606</v>
      </c>
      <c r="AD15" s="12">
        <f t="shared" si="18"/>
        <v>548.03950756578945</v>
      </c>
      <c r="AE15" s="12">
        <f t="shared" si="27"/>
        <v>564.48069279276319</v>
      </c>
      <c r="AF15" s="13">
        <f t="shared" si="20"/>
        <v>4147.2</v>
      </c>
      <c r="AG15" s="15">
        <f t="shared" si="5"/>
        <v>4147.2</v>
      </c>
      <c r="AH15" s="15">
        <f t="shared" si="21"/>
        <v>2893.5201322865978</v>
      </c>
      <c r="AI15" s="15">
        <f t="shared" si="25"/>
        <v>2945364.0096618021</v>
      </c>
      <c r="AJ15" s="15">
        <f t="shared" si="26"/>
        <v>24932.008315636624</v>
      </c>
    </row>
    <row r="16" spans="1:36" x14ac:dyDescent="0.15">
      <c r="A16" s="2">
        <v>41954.999999955908</v>
      </c>
      <c r="B16" s="38">
        <v>0.51406277099999997</v>
      </c>
      <c r="C16" s="12">
        <f t="shared" si="6"/>
        <v>44415.023414399999</v>
      </c>
      <c r="D16" s="12">
        <f>Výpar!$O$18/30</f>
        <v>4892.8618421052633</v>
      </c>
      <c r="E16" s="12">
        <f t="shared" si="7"/>
        <v>5039.6476973684212</v>
      </c>
      <c r="F16" s="13">
        <f t="shared" si="0"/>
        <v>11664</v>
      </c>
      <c r="G16" s="13">
        <f t="shared" si="8"/>
        <v>7171.2000000000007</v>
      </c>
      <c r="H16" s="14">
        <f t="shared" si="8"/>
        <v>7171.2000000000007</v>
      </c>
      <c r="I16" s="15">
        <f t="shared" si="1"/>
        <v>26006.400000000001</v>
      </c>
      <c r="J16" s="15">
        <f t="shared" si="2"/>
        <v>13368.975717031575</v>
      </c>
      <c r="K16" s="15">
        <f t="shared" si="9"/>
        <v>4172171.2098238808</v>
      </c>
      <c r="L16" s="15">
        <f t="shared" si="10"/>
        <v>0</v>
      </c>
      <c r="N16" s="2">
        <v>41954.999999955908</v>
      </c>
      <c r="O16" s="38">
        <f t="shared" si="3"/>
        <v>0.16966309742438315</v>
      </c>
      <c r="P16" s="12">
        <f t="shared" si="11"/>
        <v>14658.891617466705</v>
      </c>
      <c r="Q16" s="12">
        <f t="shared" si="12"/>
        <v>1397.6052631578948</v>
      </c>
      <c r="R16" s="12">
        <f t="shared" si="13"/>
        <v>1439.5334210526316</v>
      </c>
      <c r="S16" s="13">
        <f t="shared" si="14"/>
        <v>7171.2000000000007</v>
      </c>
      <c r="T16" s="13">
        <f t="shared" si="22"/>
        <v>0</v>
      </c>
      <c r="U16" s="14">
        <v>0</v>
      </c>
      <c r="V16" s="15">
        <f t="shared" si="23"/>
        <v>7171.2000000000007</v>
      </c>
      <c r="W16" s="15">
        <f t="shared" si="15"/>
        <v>6048.1581964140732</v>
      </c>
      <c r="X16" s="15">
        <f t="shared" si="28"/>
        <v>6518000</v>
      </c>
      <c r="Y16" s="15">
        <f t="shared" si="24"/>
        <v>192254.2264177833</v>
      </c>
      <c r="Z16" s="15">
        <f t="shared" si="17"/>
        <v>6518000</v>
      </c>
      <c r="AB16" s="2">
        <v>41954.999999955908</v>
      </c>
      <c r="AC16" s="12">
        <f t="shared" si="4"/>
        <v>4844.3962403369524</v>
      </c>
      <c r="AD16" s="12">
        <f t="shared" si="18"/>
        <v>548.03950756578945</v>
      </c>
      <c r="AE16" s="12">
        <f t="shared" si="27"/>
        <v>564.48069279276319</v>
      </c>
      <c r="AF16" s="13">
        <f t="shared" si="20"/>
        <v>4147.2</v>
      </c>
      <c r="AG16" s="15">
        <f t="shared" si="5"/>
        <v>4147.2</v>
      </c>
      <c r="AH16" s="15">
        <f t="shared" si="21"/>
        <v>132.71554754418958</v>
      </c>
      <c r="AI16" s="15">
        <f t="shared" si="25"/>
        <v>2945496.7252093465</v>
      </c>
      <c r="AJ16" s="15">
        <f t="shared" si="26"/>
        <v>24867.99907252736</v>
      </c>
    </row>
    <row r="17" spans="1:36" x14ac:dyDescent="0.15">
      <c r="A17" s="2">
        <v>41955.999999955849</v>
      </c>
      <c r="B17" s="38">
        <v>1.2283845309999999</v>
      </c>
      <c r="C17" s="12">
        <f t="shared" si="6"/>
        <v>106132.42347839999</v>
      </c>
      <c r="D17" s="12">
        <f>Výpar!$O$18/30</f>
        <v>4892.8618421052633</v>
      </c>
      <c r="E17" s="12">
        <f t="shared" si="7"/>
        <v>5039.6476973684212</v>
      </c>
      <c r="F17" s="13">
        <f t="shared" si="0"/>
        <v>11664</v>
      </c>
      <c r="G17" s="13">
        <f t="shared" si="8"/>
        <v>7171.2000000000007</v>
      </c>
      <c r="H17" s="14">
        <f t="shared" si="8"/>
        <v>7171.2000000000007</v>
      </c>
      <c r="I17" s="15">
        <f t="shared" si="1"/>
        <v>26006.400000000001</v>
      </c>
      <c r="J17" s="15">
        <f t="shared" si="2"/>
        <v>75086.375781031558</v>
      </c>
      <c r="K17" s="15">
        <f t="shared" si="9"/>
        <v>4247257.5856049126</v>
      </c>
      <c r="L17" s="15">
        <f t="shared" si="10"/>
        <v>0</v>
      </c>
      <c r="N17" s="2">
        <v>41955.999999955849</v>
      </c>
      <c r="O17" s="38">
        <f t="shared" si="3"/>
        <v>0.40542038076835984</v>
      </c>
      <c r="P17" s="12">
        <f t="shared" si="11"/>
        <v>35028.320898386293</v>
      </c>
      <c r="Q17" s="12">
        <f t="shared" si="12"/>
        <v>1397.6052631578948</v>
      </c>
      <c r="R17" s="12">
        <f t="shared" si="13"/>
        <v>1439.5334210526316</v>
      </c>
      <c r="S17" s="13">
        <f t="shared" si="14"/>
        <v>7171.2000000000007</v>
      </c>
      <c r="T17" s="13">
        <f t="shared" si="22"/>
        <v>0</v>
      </c>
      <c r="U17" s="14">
        <v>0</v>
      </c>
      <c r="V17" s="15">
        <f t="shared" si="23"/>
        <v>7171.2000000000007</v>
      </c>
      <c r="W17" s="15">
        <f t="shared" si="15"/>
        <v>26417.587477333662</v>
      </c>
      <c r="X17" s="15">
        <f t="shared" si="28"/>
        <v>6518000</v>
      </c>
      <c r="Y17" s="15">
        <f t="shared" si="24"/>
        <v>218671.81389511697</v>
      </c>
      <c r="Z17" s="15">
        <f t="shared" si="17"/>
        <v>6518000</v>
      </c>
      <c r="AB17" s="2">
        <v>41955.999999955849</v>
      </c>
      <c r="AC17" s="12">
        <f t="shared" si="4"/>
        <v>11575.982038318954</v>
      </c>
      <c r="AD17" s="12">
        <f t="shared" si="18"/>
        <v>548.03950756578945</v>
      </c>
      <c r="AE17" s="12">
        <f t="shared" si="27"/>
        <v>564.48069279276319</v>
      </c>
      <c r="AF17" s="13">
        <f t="shared" si="20"/>
        <v>4147.2</v>
      </c>
      <c r="AG17" s="15">
        <f t="shared" si="5"/>
        <v>4147.2</v>
      </c>
      <c r="AH17" s="15">
        <f t="shared" si="21"/>
        <v>6864.3013455261917</v>
      </c>
      <c r="AI17" s="15">
        <f t="shared" si="25"/>
        <v>2945693.45</v>
      </c>
      <c r="AJ17" s="15">
        <f t="shared" si="26"/>
        <v>31732.30041805355</v>
      </c>
    </row>
    <row r="18" spans="1:36" x14ac:dyDescent="0.15">
      <c r="A18" s="2">
        <v>41956.999999955791</v>
      </c>
      <c r="B18" s="38">
        <v>1.3852006910000001</v>
      </c>
      <c r="C18" s="12">
        <f t="shared" si="6"/>
        <v>119681.33970240002</v>
      </c>
      <c r="D18" s="12">
        <f>Výpar!$O$18/30</f>
        <v>4892.8618421052633</v>
      </c>
      <c r="E18" s="12">
        <f t="shared" si="7"/>
        <v>5039.6476973684212</v>
      </c>
      <c r="F18" s="13">
        <f t="shared" si="0"/>
        <v>11664</v>
      </c>
      <c r="G18" s="13">
        <f t="shared" si="8"/>
        <v>7171.2000000000007</v>
      </c>
      <c r="H18" s="14">
        <f t="shared" si="8"/>
        <v>7171.2000000000007</v>
      </c>
      <c r="I18" s="15">
        <f t="shared" si="1"/>
        <v>26006.400000000001</v>
      </c>
      <c r="J18" s="15">
        <f t="shared" si="2"/>
        <v>88635.292005031588</v>
      </c>
      <c r="K18" s="15">
        <f t="shared" si="9"/>
        <v>4335892.877609944</v>
      </c>
      <c r="L18" s="15">
        <f t="shared" si="10"/>
        <v>0</v>
      </c>
      <c r="N18" s="2">
        <v>41956.999999955791</v>
      </c>
      <c r="O18" s="38">
        <f t="shared" si="3"/>
        <v>0.45717654155790999</v>
      </c>
      <c r="P18" s="12">
        <f t="shared" si="11"/>
        <v>39500.053190603423</v>
      </c>
      <c r="Q18" s="12">
        <f t="shared" si="12"/>
        <v>1397.6052631578948</v>
      </c>
      <c r="R18" s="12">
        <f t="shared" si="13"/>
        <v>1439.5334210526316</v>
      </c>
      <c r="S18" s="13">
        <f t="shared" si="14"/>
        <v>7171.2000000000007</v>
      </c>
      <c r="T18" s="13">
        <f t="shared" si="22"/>
        <v>0</v>
      </c>
      <c r="U18" s="14">
        <v>0</v>
      </c>
      <c r="V18" s="15">
        <f t="shared" si="23"/>
        <v>7171.2000000000007</v>
      </c>
      <c r="W18" s="15">
        <f t="shared" si="15"/>
        <v>30889.319769550792</v>
      </c>
      <c r="X18" s="15">
        <f t="shared" si="28"/>
        <v>6518000</v>
      </c>
      <c r="Y18" s="15">
        <f t="shared" si="24"/>
        <v>249561.13366466775</v>
      </c>
      <c r="Z18" s="15">
        <f t="shared" si="17"/>
        <v>6518000</v>
      </c>
      <c r="AB18" s="2">
        <v>41956.999999955791</v>
      </c>
      <c r="AC18" s="12">
        <f t="shared" si="4"/>
        <v>13053.777472620262</v>
      </c>
      <c r="AD18" s="12">
        <f t="shared" si="18"/>
        <v>548.03950756578945</v>
      </c>
      <c r="AE18" s="12">
        <f t="shared" si="27"/>
        <v>564.48069279276319</v>
      </c>
      <c r="AF18" s="13">
        <f t="shared" si="20"/>
        <v>4147.2</v>
      </c>
      <c r="AG18" s="15">
        <f t="shared" si="5"/>
        <v>4147.2</v>
      </c>
      <c r="AH18" s="15">
        <f t="shared" si="21"/>
        <v>8342.0967798274996</v>
      </c>
      <c r="AI18" s="15">
        <f t="shared" si="25"/>
        <v>2945693.45</v>
      </c>
      <c r="AJ18" s="15">
        <f t="shared" si="26"/>
        <v>40074.397197881051</v>
      </c>
    </row>
    <row r="19" spans="1:36" x14ac:dyDescent="0.15">
      <c r="A19" s="2">
        <v>41957.999999955733</v>
      </c>
      <c r="B19" s="38">
        <v>1.7868940360000001</v>
      </c>
      <c r="C19" s="12">
        <f t="shared" si="6"/>
        <v>154387.6447104</v>
      </c>
      <c r="D19" s="12">
        <f>Výpar!$O$18/30</f>
        <v>4892.8618421052633</v>
      </c>
      <c r="E19" s="12">
        <f t="shared" si="7"/>
        <v>5039.6476973684212</v>
      </c>
      <c r="F19" s="13">
        <f t="shared" si="0"/>
        <v>11664</v>
      </c>
      <c r="G19" s="13">
        <f t="shared" si="8"/>
        <v>7171.2000000000007</v>
      </c>
      <c r="H19" s="14">
        <f t="shared" si="8"/>
        <v>7171.2000000000007</v>
      </c>
      <c r="I19" s="15">
        <f t="shared" si="1"/>
        <v>26006.400000000001</v>
      </c>
      <c r="J19" s="15">
        <f t="shared" si="2"/>
        <v>123341.59701303157</v>
      </c>
      <c r="K19" s="15">
        <f t="shared" si="9"/>
        <v>4459234.4746229751</v>
      </c>
      <c r="L19" s="15">
        <f t="shared" si="10"/>
        <v>0</v>
      </c>
      <c r="N19" s="2">
        <v>41957.999999955733</v>
      </c>
      <c r="O19" s="38">
        <f t="shared" si="3"/>
        <v>0.58975283568417991</v>
      </c>
      <c r="P19" s="12">
        <f t="shared" si="11"/>
        <v>50954.645003113146</v>
      </c>
      <c r="Q19" s="12">
        <f t="shared" si="12"/>
        <v>1397.6052631578948</v>
      </c>
      <c r="R19" s="12">
        <f t="shared" si="13"/>
        <v>1439.5334210526316</v>
      </c>
      <c r="S19" s="13">
        <f t="shared" si="14"/>
        <v>7171.2000000000007</v>
      </c>
      <c r="T19" s="13">
        <f t="shared" si="22"/>
        <v>0</v>
      </c>
      <c r="U19" s="14">
        <v>0</v>
      </c>
      <c r="V19" s="15">
        <f t="shared" si="23"/>
        <v>7171.2000000000007</v>
      </c>
      <c r="W19" s="15">
        <f t="shared" si="15"/>
        <v>42343.911582060515</v>
      </c>
      <c r="X19" s="15">
        <f t="shared" si="28"/>
        <v>6518000</v>
      </c>
      <c r="Y19" s="15">
        <f t="shared" si="24"/>
        <v>291905.04524672829</v>
      </c>
      <c r="Z19" s="15">
        <f t="shared" si="17"/>
        <v>6518000</v>
      </c>
      <c r="AB19" s="2">
        <v>41957</v>
      </c>
      <c r="AC19" s="12">
        <f t="shared" si="4"/>
        <v>16839.232946279477</v>
      </c>
      <c r="AD19" s="12">
        <f t="shared" si="18"/>
        <v>548.03950756578945</v>
      </c>
      <c r="AE19" s="12">
        <f t="shared" si="27"/>
        <v>564.48069279276319</v>
      </c>
      <c r="AF19" s="13">
        <f t="shared" si="20"/>
        <v>4147.2</v>
      </c>
      <c r="AG19" s="15">
        <f t="shared" si="5"/>
        <v>4147.2</v>
      </c>
      <c r="AH19" s="15">
        <f t="shared" si="21"/>
        <v>12127.552253486714</v>
      </c>
      <c r="AI19" s="15">
        <f t="shared" si="25"/>
        <v>2945693.45</v>
      </c>
      <c r="AJ19" s="15">
        <f t="shared" si="26"/>
        <v>52201.949451367764</v>
      </c>
    </row>
    <row r="20" spans="1:36" x14ac:dyDescent="0.15">
      <c r="A20" s="2">
        <v>41958.999999955675</v>
      </c>
      <c r="B20" s="38">
        <v>1.4722931480000001</v>
      </c>
      <c r="C20" s="12">
        <f t="shared" si="6"/>
        <v>127206.12798720002</v>
      </c>
      <c r="D20" s="12">
        <f>Výpar!$O$18/30</f>
        <v>4892.8618421052633</v>
      </c>
      <c r="E20" s="12">
        <f t="shared" si="7"/>
        <v>5039.6476973684212</v>
      </c>
      <c r="F20" s="13">
        <f t="shared" si="0"/>
        <v>11664</v>
      </c>
      <c r="G20" s="13">
        <f t="shared" si="8"/>
        <v>7171.2000000000007</v>
      </c>
      <c r="H20" s="14">
        <f t="shared" si="8"/>
        <v>7171.2000000000007</v>
      </c>
      <c r="I20" s="15">
        <f t="shared" si="1"/>
        <v>26006.400000000001</v>
      </c>
      <c r="J20" s="15">
        <f t="shared" si="2"/>
        <v>96160.080289831589</v>
      </c>
      <c r="K20" s="15">
        <f t="shared" si="9"/>
        <v>4555394.5549128065</v>
      </c>
      <c r="L20" s="15">
        <f t="shared" si="10"/>
        <v>0</v>
      </c>
      <c r="N20" s="2">
        <v>41958.999999955675</v>
      </c>
      <c r="O20" s="38">
        <f t="shared" si="3"/>
        <v>0.48592084449230766</v>
      </c>
      <c r="P20" s="12">
        <f t="shared" si="11"/>
        <v>41983.56096413538</v>
      </c>
      <c r="Q20" s="12">
        <f t="shared" si="12"/>
        <v>1397.6052631578948</v>
      </c>
      <c r="R20" s="12">
        <f t="shared" si="13"/>
        <v>1439.5334210526316</v>
      </c>
      <c r="S20" s="13">
        <f t="shared" si="14"/>
        <v>7171.2000000000007</v>
      </c>
      <c r="T20" s="13">
        <f t="shared" si="22"/>
        <v>0</v>
      </c>
      <c r="U20" s="14">
        <v>0</v>
      </c>
      <c r="V20" s="15">
        <f t="shared" si="23"/>
        <v>7171.2000000000007</v>
      </c>
      <c r="W20" s="15">
        <f t="shared" si="15"/>
        <v>33372.827543082749</v>
      </c>
      <c r="X20" s="15">
        <f t="shared" si="28"/>
        <v>6518000</v>
      </c>
      <c r="Y20" s="15">
        <f t="shared" si="24"/>
        <v>325277.87278981105</v>
      </c>
      <c r="Z20" s="15">
        <f t="shared" si="17"/>
        <v>6518000</v>
      </c>
      <c r="AB20" s="2">
        <v>41958.999999955675</v>
      </c>
      <c r="AC20" s="12">
        <f t="shared" si="4"/>
        <v>13874.51454025846</v>
      </c>
      <c r="AD20" s="12">
        <f t="shared" si="18"/>
        <v>548.03950756578945</v>
      </c>
      <c r="AE20" s="12">
        <f t="shared" si="27"/>
        <v>564.48069279276319</v>
      </c>
      <c r="AF20" s="13">
        <f t="shared" si="20"/>
        <v>4147.2</v>
      </c>
      <c r="AG20" s="15">
        <f t="shared" si="5"/>
        <v>4147.2</v>
      </c>
      <c r="AH20" s="15">
        <f t="shared" si="21"/>
        <v>9162.8338474656975</v>
      </c>
      <c r="AI20" s="15">
        <f t="shared" si="25"/>
        <v>2945693.45</v>
      </c>
      <c r="AJ20" s="15">
        <f t="shared" si="26"/>
        <v>61364.783298833463</v>
      </c>
    </row>
    <row r="21" spans="1:36" x14ac:dyDescent="0.15">
      <c r="A21" s="2">
        <v>41959.999999955617</v>
      </c>
      <c r="B21" s="38">
        <v>1.0267433720000001</v>
      </c>
      <c r="C21" s="12">
        <f t="shared" si="6"/>
        <v>88710.627340800012</v>
      </c>
      <c r="D21" s="12">
        <f>Výpar!$O$18/30</f>
        <v>4892.8618421052633</v>
      </c>
      <c r="E21" s="12">
        <f t="shared" si="7"/>
        <v>5039.6476973684212</v>
      </c>
      <c r="F21" s="13">
        <f t="shared" si="0"/>
        <v>11664</v>
      </c>
      <c r="G21" s="13">
        <f t="shared" si="8"/>
        <v>7171.2000000000007</v>
      </c>
      <c r="H21" s="14">
        <f t="shared" si="8"/>
        <v>7171.2000000000007</v>
      </c>
      <c r="I21" s="15">
        <f t="shared" si="1"/>
        <v>26006.400000000001</v>
      </c>
      <c r="J21" s="15">
        <f t="shared" si="2"/>
        <v>57664.579643431585</v>
      </c>
      <c r="K21" s="15">
        <f t="shared" si="9"/>
        <v>4613059.1345562376</v>
      </c>
      <c r="L21" s="15">
        <f t="shared" si="10"/>
        <v>0</v>
      </c>
      <c r="N21" s="2">
        <v>41959.999999955617</v>
      </c>
      <c r="O21" s="38">
        <f t="shared" si="3"/>
        <v>0.33887001856719878</v>
      </c>
      <c r="P21" s="12">
        <f t="shared" si="11"/>
        <v>29278.369604205975</v>
      </c>
      <c r="Q21" s="12">
        <f t="shared" si="12"/>
        <v>1397.6052631578948</v>
      </c>
      <c r="R21" s="12">
        <f t="shared" si="13"/>
        <v>1439.5334210526316</v>
      </c>
      <c r="S21" s="13">
        <f t="shared" si="14"/>
        <v>7171.2000000000007</v>
      </c>
      <c r="T21" s="13">
        <f t="shared" si="22"/>
        <v>0</v>
      </c>
      <c r="U21" s="14">
        <v>0</v>
      </c>
      <c r="V21" s="15">
        <f t="shared" si="23"/>
        <v>7171.2000000000007</v>
      </c>
      <c r="W21" s="15">
        <f t="shared" si="15"/>
        <v>20667.636183153343</v>
      </c>
      <c r="X21" s="15">
        <f t="shared" si="28"/>
        <v>6518000</v>
      </c>
      <c r="Y21" s="15">
        <f t="shared" si="24"/>
        <v>345945.50897296437</v>
      </c>
      <c r="Z21" s="15">
        <f t="shared" si="17"/>
        <v>6518000</v>
      </c>
      <c r="AB21" s="2">
        <v>41959.999999955617</v>
      </c>
      <c r="AC21" s="12">
        <f t="shared" si="4"/>
        <v>9675.7672636590996</v>
      </c>
      <c r="AD21" s="12">
        <f t="shared" si="18"/>
        <v>548.03950756578945</v>
      </c>
      <c r="AE21" s="12">
        <f t="shared" si="27"/>
        <v>564.48069279276319</v>
      </c>
      <c r="AF21" s="13">
        <f t="shared" si="20"/>
        <v>4147.2</v>
      </c>
      <c r="AG21" s="15">
        <f t="shared" si="5"/>
        <v>4147.2</v>
      </c>
      <c r="AH21" s="15">
        <f t="shared" si="21"/>
        <v>4964.0865708663368</v>
      </c>
      <c r="AI21" s="15">
        <f t="shared" si="25"/>
        <v>2945693.45</v>
      </c>
      <c r="AJ21" s="15">
        <f t="shared" si="26"/>
        <v>66328.869869699804</v>
      </c>
    </row>
    <row r="22" spans="1:36" x14ac:dyDescent="0.15">
      <c r="A22" s="2">
        <v>41960.999999955558</v>
      </c>
      <c r="B22" s="38">
        <v>2.6997418340000001</v>
      </c>
      <c r="C22" s="12">
        <f t="shared" si="6"/>
        <v>233257.69445760001</v>
      </c>
      <c r="D22" s="12">
        <f>Výpar!$O$18/30</f>
        <v>4892.8618421052633</v>
      </c>
      <c r="E22" s="12">
        <f t="shared" si="7"/>
        <v>5039.6476973684212</v>
      </c>
      <c r="F22" s="13">
        <f t="shared" si="0"/>
        <v>11664</v>
      </c>
      <c r="G22" s="13">
        <f t="shared" si="8"/>
        <v>7171.2000000000007</v>
      </c>
      <c r="H22" s="14">
        <f t="shared" si="8"/>
        <v>7171.2000000000007</v>
      </c>
      <c r="I22" s="15">
        <f t="shared" si="1"/>
        <v>26006.400000000001</v>
      </c>
      <c r="J22" s="15">
        <f t="shared" si="2"/>
        <v>202211.64676023158</v>
      </c>
      <c r="K22" s="15">
        <f t="shared" si="9"/>
        <v>4815270.7813164694</v>
      </c>
      <c r="L22" s="15">
        <f t="shared" si="10"/>
        <v>0</v>
      </c>
      <c r="N22" s="2">
        <v>41960.999999955558</v>
      </c>
      <c r="O22" s="38">
        <f t="shared" si="3"/>
        <v>0.89103235566269945</v>
      </c>
      <c r="P22" s="12">
        <f t="shared" si="11"/>
        <v>76985.195529257238</v>
      </c>
      <c r="Q22" s="12">
        <f t="shared" si="12"/>
        <v>1397.6052631578948</v>
      </c>
      <c r="R22" s="12">
        <f t="shared" si="13"/>
        <v>1439.5334210526316</v>
      </c>
      <c r="S22" s="13">
        <f t="shared" si="14"/>
        <v>7171.2000000000007</v>
      </c>
      <c r="T22" s="13">
        <f t="shared" si="22"/>
        <v>0</v>
      </c>
      <c r="U22" s="14">
        <v>0</v>
      </c>
      <c r="V22" s="15">
        <f t="shared" si="23"/>
        <v>7171.2000000000007</v>
      </c>
      <c r="W22" s="15">
        <f t="shared" si="15"/>
        <v>68374.462108204607</v>
      </c>
      <c r="X22" s="15">
        <f t="shared" si="28"/>
        <v>6518000</v>
      </c>
      <c r="Y22" s="15">
        <f t="shared" si="24"/>
        <v>414319.97108116897</v>
      </c>
      <c r="Z22" s="15">
        <f t="shared" si="17"/>
        <v>6518000</v>
      </c>
      <c r="AB22" s="2">
        <v>41960.999999955558</v>
      </c>
      <c r="AC22" s="12">
        <f t="shared" si="4"/>
        <v>25441.677414352162</v>
      </c>
      <c r="AD22" s="12">
        <f t="shared" si="18"/>
        <v>548.03950756578945</v>
      </c>
      <c r="AE22" s="12">
        <f t="shared" si="27"/>
        <v>564.48069279276319</v>
      </c>
      <c r="AF22" s="13">
        <f t="shared" si="20"/>
        <v>4147.2</v>
      </c>
      <c r="AG22" s="15">
        <f t="shared" si="5"/>
        <v>4147.2</v>
      </c>
      <c r="AH22" s="15">
        <f t="shared" si="21"/>
        <v>20729.996721559401</v>
      </c>
      <c r="AI22" s="15">
        <f t="shared" si="25"/>
        <v>2945693.45</v>
      </c>
      <c r="AJ22" s="15">
        <f t="shared" si="26"/>
        <v>87058.866591259197</v>
      </c>
    </row>
    <row r="23" spans="1:36" x14ac:dyDescent="0.15">
      <c r="A23" s="2">
        <v>41961.9999999555</v>
      </c>
      <c r="B23" s="38">
        <v>2.224993703</v>
      </c>
      <c r="C23" s="12">
        <f t="shared" si="6"/>
        <v>192239.45593920001</v>
      </c>
      <c r="D23" s="12">
        <f>Výpar!$O$18/30</f>
        <v>4892.8618421052633</v>
      </c>
      <c r="E23" s="12">
        <f t="shared" si="7"/>
        <v>5039.6476973684212</v>
      </c>
      <c r="F23" s="13">
        <f t="shared" si="0"/>
        <v>11664</v>
      </c>
      <c r="G23" s="13">
        <f t="shared" si="8"/>
        <v>7171.2000000000007</v>
      </c>
      <c r="H23" s="14">
        <f t="shared" si="8"/>
        <v>7171.2000000000007</v>
      </c>
      <c r="I23" s="15">
        <f t="shared" si="1"/>
        <v>26006.400000000001</v>
      </c>
      <c r="J23" s="15">
        <f t="shared" si="2"/>
        <v>161193.40824183158</v>
      </c>
      <c r="K23" s="15">
        <f t="shared" si="9"/>
        <v>4976464.1895583011</v>
      </c>
      <c r="L23" s="15">
        <f t="shared" si="10"/>
        <v>0</v>
      </c>
      <c r="N23" s="2">
        <v>41961.9999999555</v>
      </c>
      <c r="O23" s="38">
        <f t="shared" si="3"/>
        <v>0.73434480125137869</v>
      </c>
      <c r="P23" s="12">
        <f t="shared" si="11"/>
        <v>63447.390828119118</v>
      </c>
      <c r="Q23" s="12">
        <f t="shared" si="12"/>
        <v>1397.6052631578948</v>
      </c>
      <c r="R23" s="12">
        <f t="shared" si="13"/>
        <v>1439.5334210526316</v>
      </c>
      <c r="S23" s="13">
        <f t="shared" si="14"/>
        <v>7171.2000000000007</v>
      </c>
      <c r="T23" s="13">
        <f t="shared" si="22"/>
        <v>0</v>
      </c>
      <c r="U23" s="14">
        <v>0</v>
      </c>
      <c r="V23" s="15">
        <f t="shared" si="23"/>
        <v>7171.2000000000007</v>
      </c>
      <c r="W23" s="15">
        <f t="shared" si="15"/>
        <v>54836.657407066486</v>
      </c>
      <c r="X23" s="15">
        <f t="shared" si="28"/>
        <v>6518000</v>
      </c>
      <c r="Y23" s="15">
        <f t="shared" si="24"/>
        <v>469156.62848823547</v>
      </c>
      <c r="Z23" s="15">
        <f t="shared" si="17"/>
        <v>6518000</v>
      </c>
      <c r="AB23" s="2">
        <v>41961.9999999555</v>
      </c>
      <c r="AC23" s="12">
        <f t="shared" si="4"/>
        <v>20967.772298738575</v>
      </c>
      <c r="AD23" s="12">
        <f t="shared" si="18"/>
        <v>548.03950756578945</v>
      </c>
      <c r="AE23" s="12">
        <f t="shared" si="27"/>
        <v>564.48069279276319</v>
      </c>
      <c r="AF23" s="13">
        <f t="shared" si="20"/>
        <v>4147.2</v>
      </c>
      <c r="AG23" s="15">
        <f t="shared" si="5"/>
        <v>4147.2</v>
      </c>
      <c r="AH23" s="15">
        <f t="shared" si="21"/>
        <v>16256.091605945812</v>
      </c>
      <c r="AI23" s="15">
        <f t="shared" si="25"/>
        <v>2945693.45</v>
      </c>
      <c r="AJ23" s="15">
        <f t="shared" si="26"/>
        <v>103314.95819720501</v>
      </c>
    </row>
    <row r="24" spans="1:36" x14ac:dyDescent="0.15">
      <c r="A24" s="2">
        <v>41962.999999955442</v>
      </c>
      <c r="B24" s="38">
        <v>1.4448657</v>
      </c>
      <c r="C24" s="12">
        <f t="shared" si="6"/>
        <v>124836.39648</v>
      </c>
      <c r="D24" s="12">
        <f>Výpar!$O$18/30</f>
        <v>4892.8618421052633</v>
      </c>
      <c r="E24" s="12">
        <f t="shared" si="7"/>
        <v>5039.6476973684212</v>
      </c>
      <c r="F24" s="13">
        <f t="shared" si="0"/>
        <v>11664</v>
      </c>
      <c r="G24" s="13">
        <f t="shared" si="8"/>
        <v>7171.2000000000007</v>
      </c>
      <c r="H24" s="14">
        <f t="shared" si="8"/>
        <v>7171.2000000000007</v>
      </c>
      <c r="I24" s="15">
        <f t="shared" si="1"/>
        <v>26006.400000000001</v>
      </c>
      <c r="J24" s="15">
        <f t="shared" si="2"/>
        <v>93790.348782631569</v>
      </c>
      <c r="K24" s="15">
        <f t="shared" si="9"/>
        <v>5070254.5383409327</v>
      </c>
      <c r="L24" s="15">
        <f t="shared" si="10"/>
        <v>0</v>
      </c>
      <c r="N24" s="2">
        <v>41962.999999955442</v>
      </c>
      <c r="O24" s="38">
        <f t="shared" si="3"/>
        <v>0.47686859242380258</v>
      </c>
      <c r="P24" s="12">
        <f t="shared" si="11"/>
        <v>41201.446385416544</v>
      </c>
      <c r="Q24" s="12">
        <f t="shared" si="12"/>
        <v>1397.6052631578948</v>
      </c>
      <c r="R24" s="12">
        <f t="shared" si="13"/>
        <v>1439.5334210526316</v>
      </c>
      <c r="S24" s="13">
        <f t="shared" si="14"/>
        <v>7171.2000000000007</v>
      </c>
      <c r="T24" s="13">
        <f t="shared" si="22"/>
        <v>0</v>
      </c>
      <c r="U24" s="14">
        <v>0</v>
      </c>
      <c r="V24" s="15">
        <f t="shared" si="23"/>
        <v>7171.2000000000007</v>
      </c>
      <c r="W24" s="15">
        <f t="shared" si="15"/>
        <v>32590.712964363913</v>
      </c>
      <c r="X24" s="15">
        <f t="shared" si="28"/>
        <v>6518000</v>
      </c>
      <c r="Y24" s="15">
        <f t="shared" si="24"/>
        <v>501747.34145259939</v>
      </c>
      <c r="Z24" s="15">
        <f t="shared" si="17"/>
        <v>6518000</v>
      </c>
      <c r="AB24" s="2">
        <v>41962.999999955442</v>
      </c>
      <c r="AC24" s="12">
        <f t="shared" si="4"/>
        <v>13616.045276447026</v>
      </c>
      <c r="AD24" s="12">
        <f t="shared" si="18"/>
        <v>548.03950756578945</v>
      </c>
      <c r="AE24" s="12">
        <f t="shared" si="27"/>
        <v>564.48069279276319</v>
      </c>
      <c r="AF24" s="13">
        <f t="shared" si="20"/>
        <v>4147.2</v>
      </c>
      <c r="AG24" s="15">
        <f t="shared" si="5"/>
        <v>4147.2</v>
      </c>
      <c r="AH24" s="15">
        <f t="shared" si="21"/>
        <v>8904.3645836542637</v>
      </c>
      <c r="AI24" s="15">
        <f t="shared" si="25"/>
        <v>2945693.45</v>
      </c>
      <c r="AJ24" s="15">
        <f t="shared" si="26"/>
        <v>112219.32278085928</v>
      </c>
    </row>
    <row r="25" spans="1:36" x14ac:dyDescent="0.15">
      <c r="A25" s="2">
        <v>41963.999999955384</v>
      </c>
      <c r="B25" s="38">
        <v>0.80030298300000002</v>
      </c>
      <c r="C25" s="12">
        <f t="shared" si="6"/>
        <v>69146.177731200005</v>
      </c>
      <c r="D25" s="12">
        <f>Výpar!$O$18/30</f>
        <v>4892.8618421052633</v>
      </c>
      <c r="E25" s="12">
        <f t="shared" si="7"/>
        <v>5039.6476973684212</v>
      </c>
      <c r="F25" s="13">
        <f t="shared" si="0"/>
        <v>11664</v>
      </c>
      <c r="G25" s="13">
        <f t="shared" si="8"/>
        <v>7171.2000000000007</v>
      </c>
      <c r="H25" s="14">
        <f t="shared" si="8"/>
        <v>7171.2000000000007</v>
      </c>
      <c r="I25" s="15">
        <f t="shared" si="1"/>
        <v>26006.400000000001</v>
      </c>
      <c r="J25" s="15">
        <f t="shared" si="2"/>
        <v>38100.130033831578</v>
      </c>
      <c r="K25" s="15">
        <f t="shared" si="9"/>
        <v>5108354.6683747638</v>
      </c>
      <c r="L25" s="15">
        <f t="shared" si="10"/>
        <v>0</v>
      </c>
      <c r="N25" s="2">
        <v>41963.999999955384</v>
      </c>
      <c r="O25" s="38">
        <f t="shared" si="3"/>
        <v>0.26413483067373006</v>
      </c>
      <c r="P25" s="12">
        <f t="shared" si="11"/>
        <v>22821.249370210277</v>
      </c>
      <c r="Q25" s="12">
        <f t="shared" si="12"/>
        <v>1397.6052631578948</v>
      </c>
      <c r="R25" s="12">
        <f t="shared" si="13"/>
        <v>1439.5334210526316</v>
      </c>
      <c r="S25" s="13">
        <f t="shared" si="14"/>
        <v>7171.2000000000007</v>
      </c>
      <c r="T25" s="13">
        <f t="shared" si="22"/>
        <v>0</v>
      </c>
      <c r="U25" s="14">
        <v>0</v>
      </c>
      <c r="V25" s="15">
        <f t="shared" si="23"/>
        <v>7171.2000000000007</v>
      </c>
      <c r="W25" s="15">
        <f t="shared" si="15"/>
        <v>14210.515949157645</v>
      </c>
      <c r="X25" s="15">
        <f t="shared" si="28"/>
        <v>6518000</v>
      </c>
      <c r="Y25" s="15">
        <f t="shared" si="24"/>
        <v>515957.85740175704</v>
      </c>
      <c r="Z25" s="15">
        <f t="shared" si="17"/>
        <v>6518000</v>
      </c>
      <c r="AB25" s="2">
        <v>41963.999999955384</v>
      </c>
      <c r="AC25" s="12">
        <f t="shared" si="4"/>
        <v>7541.8508802607839</v>
      </c>
      <c r="AD25" s="12">
        <f t="shared" si="18"/>
        <v>548.03950756578945</v>
      </c>
      <c r="AE25" s="12">
        <f t="shared" si="27"/>
        <v>564.48069279276319</v>
      </c>
      <c r="AF25" s="13">
        <f t="shared" si="20"/>
        <v>4147.2</v>
      </c>
      <c r="AG25" s="15">
        <f t="shared" si="5"/>
        <v>4147.2</v>
      </c>
      <c r="AH25" s="15">
        <f t="shared" si="21"/>
        <v>2830.1701874680211</v>
      </c>
      <c r="AI25" s="15">
        <f t="shared" si="25"/>
        <v>2945693.45</v>
      </c>
      <c r="AJ25" s="15">
        <f t="shared" si="26"/>
        <v>115049.49296832729</v>
      </c>
    </row>
    <row r="26" spans="1:36" x14ac:dyDescent="0.15">
      <c r="A26" s="2">
        <v>41964.999999955326</v>
      </c>
      <c r="B26" s="38">
        <v>0.77401556299999996</v>
      </c>
      <c r="C26" s="12">
        <f t="shared" si="6"/>
        <v>66874.944643199997</v>
      </c>
      <c r="D26" s="12">
        <f>Výpar!$O$18/30</f>
        <v>4892.8618421052633</v>
      </c>
      <c r="E26" s="12">
        <f t="shared" si="7"/>
        <v>5039.6476973684212</v>
      </c>
      <c r="F26" s="13">
        <f t="shared" si="0"/>
        <v>11664</v>
      </c>
      <c r="G26" s="13">
        <f t="shared" si="8"/>
        <v>7171.2000000000007</v>
      </c>
      <c r="H26" s="14">
        <f t="shared" si="8"/>
        <v>7171.2000000000007</v>
      </c>
      <c r="I26" s="15">
        <f t="shared" si="1"/>
        <v>26006.400000000001</v>
      </c>
      <c r="J26" s="15">
        <f t="shared" si="2"/>
        <v>35828.89694583157</v>
      </c>
      <c r="K26" s="15">
        <f t="shared" si="9"/>
        <v>5144183.5653205952</v>
      </c>
      <c r="L26" s="15">
        <f t="shared" si="10"/>
        <v>0</v>
      </c>
      <c r="N26" s="2">
        <v>41964.999999955326</v>
      </c>
      <c r="O26" s="38">
        <f t="shared" si="3"/>
        <v>0.25545883748359932</v>
      </c>
      <c r="P26" s="12">
        <f t="shared" si="11"/>
        <v>22071.643558582982</v>
      </c>
      <c r="Q26" s="12">
        <f t="shared" si="12"/>
        <v>1397.6052631578948</v>
      </c>
      <c r="R26" s="12">
        <f t="shared" si="13"/>
        <v>1439.5334210526316</v>
      </c>
      <c r="S26" s="13">
        <f t="shared" si="14"/>
        <v>7171.2000000000007</v>
      </c>
      <c r="T26" s="13">
        <f t="shared" si="22"/>
        <v>0</v>
      </c>
      <c r="U26" s="14">
        <v>0</v>
      </c>
      <c r="V26" s="15">
        <f t="shared" si="23"/>
        <v>7171.2000000000007</v>
      </c>
      <c r="W26" s="15">
        <f t="shared" si="15"/>
        <v>13460.910137530351</v>
      </c>
      <c r="X26" s="15">
        <f t="shared" si="28"/>
        <v>6518000</v>
      </c>
      <c r="Y26" s="15">
        <f t="shared" si="24"/>
        <v>529418.76753928734</v>
      </c>
      <c r="Z26" s="15">
        <f t="shared" si="17"/>
        <v>6518000</v>
      </c>
      <c r="AB26" s="2">
        <v>41964.999999955326</v>
      </c>
      <c r="AC26" s="12">
        <f t="shared" si="4"/>
        <v>7294.1249491095477</v>
      </c>
      <c r="AD26" s="12">
        <f t="shared" si="18"/>
        <v>548.03950756578945</v>
      </c>
      <c r="AE26" s="12">
        <f t="shared" si="27"/>
        <v>564.48069279276319</v>
      </c>
      <c r="AF26" s="13">
        <f t="shared" si="20"/>
        <v>4147.2</v>
      </c>
      <c r="AG26" s="15">
        <f t="shared" si="5"/>
        <v>4147.2</v>
      </c>
      <c r="AH26" s="15">
        <f t="shared" si="21"/>
        <v>2582.444256316785</v>
      </c>
      <c r="AI26" s="15">
        <f t="shared" si="25"/>
        <v>2945693.45</v>
      </c>
      <c r="AJ26" s="15">
        <f t="shared" si="26"/>
        <v>117631.93722464408</v>
      </c>
    </row>
    <row r="27" spans="1:36" x14ac:dyDescent="0.15">
      <c r="A27" s="2">
        <v>41965.999999955267</v>
      </c>
      <c r="B27" s="38">
        <v>0.613524085</v>
      </c>
      <c r="C27" s="12">
        <f t="shared" si="6"/>
        <v>53008.480944000003</v>
      </c>
      <c r="D27" s="12">
        <f>Výpar!$O$18/30</f>
        <v>4892.8618421052633</v>
      </c>
      <c r="E27" s="12">
        <f t="shared" si="7"/>
        <v>5039.6476973684212</v>
      </c>
      <c r="F27" s="13">
        <f t="shared" si="0"/>
        <v>11664</v>
      </c>
      <c r="G27" s="13">
        <f t="shared" si="8"/>
        <v>7171.2000000000007</v>
      </c>
      <c r="H27" s="14">
        <f t="shared" si="8"/>
        <v>7171.2000000000007</v>
      </c>
      <c r="I27" s="15">
        <f t="shared" si="1"/>
        <v>26006.400000000001</v>
      </c>
      <c r="J27" s="15">
        <f t="shared" si="2"/>
        <v>21962.433246631579</v>
      </c>
      <c r="K27" s="15">
        <f t="shared" si="9"/>
        <v>5166145.9985672263</v>
      </c>
      <c r="L27" s="15">
        <f t="shared" si="10"/>
        <v>0</v>
      </c>
      <c r="N27" s="2">
        <v>41965.999999955267</v>
      </c>
      <c r="O27" s="38">
        <f t="shared" si="3"/>
        <v>0.20248966172568936</v>
      </c>
      <c r="P27" s="12">
        <f t="shared" si="11"/>
        <v>17495.10677309956</v>
      </c>
      <c r="Q27" s="12">
        <f t="shared" si="12"/>
        <v>1397.6052631578948</v>
      </c>
      <c r="R27" s="12">
        <f t="shared" si="13"/>
        <v>1439.5334210526316</v>
      </c>
      <c r="S27" s="13">
        <f t="shared" si="14"/>
        <v>7171.2000000000007</v>
      </c>
      <c r="T27" s="13">
        <f t="shared" si="22"/>
        <v>0</v>
      </c>
      <c r="U27" s="14">
        <v>0</v>
      </c>
      <c r="V27" s="15">
        <f t="shared" si="23"/>
        <v>7171.2000000000007</v>
      </c>
      <c r="W27" s="15">
        <f t="shared" si="15"/>
        <v>8884.3733520469286</v>
      </c>
      <c r="X27" s="15">
        <f t="shared" si="28"/>
        <v>6518000</v>
      </c>
      <c r="Y27" s="15">
        <f t="shared" si="24"/>
        <v>538303.14089133427</v>
      </c>
      <c r="Z27" s="15">
        <f t="shared" si="17"/>
        <v>6518000</v>
      </c>
      <c r="AB27" s="2">
        <v>41965.999999955267</v>
      </c>
      <c r="AC27" s="12">
        <f t="shared" si="4"/>
        <v>5781.6942568092873</v>
      </c>
      <c r="AD27" s="12">
        <f t="shared" si="18"/>
        <v>548.03950756578945</v>
      </c>
      <c r="AE27" s="12">
        <f t="shared" si="27"/>
        <v>564.48069279276319</v>
      </c>
      <c r="AF27" s="13">
        <f t="shared" si="20"/>
        <v>4147.2</v>
      </c>
      <c r="AG27" s="15">
        <f t="shared" si="5"/>
        <v>4147.2</v>
      </c>
      <c r="AH27" s="15">
        <f t="shared" si="21"/>
        <v>1070.0135640165245</v>
      </c>
      <c r="AI27" s="15">
        <f t="shared" si="25"/>
        <v>2945693.45</v>
      </c>
      <c r="AJ27" s="15">
        <f t="shared" si="26"/>
        <v>118701.9507886606</v>
      </c>
    </row>
    <row r="28" spans="1:36" x14ac:dyDescent="0.15">
      <c r="A28" s="2">
        <v>41966.999999955209</v>
      </c>
      <c r="B28" s="38">
        <v>0.86224674099999998</v>
      </c>
      <c r="C28" s="12">
        <f t="shared" si="6"/>
        <v>74498.118422400003</v>
      </c>
      <c r="D28" s="12">
        <f>Výpar!$O$18/30</f>
        <v>4892.8618421052633</v>
      </c>
      <c r="E28" s="12">
        <f t="shared" si="7"/>
        <v>5039.6476973684212</v>
      </c>
      <c r="F28" s="13">
        <f t="shared" si="0"/>
        <v>11664</v>
      </c>
      <c r="G28" s="13">
        <f t="shared" si="8"/>
        <v>7171.2000000000007</v>
      </c>
      <c r="H28" s="14">
        <f t="shared" si="8"/>
        <v>7171.2000000000007</v>
      </c>
      <c r="I28" s="15">
        <f t="shared" si="1"/>
        <v>26006.400000000001</v>
      </c>
      <c r="J28" s="15">
        <f t="shared" si="2"/>
        <v>43452.070725031575</v>
      </c>
      <c r="K28" s="15">
        <f t="shared" si="9"/>
        <v>5209598.0692922575</v>
      </c>
      <c r="L28" s="15">
        <f t="shared" si="10"/>
        <v>0</v>
      </c>
      <c r="N28" s="2">
        <v>41966.999999955209</v>
      </c>
      <c r="O28" s="38">
        <f t="shared" si="3"/>
        <v>0.28457896792946297</v>
      </c>
      <c r="P28" s="12">
        <f t="shared" si="11"/>
        <v>24587.6228291056</v>
      </c>
      <c r="Q28" s="12">
        <f t="shared" si="12"/>
        <v>1397.6052631578948</v>
      </c>
      <c r="R28" s="12">
        <f t="shared" si="13"/>
        <v>1439.5334210526316</v>
      </c>
      <c r="S28" s="13">
        <f t="shared" si="14"/>
        <v>7171.2000000000007</v>
      </c>
      <c r="T28" s="13">
        <f t="shared" si="22"/>
        <v>0</v>
      </c>
      <c r="U28" s="14">
        <v>0</v>
      </c>
      <c r="V28" s="15">
        <f t="shared" si="23"/>
        <v>7171.2000000000007</v>
      </c>
      <c r="W28" s="15">
        <f t="shared" si="15"/>
        <v>15976.889408052968</v>
      </c>
      <c r="X28" s="15">
        <f t="shared" si="28"/>
        <v>6518000</v>
      </c>
      <c r="Y28" s="15">
        <f t="shared" si="24"/>
        <v>554280.03029938729</v>
      </c>
      <c r="Z28" s="15">
        <f t="shared" si="17"/>
        <v>6518000</v>
      </c>
      <c r="AB28" s="2">
        <v>41966.999999955209</v>
      </c>
      <c r="AC28" s="12">
        <f t="shared" si="4"/>
        <v>8125.5930325738173</v>
      </c>
      <c r="AD28" s="12">
        <f t="shared" si="18"/>
        <v>548.03950756578945</v>
      </c>
      <c r="AE28" s="12">
        <f t="shared" si="27"/>
        <v>564.48069279276319</v>
      </c>
      <c r="AF28" s="13">
        <f t="shared" si="20"/>
        <v>4147.2</v>
      </c>
      <c r="AG28" s="15">
        <f t="shared" si="5"/>
        <v>4147.2</v>
      </c>
      <c r="AH28" s="15">
        <f t="shared" si="21"/>
        <v>3413.9123397810545</v>
      </c>
      <c r="AI28" s="15">
        <f t="shared" si="25"/>
        <v>2945693.45</v>
      </c>
      <c r="AJ28" s="15">
        <f t="shared" si="26"/>
        <v>122115.86312844165</v>
      </c>
    </row>
    <row r="29" spans="1:36" x14ac:dyDescent="0.15">
      <c r="A29" s="2">
        <v>41967.999999955151</v>
      </c>
      <c r="B29" s="38">
        <v>1.177364633</v>
      </c>
      <c r="C29" s="12">
        <f t="shared" si="6"/>
        <v>101724.30429120001</v>
      </c>
      <c r="D29" s="12">
        <f>Výpar!$O$18/30</f>
        <v>4892.8618421052633</v>
      </c>
      <c r="E29" s="12">
        <f t="shared" si="7"/>
        <v>5039.6476973684212</v>
      </c>
      <c r="F29" s="13">
        <f t="shared" si="0"/>
        <v>11664</v>
      </c>
      <c r="G29" s="13">
        <f t="shared" si="8"/>
        <v>7171.2000000000007</v>
      </c>
      <c r="H29" s="14">
        <f t="shared" si="8"/>
        <v>7171.2000000000007</v>
      </c>
      <c r="I29" s="15">
        <f t="shared" si="1"/>
        <v>26006.400000000001</v>
      </c>
      <c r="J29" s="15">
        <f t="shared" si="2"/>
        <v>70678.256593831582</v>
      </c>
      <c r="K29" s="15">
        <f t="shared" si="9"/>
        <v>5280276.3258860894</v>
      </c>
      <c r="L29" s="15">
        <f t="shared" si="10"/>
        <v>0</v>
      </c>
      <c r="N29" s="2">
        <v>41967.999999955151</v>
      </c>
      <c r="O29" s="38">
        <f t="shared" si="3"/>
        <v>0.38858159295239469</v>
      </c>
      <c r="P29" s="12">
        <f t="shared" si="11"/>
        <v>33573.4496310869</v>
      </c>
      <c r="Q29" s="12">
        <f t="shared" si="12"/>
        <v>1397.6052631578948</v>
      </c>
      <c r="R29" s="12">
        <f t="shared" si="13"/>
        <v>1439.5334210526316</v>
      </c>
      <c r="S29" s="13">
        <f t="shared" si="14"/>
        <v>7171.2000000000007</v>
      </c>
      <c r="T29" s="13">
        <f t="shared" si="22"/>
        <v>0</v>
      </c>
      <c r="U29" s="14">
        <v>0</v>
      </c>
      <c r="V29" s="15">
        <f t="shared" si="23"/>
        <v>7171.2000000000007</v>
      </c>
      <c r="W29" s="15">
        <f t="shared" si="15"/>
        <v>24962.716210034268</v>
      </c>
      <c r="X29" s="15">
        <f t="shared" si="28"/>
        <v>6518000</v>
      </c>
      <c r="Y29" s="15">
        <f t="shared" si="24"/>
        <v>579242.74650942162</v>
      </c>
      <c r="Z29" s="15">
        <f t="shared" si="17"/>
        <v>6518000</v>
      </c>
      <c r="AB29" s="2">
        <v>41967.999999955151</v>
      </c>
      <c r="AC29" s="12">
        <f t="shared" si="4"/>
        <v>11095.183552225948</v>
      </c>
      <c r="AD29" s="12">
        <f t="shared" si="18"/>
        <v>548.03950756578945</v>
      </c>
      <c r="AE29" s="12">
        <f t="shared" si="27"/>
        <v>564.48069279276319</v>
      </c>
      <c r="AF29" s="13">
        <f t="shared" si="20"/>
        <v>4147.2</v>
      </c>
      <c r="AG29" s="15">
        <f t="shared" si="5"/>
        <v>4147.2</v>
      </c>
      <c r="AH29" s="15">
        <f t="shared" si="21"/>
        <v>6383.5028594331852</v>
      </c>
      <c r="AI29" s="15">
        <f t="shared" si="25"/>
        <v>2945693.45</v>
      </c>
      <c r="AJ29" s="15">
        <f t="shared" si="26"/>
        <v>128499.36598787483</v>
      </c>
    </row>
    <row r="30" spans="1:36" x14ac:dyDescent="0.15">
      <c r="A30" s="2">
        <v>41968.999999955093</v>
      </c>
      <c r="B30" s="38">
        <v>0.96353393300000001</v>
      </c>
      <c r="C30" s="12">
        <f t="shared" si="6"/>
        <v>83249.331811199998</v>
      </c>
      <c r="D30" s="12">
        <f>Výpar!$O$18/30</f>
        <v>4892.8618421052633</v>
      </c>
      <c r="E30" s="12">
        <f t="shared" si="7"/>
        <v>5039.6476973684212</v>
      </c>
      <c r="F30" s="13">
        <f t="shared" si="0"/>
        <v>11664</v>
      </c>
      <c r="G30" s="13">
        <f t="shared" si="8"/>
        <v>7171.2000000000007</v>
      </c>
      <c r="H30" s="14">
        <f t="shared" si="8"/>
        <v>7171.2000000000007</v>
      </c>
      <c r="I30" s="15">
        <f t="shared" si="1"/>
        <v>26006.400000000001</v>
      </c>
      <c r="J30" s="15">
        <f t="shared" si="2"/>
        <v>52203.284113831571</v>
      </c>
      <c r="K30" s="15">
        <f t="shared" si="9"/>
        <v>5332479.6099999212</v>
      </c>
      <c r="L30" s="15">
        <f t="shared" si="10"/>
        <v>0</v>
      </c>
      <c r="N30" s="2">
        <v>41968.999999955093</v>
      </c>
      <c r="O30" s="38">
        <f t="shared" si="3"/>
        <v>0.31800815147198835</v>
      </c>
      <c r="P30" s="12">
        <f t="shared" si="11"/>
        <v>27475.904287179794</v>
      </c>
      <c r="Q30" s="12">
        <f t="shared" si="12"/>
        <v>1397.6052631578948</v>
      </c>
      <c r="R30" s="12">
        <f t="shared" si="13"/>
        <v>1439.5334210526316</v>
      </c>
      <c r="S30" s="13">
        <f t="shared" si="14"/>
        <v>7171.2000000000007</v>
      </c>
      <c r="T30" s="13">
        <f t="shared" si="22"/>
        <v>0</v>
      </c>
      <c r="U30" s="14">
        <v>0</v>
      </c>
      <c r="V30" s="15">
        <f t="shared" si="23"/>
        <v>7171.2000000000007</v>
      </c>
      <c r="W30" s="15">
        <f t="shared" si="15"/>
        <v>18865.170866127162</v>
      </c>
      <c r="X30" s="15">
        <f t="shared" si="28"/>
        <v>6518000</v>
      </c>
      <c r="Y30" s="15">
        <f t="shared" si="24"/>
        <v>598107.91737554874</v>
      </c>
      <c r="Z30" s="15">
        <f t="shared" si="17"/>
        <v>6518000</v>
      </c>
      <c r="AB30" s="2">
        <v>41968.999999955093</v>
      </c>
      <c r="AC30" s="12">
        <f t="shared" si="4"/>
        <v>9080.0976569110007</v>
      </c>
      <c r="AD30" s="12">
        <f t="shared" si="18"/>
        <v>548.03950756578945</v>
      </c>
      <c r="AE30" s="12">
        <f t="shared" si="27"/>
        <v>564.48069279276319</v>
      </c>
      <c r="AF30" s="13">
        <f t="shared" si="20"/>
        <v>4147.2</v>
      </c>
      <c r="AG30" s="15">
        <f t="shared" si="5"/>
        <v>4147.2</v>
      </c>
      <c r="AH30" s="15">
        <f t="shared" si="21"/>
        <v>4368.416964118238</v>
      </c>
      <c r="AI30" s="15">
        <f t="shared" si="25"/>
        <v>2945693.45</v>
      </c>
      <c r="AJ30" s="15">
        <f t="shared" si="26"/>
        <v>132867.78295199305</v>
      </c>
    </row>
    <row r="31" spans="1:36" x14ac:dyDescent="0.15">
      <c r="A31" s="2">
        <v>41969.999999955035</v>
      </c>
      <c r="B31" s="38">
        <v>0.722207724</v>
      </c>
      <c r="C31" s="12">
        <f t="shared" si="6"/>
        <v>62398.747353599996</v>
      </c>
      <c r="D31" s="12">
        <f>Výpar!$O$18/30</f>
        <v>4892.8618421052633</v>
      </c>
      <c r="E31" s="12">
        <f t="shared" si="7"/>
        <v>5039.6476973684212</v>
      </c>
      <c r="F31" s="13">
        <f t="shared" si="0"/>
        <v>11664</v>
      </c>
      <c r="G31" s="13">
        <f t="shared" si="8"/>
        <v>7171.2000000000007</v>
      </c>
      <c r="H31" s="14">
        <f t="shared" si="8"/>
        <v>7171.2000000000007</v>
      </c>
      <c r="I31" s="15">
        <f t="shared" si="1"/>
        <v>26006.400000000001</v>
      </c>
      <c r="J31" s="15">
        <f t="shared" si="2"/>
        <v>31352.699656231573</v>
      </c>
      <c r="K31" s="15">
        <f t="shared" si="9"/>
        <v>5363832.3096561525</v>
      </c>
      <c r="L31" s="15">
        <f t="shared" si="10"/>
        <v>0</v>
      </c>
      <c r="N31" s="2">
        <v>41969.999999955035</v>
      </c>
      <c r="O31" s="38">
        <f t="shared" si="3"/>
        <v>0.23835999482960807</v>
      </c>
      <c r="P31" s="12">
        <f t="shared" si="11"/>
        <v>20594.303553278136</v>
      </c>
      <c r="Q31" s="12">
        <f t="shared" si="12"/>
        <v>1397.6052631578948</v>
      </c>
      <c r="R31" s="12">
        <f t="shared" si="13"/>
        <v>1439.5334210526316</v>
      </c>
      <c r="S31" s="13">
        <f t="shared" si="14"/>
        <v>7171.2000000000007</v>
      </c>
      <c r="T31" s="13">
        <f t="shared" si="22"/>
        <v>0</v>
      </c>
      <c r="U31" s="14">
        <v>0</v>
      </c>
      <c r="V31" s="15">
        <f t="shared" si="23"/>
        <v>7171.2000000000007</v>
      </c>
      <c r="W31" s="15">
        <f t="shared" si="15"/>
        <v>11983.570132225504</v>
      </c>
      <c r="X31" s="15">
        <f t="shared" si="28"/>
        <v>6518000</v>
      </c>
      <c r="Y31" s="15">
        <f t="shared" si="24"/>
        <v>610091.48750777426</v>
      </c>
      <c r="Z31" s="15">
        <f t="shared" si="17"/>
        <v>6518000</v>
      </c>
      <c r="AB31" s="2">
        <v>41969.999999955035</v>
      </c>
      <c r="AC31" s="12">
        <f t="shared" si="4"/>
        <v>6805.9011083062969</v>
      </c>
      <c r="AD31" s="12">
        <f t="shared" si="18"/>
        <v>548.03950756578945</v>
      </c>
      <c r="AE31" s="12">
        <f t="shared" si="27"/>
        <v>564.48069279276319</v>
      </c>
      <c r="AF31" s="13">
        <f t="shared" si="20"/>
        <v>4147.2</v>
      </c>
      <c r="AG31" s="15">
        <f t="shared" si="5"/>
        <v>4147.2</v>
      </c>
      <c r="AH31" s="15">
        <f t="shared" si="21"/>
        <v>2094.2204155135341</v>
      </c>
      <c r="AI31" s="15">
        <f t="shared" si="25"/>
        <v>2945693.45</v>
      </c>
      <c r="AJ31" s="15">
        <f t="shared" si="26"/>
        <v>134962.00336750658</v>
      </c>
    </row>
    <row r="32" spans="1:36" x14ac:dyDescent="0.15">
      <c r="A32" s="2">
        <v>41970.999999954976</v>
      </c>
      <c r="B32" s="38">
        <v>0.47599548800000002</v>
      </c>
      <c r="C32" s="12">
        <f t="shared" si="6"/>
        <v>41126.010163200001</v>
      </c>
      <c r="D32" s="12">
        <f>Výpar!$O$18/30</f>
        <v>4892.8618421052633</v>
      </c>
      <c r="E32" s="12">
        <f t="shared" si="7"/>
        <v>5039.6476973684212</v>
      </c>
      <c r="F32" s="13">
        <f t="shared" si="0"/>
        <v>11664</v>
      </c>
      <c r="G32" s="13">
        <f t="shared" si="8"/>
        <v>7171.2000000000007</v>
      </c>
      <c r="H32" s="14">
        <f t="shared" si="8"/>
        <v>7171.2000000000007</v>
      </c>
      <c r="I32" s="15">
        <f t="shared" si="1"/>
        <v>26006.400000000001</v>
      </c>
      <c r="J32" s="15">
        <f t="shared" si="2"/>
        <v>10079.962465831577</v>
      </c>
      <c r="K32" s="15">
        <f t="shared" si="9"/>
        <v>5373912.2721219845</v>
      </c>
      <c r="L32" s="15">
        <f t="shared" si="10"/>
        <v>0</v>
      </c>
      <c r="N32" s="2">
        <v>41970.999999954976</v>
      </c>
      <c r="O32" s="38">
        <f t="shared" si="3"/>
        <v>0.15709923653294627</v>
      </c>
      <c r="P32" s="12">
        <f t="shared" si="11"/>
        <v>13573.374036446558</v>
      </c>
      <c r="Q32" s="12">
        <f t="shared" si="12"/>
        <v>1397.6052631578948</v>
      </c>
      <c r="R32" s="12">
        <f t="shared" si="13"/>
        <v>1439.5334210526316</v>
      </c>
      <c r="S32" s="13">
        <f t="shared" si="14"/>
        <v>7171.2000000000007</v>
      </c>
      <c r="T32" s="13">
        <f t="shared" si="22"/>
        <v>0</v>
      </c>
      <c r="U32" s="14">
        <v>0</v>
      </c>
      <c r="V32" s="15">
        <f t="shared" si="23"/>
        <v>7171.2000000000007</v>
      </c>
      <c r="W32" s="15">
        <f t="shared" si="15"/>
        <v>4962.6406153939261</v>
      </c>
      <c r="X32" s="15">
        <f t="shared" si="28"/>
        <v>6518000</v>
      </c>
      <c r="Y32" s="15">
        <f t="shared" si="24"/>
        <v>615054.12812316814</v>
      </c>
      <c r="Z32" s="15">
        <f t="shared" si="17"/>
        <v>6518000</v>
      </c>
      <c r="AB32" s="2">
        <v>41970.999999954976</v>
      </c>
      <c r="AC32" s="12">
        <f t="shared" si="4"/>
        <v>4485.659889353381</v>
      </c>
      <c r="AD32" s="12">
        <f t="shared" si="18"/>
        <v>548.03950756578945</v>
      </c>
      <c r="AE32" s="12">
        <f t="shared" si="27"/>
        <v>564.48069279276319</v>
      </c>
      <c r="AF32" s="13">
        <f t="shared" si="20"/>
        <v>4147.2</v>
      </c>
      <c r="AG32" s="15">
        <f t="shared" si="5"/>
        <v>4147.2</v>
      </c>
      <c r="AH32" s="15">
        <f t="shared" si="21"/>
        <v>-226.02080343938178</v>
      </c>
      <c r="AI32" s="15">
        <f t="shared" si="25"/>
        <v>2945467.4291965608</v>
      </c>
      <c r="AJ32" s="15">
        <f t="shared" si="26"/>
        <v>134509.96176062772</v>
      </c>
    </row>
    <row r="33" spans="1:36" x14ac:dyDescent="0.15">
      <c r="A33" s="2">
        <v>41971.999999954918</v>
      </c>
      <c r="B33" s="38">
        <v>1.1434844369999999</v>
      </c>
      <c r="C33" s="12">
        <f t="shared" si="6"/>
        <v>98797.055356799989</v>
      </c>
      <c r="D33" s="12">
        <f>Výpar!$O$18/30</f>
        <v>4892.8618421052633</v>
      </c>
      <c r="E33" s="12">
        <f t="shared" si="7"/>
        <v>5039.6476973684212</v>
      </c>
      <c r="F33" s="13">
        <f t="shared" si="0"/>
        <v>11664</v>
      </c>
      <c r="G33" s="13">
        <f t="shared" si="8"/>
        <v>7171.2000000000007</v>
      </c>
      <c r="H33" s="14">
        <f t="shared" si="8"/>
        <v>7171.2000000000007</v>
      </c>
      <c r="I33" s="15">
        <f t="shared" si="1"/>
        <v>26006.400000000001</v>
      </c>
      <c r="J33" s="15">
        <f t="shared" si="2"/>
        <v>67751.007659431561</v>
      </c>
      <c r="K33" s="15">
        <f t="shared" si="9"/>
        <v>5441663.2797814161</v>
      </c>
      <c r="L33" s="15">
        <f t="shared" si="10"/>
        <v>0</v>
      </c>
      <c r="N33" s="2">
        <v>41971.999999954918</v>
      </c>
      <c r="O33" s="38">
        <f t="shared" si="3"/>
        <v>0.37739965308243822</v>
      </c>
      <c r="P33" s="12">
        <f t="shared" si="11"/>
        <v>32607.330026322663</v>
      </c>
      <c r="Q33" s="12">
        <f t="shared" si="12"/>
        <v>1397.6052631578948</v>
      </c>
      <c r="R33" s="12">
        <f t="shared" si="13"/>
        <v>1439.5334210526316</v>
      </c>
      <c r="S33" s="13">
        <f t="shared" si="14"/>
        <v>7171.2000000000007</v>
      </c>
      <c r="T33" s="13">
        <f t="shared" si="22"/>
        <v>0</v>
      </c>
      <c r="U33" s="14">
        <v>0</v>
      </c>
      <c r="V33" s="15">
        <f t="shared" si="23"/>
        <v>7171.2000000000007</v>
      </c>
      <c r="W33" s="15">
        <f t="shared" si="15"/>
        <v>23996.596605270031</v>
      </c>
      <c r="X33" s="15">
        <f t="shared" si="28"/>
        <v>6518000</v>
      </c>
      <c r="Y33" s="15">
        <f t="shared" si="24"/>
        <v>639050.72472843819</v>
      </c>
      <c r="Z33" s="15">
        <f t="shared" si="17"/>
        <v>6518000</v>
      </c>
      <c r="AB33" s="2">
        <v>41971.999999954918</v>
      </c>
      <c r="AC33" s="12">
        <f t="shared" si="4"/>
        <v>10775.905239569693</v>
      </c>
      <c r="AD33" s="12">
        <f t="shared" si="18"/>
        <v>548.03950756578945</v>
      </c>
      <c r="AE33" s="12">
        <f t="shared" si="27"/>
        <v>564.48069279276319</v>
      </c>
      <c r="AF33" s="13">
        <f t="shared" si="20"/>
        <v>4147.2</v>
      </c>
      <c r="AG33" s="15">
        <f t="shared" si="5"/>
        <v>4147.2</v>
      </c>
      <c r="AH33" s="15">
        <f t="shared" si="21"/>
        <v>6064.2245467769299</v>
      </c>
      <c r="AI33" s="15">
        <f t="shared" si="25"/>
        <v>2945693.45</v>
      </c>
      <c r="AJ33" s="15">
        <f t="shared" si="26"/>
        <v>140574.18630740466</v>
      </c>
    </row>
    <row r="34" spans="1:36" x14ac:dyDescent="0.15">
      <c r="A34" s="2">
        <v>41972.99999995486</v>
      </c>
      <c r="B34" s="38">
        <v>0.89639525600000003</v>
      </c>
      <c r="C34" s="12">
        <f t="shared" si="6"/>
        <v>77448.550118400002</v>
      </c>
      <c r="D34" s="12">
        <f>Výpar!$O$18/30</f>
        <v>4892.8618421052633</v>
      </c>
      <c r="E34" s="12">
        <f t="shared" si="7"/>
        <v>5039.6476973684212</v>
      </c>
      <c r="F34" s="13">
        <f t="shared" si="0"/>
        <v>11664</v>
      </c>
      <c r="G34" s="13">
        <f t="shared" si="8"/>
        <v>7171.2000000000007</v>
      </c>
      <c r="H34" s="14">
        <f t="shared" si="8"/>
        <v>7171.2000000000007</v>
      </c>
      <c r="I34" s="15">
        <f t="shared" si="1"/>
        <v>26006.400000000001</v>
      </c>
      <c r="J34" s="15">
        <f t="shared" si="2"/>
        <v>46402.502421031575</v>
      </c>
      <c r="K34" s="15">
        <f t="shared" si="9"/>
        <v>5488065.7822024478</v>
      </c>
      <c r="L34" s="15">
        <f t="shared" si="10"/>
        <v>0</v>
      </c>
      <c r="N34" s="2">
        <v>41972</v>
      </c>
      <c r="O34" s="38">
        <f t="shared" si="3"/>
        <v>0.29584946475239476</v>
      </c>
      <c r="P34" s="12">
        <f t="shared" si="11"/>
        <v>25561.393754606906</v>
      </c>
      <c r="Q34" s="12">
        <f t="shared" si="12"/>
        <v>1397.6052631578948</v>
      </c>
      <c r="R34" s="12">
        <f t="shared" si="13"/>
        <v>1439.5334210526316</v>
      </c>
      <c r="S34" s="13">
        <f t="shared" si="14"/>
        <v>7171.2000000000007</v>
      </c>
      <c r="T34" s="13">
        <f t="shared" si="22"/>
        <v>0</v>
      </c>
      <c r="U34" s="14">
        <v>0</v>
      </c>
      <c r="V34" s="15">
        <f t="shared" si="23"/>
        <v>7171.2000000000007</v>
      </c>
      <c r="W34" s="15">
        <f t="shared" si="15"/>
        <v>16950.660333554275</v>
      </c>
      <c r="X34" s="15">
        <f t="shared" si="28"/>
        <v>6518000</v>
      </c>
      <c r="Y34" s="15">
        <f t="shared" si="24"/>
        <v>656001.38506199245</v>
      </c>
      <c r="Z34" s="15">
        <f t="shared" si="17"/>
        <v>6518000</v>
      </c>
      <c r="AB34" s="2">
        <v>41972</v>
      </c>
      <c r="AC34" s="12">
        <f t="shared" si="4"/>
        <v>8447.3999149459505</v>
      </c>
      <c r="AD34" s="12">
        <f t="shared" si="18"/>
        <v>548.03950756578945</v>
      </c>
      <c r="AE34" s="12">
        <f t="shared" si="27"/>
        <v>564.48069279276319</v>
      </c>
      <c r="AF34" s="13">
        <f t="shared" si="20"/>
        <v>4147.2</v>
      </c>
      <c r="AG34" s="15">
        <f t="shared" si="5"/>
        <v>4147.2</v>
      </c>
      <c r="AH34" s="15">
        <f t="shared" si="21"/>
        <v>3735.7192221531877</v>
      </c>
      <c r="AI34" s="15">
        <f t="shared" si="25"/>
        <v>2945693.45</v>
      </c>
      <c r="AJ34" s="15">
        <f t="shared" si="26"/>
        <v>144309.90552955784</v>
      </c>
    </row>
    <row r="35" spans="1:36" x14ac:dyDescent="0.15">
      <c r="A35" s="2">
        <v>41973.999999954802</v>
      </c>
      <c r="B35" s="38">
        <v>0.40332551</v>
      </c>
      <c r="C35" s="12">
        <f t="shared" si="6"/>
        <v>34847.324064</v>
      </c>
      <c r="D35" s="12">
        <f>Výpar!$P$18/31</f>
        <v>0</v>
      </c>
      <c r="E35" s="12">
        <f t="shared" si="7"/>
        <v>0</v>
      </c>
      <c r="F35" s="13">
        <f t="shared" si="0"/>
        <v>11664</v>
      </c>
      <c r="G35" s="13">
        <f t="shared" si="8"/>
        <v>7171.2000000000007</v>
      </c>
      <c r="H35" s="14">
        <f t="shared" si="8"/>
        <v>7171.2000000000007</v>
      </c>
      <c r="I35" s="15">
        <f t="shared" si="1"/>
        <v>26006.400000000001</v>
      </c>
      <c r="J35" s="15">
        <f t="shared" si="2"/>
        <v>8840.9240639999989</v>
      </c>
      <c r="K35" s="15">
        <f t="shared" si="9"/>
        <v>5496906.7062664479</v>
      </c>
      <c r="L35" s="15">
        <f t="shared" si="10"/>
        <v>0</v>
      </c>
      <c r="N35" s="2">
        <v>41973.999999954802</v>
      </c>
      <c r="O35" s="38">
        <f t="shared" si="3"/>
        <v>0.13311497964296079</v>
      </c>
      <c r="P35" s="12">
        <f t="shared" si="11"/>
        <v>11501.134241151813</v>
      </c>
      <c r="Q35" s="12">
        <f t="shared" si="12"/>
        <v>0</v>
      </c>
      <c r="R35" s="12">
        <f t="shared" si="13"/>
        <v>0</v>
      </c>
      <c r="S35" s="13">
        <f t="shared" si="14"/>
        <v>7171.2000000000007</v>
      </c>
      <c r="T35" s="13">
        <f t="shared" si="22"/>
        <v>0</v>
      </c>
      <c r="U35" s="14">
        <v>0</v>
      </c>
      <c r="V35" s="15">
        <f t="shared" si="23"/>
        <v>7171.2000000000007</v>
      </c>
      <c r="W35" s="15">
        <f t="shared" si="15"/>
        <v>4329.9342411518119</v>
      </c>
      <c r="X35" s="15">
        <f t="shared" si="28"/>
        <v>6518000</v>
      </c>
      <c r="Y35" s="15">
        <f t="shared" si="24"/>
        <v>660331.31930314424</v>
      </c>
      <c r="Z35" s="15">
        <f t="shared" si="17"/>
        <v>6518000</v>
      </c>
      <c r="AB35" s="2">
        <v>41973.999999954802</v>
      </c>
      <c r="AC35" s="12">
        <f t="shared" si="4"/>
        <v>3800.8365796946296</v>
      </c>
      <c r="AD35" s="12">
        <f t="shared" si="18"/>
        <v>0</v>
      </c>
      <c r="AE35" s="12">
        <f t="shared" si="27"/>
        <v>0</v>
      </c>
      <c r="AF35" s="13">
        <f t="shared" si="20"/>
        <v>4147.2</v>
      </c>
      <c r="AG35" s="15">
        <f t="shared" si="5"/>
        <v>4147.2</v>
      </c>
      <c r="AH35" s="15">
        <f t="shared" si="21"/>
        <v>-346.36342030537025</v>
      </c>
      <c r="AI35" s="15">
        <f t="shared" si="25"/>
        <v>2945347.0865796949</v>
      </c>
      <c r="AJ35" s="15">
        <f t="shared" si="26"/>
        <v>143617.17868894723</v>
      </c>
    </row>
    <row r="36" spans="1:36" x14ac:dyDescent="0.15">
      <c r="A36" s="2">
        <v>41974.999999954744</v>
      </c>
      <c r="B36" s="38">
        <v>0.57987555999999996</v>
      </c>
      <c r="C36" s="12">
        <f t="shared" si="6"/>
        <v>50101.248383999999</v>
      </c>
      <c r="D36" s="12">
        <f>Výpar!$P$18/31</f>
        <v>0</v>
      </c>
      <c r="E36" s="12">
        <f t="shared" si="7"/>
        <v>0</v>
      </c>
      <c r="F36" s="13">
        <f t="shared" si="0"/>
        <v>11664</v>
      </c>
      <c r="G36" s="13">
        <f t="shared" si="8"/>
        <v>7171.2000000000007</v>
      </c>
      <c r="H36" s="14">
        <f t="shared" si="8"/>
        <v>7171.2000000000007</v>
      </c>
      <c r="I36" s="15">
        <f t="shared" si="1"/>
        <v>26006.400000000001</v>
      </c>
      <c r="J36" s="15">
        <f t="shared" si="2"/>
        <v>24094.848383999997</v>
      </c>
      <c r="K36" s="15">
        <f t="shared" si="9"/>
        <v>5521001.5546504483</v>
      </c>
      <c r="L36" s="15">
        <f t="shared" si="10"/>
        <v>0</v>
      </c>
      <c r="N36" s="2">
        <v>41974.999999954744</v>
      </c>
      <c r="O36" s="38">
        <f t="shared" si="3"/>
        <v>0.19138418337300431</v>
      </c>
      <c r="P36" s="12">
        <f t="shared" si="11"/>
        <v>16535.593443427573</v>
      </c>
      <c r="Q36" s="12">
        <f t="shared" si="12"/>
        <v>0</v>
      </c>
      <c r="R36" s="12">
        <f t="shared" si="13"/>
        <v>0</v>
      </c>
      <c r="S36" s="13">
        <f t="shared" si="14"/>
        <v>7171.2000000000007</v>
      </c>
      <c r="T36" s="13">
        <f t="shared" si="22"/>
        <v>0</v>
      </c>
      <c r="U36" s="14">
        <v>0</v>
      </c>
      <c r="V36" s="15">
        <f t="shared" si="23"/>
        <v>7171.2000000000007</v>
      </c>
      <c r="W36" s="15">
        <f t="shared" si="15"/>
        <v>9364.3934434275725</v>
      </c>
      <c r="X36" s="15">
        <f t="shared" si="28"/>
        <v>6518000</v>
      </c>
      <c r="Y36" s="15">
        <f t="shared" si="24"/>
        <v>669695.71274657175</v>
      </c>
      <c r="Z36" s="15">
        <f t="shared" si="17"/>
        <v>6518000</v>
      </c>
      <c r="AB36" s="2">
        <v>41974.999999954744</v>
      </c>
      <c r="AC36" s="12">
        <f t="shared" si="4"/>
        <v>5464.599152478374</v>
      </c>
      <c r="AD36" s="12">
        <f t="shared" si="18"/>
        <v>0</v>
      </c>
      <c r="AE36" s="12">
        <f t="shared" si="27"/>
        <v>0</v>
      </c>
      <c r="AF36" s="13">
        <f t="shared" si="20"/>
        <v>4147.2</v>
      </c>
      <c r="AG36" s="15">
        <f t="shared" si="5"/>
        <v>4147.2</v>
      </c>
      <c r="AH36" s="15">
        <f t="shared" si="21"/>
        <v>1317.3991524783742</v>
      </c>
      <c r="AI36" s="15">
        <f t="shared" si="25"/>
        <v>2945693.45</v>
      </c>
      <c r="AJ36" s="15">
        <f t="shared" si="26"/>
        <v>144934.57784142561</v>
      </c>
    </row>
    <row r="37" spans="1:36" x14ac:dyDescent="0.15">
      <c r="A37" s="2">
        <v>41975.999999954685</v>
      </c>
      <c r="B37" s="38">
        <v>0.57393065499999996</v>
      </c>
      <c r="C37" s="12">
        <f t="shared" si="6"/>
        <v>49587.608591999997</v>
      </c>
      <c r="D37" s="12">
        <f>Výpar!$P$18/31</f>
        <v>0</v>
      </c>
      <c r="E37" s="12">
        <f t="shared" si="7"/>
        <v>0</v>
      </c>
      <c r="F37" s="13">
        <f t="shared" si="0"/>
        <v>11664</v>
      </c>
      <c r="G37" s="13">
        <f t="shared" si="8"/>
        <v>7171.2000000000007</v>
      </c>
      <c r="H37" s="14">
        <f t="shared" si="8"/>
        <v>7171.2000000000007</v>
      </c>
      <c r="I37" s="15">
        <f t="shared" si="1"/>
        <v>26006.400000000001</v>
      </c>
      <c r="J37" s="15">
        <f t="shared" si="2"/>
        <v>23581.208591999995</v>
      </c>
      <c r="K37" s="15">
        <f t="shared" si="9"/>
        <v>5544582.7632424487</v>
      </c>
      <c r="L37" s="15">
        <f t="shared" si="10"/>
        <v>0</v>
      </c>
      <c r="N37" s="2">
        <v>41975.999999954685</v>
      </c>
      <c r="O37" s="38">
        <f t="shared" si="3"/>
        <v>0.18942210587373001</v>
      </c>
      <c r="P37" s="12">
        <f t="shared" si="11"/>
        <v>16366.069947490272</v>
      </c>
      <c r="Q37" s="12">
        <f t="shared" si="12"/>
        <v>0</v>
      </c>
      <c r="R37" s="12">
        <f t="shared" si="13"/>
        <v>0</v>
      </c>
      <c r="S37" s="13">
        <f t="shared" si="14"/>
        <v>7171.2000000000007</v>
      </c>
      <c r="T37" s="13">
        <f t="shared" si="22"/>
        <v>0</v>
      </c>
      <c r="U37" s="14">
        <v>0</v>
      </c>
      <c r="V37" s="15">
        <f t="shared" si="23"/>
        <v>7171.2000000000007</v>
      </c>
      <c r="W37" s="15">
        <f t="shared" si="15"/>
        <v>9194.8699474902714</v>
      </c>
      <c r="X37" s="15">
        <f t="shared" si="28"/>
        <v>6518000</v>
      </c>
      <c r="Y37" s="15">
        <f t="shared" si="24"/>
        <v>678890.58269406203</v>
      </c>
      <c r="Z37" s="15">
        <f t="shared" si="17"/>
        <v>6518000</v>
      </c>
      <c r="AB37" s="2">
        <v>41975.999999954685</v>
      </c>
      <c r="AC37" s="12">
        <f t="shared" si="4"/>
        <v>5408.5758863407827</v>
      </c>
      <c r="AD37" s="12">
        <f t="shared" si="18"/>
        <v>0</v>
      </c>
      <c r="AE37" s="12">
        <f t="shared" si="27"/>
        <v>0</v>
      </c>
      <c r="AF37" s="13">
        <f t="shared" si="20"/>
        <v>4147.2</v>
      </c>
      <c r="AG37" s="15">
        <f t="shared" ref="AG37:AG68" si="29">SUM(AF37:AF37)</f>
        <v>4147.2</v>
      </c>
      <c r="AH37" s="15">
        <f t="shared" si="21"/>
        <v>1261.3758863407829</v>
      </c>
      <c r="AI37" s="15">
        <f t="shared" si="25"/>
        <v>2945693.45</v>
      </c>
      <c r="AJ37" s="15">
        <f t="shared" si="26"/>
        <v>146195.95372776638</v>
      </c>
    </row>
    <row r="38" spans="1:36" x14ac:dyDescent="0.15">
      <c r="A38" s="2">
        <v>41976.999999954627</v>
      </c>
      <c r="B38" s="38">
        <v>0.696282862</v>
      </c>
      <c r="C38" s="12">
        <f t="shared" si="6"/>
        <v>60158.839276799998</v>
      </c>
      <c r="D38" s="12">
        <f>Výpar!$P$18/31</f>
        <v>0</v>
      </c>
      <c r="E38" s="12">
        <f t="shared" si="7"/>
        <v>0</v>
      </c>
      <c r="F38" s="13">
        <f t="shared" si="0"/>
        <v>11664</v>
      </c>
      <c r="G38" s="13">
        <f t="shared" si="8"/>
        <v>7171.2000000000007</v>
      </c>
      <c r="H38" s="14">
        <f t="shared" si="8"/>
        <v>7171.2000000000007</v>
      </c>
      <c r="I38" s="15">
        <f t="shared" si="1"/>
        <v>26006.400000000001</v>
      </c>
      <c r="J38" s="15">
        <f t="shared" si="2"/>
        <v>34152.439276799996</v>
      </c>
      <c r="K38" s="15">
        <f t="shared" si="9"/>
        <v>5578735.2025192482</v>
      </c>
      <c r="L38" s="15">
        <f t="shared" si="10"/>
        <v>0</v>
      </c>
      <c r="N38" s="2">
        <v>41976.999999954627</v>
      </c>
      <c r="O38" s="38">
        <f t="shared" si="3"/>
        <v>0.22980366156574741</v>
      </c>
      <c r="P38" s="12">
        <f t="shared" si="11"/>
        <v>19855.036359280577</v>
      </c>
      <c r="Q38" s="12">
        <f t="shared" si="12"/>
        <v>0</v>
      </c>
      <c r="R38" s="12">
        <f t="shared" si="13"/>
        <v>0</v>
      </c>
      <c r="S38" s="13">
        <f t="shared" si="14"/>
        <v>7171.2000000000007</v>
      </c>
      <c r="T38" s="13">
        <f t="shared" si="22"/>
        <v>0</v>
      </c>
      <c r="U38" s="14">
        <v>0</v>
      </c>
      <c r="V38" s="15">
        <f t="shared" si="23"/>
        <v>7171.2000000000007</v>
      </c>
      <c r="W38" s="15">
        <f t="shared" si="15"/>
        <v>12683.836359280576</v>
      </c>
      <c r="X38" s="15">
        <f t="shared" si="28"/>
        <v>6518000</v>
      </c>
      <c r="Y38" s="15">
        <f t="shared" si="24"/>
        <v>691574.41905334266</v>
      </c>
      <c r="Z38" s="15">
        <f t="shared" si="17"/>
        <v>6518000</v>
      </c>
      <c r="AB38" s="2">
        <v>41976.999999954627</v>
      </c>
      <c r="AC38" s="12">
        <f t="shared" si="4"/>
        <v>6561.5918311342803</v>
      </c>
      <c r="AD38" s="12">
        <f t="shared" si="18"/>
        <v>0</v>
      </c>
      <c r="AE38" s="12">
        <f t="shared" si="27"/>
        <v>0</v>
      </c>
      <c r="AF38" s="13">
        <f t="shared" si="20"/>
        <v>4147.2</v>
      </c>
      <c r="AG38" s="15">
        <f t="shared" si="29"/>
        <v>4147.2</v>
      </c>
      <c r="AH38" s="15">
        <f t="shared" si="21"/>
        <v>2414.3918311342804</v>
      </c>
      <c r="AI38" s="15">
        <f t="shared" si="25"/>
        <v>2945693.45</v>
      </c>
      <c r="AJ38" s="15">
        <f t="shared" si="26"/>
        <v>148610.34555890065</v>
      </c>
    </row>
    <row r="39" spans="1:36" x14ac:dyDescent="0.15">
      <c r="A39" s="2">
        <v>41977.999999954569</v>
      </c>
      <c r="B39" s="38">
        <v>0.68076747299999996</v>
      </c>
      <c r="C39" s="12">
        <f t="shared" si="6"/>
        <v>58818.309667199996</v>
      </c>
      <c r="D39" s="12">
        <f>Výpar!$P$18/31</f>
        <v>0</v>
      </c>
      <c r="E39" s="12">
        <f t="shared" si="7"/>
        <v>0</v>
      </c>
      <c r="F39" s="13">
        <f t="shared" si="0"/>
        <v>11664</v>
      </c>
      <c r="G39" s="13">
        <f t="shared" si="8"/>
        <v>7171.2000000000007</v>
      </c>
      <c r="H39" s="14">
        <f t="shared" si="8"/>
        <v>7171.2000000000007</v>
      </c>
      <c r="I39" s="15">
        <f t="shared" si="1"/>
        <v>26006.400000000001</v>
      </c>
      <c r="J39" s="15">
        <f t="shared" si="2"/>
        <v>32811.909667199994</v>
      </c>
      <c r="K39" s="15">
        <f t="shared" si="9"/>
        <v>5611547.1121864486</v>
      </c>
      <c r="L39" s="15">
        <f t="shared" si="10"/>
        <v>17359.021853649057</v>
      </c>
      <c r="N39" s="2">
        <v>41977.999999954569</v>
      </c>
      <c r="O39" s="38">
        <f t="shared" si="3"/>
        <v>0.22468290763454277</v>
      </c>
      <c r="P39" s="12">
        <f t="shared" si="11"/>
        <v>19412.603219624496</v>
      </c>
      <c r="Q39" s="12">
        <f t="shared" si="12"/>
        <v>0</v>
      </c>
      <c r="R39" s="12">
        <f t="shared" si="13"/>
        <v>0</v>
      </c>
      <c r="S39" s="13">
        <f t="shared" si="14"/>
        <v>7171.2000000000007</v>
      </c>
      <c r="T39" s="13">
        <f t="shared" si="22"/>
        <v>0</v>
      </c>
      <c r="U39" s="14">
        <v>0</v>
      </c>
      <c r="V39" s="15">
        <f t="shared" si="23"/>
        <v>7171.2000000000007</v>
      </c>
      <c r="W39" s="15">
        <f t="shared" si="15"/>
        <v>12241.403219624495</v>
      </c>
      <c r="X39" s="15">
        <f t="shared" si="28"/>
        <v>6518000</v>
      </c>
      <c r="Y39" s="15">
        <f t="shared" si="24"/>
        <v>703815.8222729672</v>
      </c>
      <c r="Z39" s="15">
        <f t="shared" si="17"/>
        <v>6518000</v>
      </c>
      <c r="AB39" s="2">
        <v>41977.999999954569</v>
      </c>
      <c r="AC39" s="12">
        <f t="shared" si="4"/>
        <v>6415.3787684906811</v>
      </c>
      <c r="AD39" s="12">
        <f t="shared" si="18"/>
        <v>0</v>
      </c>
      <c r="AE39" s="12">
        <f t="shared" si="27"/>
        <v>0</v>
      </c>
      <c r="AF39" s="13">
        <f t="shared" si="20"/>
        <v>4147.2</v>
      </c>
      <c r="AG39" s="15">
        <f t="shared" si="29"/>
        <v>4147.2</v>
      </c>
      <c r="AH39" s="15">
        <f t="shared" si="21"/>
        <v>2268.1787684906813</v>
      </c>
      <c r="AI39" s="15">
        <f t="shared" si="25"/>
        <v>2945693.45</v>
      </c>
      <c r="AJ39" s="15">
        <f t="shared" si="26"/>
        <v>150878.52432739132</v>
      </c>
    </row>
    <row r="40" spans="1:36" x14ac:dyDescent="0.15">
      <c r="A40" s="2">
        <v>41978.999999954511</v>
      </c>
      <c r="B40" s="38">
        <v>0.54361321299999998</v>
      </c>
      <c r="C40" s="12">
        <f t="shared" si="6"/>
        <v>46968.181603199999</v>
      </c>
      <c r="D40" s="12">
        <f>Výpar!$P$18/31</f>
        <v>0</v>
      </c>
      <c r="E40" s="12">
        <f t="shared" si="7"/>
        <v>0</v>
      </c>
      <c r="F40" s="13">
        <f t="shared" si="0"/>
        <v>11664</v>
      </c>
      <c r="G40" s="13">
        <f t="shared" si="8"/>
        <v>7171.2000000000007</v>
      </c>
      <c r="H40" s="14">
        <f t="shared" si="8"/>
        <v>7171.2000000000007</v>
      </c>
      <c r="I40" s="15">
        <f t="shared" si="1"/>
        <v>26006.400000000001</v>
      </c>
      <c r="J40" s="15">
        <f t="shared" si="2"/>
        <v>20961.781603199997</v>
      </c>
      <c r="K40" s="15">
        <f t="shared" si="9"/>
        <v>5627000</v>
      </c>
      <c r="L40" s="15">
        <f t="shared" si="10"/>
        <v>38320.803456849055</v>
      </c>
      <c r="N40" s="2">
        <v>41978.999999954511</v>
      </c>
      <c r="O40" s="38">
        <f t="shared" si="3"/>
        <v>0.17941602995094336</v>
      </c>
      <c r="P40" s="12">
        <f t="shared" si="11"/>
        <v>15501.544987761506</v>
      </c>
      <c r="Q40" s="12">
        <f t="shared" si="12"/>
        <v>0</v>
      </c>
      <c r="R40" s="12">
        <f t="shared" si="13"/>
        <v>0</v>
      </c>
      <c r="S40" s="13">
        <f t="shared" si="14"/>
        <v>7171.2000000000007</v>
      </c>
      <c r="T40" s="13">
        <f t="shared" si="22"/>
        <v>0</v>
      </c>
      <c r="U40" s="14">
        <v>0</v>
      </c>
      <c r="V40" s="15">
        <f t="shared" si="23"/>
        <v>7171.2000000000007</v>
      </c>
      <c r="W40" s="15">
        <f t="shared" si="15"/>
        <v>8330.3449877615058</v>
      </c>
      <c r="X40" s="15">
        <f t="shared" si="28"/>
        <v>6518000</v>
      </c>
      <c r="Y40" s="15">
        <f t="shared" si="24"/>
        <v>712146.16726072866</v>
      </c>
      <c r="Z40" s="15">
        <f t="shared" si="17"/>
        <v>6518000</v>
      </c>
      <c r="AB40" s="2">
        <v>41978.999999954511</v>
      </c>
      <c r="AC40" s="12">
        <f t="shared" si="4"/>
        <v>5122.8720573011315</v>
      </c>
      <c r="AD40" s="12">
        <f t="shared" si="18"/>
        <v>0</v>
      </c>
      <c r="AE40" s="12">
        <f t="shared" si="27"/>
        <v>0</v>
      </c>
      <c r="AF40" s="13">
        <f t="shared" si="20"/>
        <v>4147.2</v>
      </c>
      <c r="AG40" s="15">
        <f t="shared" si="29"/>
        <v>4147.2</v>
      </c>
      <c r="AH40" s="15">
        <f t="shared" si="21"/>
        <v>975.67205730113164</v>
      </c>
      <c r="AI40" s="15">
        <f t="shared" si="25"/>
        <v>2945693.45</v>
      </c>
      <c r="AJ40" s="15">
        <f t="shared" si="26"/>
        <v>151854.19638469245</v>
      </c>
    </row>
    <row r="41" spans="1:36" x14ac:dyDescent="0.15">
      <c r="A41" s="2">
        <v>41979.999999954453</v>
      </c>
      <c r="B41" s="38">
        <v>0.87786160400000002</v>
      </c>
      <c r="C41" s="12">
        <f t="shared" si="6"/>
        <v>75847.242585600005</v>
      </c>
      <c r="D41" s="12">
        <f>Výpar!$P$18/31</f>
        <v>0</v>
      </c>
      <c r="E41" s="12">
        <f t="shared" si="7"/>
        <v>0</v>
      </c>
      <c r="F41" s="13">
        <f t="shared" si="0"/>
        <v>11664</v>
      </c>
      <c r="G41" s="13">
        <f t="shared" si="8"/>
        <v>7171.2000000000007</v>
      </c>
      <c r="H41" s="14">
        <f t="shared" si="8"/>
        <v>7171.2000000000007</v>
      </c>
      <c r="I41" s="15">
        <f t="shared" si="1"/>
        <v>26006.400000000001</v>
      </c>
      <c r="J41" s="15">
        <f t="shared" si="2"/>
        <v>49840.842585600003</v>
      </c>
      <c r="K41" s="15">
        <f t="shared" si="9"/>
        <v>5627000</v>
      </c>
      <c r="L41" s="15">
        <f t="shared" si="10"/>
        <v>88161.646042449051</v>
      </c>
      <c r="N41" s="2">
        <v>41979.999999954453</v>
      </c>
      <c r="O41" s="38">
        <f t="shared" si="3"/>
        <v>0.28973255261190128</v>
      </c>
      <c r="P41" s="12">
        <f t="shared" si="11"/>
        <v>25032.89254566827</v>
      </c>
      <c r="Q41" s="12">
        <f t="shared" si="12"/>
        <v>0</v>
      </c>
      <c r="R41" s="12">
        <f t="shared" si="13"/>
        <v>0</v>
      </c>
      <c r="S41" s="13">
        <f t="shared" si="14"/>
        <v>7171.2000000000007</v>
      </c>
      <c r="T41" s="13">
        <f t="shared" si="22"/>
        <v>0</v>
      </c>
      <c r="U41" s="14">
        <v>0</v>
      </c>
      <c r="V41" s="15">
        <f t="shared" si="23"/>
        <v>7171.2000000000007</v>
      </c>
      <c r="W41" s="15">
        <f t="shared" si="15"/>
        <v>17861.692545668269</v>
      </c>
      <c r="X41" s="15">
        <f t="shared" si="28"/>
        <v>6518000</v>
      </c>
      <c r="Y41" s="15">
        <f t="shared" si="24"/>
        <v>730007.85980639688</v>
      </c>
      <c r="Z41" s="15">
        <f t="shared" si="17"/>
        <v>6518000</v>
      </c>
      <c r="AB41" s="2">
        <v>41979.999999954453</v>
      </c>
      <c r="AC41" s="12">
        <f t="shared" si="4"/>
        <v>8272.7435127835106</v>
      </c>
      <c r="AD41" s="12">
        <f t="shared" si="18"/>
        <v>0</v>
      </c>
      <c r="AE41" s="12">
        <f t="shared" si="27"/>
        <v>0</v>
      </c>
      <c r="AF41" s="13">
        <f t="shared" si="20"/>
        <v>4147.2</v>
      </c>
      <c r="AG41" s="15">
        <f t="shared" si="29"/>
        <v>4147.2</v>
      </c>
      <c r="AH41" s="15">
        <f t="shared" si="21"/>
        <v>4125.5435127835108</v>
      </c>
      <c r="AI41" s="15">
        <f t="shared" si="25"/>
        <v>2945693.45</v>
      </c>
      <c r="AJ41" s="15">
        <f t="shared" si="26"/>
        <v>155979.73989747596</v>
      </c>
    </row>
    <row r="42" spans="1:36" x14ac:dyDescent="0.15">
      <c r="A42" s="2">
        <v>41980.999999954394</v>
      </c>
      <c r="B42" s="38">
        <v>0.226181887</v>
      </c>
      <c r="C42" s="12">
        <f t="shared" si="6"/>
        <v>19542.115036799998</v>
      </c>
      <c r="D42" s="12">
        <f>Výpar!$P$18/31</f>
        <v>0</v>
      </c>
      <c r="E42" s="12">
        <f t="shared" si="7"/>
        <v>0</v>
      </c>
      <c r="F42" s="13">
        <f t="shared" si="0"/>
        <v>11664</v>
      </c>
      <c r="G42" s="13">
        <f t="shared" si="8"/>
        <v>7171.2000000000007</v>
      </c>
      <c r="H42" s="14">
        <f t="shared" si="8"/>
        <v>7171.2000000000007</v>
      </c>
      <c r="I42" s="15">
        <f t="shared" si="1"/>
        <v>26006.400000000001</v>
      </c>
      <c r="J42" s="15">
        <f t="shared" si="2"/>
        <v>-6464.2849632000034</v>
      </c>
      <c r="K42" s="15">
        <f t="shared" si="9"/>
        <v>5620535.7150368001</v>
      </c>
      <c r="L42" s="15">
        <f t="shared" si="10"/>
        <v>75233.076116049313</v>
      </c>
      <c r="N42" s="2">
        <v>41980.999999954394</v>
      </c>
      <c r="O42" s="38">
        <f t="shared" si="3"/>
        <v>7.4649870977939028E-2</v>
      </c>
      <c r="P42" s="12">
        <f t="shared" si="11"/>
        <v>6449.7488524939317</v>
      </c>
      <c r="Q42" s="12">
        <f t="shared" si="12"/>
        <v>0</v>
      </c>
      <c r="R42" s="12">
        <f t="shared" si="13"/>
        <v>0</v>
      </c>
      <c r="S42" s="13">
        <f t="shared" si="14"/>
        <v>7171.2000000000007</v>
      </c>
      <c r="T42" s="13">
        <f t="shared" si="22"/>
        <v>0</v>
      </c>
      <c r="U42" s="14">
        <v>0</v>
      </c>
      <c r="V42" s="15">
        <f t="shared" si="23"/>
        <v>7171.2000000000007</v>
      </c>
      <c r="W42" s="15">
        <f t="shared" si="15"/>
        <v>-721.45114750606899</v>
      </c>
      <c r="X42" s="15">
        <f t="shared" si="28"/>
        <v>6517278.548852494</v>
      </c>
      <c r="Y42" s="15">
        <f t="shared" si="24"/>
        <v>728564.95751138486</v>
      </c>
      <c r="Z42" s="15">
        <f t="shared" si="17"/>
        <v>6518000</v>
      </c>
      <c r="AB42" s="2">
        <v>41980.999999954394</v>
      </c>
      <c r="AC42" s="12">
        <f t="shared" si="4"/>
        <v>2131.4803265827572</v>
      </c>
      <c r="AD42" s="12">
        <f t="shared" si="18"/>
        <v>0</v>
      </c>
      <c r="AE42" s="12">
        <f t="shared" si="27"/>
        <v>0</v>
      </c>
      <c r="AF42" s="13">
        <f t="shared" si="20"/>
        <v>4147.2</v>
      </c>
      <c r="AG42" s="15">
        <f t="shared" si="29"/>
        <v>4147.2</v>
      </c>
      <c r="AH42" s="15">
        <f t="shared" si="21"/>
        <v>-2015.7196734172426</v>
      </c>
      <c r="AI42" s="15">
        <f t="shared" si="25"/>
        <v>2943677.7303265831</v>
      </c>
      <c r="AJ42" s="15">
        <f t="shared" si="26"/>
        <v>151948.30055064187</v>
      </c>
    </row>
    <row r="43" spans="1:36" x14ac:dyDescent="0.15">
      <c r="A43" s="2">
        <v>41981.999999954336</v>
      </c>
      <c r="B43" s="38">
        <v>0.78893672400000003</v>
      </c>
      <c r="C43" s="12">
        <f t="shared" si="6"/>
        <v>68164.132953599998</v>
      </c>
      <c r="D43" s="12">
        <f>Výpar!$P$18/31</f>
        <v>0</v>
      </c>
      <c r="E43" s="12">
        <f t="shared" si="7"/>
        <v>0</v>
      </c>
      <c r="F43" s="13">
        <f t="shared" si="0"/>
        <v>11664</v>
      </c>
      <c r="G43" s="13">
        <f t="shared" si="8"/>
        <v>7171.2000000000007</v>
      </c>
      <c r="H43" s="14">
        <f t="shared" si="8"/>
        <v>7171.2000000000007</v>
      </c>
      <c r="I43" s="15">
        <f t="shared" si="1"/>
        <v>26006.400000000001</v>
      </c>
      <c r="J43" s="15">
        <f t="shared" si="2"/>
        <v>42157.732953599996</v>
      </c>
      <c r="K43" s="15">
        <f t="shared" si="9"/>
        <v>5627000</v>
      </c>
      <c r="L43" s="15">
        <f t="shared" si="10"/>
        <v>117390.80906964932</v>
      </c>
      <c r="N43" s="2">
        <v>41981.999999954336</v>
      </c>
      <c r="O43" s="38">
        <f t="shared" si="3"/>
        <v>0.26038347030130621</v>
      </c>
      <c r="P43" s="12">
        <f t="shared" si="11"/>
        <v>22497.131834032858</v>
      </c>
      <c r="Q43" s="12">
        <f t="shared" si="12"/>
        <v>0</v>
      </c>
      <c r="R43" s="12">
        <f t="shared" si="13"/>
        <v>0</v>
      </c>
      <c r="S43" s="13">
        <f t="shared" si="14"/>
        <v>7171.2000000000007</v>
      </c>
      <c r="T43" s="13">
        <f t="shared" si="22"/>
        <v>0</v>
      </c>
      <c r="U43" s="14">
        <v>0</v>
      </c>
      <c r="V43" s="15">
        <f t="shared" si="23"/>
        <v>7171.2000000000007</v>
      </c>
      <c r="W43" s="15">
        <f t="shared" si="15"/>
        <v>15325.931834032857</v>
      </c>
      <c r="X43" s="15">
        <f t="shared" si="28"/>
        <v>6518000</v>
      </c>
      <c r="Y43" s="15">
        <f t="shared" si="24"/>
        <v>743890.88934541773</v>
      </c>
      <c r="Z43" s="15">
        <f t="shared" si="17"/>
        <v>6518000</v>
      </c>
      <c r="AB43" s="2">
        <v>41981.999999954336</v>
      </c>
      <c r="AC43" s="12">
        <f t="shared" si="4"/>
        <v>7434.7381588723365</v>
      </c>
      <c r="AD43" s="12">
        <f t="shared" si="18"/>
        <v>0</v>
      </c>
      <c r="AE43" s="12">
        <f t="shared" si="27"/>
        <v>0</v>
      </c>
      <c r="AF43" s="13">
        <f t="shared" si="20"/>
        <v>4147.2</v>
      </c>
      <c r="AG43" s="15">
        <f t="shared" si="29"/>
        <v>4147.2</v>
      </c>
      <c r="AH43" s="15">
        <f t="shared" si="21"/>
        <v>3287.5381588723367</v>
      </c>
      <c r="AI43" s="15">
        <f t="shared" si="25"/>
        <v>2945693.45</v>
      </c>
      <c r="AJ43" s="15">
        <f t="shared" si="26"/>
        <v>155235.83870951421</v>
      </c>
    </row>
    <row r="44" spans="1:36" x14ac:dyDescent="0.15">
      <c r="A44" s="2">
        <v>41982.999999954278</v>
      </c>
      <c r="B44" s="38">
        <v>0.226181887</v>
      </c>
      <c r="C44" s="12">
        <f t="shared" si="6"/>
        <v>19542.115036799998</v>
      </c>
      <c r="D44" s="12">
        <f>Výpar!$P$18/31</f>
        <v>0</v>
      </c>
      <c r="E44" s="12">
        <f t="shared" si="7"/>
        <v>0</v>
      </c>
      <c r="F44" s="13">
        <f t="shared" si="0"/>
        <v>11664</v>
      </c>
      <c r="G44" s="13">
        <f t="shared" si="8"/>
        <v>7171.2000000000007</v>
      </c>
      <c r="H44" s="14">
        <f t="shared" si="8"/>
        <v>7171.2000000000007</v>
      </c>
      <c r="I44" s="15">
        <f t="shared" si="1"/>
        <v>26006.400000000001</v>
      </c>
      <c r="J44" s="15">
        <f t="shared" si="2"/>
        <v>-6464.2849632000034</v>
      </c>
      <c r="K44" s="15">
        <f t="shared" si="9"/>
        <v>5620535.7150368001</v>
      </c>
      <c r="L44" s="15">
        <f t="shared" si="10"/>
        <v>104462.23914324958</v>
      </c>
      <c r="N44" s="2">
        <v>41982.999999954278</v>
      </c>
      <c r="O44" s="38">
        <f t="shared" si="3"/>
        <v>7.4649870977939028E-2</v>
      </c>
      <c r="P44" s="12">
        <f t="shared" si="11"/>
        <v>6449.7488524939317</v>
      </c>
      <c r="Q44" s="12">
        <f t="shared" si="12"/>
        <v>0</v>
      </c>
      <c r="R44" s="12">
        <f t="shared" si="13"/>
        <v>0</v>
      </c>
      <c r="S44" s="13">
        <f t="shared" si="14"/>
        <v>7171.2000000000007</v>
      </c>
      <c r="T44" s="13">
        <f t="shared" si="22"/>
        <v>0</v>
      </c>
      <c r="U44" s="14">
        <v>0</v>
      </c>
      <c r="V44" s="15">
        <f t="shared" si="23"/>
        <v>7171.2000000000007</v>
      </c>
      <c r="W44" s="15">
        <f t="shared" si="15"/>
        <v>-721.45114750606899</v>
      </c>
      <c r="X44" s="15">
        <f t="shared" si="28"/>
        <v>6517278.548852494</v>
      </c>
      <c r="Y44" s="15">
        <f t="shared" si="24"/>
        <v>742447.9870504057</v>
      </c>
      <c r="Z44" s="15">
        <f t="shared" si="17"/>
        <v>6518000</v>
      </c>
      <c r="AB44" s="2">
        <v>41982.999999954278</v>
      </c>
      <c r="AC44" s="12">
        <f t="shared" si="4"/>
        <v>2131.4803265827572</v>
      </c>
      <c r="AD44" s="12">
        <f t="shared" si="18"/>
        <v>0</v>
      </c>
      <c r="AE44" s="12">
        <f t="shared" si="27"/>
        <v>0</v>
      </c>
      <c r="AF44" s="13">
        <f t="shared" si="20"/>
        <v>4147.2</v>
      </c>
      <c r="AG44" s="15">
        <f t="shared" si="29"/>
        <v>4147.2</v>
      </c>
      <c r="AH44" s="15">
        <f t="shared" si="21"/>
        <v>-2015.7196734172426</v>
      </c>
      <c r="AI44" s="15">
        <f t="shared" si="25"/>
        <v>2943677.7303265831</v>
      </c>
      <c r="AJ44" s="15">
        <f t="shared" si="26"/>
        <v>151204.39936268012</v>
      </c>
    </row>
    <row r="45" spans="1:36" x14ac:dyDescent="0.15">
      <c r="A45" s="2">
        <v>41983.99999995422</v>
      </c>
      <c r="B45" s="38">
        <v>0.63944174799999998</v>
      </c>
      <c r="C45" s="12">
        <f t="shared" si="6"/>
        <v>55247.767027199996</v>
      </c>
      <c r="D45" s="12">
        <f>Výpar!$P$18/31</f>
        <v>0</v>
      </c>
      <c r="E45" s="12">
        <f t="shared" si="7"/>
        <v>0</v>
      </c>
      <c r="F45" s="13">
        <f t="shared" si="0"/>
        <v>11664</v>
      </c>
      <c r="G45" s="13">
        <f t="shared" si="8"/>
        <v>7171.2000000000007</v>
      </c>
      <c r="H45" s="14">
        <f t="shared" si="8"/>
        <v>7171.2000000000007</v>
      </c>
      <c r="I45" s="15">
        <f t="shared" si="1"/>
        <v>26006.400000000001</v>
      </c>
      <c r="J45" s="15">
        <f t="shared" si="2"/>
        <v>29241.367027199994</v>
      </c>
      <c r="K45" s="15">
        <f t="shared" si="9"/>
        <v>5627000</v>
      </c>
      <c r="L45" s="15">
        <f t="shared" si="10"/>
        <v>133703.60617044958</v>
      </c>
      <c r="N45" s="2">
        <v>41983.99999995422</v>
      </c>
      <c r="O45" s="38">
        <f t="shared" si="3"/>
        <v>0.21104361900609575</v>
      </c>
      <c r="P45" s="12">
        <f t="shared" si="11"/>
        <v>18234.168682126674</v>
      </c>
      <c r="Q45" s="12">
        <f t="shared" si="12"/>
        <v>0</v>
      </c>
      <c r="R45" s="12">
        <f t="shared" si="13"/>
        <v>0</v>
      </c>
      <c r="S45" s="13">
        <f t="shared" si="14"/>
        <v>7171.2000000000007</v>
      </c>
      <c r="T45" s="13">
        <f t="shared" si="22"/>
        <v>0</v>
      </c>
      <c r="U45" s="14">
        <v>0</v>
      </c>
      <c r="V45" s="15">
        <f t="shared" si="23"/>
        <v>7171.2000000000007</v>
      </c>
      <c r="W45" s="15">
        <f t="shared" si="15"/>
        <v>11062.968682126673</v>
      </c>
      <c r="X45" s="15">
        <f t="shared" si="28"/>
        <v>6518000</v>
      </c>
      <c r="Y45" s="15">
        <f t="shared" si="24"/>
        <v>753510.95573253243</v>
      </c>
      <c r="Z45" s="15">
        <f t="shared" si="17"/>
        <v>6518000</v>
      </c>
      <c r="AB45" s="2">
        <v>41983.99999995422</v>
      </c>
      <c r="AC45" s="12">
        <f t="shared" si="4"/>
        <v>6025.9356924442382</v>
      </c>
      <c r="AD45" s="12">
        <f t="shared" si="18"/>
        <v>0</v>
      </c>
      <c r="AE45" s="12">
        <f t="shared" si="27"/>
        <v>0</v>
      </c>
      <c r="AF45" s="13">
        <f t="shared" si="20"/>
        <v>4147.2</v>
      </c>
      <c r="AG45" s="15">
        <f t="shared" si="29"/>
        <v>4147.2</v>
      </c>
      <c r="AH45" s="15">
        <f t="shared" si="21"/>
        <v>1878.7356924442383</v>
      </c>
      <c r="AI45" s="15">
        <f t="shared" si="25"/>
        <v>2945556.4660190274</v>
      </c>
      <c r="AJ45" s="15">
        <f t="shared" si="26"/>
        <v>152946.1510741516</v>
      </c>
    </row>
    <row r="46" spans="1:36" x14ac:dyDescent="0.15">
      <c r="A46" s="2">
        <v>41984.999999954161</v>
      </c>
      <c r="B46" s="38">
        <v>0.95801768499999995</v>
      </c>
      <c r="C46" s="12">
        <f t="shared" si="6"/>
        <v>82772.727983999997</v>
      </c>
      <c r="D46" s="12">
        <f>Výpar!$P$18/31</f>
        <v>0</v>
      </c>
      <c r="E46" s="12">
        <f t="shared" si="7"/>
        <v>0</v>
      </c>
      <c r="F46" s="13">
        <f t="shared" si="0"/>
        <v>11664</v>
      </c>
      <c r="G46" s="13">
        <f t="shared" si="8"/>
        <v>7171.2000000000007</v>
      </c>
      <c r="H46" s="14">
        <f t="shared" si="8"/>
        <v>7171.2000000000007</v>
      </c>
      <c r="I46" s="15">
        <f t="shared" si="1"/>
        <v>26006.400000000001</v>
      </c>
      <c r="J46" s="15">
        <f t="shared" si="2"/>
        <v>56766.327983999996</v>
      </c>
      <c r="K46" s="15">
        <f t="shared" si="9"/>
        <v>5627000</v>
      </c>
      <c r="L46" s="15">
        <f t="shared" si="10"/>
        <v>190469.93415444958</v>
      </c>
      <c r="N46" s="2">
        <v>41984.999999954161</v>
      </c>
      <c r="O46" s="38">
        <f t="shared" si="3"/>
        <v>0.3161875494470246</v>
      </c>
      <c r="P46" s="12">
        <f t="shared" si="11"/>
        <v>27318.604272222925</v>
      </c>
      <c r="Q46" s="12">
        <f t="shared" si="12"/>
        <v>0</v>
      </c>
      <c r="R46" s="12">
        <f t="shared" si="13"/>
        <v>0</v>
      </c>
      <c r="S46" s="13">
        <f t="shared" si="14"/>
        <v>7171.2000000000007</v>
      </c>
      <c r="T46" s="13">
        <f t="shared" si="22"/>
        <v>0</v>
      </c>
      <c r="U46" s="14">
        <v>0</v>
      </c>
      <c r="V46" s="15">
        <f t="shared" si="23"/>
        <v>7171.2000000000007</v>
      </c>
      <c r="W46" s="15">
        <f t="shared" si="15"/>
        <v>20147.404272222924</v>
      </c>
      <c r="X46" s="15">
        <f t="shared" si="28"/>
        <v>6518000</v>
      </c>
      <c r="Y46" s="15">
        <f t="shared" si="24"/>
        <v>773658.36000475532</v>
      </c>
      <c r="Z46" s="15">
        <f t="shared" si="17"/>
        <v>6518000</v>
      </c>
      <c r="AB46" s="2">
        <v>41984.999999954161</v>
      </c>
      <c r="AC46" s="12">
        <f t="shared" si="4"/>
        <v>9028.1139448441209</v>
      </c>
      <c r="AD46" s="12">
        <f t="shared" si="18"/>
        <v>0</v>
      </c>
      <c r="AE46" s="12">
        <f t="shared" si="27"/>
        <v>0</v>
      </c>
      <c r="AF46" s="13">
        <f t="shared" si="20"/>
        <v>4147.2</v>
      </c>
      <c r="AG46" s="15">
        <f t="shared" si="29"/>
        <v>4147.2</v>
      </c>
      <c r="AH46" s="15">
        <f t="shared" si="21"/>
        <v>4880.913944844121</v>
      </c>
      <c r="AI46" s="15">
        <f t="shared" si="25"/>
        <v>2945693.45</v>
      </c>
      <c r="AJ46" s="15">
        <f t="shared" si="26"/>
        <v>157827.06501899572</v>
      </c>
    </row>
    <row r="47" spans="1:36" x14ac:dyDescent="0.15">
      <c r="A47" s="2">
        <v>41985.999999954103</v>
      </c>
      <c r="B47" s="38">
        <v>0.97848127100000004</v>
      </c>
      <c r="C47" s="12">
        <f t="shared" si="6"/>
        <v>84540.781814400005</v>
      </c>
      <c r="D47" s="12">
        <f>Výpar!$P$18/31</f>
        <v>0</v>
      </c>
      <c r="E47" s="12">
        <f t="shared" si="7"/>
        <v>0</v>
      </c>
      <c r="F47" s="13">
        <f t="shared" si="0"/>
        <v>11664</v>
      </c>
      <c r="G47" s="13">
        <f t="shared" si="8"/>
        <v>7171.2000000000007</v>
      </c>
      <c r="H47" s="14">
        <f t="shared" si="8"/>
        <v>7171.2000000000007</v>
      </c>
      <c r="I47" s="15">
        <f t="shared" si="1"/>
        <v>26006.400000000001</v>
      </c>
      <c r="J47" s="15">
        <f t="shared" si="2"/>
        <v>58534.381814400003</v>
      </c>
      <c r="K47" s="15">
        <f t="shared" si="9"/>
        <v>5627000</v>
      </c>
      <c r="L47" s="15">
        <f t="shared" si="10"/>
        <v>249004.31596884958</v>
      </c>
      <c r="N47" s="2">
        <v>41985.999999954103</v>
      </c>
      <c r="O47" s="38">
        <f t="shared" si="3"/>
        <v>0.32294142383947749</v>
      </c>
      <c r="P47" s="12">
        <f t="shared" si="11"/>
        <v>27902.139019730854</v>
      </c>
      <c r="Q47" s="12">
        <f t="shared" si="12"/>
        <v>0</v>
      </c>
      <c r="R47" s="12">
        <f t="shared" si="13"/>
        <v>0</v>
      </c>
      <c r="S47" s="13">
        <f t="shared" si="14"/>
        <v>7171.2000000000007</v>
      </c>
      <c r="T47" s="13">
        <f t="shared" si="22"/>
        <v>0</v>
      </c>
      <c r="U47" s="14">
        <v>0</v>
      </c>
      <c r="V47" s="15">
        <f t="shared" si="23"/>
        <v>7171.2000000000007</v>
      </c>
      <c r="W47" s="15">
        <f t="shared" si="15"/>
        <v>20730.939019730853</v>
      </c>
      <c r="X47" s="15">
        <f t="shared" si="28"/>
        <v>6518000</v>
      </c>
      <c r="Y47" s="15">
        <f t="shared" si="24"/>
        <v>794389.29902448622</v>
      </c>
      <c r="Z47" s="15">
        <f t="shared" si="17"/>
        <v>6518000</v>
      </c>
      <c r="AB47" s="2">
        <v>41985.999999954103</v>
      </c>
      <c r="AC47" s="12">
        <f t="shared" si="4"/>
        <v>9220.9575520350645</v>
      </c>
      <c r="AD47" s="12">
        <f t="shared" si="18"/>
        <v>0</v>
      </c>
      <c r="AE47" s="12">
        <f t="shared" si="27"/>
        <v>0</v>
      </c>
      <c r="AF47" s="13">
        <f t="shared" si="20"/>
        <v>4147.2</v>
      </c>
      <c r="AG47" s="15">
        <f t="shared" si="29"/>
        <v>4147.2</v>
      </c>
      <c r="AH47" s="15">
        <f t="shared" si="21"/>
        <v>5073.7575520350647</v>
      </c>
      <c r="AI47" s="15">
        <f t="shared" si="25"/>
        <v>2945693.45</v>
      </c>
      <c r="AJ47" s="15">
        <f t="shared" si="26"/>
        <v>162900.82257103079</v>
      </c>
    </row>
    <row r="48" spans="1:36" x14ac:dyDescent="0.15">
      <c r="A48" s="2">
        <v>41986.999999954045</v>
      </c>
      <c r="B48" s="38">
        <v>0.18553874000000001</v>
      </c>
      <c r="C48" s="12">
        <f t="shared" si="6"/>
        <v>16030.547136000001</v>
      </c>
      <c r="D48" s="12">
        <f>Výpar!$P$18/31</f>
        <v>0</v>
      </c>
      <c r="E48" s="12">
        <f t="shared" si="7"/>
        <v>0</v>
      </c>
      <c r="F48" s="13">
        <f t="shared" si="0"/>
        <v>11664</v>
      </c>
      <c r="G48" s="13">
        <f t="shared" si="8"/>
        <v>7171.2000000000007</v>
      </c>
      <c r="H48" s="14">
        <f t="shared" si="8"/>
        <v>7171.2000000000007</v>
      </c>
      <c r="I48" s="15">
        <f t="shared" si="1"/>
        <v>26006.400000000001</v>
      </c>
      <c r="J48" s="15">
        <f t="shared" si="2"/>
        <v>-9975.8528640000004</v>
      </c>
      <c r="K48" s="15">
        <f t="shared" si="9"/>
        <v>5617024.147136</v>
      </c>
      <c r="L48" s="15">
        <f t="shared" si="10"/>
        <v>229052.61024084955</v>
      </c>
      <c r="N48" s="2">
        <v>41986.999999954045</v>
      </c>
      <c r="O48" s="38">
        <f t="shared" si="3"/>
        <v>6.1235862809869375E-2</v>
      </c>
      <c r="P48" s="12">
        <f t="shared" si="11"/>
        <v>5290.7785467727144</v>
      </c>
      <c r="Q48" s="12">
        <f t="shared" si="12"/>
        <v>0</v>
      </c>
      <c r="R48" s="12">
        <f t="shared" si="13"/>
        <v>0</v>
      </c>
      <c r="S48" s="13">
        <f t="shared" si="14"/>
        <v>7171.2000000000007</v>
      </c>
      <c r="T48" s="13">
        <f t="shared" si="22"/>
        <v>0</v>
      </c>
      <c r="U48" s="14">
        <v>0</v>
      </c>
      <c r="V48" s="15">
        <f t="shared" si="23"/>
        <v>7171.2000000000007</v>
      </c>
      <c r="W48" s="15">
        <f t="shared" si="15"/>
        <v>-1880.4214532272863</v>
      </c>
      <c r="X48" s="15">
        <f t="shared" si="28"/>
        <v>6516119.5785467727</v>
      </c>
      <c r="Y48" s="15">
        <f t="shared" si="24"/>
        <v>790628.45611803164</v>
      </c>
      <c r="Z48" s="15">
        <f t="shared" si="17"/>
        <v>6518000</v>
      </c>
      <c r="AB48" s="2">
        <v>41986.999999954045</v>
      </c>
      <c r="AC48" s="12">
        <f t="shared" si="4"/>
        <v>1748.4696912487666</v>
      </c>
      <c r="AD48" s="12">
        <f t="shared" si="18"/>
        <v>0</v>
      </c>
      <c r="AE48" s="12">
        <f t="shared" si="27"/>
        <v>0</v>
      </c>
      <c r="AF48" s="13">
        <f t="shared" si="20"/>
        <v>4147.2</v>
      </c>
      <c r="AG48" s="15">
        <f t="shared" si="29"/>
        <v>4147.2</v>
      </c>
      <c r="AH48" s="15">
        <f t="shared" si="21"/>
        <v>-2398.7303087512332</v>
      </c>
      <c r="AI48" s="15">
        <f t="shared" si="25"/>
        <v>2943294.7196912491</v>
      </c>
      <c r="AJ48" s="15">
        <f t="shared" si="26"/>
        <v>158103.36195352857</v>
      </c>
    </row>
    <row r="49" spans="1:36" x14ac:dyDescent="0.15">
      <c r="A49" s="2">
        <v>41987.999999953987</v>
      </c>
      <c r="B49" s="38">
        <v>0.58869475100000002</v>
      </c>
      <c r="C49" s="12">
        <f t="shared" si="6"/>
        <v>50863.226486400003</v>
      </c>
      <c r="D49" s="12">
        <f>Výpar!$P$18/31</f>
        <v>0</v>
      </c>
      <c r="E49" s="12">
        <f t="shared" si="7"/>
        <v>0</v>
      </c>
      <c r="F49" s="13">
        <f t="shared" si="0"/>
        <v>11664</v>
      </c>
      <c r="G49" s="13">
        <f t="shared" si="8"/>
        <v>7171.2000000000007</v>
      </c>
      <c r="H49" s="14">
        <f t="shared" si="8"/>
        <v>7171.2000000000007</v>
      </c>
      <c r="I49" s="15">
        <f t="shared" si="1"/>
        <v>26006.400000000001</v>
      </c>
      <c r="J49" s="15">
        <f t="shared" si="2"/>
        <v>24856.826486400001</v>
      </c>
      <c r="K49" s="15">
        <f t="shared" si="9"/>
        <v>5627000</v>
      </c>
      <c r="L49" s="15">
        <f t="shared" si="10"/>
        <v>253909.43672724956</v>
      </c>
      <c r="N49" s="2">
        <v>41987.999999953987</v>
      </c>
      <c r="O49" s="38">
        <f t="shared" si="3"/>
        <v>0.19429490040261246</v>
      </c>
      <c r="P49" s="12">
        <f t="shared" si="11"/>
        <v>16787.079394785716</v>
      </c>
      <c r="Q49" s="12">
        <f t="shared" si="12"/>
        <v>0</v>
      </c>
      <c r="R49" s="12">
        <f t="shared" si="13"/>
        <v>0</v>
      </c>
      <c r="S49" s="13">
        <f t="shared" si="14"/>
        <v>7171.2000000000007</v>
      </c>
      <c r="T49" s="13">
        <f t="shared" si="22"/>
        <v>0</v>
      </c>
      <c r="U49" s="14">
        <v>0</v>
      </c>
      <c r="V49" s="15">
        <f t="shared" si="23"/>
        <v>7171.2000000000007</v>
      </c>
      <c r="W49" s="15">
        <f t="shared" si="15"/>
        <v>9615.8793947857157</v>
      </c>
      <c r="X49" s="15">
        <f t="shared" si="28"/>
        <v>6518000</v>
      </c>
      <c r="Y49" s="15">
        <f t="shared" si="24"/>
        <v>800244.33551281737</v>
      </c>
      <c r="Z49" s="15">
        <f t="shared" si="17"/>
        <v>6518000</v>
      </c>
      <c r="AB49" s="2">
        <v>41987.999999953987</v>
      </c>
      <c r="AC49" s="12">
        <f t="shared" si="4"/>
        <v>5547.7089556646724</v>
      </c>
      <c r="AD49" s="12">
        <f t="shared" si="18"/>
        <v>0</v>
      </c>
      <c r="AE49" s="12">
        <f t="shared" si="27"/>
        <v>0</v>
      </c>
      <c r="AF49" s="13">
        <f t="shared" si="20"/>
        <v>4147.2</v>
      </c>
      <c r="AG49" s="15">
        <f t="shared" si="29"/>
        <v>4147.2</v>
      </c>
      <c r="AH49" s="15">
        <f t="shared" si="21"/>
        <v>1400.5089556646726</v>
      </c>
      <c r="AI49" s="15">
        <f t="shared" si="25"/>
        <v>2944695.2286469135</v>
      </c>
      <c r="AJ49" s="15">
        <f t="shared" si="26"/>
        <v>158505.64955610639</v>
      </c>
    </row>
    <row r="50" spans="1:36" x14ac:dyDescent="0.15">
      <c r="A50" s="2">
        <v>41988.999999953929</v>
      </c>
      <c r="B50" s="38">
        <v>0.57796198600000004</v>
      </c>
      <c r="C50" s="12">
        <f t="shared" si="6"/>
        <v>49935.9155904</v>
      </c>
      <c r="D50" s="12">
        <f>Výpar!$P$18/31</f>
        <v>0</v>
      </c>
      <c r="E50" s="12">
        <f t="shared" si="7"/>
        <v>0</v>
      </c>
      <c r="F50" s="13">
        <f t="shared" si="0"/>
        <v>11664</v>
      </c>
      <c r="G50" s="13">
        <f t="shared" si="8"/>
        <v>7171.2000000000007</v>
      </c>
      <c r="H50" s="14">
        <f t="shared" si="8"/>
        <v>7171.2000000000007</v>
      </c>
      <c r="I50" s="15">
        <f t="shared" si="1"/>
        <v>26006.400000000001</v>
      </c>
      <c r="J50" s="15">
        <f t="shared" si="2"/>
        <v>23929.515590399998</v>
      </c>
      <c r="K50" s="15">
        <f t="shared" si="9"/>
        <v>5627000</v>
      </c>
      <c r="L50" s="15">
        <f t="shared" si="10"/>
        <v>277838.95231764956</v>
      </c>
      <c r="N50" s="2">
        <v>41988.999999953929</v>
      </c>
      <c r="O50" s="38">
        <f t="shared" si="3"/>
        <v>0.19075262063338169</v>
      </c>
      <c r="P50" s="12">
        <f t="shared" si="11"/>
        <v>16481.026422724179</v>
      </c>
      <c r="Q50" s="12">
        <f t="shared" si="12"/>
        <v>0</v>
      </c>
      <c r="R50" s="12">
        <f t="shared" si="13"/>
        <v>0</v>
      </c>
      <c r="S50" s="13">
        <f t="shared" si="14"/>
        <v>7171.2000000000007</v>
      </c>
      <c r="T50" s="13">
        <f t="shared" si="22"/>
        <v>0</v>
      </c>
      <c r="U50" s="14">
        <v>0</v>
      </c>
      <c r="V50" s="15">
        <f t="shared" si="23"/>
        <v>7171.2000000000007</v>
      </c>
      <c r="W50" s="15">
        <f t="shared" si="15"/>
        <v>9309.826422724178</v>
      </c>
      <c r="X50" s="15">
        <f t="shared" si="28"/>
        <v>6518000</v>
      </c>
      <c r="Y50" s="15">
        <f t="shared" si="24"/>
        <v>809554.16193554155</v>
      </c>
      <c r="Z50" s="15">
        <f t="shared" si="17"/>
        <v>6518000</v>
      </c>
      <c r="AB50" s="2">
        <v>41988.999999953929</v>
      </c>
      <c r="AC50" s="12">
        <f t="shared" si="4"/>
        <v>5446.5661199108272</v>
      </c>
      <c r="AD50" s="12">
        <f t="shared" si="18"/>
        <v>0</v>
      </c>
      <c r="AE50" s="12">
        <f t="shared" si="27"/>
        <v>0</v>
      </c>
      <c r="AF50" s="13">
        <f t="shared" si="20"/>
        <v>4147.2</v>
      </c>
      <c r="AG50" s="15">
        <f t="shared" si="29"/>
        <v>4147.2</v>
      </c>
      <c r="AH50" s="15">
        <f t="shared" si="21"/>
        <v>1299.3661199108274</v>
      </c>
      <c r="AI50" s="15">
        <f t="shared" si="25"/>
        <v>2945693.45</v>
      </c>
      <c r="AJ50" s="15">
        <f t="shared" si="26"/>
        <v>159805.01567601721</v>
      </c>
    </row>
    <row r="51" spans="1:36" x14ac:dyDescent="0.15">
      <c r="A51" s="2">
        <v>41989.99999995387</v>
      </c>
      <c r="B51" s="38">
        <v>0.58838454799999995</v>
      </c>
      <c r="C51" s="12">
        <f t="shared" si="6"/>
        <v>50836.424947199994</v>
      </c>
      <c r="D51" s="12">
        <f>Výpar!$P$18/31</f>
        <v>0</v>
      </c>
      <c r="E51" s="12">
        <f t="shared" si="7"/>
        <v>0</v>
      </c>
      <c r="F51" s="13">
        <f t="shared" si="0"/>
        <v>11664</v>
      </c>
      <c r="G51" s="13">
        <f t="shared" si="8"/>
        <v>7171.2000000000007</v>
      </c>
      <c r="H51" s="14">
        <f t="shared" si="8"/>
        <v>7171.2000000000007</v>
      </c>
      <c r="I51" s="15">
        <f t="shared" si="1"/>
        <v>26006.400000000001</v>
      </c>
      <c r="J51" s="15">
        <f t="shared" si="2"/>
        <v>24830.024947199992</v>
      </c>
      <c r="K51" s="15">
        <f t="shared" si="9"/>
        <v>5627000</v>
      </c>
      <c r="L51" s="15">
        <f t="shared" si="10"/>
        <v>302668.97726484953</v>
      </c>
      <c r="N51" s="2">
        <v>41989.99999995387</v>
      </c>
      <c r="O51" s="38">
        <f t="shared" si="3"/>
        <v>0.1941925199059506</v>
      </c>
      <c r="P51" s="12">
        <f t="shared" si="11"/>
        <v>16778.233719874133</v>
      </c>
      <c r="Q51" s="12">
        <f t="shared" si="12"/>
        <v>0</v>
      </c>
      <c r="R51" s="12">
        <f t="shared" si="13"/>
        <v>0</v>
      </c>
      <c r="S51" s="13">
        <f t="shared" si="14"/>
        <v>7171.2000000000007</v>
      </c>
      <c r="T51" s="13">
        <f t="shared" si="22"/>
        <v>0</v>
      </c>
      <c r="U51" s="14">
        <v>0</v>
      </c>
      <c r="V51" s="15">
        <f t="shared" si="23"/>
        <v>7171.2000000000007</v>
      </c>
      <c r="W51" s="15">
        <f t="shared" si="15"/>
        <v>9607.0337198741327</v>
      </c>
      <c r="X51" s="15">
        <f t="shared" si="28"/>
        <v>6518000</v>
      </c>
      <c r="Y51" s="15">
        <f t="shared" si="24"/>
        <v>819161.19565541565</v>
      </c>
      <c r="Z51" s="15">
        <f t="shared" si="17"/>
        <v>6518000</v>
      </c>
      <c r="AB51" s="2">
        <v>41989.99999995387</v>
      </c>
      <c r="AC51" s="12">
        <f t="shared" si="4"/>
        <v>5544.785681831755</v>
      </c>
      <c r="AD51" s="12">
        <f t="shared" si="18"/>
        <v>0</v>
      </c>
      <c r="AE51" s="12">
        <f t="shared" si="27"/>
        <v>0</v>
      </c>
      <c r="AF51" s="13">
        <f t="shared" si="20"/>
        <v>4147.2</v>
      </c>
      <c r="AG51" s="15">
        <f t="shared" si="29"/>
        <v>4147.2</v>
      </c>
      <c r="AH51" s="15">
        <f t="shared" si="21"/>
        <v>1397.5856818317552</v>
      </c>
      <c r="AI51" s="15">
        <f t="shared" si="25"/>
        <v>2945693.45</v>
      </c>
      <c r="AJ51" s="15">
        <f t="shared" si="26"/>
        <v>161202.60135784897</v>
      </c>
    </row>
    <row r="52" spans="1:36" x14ac:dyDescent="0.15">
      <c r="A52" s="2">
        <v>41990.999999953812</v>
      </c>
      <c r="B52" s="38">
        <v>0.57858239199999995</v>
      </c>
      <c r="C52" s="12">
        <f t="shared" si="6"/>
        <v>49989.518668799996</v>
      </c>
      <c r="D52" s="12">
        <f>Výpar!$P$18/31</f>
        <v>0</v>
      </c>
      <c r="E52" s="12">
        <f t="shared" si="7"/>
        <v>0</v>
      </c>
      <c r="F52" s="13">
        <f t="shared" si="0"/>
        <v>11664</v>
      </c>
      <c r="G52" s="13">
        <f t="shared" si="8"/>
        <v>7171.2000000000007</v>
      </c>
      <c r="H52" s="14">
        <f t="shared" si="8"/>
        <v>7171.2000000000007</v>
      </c>
      <c r="I52" s="15">
        <f t="shared" si="1"/>
        <v>26006.400000000001</v>
      </c>
      <c r="J52" s="15">
        <f t="shared" si="2"/>
        <v>23983.118668799994</v>
      </c>
      <c r="K52" s="15">
        <f t="shared" si="9"/>
        <v>5627000</v>
      </c>
      <c r="L52" s="15">
        <f t="shared" si="10"/>
        <v>326652.09593364951</v>
      </c>
      <c r="N52" s="2">
        <v>41990.999999953812</v>
      </c>
      <c r="O52" s="38">
        <f t="shared" si="3"/>
        <v>0.19095738162670534</v>
      </c>
      <c r="P52" s="12">
        <f t="shared" si="11"/>
        <v>16498.717772547341</v>
      </c>
      <c r="Q52" s="12">
        <f t="shared" si="12"/>
        <v>0</v>
      </c>
      <c r="R52" s="12">
        <f t="shared" si="13"/>
        <v>0</v>
      </c>
      <c r="S52" s="13">
        <f t="shared" si="14"/>
        <v>7171.2000000000007</v>
      </c>
      <c r="T52" s="13">
        <f t="shared" si="22"/>
        <v>0</v>
      </c>
      <c r="U52" s="14">
        <v>0</v>
      </c>
      <c r="V52" s="15">
        <f t="shared" si="23"/>
        <v>7171.2000000000007</v>
      </c>
      <c r="W52" s="15">
        <f t="shared" si="15"/>
        <v>9327.5177725473404</v>
      </c>
      <c r="X52" s="15">
        <f t="shared" si="28"/>
        <v>6518000</v>
      </c>
      <c r="Y52" s="15">
        <f t="shared" si="24"/>
        <v>828488.71342796297</v>
      </c>
      <c r="Z52" s="15">
        <f t="shared" si="17"/>
        <v>6518000</v>
      </c>
      <c r="AB52" s="2">
        <v>41990.999999953812</v>
      </c>
      <c r="AC52" s="12">
        <f t="shared" si="4"/>
        <v>5452.4126675766611</v>
      </c>
      <c r="AD52" s="12">
        <f t="shared" si="18"/>
        <v>0</v>
      </c>
      <c r="AE52" s="12">
        <f t="shared" si="27"/>
        <v>0</v>
      </c>
      <c r="AF52" s="13">
        <f t="shared" si="20"/>
        <v>4147.2</v>
      </c>
      <c r="AG52" s="15">
        <f t="shared" si="29"/>
        <v>4147.2</v>
      </c>
      <c r="AH52" s="15">
        <f t="shared" si="21"/>
        <v>1305.2126675766613</v>
      </c>
      <c r="AI52" s="15">
        <f t="shared" si="25"/>
        <v>2945693.45</v>
      </c>
      <c r="AJ52" s="15">
        <f t="shared" si="26"/>
        <v>162507.81402542561</v>
      </c>
    </row>
    <row r="53" spans="1:36" x14ac:dyDescent="0.15">
      <c r="A53" s="2">
        <v>41991.999999953754</v>
      </c>
      <c r="B53" s="38">
        <v>0.57920279900000005</v>
      </c>
      <c r="C53" s="12">
        <f t="shared" si="6"/>
        <v>50043.121833600002</v>
      </c>
      <c r="D53" s="12">
        <f>Výpar!$P$18/31</f>
        <v>0</v>
      </c>
      <c r="E53" s="12">
        <f t="shared" si="7"/>
        <v>0</v>
      </c>
      <c r="F53" s="13">
        <f t="shared" si="0"/>
        <v>11664</v>
      </c>
      <c r="G53" s="13">
        <f t="shared" si="8"/>
        <v>7171.2000000000007</v>
      </c>
      <c r="H53" s="14">
        <f t="shared" si="8"/>
        <v>7171.2000000000007</v>
      </c>
      <c r="I53" s="15">
        <f t="shared" si="1"/>
        <v>26006.400000000001</v>
      </c>
      <c r="J53" s="15">
        <f t="shared" si="2"/>
        <v>24036.721833600001</v>
      </c>
      <c r="K53" s="15">
        <f t="shared" si="9"/>
        <v>5627000</v>
      </c>
      <c r="L53" s="15">
        <f t="shared" si="10"/>
        <v>350688.81776724954</v>
      </c>
      <c r="N53" s="2">
        <v>41991.999999953754</v>
      </c>
      <c r="O53" s="38">
        <f t="shared" si="3"/>
        <v>0.19116214295007256</v>
      </c>
      <c r="P53" s="12">
        <f t="shared" si="11"/>
        <v>16516.409150886269</v>
      </c>
      <c r="Q53" s="12">
        <f t="shared" si="12"/>
        <v>0</v>
      </c>
      <c r="R53" s="12">
        <f t="shared" si="13"/>
        <v>0</v>
      </c>
      <c r="S53" s="13">
        <f t="shared" si="14"/>
        <v>7171.2000000000007</v>
      </c>
      <c r="T53" s="13">
        <f t="shared" si="22"/>
        <v>0</v>
      </c>
      <c r="U53" s="14">
        <v>0</v>
      </c>
      <c r="V53" s="15">
        <f t="shared" si="23"/>
        <v>7171.2000000000007</v>
      </c>
      <c r="W53" s="15">
        <f t="shared" si="15"/>
        <v>9345.2091508862686</v>
      </c>
      <c r="X53" s="15">
        <f t="shared" si="28"/>
        <v>6518000</v>
      </c>
      <c r="Y53" s="15">
        <f t="shared" si="24"/>
        <v>837833.92257884925</v>
      </c>
      <c r="Z53" s="15">
        <f t="shared" si="17"/>
        <v>6518000</v>
      </c>
      <c r="AB53" s="2">
        <v>41991.999999953754</v>
      </c>
      <c r="AC53" s="12">
        <f t="shared" si="4"/>
        <v>5458.2592246662407</v>
      </c>
      <c r="AD53" s="12">
        <f t="shared" si="18"/>
        <v>0</v>
      </c>
      <c r="AE53" s="12">
        <f t="shared" si="27"/>
        <v>0</v>
      </c>
      <c r="AF53" s="13">
        <f t="shared" si="20"/>
        <v>4147.2</v>
      </c>
      <c r="AG53" s="15">
        <f t="shared" si="29"/>
        <v>4147.2</v>
      </c>
      <c r="AH53" s="15">
        <f t="shared" si="21"/>
        <v>1311.0592246662409</v>
      </c>
      <c r="AI53" s="15">
        <f t="shared" si="25"/>
        <v>2945693.45</v>
      </c>
      <c r="AJ53" s="15">
        <f t="shared" si="26"/>
        <v>163818.87325009186</v>
      </c>
    </row>
    <row r="54" spans="1:36" x14ac:dyDescent="0.15">
      <c r="A54" s="2">
        <v>41992.999999953696</v>
      </c>
      <c r="B54" s="38">
        <v>0.98112781400000004</v>
      </c>
      <c r="C54" s="12">
        <f t="shared" si="6"/>
        <v>84769.443129599997</v>
      </c>
      <c r="D54" s="12">
        <f>Výpar!$P$18/31</f>
        <v>0</v>
      </c>
      <c r="E54" s="12">
        <f t="shared" si="7"/>
        <v>0</v>
      </c>
      <c r="F54" s="13">
        <f t="shared" si="0"/>
        <v>11664</v>
      </c>
      <c r="G54" s="13">
        <f t="shared" si="8"/>
        <v>7171.2000000000007</v>
      </c>
      <c r="H54" s="14">
        <f t="shared" si="8"/>
        <v>7171.2000000000007</v>
      </c>
      <c r="I54" s="15">
        <f t="shared" si="1"/>
        <v>26006.400000000001</v>
      </c>
      <c r="J54" s="15">
        <f t="shared" si="2"/>
        <v>58763.043129599995</v>
      </c>
      <c r="K54" s="15">
        <f t="shared" si="9"/>
        <v>5627000</v>
      </c>
      <c r="L54" s="15">
        <f t="shared" si="10"/>
        <v>409451.86089684954</v>
      </c>
      <c r="N54" s="2">
        <v>41992.999999953696</v>
      </c>
      <c r="O54" s="38">
        <f t="shared" si="3"/>
        <v>0.32381489826357035</v>
      </c>
      <c r="P54" s="12">
        <f t="shared" si="11"/>
        <v>27977.607209972477</v>
      </c>
      <c r="Q54" s="12">
        <f t="shared" si="12"/>
        <v>0</v>
      </c>
      <c r="R54" s="12">
        <f t="shared" si="13"/>
        <v>0</v>
      </c>
      <c r="S54" s="13">
        <f t="shared" si="14"/>
        <v>7171.2000000000007</v>
      </c>
      <c r="T54" s="13">
        <f t="shared" si="22"/>
        <v>0</v>
      </c>
      <c r="U54" s="14">
        <v>0</v>
      </c>
      <c r="V54" s="15">
        <f t="shared" si="23"/>
        <v>7171.2000000000007</v>
      </c>
      <c r="W54" s="15">
        <f t="shared" si="15"/>
        <v>20806.407209972476</v>
      </c>
      <c r="X54" s="15">
        <f t="shared" si="28"/>
        <v>6518000</v>
      </c>
      <c r="Y54" s="15">
        <f t="shared" si="24"/>
        <v>858640.32978882175</v>
      </c>
      <c r="Z54" s="15">
        <f t="shared" si="17"/>
        <v>6518000</v>
      </c>
      <c r="AB54" s="2">
        <v>41992.999999953696</v>
      </c>
      <c r="AC54" s="12">
        <f t="shared" si="4"/>
        <v>9245.8978972270525</v>
      </c>
      <c r="AD54" s="12">
        <f t="shared" si="18"/>
        <v>0</v>
      </c>
      <c r="AE54" s="12">
        <f t="shared" si="27"/>
        <v>0</v>
      </c>
      <c r="AF54" s="13">
        <f t="shared" si="20"/>
        <v>4147.2</v>
      </c>
      <c r="AG54" s="15">
        <f t="shared" si="29"/>
        <v>4147.2</v>
      </c>
      <c r="AH54" s="15">
        <f t="shared" si="21"/>
        <v>5098.6978972270526</v>
      </c>
      <c r="AI54" s="15">
        <f t="shared" si="25"/>
        <v>2945693.45</v>
      </c>
      <c r="AJ54" s="15">
        <f t="shared" si="26"/>
        <v>168917.5711473189</v>
      </c>
    </row>
    <row r="55" spans="1:36" x14ac:dyDescent="0.15">
      <c r="A55" s="2">
        <v>41993.999999953638</v>
      </c>
      <c r="B55" s="38">
        <v>0.55316995499999999</v>
      </c>
      <c r="C55" s="12">
        <f t="shared" si="6"/>
        <v>47793.884112</v>
      </c>
      <c r="D55" s="12">
        <f>Výpar!$P$18/31</f>
        <v>0</v>
      </c>
      <c r="E55" s="12">
        <f t="shared" si="7"/>
        <v>0</v>
      </c>
      <c r="F55" s="13">
        <f t="shared" si="0"/>
        <v>11664</v>
      </c>
      <c r="G55" s="13">
        <f t="shared" si="8"/>
        <v>7171.2000000000007</v>
      </c>
      <c r="H55" s="14">
        <f t="shared" si="8"/>
        <v>7171.2000000000007</v>
      </c>
      <c r="I55" s="15">
        <f t="shared" si="1"/>
        <v>26006.400000000001</v>
      </c>
      <c r="J55" s="15">
        <f t="shared" si="2"/>
        <v>21787.484111999998</v>
      </c>
      <c r="K55" s="15">
        <f t="shared" si="9"/>
        <v>5627000</v>
      </c>
      <c r="L55" s="15">
        <f t="shared" si="10"/>
        <v>431239.34500884952</v>
      </c>
      <c r="N55" s="2">
        <v>41993.999999953638</v>
      </c>
      <c r="O55" s="38">
        <f t="shared" si="3"/>
        <v>0.18257017092452826</v>
      </c>
      <c r="P55" s="12">
        <f t="shared" si="11"/>
        <v>15774.062767879243</v>
      </c>
      <c r="Q55" s="12">
        <f t="shared" si="12"/>
        <v>0</v>
      </c>
      <c r="R55" s="12">
        <f t="shared" si="13"/>
        <v>0</v>
      </c>
      <c r="S55" s="13">
        <f t="shared" si="14"/>
        <v>7171.2000000000007</v>
      </c>
      <c r="T55" s="13">
        <f t="shared" si="22"/>
        <v>0</v>
      </c>
      <c r="U55" s="14">
        <v>0</v>
      </c>
      <c r="V55" s="15">
        <f t="shared" si="23"/>
        <v>7171.2000000000007</v>
      </c>
      <c r="W55" s="15">
        <f t="shared" si="15"/>
        <v>8602.8627678792418</v>
      </c>
      <c r="X55" s="15">
        <f t="shared" si="28"/>
        <v>6518000</v>
      </c>
      <c r="Y55" s="15">
        <f t="shared" si="24"/>
        <v>867243.19255670102</v>
      </c>
      <c r="Z55" s="15">
        <f t="shared" si="17"/>
        <v>6518000</v>
      </c>
      <c r="AB55" s="2">
        <v>41993.999999953638</v>
      </c>
      <c r="AC55" s="12">
        <f t="shared" si="4"/>
        <v>5212.932352709433</v>
      </c>
      <c r="AD55" s="12">
        <f t="shared" si="18"/>
        <v>0</v>
      </c>
      <c r="AE55" s="12">
        <f t="shared" si="27"/>
        <v>0</v>
      </c>
      <c r="AF55" s="13">
        <f t="shared" si="20"/>
        <v>4147.2</v>
      </c>
      <c r="AG55" s="15">
        <f t="shared" si="29"/>
        <v>4147.2</v>
      </c>
      <c r="AH55" s="15">
        <f t="shared" si="21"/>
        <v>1065.7323527094331</v>
      </c>
      <c r="AI55" s="15">
        <f t="shared" si="25"/>
        <v>2945693.45</v>
      </c>
      <c r="AJ55" s="15">
        <f t="shared" si="26"/>
        <v>169983.30350002833</v>
      </c>
    </row>
    <row r="56" spans="1:36" x14ac:dyDescent="0.15">
      <c r="A56" s="2">
        <v>41994.999999953579</v>
      </c>
      <c r="B56" s="38">
        <v>0.64540039599999999</v>
      </c>
      <c r="C56" s="12">
        <f t="shared" si="6"/>
        <v>55762.5942144</v>
      </c>
      <c r="D56" s="12">
        <f>Výpar!$P$18/31</f>
        <v>0</v>
      </c>
      <c r="E56" s="12">
        <f t="shared" si="7"/>
        <v>0</v>
      </c>
      <c r="F56" s="13">
        <f t="shared" si="0"/>
        <v>11664</v>
      </c>
      <c r="G56" s="13">
        <f t="shared" si="8"/>
        <v>7171.2000000000007</v>
      </c>
      <c r="H56" s="14">
        <f t="shared" si="8"/>
        <v>7171.2000000000007</v>
      </c>
      <c r="I56" s="15">
        <f t="shared" si="1"/>
        <v>26006.400000000001</v>
      </c>
      <c r="J56" s="15">
        <f t="shared" si="2"/>
        <v>29756.194214399999</v>
      </c>
      <c r="K56" s="15">
        <f t="shared" si="9"/>
        <v>5627000</v>
      </c>
      <c r="L56" s="15">
        <f t="shared" si="10"/>
        <v>460995.53922324954</v>
      </c>
      <c r="N56" s="2">
        <v>41994.999999953579</v>
      </c>
      <c r="O56" s="38">
        <f t="shared" si="3"/>
        <v>0.21301023229375904</v>
      </c>
      <c r="P56" s="12">
        <f t="shared" si="11"/>
        <v>18404.084070180779</v>
      </c>
      <c r="Q56" s="12">
        <f t="shared" si="12"/>
        <v>0</v>
      </c>
      <c r="R56" s="12">
        <f t="shared" si="13"/>
        <v>0</v>
      </c>
      <c r="S56" s="13">
        <f t="shared" si="14"/>
        <v>7171.2000000000007</v>
      </c>
      <c r="T56" s="13">
        <f t="shared" si="22"/>
        <v>0</v>
      </c>
      <c r="U56" s="14">
        <v>0</v>
      </c>
      <c r="V56" s="15">
        <f t="shared" si="23"/>
        <v>7171.2000000000007</v>
      </c>
      <c r="W56" s="15">
        <f t="shared" si="15"/>
        <v>11232.884070180779</v>
      </c>
      <c r="X56" s="15">
        <f t="shared" si="28"/>
        <v>6518000</v>
      </c>
      <c r="Y56" s="15">
        <f t="shared" si="24"/>
        <v>878476.07662688184</v>
      </c>
      <c r="Z56" s="15">
        <f t="shared" si="17"/>
        <v>6518000</v>
      </c>
      <c r="AB56" s="2">
        <v>41994.999999953579</v>
      </c>
      <c r="AC56" s="12">
        <f t="shared" si="4"/>
        <v>6082.0884691032788</v>
      </c>
      <c r="AD56" s="12">
        <f t="shared" si="18"/>
        <v>0</v>
      </c>
      <c r="AE56" s="12">
        <f t="shared" si="27"/>
        <v>0</v>
      </c>
      <c r="AF56" s="13">
        <f t="shared" si="20"/>
        <v>4147.2</v>
      </c>
      <c r="AG56" s="15">
        <f t="shared" si="29"/>
        <v>4147.2</v>
      </c>
      <c r="AH56" s="15">
        <f t="shared" si="21"/>
        <v>1934.888469103279</v>
      </c>
      <c r="AI56" s="15">
        <f t="shared" si="25"/>
        <v>2945693.45</v>
      </c>
      <c r="AJ56" s="15">
        <f t="shared" si="26"/>
        <v>171918.19196913161</v>
      </c>
    </row>
    <row r="57" spans="1:36" x14ac:dyDescent="0.15">
      <c r="A57" s="2">
        <v>41995.999999953521</v>
      </c>
      <c r="B57" s="38">
        <v>0.59854271699999995</v>
      </c>
      <c r="C57" s="12">
        <f t="shared" si="6"/>
        <v>51714.090748799994</v>
      </c>
      <c r="D57" s="12">
        <f>Výpar!$P$18/31</f>
        <v>0</v>
      </c>
      <c r="E57" s="12">
        <f t="shared" si="7"/>
        <v>0</v>
      </c>
      <c r="F57" s="13">
        <f t="shared" si="0"/>
        <v>11664</v>
      </c>
      <c r="G57" s="13">
        <f t="shared" si="8"/>
        <v>7171.2000000000007</v>
      </c>
      <c r="H57" s="14">
        <f t="shared" si="8"/>
        <v>7171.2000000000007</v>
      </c>
      <c r="I57" s="15">
        <f t="shared" si="1"/>
        <v>26006.400000000001</v>
      </c>
      <c r="J57" s="15">
        <f t="shared" si="2"/>
        <v>25707.690748799992</v>
      </c>
      <c r="K57" s="15">
        <f t="shared" si="9"/>
        <v>5627000</v>
      </c>
      <c r="L57" s="15">
        <f t="shared" si="10"/>
        <v>486703.22997204954</v>
      </c>
      <c r="N57" s="2">
        <v>41995.999999953521</v>
      </c>
      <c r="O57" s="38">
        <f t="shared" si="3"/>
        <v>0.19754515797648761</v>
      </c>
      <c r="P57" s="12">
        <f t="shared" si="11"/>
        <v>17067.901649168529</v>
      </c>
      <c r="Q57" s="12">
        <f t="shared" si="12"/>
        <v>0</v>
      </c>
      <c r="R57" s="12">
        <f t="shared" si="13"/>
        <v>0</v>
      </c>
      <c r="S57" s="13">
        <f t="shared" si="14"/>
        <v>7171.2000000000007</v>
      </c>
      <c r="T57" s="13">
        <f t="shared" si="22"/>
        <v>0</v>
      </c>
      <c r="U57" s="14">
        <v>0</v>
      </c>
      <c r="V57" s="15">
        <f t="shared" si="23"/>
        <v>7171.2000000000007</v>
      </c>
      <c r="W57" s="15">
        <f t="shared" si="15"/>
        <v>9896.7016491685281</v>
      </c>
      <c r="X57" s="15">
        <f t="shared" si="28"/>
        <v>6518000</v>
      </c>
      <c r="Y57" s="15">
        <f t="shared" si="24"/>
        <v>888372.77827605035</v>
      </c>
      <c r="Z57" s="15">
        <f t="shared" si="17"/>
        <v>6518000</v>
      </c>
      <c r="AB57" s="2">
        <v>41995.999999953521</v>
      </c>
      <c r="AC57" s="12">
        <f t="shared" si="4"/>
        <v>5640.5136716579373</v>
      </c>
      <c r="AD57" s="12">
        <f t="shared" si="18"/>
        <v>0</v>
      </c>
      <c r="AE57" s="12">
        <f t="shared" si="27"/>
        <v>0</v>
      </c>
      <c r="AF57" s="13">
        <f t="shared" si="20"/>
        <v>4147.2</v>
      </c>
      <c r="AG57" s="15">
        <f t="shared" si="29"/>
        <v>4147.2</v>
      </c>
      <c r="AH57" s="15">
        <f t="shared" si="21"/>
        <v>1493.3136716579374</v>
      </c>
      <c r="AI57" s="15">
        <f t="shared" si="25"/>
        <v>2945693.45</v>
      </c>
      <c r="AJ57" s="15">
        <f t="shared" si="26"/>
        <v>173411.50564078955</v>
      </c>
    </row>
    <row r="58" spans="1:36" x14ac:dyDescent="0.15">
      <c r="A58" s="2">
        <v>41996.999999953463</v>
      </c>
      <c r="B58" s="38">
        <v>0.92508314999999997</v>
      </c>
      <c r="C58" s="12">
        <f t="shared" si="6"/>
        <v>79927.18415999999</v>
      </c>
      <c r="D58" s="12">
        <f>Výpar!$P$18/31</f>
        <v>0</v>
      </c>
      <c r="E58" s="12">
        <f t="shared" si="7"/>
        <v>0</v>
      </c>
      <c r="F58" s="13">
        <f t="shared" si="0"/>
        <v>11664</v>
      </c>
      <c r="G58" s="13">
        <f t="shared" si="8"/>
        <v>7171.2000000000007</v>
      </c>
      <c r="H58" s="14">
        <f t="shared" si="8"/>
        <v>7171.2000000000007</v>
      </c>
      <c r="I58" s="15">
        <f t="shared" si="1"/>
        <v>26006.400000000001</v>
      </c>
      <c r="J58" s="15">
        <f t="shared" si="2"/>
        <v>53920.784159999988</v>
      </c>
      <c r="K58" s="15">
        <f t="shared" si="9"/>
        <v>5627000</v>
      </c>
      <c r="L58" s="15">
        <f t="shared" si="10"/>
        <v>540624.01413204952</v>
      </c>
      <c r="N58" s="2">
        <v>41996.999999953463</v>
      </c>
      <c r="O58" s="38">
        <f t="shared" si="3"/>
        <v>0.30531771888243825</v>
      </c>
      <c r="P58" s="12">
        <f t="shared" si="11"/>
        <v>26379.450911442666</v>
      </c>
      <c r="Q58" s="12">
        <f t="shared" si="12"/>
        <v>0</v>
      </c>
      <c r="R58" s="12">
        <f t="shared" si="13"/>
        <v>0</v>
      </c>
      <c r="S58" s="13">
        <f t="shared" si="14"/>
        <v>7171.2000000000007</v>
      </c>
      <c r="T58" s="13">
        <f t="shared" si="22"/>
        <v>0</v>
      </c>
      <c r="U58" s="14">
        <v>0</v>
      </c>
      <c r="V58" s="15">
        <f t="shared" si="23"/>
        <v>7171.2000000000007</v>
      </c>
      <c r="W58" s="15">
        <f t="shared" si="15"/>
        <v>19208.250911442665</v>
      </c>
      <c r="X58" s="15">
        <f t="shared" si="28"/>
        <v>6518000</v>
      </c>
      <c r="Y58" s="15">
        <f t="shared" si="24"/>
        <v>907581.02918749303</v>
      </c>
      <c r="Z58" s="15">
        <f t="shared" si="17"/>
        <v>6518000</v>
      </c>
      <c r="AB58" s="2">
        <v>41996.999999953463</v>
      </c>
      <c r="AC58" s="12">
        <f t="shared" si="4"/>
        <v>8717.7472998896937</v>
      </c>
      <c r="AD58" s="12">
        <f t="shared" si="18"/>
        <v>0</v>
      </c>
      <c r="AE58" s="12">
        <f t="shared" si="27"/>
        <v>0</v>
      </c>
      <c r="AF58" s="13">
        <f t="shared" si="20"/>
        <v>4147.2</v>
      </c>
      <c r="AG58" s="15">
        <f t="shared" si="29"/>
        <v>4147.2</v>
      </c>
      <c r="AH58" s="15">
        <f t="shared" si="21"/>
        <v>4570.5472998896939</v>
      </c>
      <c r="AI58" s="15">
        <f t="shared" si="25"/>
        <v>2945693.45</v>
      </c>
      <c r="AJ58" s="15">
        <f t="shared" si="26"/>
        <v>177982.05294067925</v>
      </c>
    </row>
    <row r="59" spans="1:36" x14ac:dyDescent="0.15">
      <c r="A59" s="2">
        <v>41997.999999953405</v>
      </c>
      <c r="B59" s="38">
        <v>0.60257273899999997</v>
      </c>
      <c r="C59" s="12">
        <f t="shared" si="6"/>
        <v>52062.284649599998</v>
      </c>
      <c r="D59" s="12">
        <f>Výpar!$P$18/31</f>
        <v>0</v>
      </c>
      <c r="E59" s="12">
        <f t="shared" si="7"/>
        <v>0</v>
      </c>
      <c r="F59" s="13">
        <f t="shared" si="0"/>
        <v>11664</v>
      </c>
      <c r="G59" s="13">
        <f t="shared" si="8"/>
        <v>7171.2000000000007</v>
      </c>
      <c r="H59" s="14">
        <f t="shared" si="8"/>
        <v>7171.2000000000007</v>
      </c>
      <c r="I59" s="15">
        <f t="shared" si="1"/>
        <v>26006.400000000001</v>
      </c>
      <c r="J59" s="15">
        <f t="shared" si="2"/>
        <v>26055.884649599997</v>
      </c>
      <c r="K59" s="15">
        <f t="shared" si="9"/>
        <v>5627000</v>
      </c>
      <c r="L59" s="15">
        <f t="shared" si="10"/>
        <v>566679.89878164954</v>
      </c>
      <c r="N59" s="2">
        <v>41997.999999953405</v>
      </c>
      <c r="O59" s="38">
        <f t="shared" si="3"/>
        <v>0.19887524070914364</v>
      </c>
      <c r="P59" s="12">
        <f t="shared" si="11"/>
        <v>17182.820797270011</v>
      </c>
      <c r="Q59" s="12">
        <f t="shared" si="12"/>
        <v>0</v>
      </c>
      <c r="R59" s="12">
        <f t="shared" si="13"/>
        <v>0</v>
      </c>
      <c r="S59" s="13">
        <f t="shared" si="14"/>
        <v>7171.2000000000007</v>
      </c>
      <c r="T59" s="13">
        <f t="shared" si="22"/>
        <v>0</v>
      </c>
      <c r="U59" s="14">
        <v>0</v>
      </c>
      <c r="V59" s="15">
        <f t="shared" si="23"/>
        <v>7171.2000000000007</v>
      </c>
      <c r="W59" s="15">
        <f t="shared" si="15"/>
        <v>10011.62079727001</v>
      </c>
      <c r="X59" s="15">
        <f t="shared" si="28"/>
        <v>6518000</v>
      </c>
      <c r="Y59" s="15">
        <f t="shared" si="24"/>
        <v>917592.649984763</v>
      </c>
      <c r="Z59" s="15">
        <f t="shared" si="17"/>
        <v>6518000</v>
      </c>
      <c r="AB59" s="2">
        <v>41997.999999953405</v>
      </c>
      <c r="AC59" s="12">
        <f t="shared" si="4"/>
        <v>5678.491569546356</v>
      </c>
      <c r="AD59" s="12">
        <f t="shared" si="18"/>
        <v>0</v>
      </c>
      <c r="AE59" s="12">
        <f t="shared" si="27"/>
        <v>0</v>
      </c>
      <c r="AF59" s="13">
        <f t="shared" si="20"/>
        <v>4147.2</v>
      </c>
      <c r="AG59" s="15">
        <f t="shared" si="29"/>
        <v>4147.2</v>
      </c>
      <c r="AH59" s="15">
        <f t="shared" si="21"/>
        <v>1531.2915695463562</v>
      </c>
      <c r="AI59" s="15">
        <f t="shared" si="25"/>
        <v>2945693.45</v>
      </c>
      <c r="AJ59" s="15">
        <f t="shared" si="26"/>
        <v>179513.34451022561</v>
      </c>
    </row>
    <row r="60" spans="1:36" x14ac:dyDescent="0.15">
      <c r="A60" s="2">
        <v>41998.999999953347</v>
      </c>
      <c r="B60" s="38">
        <v>0.98473376099999999</v>
      </c>
      <c r="C60" s="12">
        <f t="shared" si="6"/>
        <v>85080.996950400004</v>
      </c>
      <c r="D60" s="12">
        <f>Výpar!$P$18/31</f>
        <v>0</v>
      </c>
      <c r="E60" s="12">
        <f t="shared" si="7"/>
        <v>0</v>
      </c>
      <c r="F60" s="13">
        <f t="shared" si="0"/>
        <v>11664</v>
      </c>
      <c r="G60" s="13">
        <f t="shared" si="8"/>
        <v>7171.2000000000007</v>
      </c>
      <c r="H60" s="14">
        <f t="shared" si="8"/>
        <v>7171.2000000000007</v>
      </c>
      <c r="I60" s="15">
        <f t="shared" si="1"/>
        <v>26006.400000000001</v>
      </c>
      <c r="J60" s="15">
        <f t="shared" si="2"/>
        <v>59074.596950400002</v>
      </c>
      <c r="K60" s="15">
        <f t="shared" si="9"/>
        <v>5627000</v>
      </c>
      <c r="L60" s="15">
        <f t="shared" si="10"/>
        <v>625754.49573204957</v>
      </c>
      <c r="N60" s="2">
        <v>41998.999999953347</v>
      </c>
      <c r="O60" s="38">
        <f t="shared" si="3"/>
        <v>0.32500501778142232</v>
      </c>
      <c r="P60" s="12">
        <f t="shared" si="11"/>
        <v>28080.433536314889</v>
      </c>
      <c r="Q60" s="12">
        <f t="shared" si="12"/>
        <v>0</v>
      </c>
      <c r="R60" s="12">
        <f t="shared" si="13"/>
        <v>0</v>
      </c>
      <c r="S60" s="13">
        <f t="shared" si="14"/>
        <v>7171.2000000000007</v>
      </c>
      <c r="T60" s="13">
        <f t="shared" si="22"/>
        <v>0</v>
      </c>
      <c r="U60" s="14">
        <v>0</v>
      </c>
      <c r="V60" s="15">
        <f t="shared" si="23"/>
        <v>7171.2000000000007</v>
      </c>
      <c r="W60" s="15">
        <f t="shared" si="15"/>
        <v>20909.233536314889</v>
      </c>
      <c r="X60" s="15">
        <f t="shared" si="28"/>
        <v>6518000</v>
      </c>
      <c r="Y60" s="15">
        <f t="shared" si="24"/>
        <v>938501.88352107792</v>
      </c>
      <c r="Z60" s="15">
        <f t="shared" si="17"/>
        <v>6518000</v>
      </c>
      <c r="AB60" s="2">
        <v>41998.999999953347</v>
      </c>
      <c r="AC60" s="12">
        <f t="shared" si="4"/>
        <v>9279.8794206423208</v>
      </c>
      <c r="AD60" s="12">
        <f t="shared" si="18"/>
        <v>0</v>
      </c>
      <c r="AE60" s="12">
        <f t="shared" si="27"/>
        <v>0</v>
      </c>
      <c r="AF60" s="13">
        <f t="shared" si="20"/>
        <v>4147.2</v>
      </c>
      <c r="AG60" s="15">
        <f t="shared" si="29"/>
        <v>4147.2</v>
      </c>
      <c r="AH60" s="15">
        <f t="shared" si="21"/>
        <v>5132.679420642321</v>
      </c>
      <c r="AI60" s="15">
        <f t="shared" si="25"/>
        <v>2945693.45</v>
      </c>
      <c r="AJ60" s="15">
        <f t="shared" si="26"/>
        <v>184646.02393086793</v>
      </c>
    </row>
    <row r="61" spans="1:36" x14ac:dyDescent="0.15">
      <c r="A61" s="2">
        <v>41999.999999953288</v>
      </c>
      <c r="B61" s="38">
        <v>0.62040614299999997</v>
      </c>
      <c r="C61" s="12">
        <f t="shared" si="6"/>
        <v>53603.090755199999</v>
      </c>
      <c r="D61" s="12">
        <f>Výpar!$P$18/31</f>
        <v>0</v>
      </c>
      <c r="E61" s="12">
        <f t="shared" si="7"/>
        <v>0</v>
      </c>
      <c r="F61" s="13">
        <f t="shared" si="0"/>
        <v>11664</v>
      </c>
      <c r="G61" s="13">
        <f t="shared" si="8"/>
        <v>7171.2000000000007</v>
      </c>
      <c r="H61" s="14">
        <f t="shared" si="8"/>
        <v>7171.2000000000007</v>
      </c>
      <c r="I61" s="15">
        <f t="shared" si="1"/>
        <v>26006.400000000001</v>
      </c>
      <c r="J61" s="15">
        <f t="shared" si="2"/>
        <v>27596.690755199998</v>
      </c>
      <c r="K61" s="15">
        <f t="shared" si="9"/>
        <v>5627000</v>
      </c>
      <c r="L61" s="15">
        <f t="shared" si="10"/>
        <v>653351.18648724956</v>
      </c>
      <c r="N61" s="2">
        <v>41999.999999953288</v>
      </c>
      <c r="O61" s="38">
        <f t="shared" si="3"/>
        <v>0.20476104051988384</v>
      </c>
      <c r="P61" s="12">
        <f t="shared" si="11"/>
        <v>17691.353900917962</v>
      </c>
      <c r="Q61" s="12">
        <f t="shared" si="12"/>
        <v>0</v>
      </c>
      <c r="R61" s="12">
        <f t="shared" si="13"/>
        <v>0</v>
      </c>
      <c r="S61" s="13">
        <f t="shared" si="14"/>
        <v>7171.2000000000007</v>
      </c>
      <c r="T61" s="13">
        <f t="shared" si="22"/>
        <v>0</v>
      </c>
      <c r="U61" s="14">
        <v>0</v>
      </c>
      <c r="V61" s="15">
        <f t="shared" si="23"/>
        <v>7171.2000000000007</v>
      </c>
      <c r="W61" s="15">
        <f t="shared" si="15"/>
        <v>10520.153900917961</v>
      </c>
      <c r="X61" s="15">
        <f t="shared" si="28"/>
        <v>6518000</v>
      </c>
      <c r="Y61" s="15">
        <f t="shared" si="24"/>
        <v>949022.03742199589</v>
      </c>
      <c r="Z61" s="15">
        <f t="shared" si="17"/>
        <v>6518000</v>
      </c>
      <c r="AB61" s="2">
        <v>41999.999999953288</v>
      </c>
      <c r="AC61" s="12">
        <f t="shared" si="4"/>
        <v>5846.5490134300135</v>
      </c>
      <c r="AD61" s="12">
        <f t="shared" si="18"/>
        <v>0</v>
      </c>
      <c r="AE61" s="12">
        <f t="shared" si="27"/>
        <v>0</v>
      </c>
      <c r="AF61" s="13">
        <f t="shared" si="20"/>
        <v>4147.2</v>
      </c>
      <c r="AG61" s="15">
        <f t="shared" si="29"/>
        <v>4147.2</v>
      </c>
      <c r="AH61" s="15">
        <f t="shared" si="21"/>
        <v>1699.3490134300137</v>
      </c>
      <c r="AI61" s="15">
        <f t="shared" si="25"/>
        <v>2945693.45</v>
      </c>
      <c r="AJ61" s="15">
        <f t="shared" si="26"/>
        <v>186345.37294429794</v>
      </c>
    </row>
    <row r="62" spans="1:36" x14ac:dyDescent="0.15">
      <c r="A62" s="2">
        <v>42000.99999995323</v>
      </c>
      <c r="B62" s="38">
        <v>0.60007998900000004</v>
      </c>
      <c r="C62" s="12">
        <f t="shared" si="6"/>
        <v>51846.911049600007</v>
      </c>
      <c r="D62" s="12">
        <f>Výpar!$P$18/31</f>
        <v>0</v>
      </c>
      <c r="E62" s="12">
        <f t="shared" si="7"/>
        <v>0</v>
      </c>
      <c r="F62" s="13">
        <f t="shared" si="0"/>
        <v>11664</v>
      </c>
      <c r="G62" s="13">
        <f t="shared" si="8"/>
        <v>7171.2000000000007</v>
      </c>
      <c r="H62" s="14">
        <f t="shared" si="8"/>
        <v>7171.2000000000007</v>
      </c>
      <c r="I62" s="15">
        <f t="shared" si="1"/>
        <v>26006.400000000001</v>
      </c>
      <c r="J62" s="15">
        <f t="shared" si="2"/>
        <v>25840.511049600005</v>
      </c>
      <c r="K62" s="15">
        <f t="shared" si="9"/>
        <v>5627000</v>
      </c>
      <c r="L62" s="15">
        <f t="shared" si="10"/>
        <v>679191.69753684953</v>
      </c>
      <c r="N62" s="2">
        <v>42000.99999995323</v>
      </c>
      <c r="O62" s="38">
        <f t="shared" si="3"/>
        <v>0.19805252467140783</v>
      </c>
      <c r="P62" s="12">
        <f t="shared" si="11"/>
        <v>17111.738131609636</v>
      </c>
      <c r="Q62" s="12">
        <f t="shared" si="12"/>
        <v>0</v>
      </c>
      <c r="R62" s="12">
        <f t="shared" si="13"/>
        <v>0</v>
      </c>
      <c r="S62" s="13">
        <f t="shared" si="14"/>
        <v>7171.2000000000007</v>
      </c>
      <c r="T62" s="13">
        <f t="shared" si="22"/>
        <v>0</v>
      </c>
      <c r="U62" s="14">
        <v>0</v>
      </c>
      <c r="V62" s="15">
        <f t="shared" si="23"/>
        <v>7171.2000000000007</v>
      </c>
      <c r="W62" s="15">
        <f t="shared" si="15"/>
        <v>9940.5381316096355</v>
      </c>
      <c r="X62" s="15">
        <f t="shared" si="28"/>
        <v>6518000</v>
      </c>
      <c r="Y62" s="15">
        <f t="shared" si="24"/>
        <v>958962.57555360557</v>
      </c>
      <c r="Z62" s="15">
        <f t="shared" si="17"/>
        <v>6518000</v>
      </c>
      <c r="AB62" s="2">
        <v>42000.99999995323</v>
      </c>
      <c r="AC62" s="12">
        <f t="shared" si="4"/>
        <v>5655.0005303010739</v>
      </c>
      <c r="AD62" s="12">
        <f t="shared" si="18"/>
        <v>0</v>
      </c>
      <c r="AE62" s="12">
        <f t="shared" si="27"/>
        <v>0</v>
      </c>
      <c r="AF62" s="13">
        <f t="shared" si="20"/>
        <v>4147.2</v>
      </c>
      <c r="AG62" s="15">
        <f t="shared" si="29"/>
        <v>4147.2</v>
      </c>
      <c r="AH62" s="15">
        <f t="shared" si="21"/>
        <v>1507.8005303010741</v>
      </c>
      <c r="AI62" s="15">
        <f t="shared" si="25"/>
        <v>2945693.45</v>
      </c>
      <c r="AJ62" s="15">
        <f t="shared" si="26"/>
        <v>187853.17347459903</v>
      </c>
    </row>
    <row r="63" spans="1:36" x14ac:dyDescent="0.15">
      <c r="A63" s="2">
        <v>42001.999999953172</v>
      </c>
      <c r="B63" s="38">
        <v>0.95578343799999999</v>
      </c>
      <c r="C63" s="12">
        <f t="shared" si="6"/>
        <v>82579.689043199993</v>
      </c>
      <c r="D63" s="12">
        <f>Výpar!$P$18/31</f>
        <v>0</v>
      </c>
      <c r="E63" s="12">
        <f t="shared" si="7"/>
        <v>0</v>
      </c>
      <c r="F63" s="13">
        <f t="shared" si="0"/>
        <v>11664</v>
      </c>
      <c r="G63" s="13">
        <f t="shared" si="8"/>
        <v>7171.2000000000007</v>
      </c>
      <c r="H63" s="14">
        <f t="shared" si="8"/>
        <v>7171.2000000000007</v>
      </c>
      <c r="I63" s="15">
        <f t="shared" si="1"/>
        <v>26006.400000000001</v>
      </c>
      <c r="J63" s="15">
        <f t="shared" si="2"/>
        <v>56573.289043199991</v>
      </c>
      <c r="K63" s="15">
        <f t="shared" si="9"/>
        <v>5627000</v>
      </c>
      <c r="L63" s="15">
        <f t="shared" si="10"/>
        <v>735764.9865800495</v>
      </c>
      <c r="N63" s="2">
        <v>42001.999999953172</v>
      </c>
      <c r="O63" s="38">
        <f t="shared" si="3"/>
        <v>0.31545015065486204</v>
      </c>
      <c r="P63" s="12">
        <f t="shared" si="11"/>
        <v>27254.893016580081</v>
      </c>
      <c r="Q63" s="12">
        <f t="shared" si="12"/>
        <v>0</v>
      </c>
      <c r="R63" s="12">
        <f t="shared" si="13"/>
        <v>0</v>
      </c>
      <c r="S63" s="13">
        <f t="shared" si="14"/>
        <v>7171.2000000000007</v>
      </c>
      <c r="T63" s="13">
        <f t="shared" si="22"/>
        <v>0</v>
      </c>
      <c r="U63" s="14">
        <v>0</v>
      </c>
      <c r="V63" s="15">
        <f t="shared" si="23"/>
        <v>7171.2000000000007</v>
      </c>
      <c r="W63" s="15">
        <f t="shared" si="15"/>
        <v>20083.69301658008</v>
      </c>
      <c r="X63" s="15">
        <f t="shared" si="28"/>
        <v>6518000</v>
      </c>
      <c r="Y63" s="15">
        <f t="shared" si="24"/>
        <v>979046.26857018564</v>
      </c>
      <c r="Z63" s="15">
        <f t="shared" si="17"/>
        <v>6518000</v>
      </c>
      <c r="AB63" s="2">
        <v>42001.999999953172</v>
      </c>
      <c r="AC63" s="12">
        <f t="shared" si="4"/>
        <v>9007.0589718381416</v>
      </c>
      <c r="AD63" s="12">
        <f t="shared" si="18"/>
        <v>0</v>
      </c>
      <c r="AE63" s="12">
        <f t="shared" si="27"/>
        <v>0</v>
      </c>
      <c r="AF63" s="13">
        <f t="shared" si="20"/>
        <v>4147.2</v>
      </c>
      <c r="AG63" s="15">
        <f t="shared" si="29"/>
        <v>4147.2</v>
      </c>
      <c r="AH63" s="15">
        <f t="shared" si="21"/>
        <v>4859.8589718381418</v>
      </c>
      <c r="AI63" s="15">
        <f t="shared" si="25"/>
        <v>2945693.45</v>
      </c>
      <c r="AJ63" s="15">
        <f t="shared" si="26"/>
        <v>192713.03244643717</v>
      </c>
    </row>
    <row r="64" spans="1:36" x14ac:dyDescent="0.15">
      <c r="A64" s="2">
        <v>42002.999999953114</v>
      </c>
      <c r="B64" s="38">
        <v>0.97546955300000004</v>
      </c>
      <c r="C64" s="12">
        <f t="shared" si="6"/>
        <v>84280.569379200009</v>
      </c>
      <c r="D64" s="12">
        <f>Výpar!$P$18/31</f>
        <v>0</v>
      </c>
      <c r="E64" s="12">
        <f t="shared" si="7"/>
        <v>0</v>
      </c>
      <c r="F64" s="13">
        <f t="shared" si="0"/>
        <v>11664</v>
      </c>
      <c r="G64" s="13">
        <f t="shared" si="8"/>
        <v>7171.2000000000007</v>
      </c>
      <c r="H64" s="14">
        <f t="shared" si="8"/>
        <v>7171.2000000000007</v>
      </c>
      <c r="I64" s="15">
        <f t="shared" si="1"/>
        <v>26006.400000000001</v>
      </c>
      <c r="J64" s="15">
        <f t="shared" si="2"/>
        <v>58274.169379200008</v>
      </c>
      <c r="K64" s="15">
        <f t="shared" si="9"/>
        <v>5627000</v>
      </c>
      <c r="L64" s="15">
        <f t="shared" si="10"/>
        <v>794039.15595924947</v>
      </c>
      <c r="N64" s="2">
        <v>42002.999999953114</v>
      </c>
      <c r="O64" s="38">
        <f t="shared" si="3"/>
        <v>0.32194742576516688</v>
      </c>
      <c r="P64" s="12">
        <f t="shared" si="11"/>
        <v>27816.25758611042</v>
      </c>
      <c r="Q64" s="12">
        <f t="shared" si="12"/>
        <v>0</v>
      </c>
      <c r="R64" s="12">
        <f t="shared" si="13"/>
        <v>0</v>
      </c>
      <c r="S64" s="13">
        <f t="shared" si="14"/>
        <v>7171.2000000000007</v>
      </c>
      <c r="T64" s="13">
        <f t="shared" si="22"/>
        <v>0</v>
      </c>
      <c r="U64" s="14">
        <v>0</v>
      </c>
      <c r="V64" s="15">
        <f t="shared" si="23"/>
        <v>7171.2000000000007</v>
      </c>
      <c r="W64" s="15">
        <f t="shared" si="15"/>
        <v>20645.057586110419</v>
      </c>
      <c r="X64" s="15">
        <f t="shared" si="28"/>
        <v>6518000</v>
      </c>
      <c r="Y64" s="15">
        <f t="shared" si="24"/>
        <v>999691.32615629607</v>
      </c>
      <c r="Z64" s="15">
        <f t="shared" si="17"/>
        <v>6518000</v>
      </c>
      <c r="AB64" s="2">
        <v>42002.999999953114</v>
      </c>
      <c r="AC64" s="12">
        <f t="shared" si="4"/>
        <v>9192.5758909243541</v>
      </c>
      <c r="AD64" s="12">
        <f t="shared" si="18"/>
        <v>0</v>
      </c>
      <c r="AE64" s="12">
        <f t="shared" si="27"/>
        <v>0</v>
      </c>
      <c r="AF64" s="13">
        <f t="shared" si="20"/>
        <v>4147.2</v>
      </c>
      <c r="AG64" s="15">
        <f t="shared" si="29"/>
        <v>4147.2</v>
      </c>
      <c r="AH64" s="15">
        <f t="shared" si="21"/>
        <v>5045.3758909243543</v>
      </c>
      <c r="AI64" s="15">
        <f t="shared" si="25"/>
        <v>2945693.45</v>
      </c>
      <c r="AJ64" s="15">
        <f t="shared" si="26"/>
        <v>197758.40833736153</v>
      </c>
    </row>
    <row r="65" spans="1:36" x14ac:dyDescent="0.15">
      <c r="A65" s="2">
        <v>42003.999999953056</v>
      </c>
      <c r="B65" s="38">
        <v>0.59646226199999997</v>
      </c>
      <c r="C65" s="12">
        <f t="shared" si="6"/>
        <v>51534.339436799994</v>
      </c>
      <c r="D65" s="12">
        <f>Výpar!$P$18/31</f>
        <v>0</v>
      </c>
      <c r="E65" s="12">
        <f t="shared" si="7"/>
        <v>0</v>
      </c>
      <c r="F65" s="13">
        <f t="shared" si="0"/>
        <v>11664</v>
      </c>
      <c r="G65" s="13">
        <f t="shared" si="8"/>
        <v>7171.2000000000007</v>
      </c>
      <c r="H65" s="14">
        <f t="shared" si="8"/>
        <v>7171.2000000000007</v>
      </c>
      <c r="I65" s="15">
        <f t="shared" si="1"/>
        <v>26006.400000000001</v>
      </c>
      <c r="J65" s="15">
        <f t="shared" si="2"/>
        <v>25527.939436799992</v>
      </c>
      <c r="K65" s="15">
        <f t="shared" si="9"/>
        <v>5627000</v>
      </c>
      <c r="L65" s="15">
        <f t="shared" si="10"/>
        <v>819567.09539604944</v>
      </c>
      <c r="N65" s="2">
        <v>42003.999999953056</v>
      </c>
      <c r="O65" s="38">
        <f t="shared" si="3"/>
        <v>0.19685851724063858</v>
      </c>
      <c r="P65" s="12">
        <f t="shared" si="11"/>
        <v>17008.575889591171</v>
      </c>
      <c r="Q65" s="12">
        <f t="shared" si="12"/>
        <v>0</v>
      </c>
      <c r="R65" s="12">
        <f t="shared" si="13"/>
        <v>0</v>
      </c>
      <c r="S65" s="13">
        <f t="shared" si="14"/>
        <v>7171.2000000000007</v>
      </c>
      <c r="T65" s="13">
        <f t="shared" si="22"/>
        <v>0</v>
      </c>
      <c r="U65" s="14">
        <v>0</v>
      </c>
      <c r="V65" s="15">
        <f t="shared" si="23"/>
        <v>7171.2000000000007</v>
      </c>
      <c r="W65" s="15">
        <f t="shared" si="15"/>
        <v>9837.3758895911706</v>
      </c>
      <c r="X65" s="15">
        <f t="shared" si="28"/>
        <v>6518000</v>
      </c>
      <c r="Y65" s="15">
        <f t="shared" si="24"/>
        <v>1009528.7020458872</v>
      </c>
      <c r="Z65" s="15">
        <f t="shared" si="17"/>
        <v>6518000</v>
      </c>
      <c r="AB65" s="2">
        <v>42003.999999953056</v>
      </c>
      <c r="AC65" s="12">
        <f t="shared" si="4"/>
        <v>5620.9079951749191</v>
      </c>
      <c r="AD65" s="12">
        <f t="shared" si="18"/>
        <v>0</v>
      </c>
      <c r="AE65" s="12">
        <f t="shared" si="27"/>
        <v>0</v>
      </c>
      <c r="AF65" s="13">
        <f t="shared" si="20"/>
        <v>4147.2</v>
      </c>
      <c r="AG65" s="15">
        <f t="shared" si="29"/>
        <v>4147.2</v>
      </c>
      <c r="AH65" s="15">
        <f t="shared" si="21"/>
        <v>1473.7079951749192</v>
      </c>
      <c r="AI65" s="15">
        <f t="shared" si="25"/>
        <v>2945693.45</v>
      </c>
      <c r="AJ65" s="15">
        <f t="shared" si="26"/>
        <v>199232.11633253645</v>
      </c>
    </row>
    <row r="66" spans="1:36" x14ac:dyDescent="0.15">
      <c r="A66" s="2">
        <v>42004.999999952997</v>
      </c>
      <c r="B66" s="38">
        <v>0.97174973399999998</v>
      </c>
      <c r="C66" s="12">
        <f t="shared" si="6"/>
        <v>83959.177017599999</v>
      </c>
      <c r="D66" s="12">
        <f>Výpar!$E$18/31</f>
        <v>0</v>
      </c>
      <c r="E66" s="12">
        <f t="shared" si="7"/>
        <v>0</v>
      </c>
      <c r="F66" s="13">
        <f t="shared" si="0"/>
        <v>11664</v>
      </c>
      <c r="G66" s="13">
        <f t="shared" si="8"/>
        <v>7171.2000000000007</v>
      </c>
      <c r="H66" s="14">
        <f t="shared" si="8"/>
        <v>7171.2000000000007</v>
      </c>
      <c r="I66" s="15">
        <f t="shared" si="1"/>
        <v>26006.400000000001</v>
      </c>
      <c r="J66" s="15">
        <f t="shared" si="2"/>
        <v>57952.777017599998</v>
      </c>
      <c r="K66" s="15">
        <f t="shared" si="9"/>
        <v>5627000</v>
      </c>
      <c r="L66" s="15">
        <f t="shared" si="10"/>
        <v>877519.87241364946</v>
      </c>
      <c r="N66" s="2">
        <v>42004.999999952997</v>
      </c>
      <c r="O66" s="38">
        <f t="shared" si="3"/>
        <v>0.32071972352917266</v>
      </c>
      <c r="P66" s="12">
        <f t="shared" si="11"/>
        <v>27710.184112920517</v>
      </c>
      <c r="Q66" s="12">
        <f t="shared" si="12"/>
        <v>0</v>
      </c>
      <c r="R66" s="12">
        <f t="shared" si="13"/>
        <v>0</v>
      </c>
      <c r="S66" s="13">
        <f t="shared" si="14"/>
        <v>7171.2000000000007</v>
      </c>
      <c r="T66" s="13">
        <f t="shared" si="22"/>
        <v>0</v>
      </c>
      <c r="U66" s="14">
        <v>0</v>
      </c>
      <c r="V66" s="15">
        <f t="shared" si="23"/>
        <v>7171.2000000000007</v>
      </c>
      <c r="W66" s="15">
        <f t="shared" si="15"/>
        <v>20538.984112920516</v>
      </c>
      <c r="X66" s="15">
        <f t="shared" si="28"/>
        <v>6518000</v>
      </c>
      <c r="Y66" s="15">
        <f t="shared" si="24"/>
        <v>1030067.6861588077</v>
      </c>
      <c r="Z66" s="15">
        <f t="shared" si="17"/>
        <v>6518000</v>
      </c>
      <c r="AB66" s="2">
        <v>42004.999999952997</v>
      </c>
      <c r="AC66" s="12">
        <f t="shared" si="4"/>
        <v>9157.5212668688509</v>
      </c>
      <c r="AD66" s="12">
        <f t="shared" si="18"/>
        <v>0</v>
      </c>
      <c r="AE66" s="12">
        <f t="shared" si="27"/>
        <v>0</v>
      </c>
      <c r="AF66" s="13">
        <f t="shared" si="20"/>
        <v>4147.2</v>
      </c>
      <c r="AG66" s="15">
        <f t="shared" si="29"/>
        <v>4147.2</v>
      </c>
      <c r="AH66" s="15">
        <f t="shared" si="21"/>
        <v>5010.3212668688511</v>
      </c>
      <c r="AI66" s="15">
        <f t="shared" si="25"/>
        <v>2945693.45</v>
      </c>
      <c r="AJ66" s="15">
        <f t="shared" si="26"/>
        <v>204242.4375994053</v>
      </c>
    </row>
    <row r="67" spans="1:36" x14ac:dyDescent="0.15">
      <c r="A67" s="2">
        <v>42005.999999952939</v>
      </c>
      <c r="B67" s="38">
        <v>0.993658971</v>
      </c>
      <c r="C67" s="12">
        <f t="shared" si="6"/>
        <v>85852.135094400001</v>
      </c>
      <c r="D67" s="12">
        <f>Výpar!$E$18/31</f>
        <v>0</v>
      </c>
      <c r="E67" s="12">
        <f t="shared" si="7"/>
        <v>0</v>
      </c>
      <c r="F67" s="13">
        <f t="shared" si="0"/>
        <v>11664</v>
      </c>
      <c r="G67" s="13">
        <f t="shared" si="8"/>
        <v>7171.2000000000007</v>
      </c>
      <c r="H67" s="14">
        <f t="shared" si="8"/>
        <v>7171.2000000000007</v>
      </c>
      <c r="I67" s="15">
        <f t="shared" si="1"/>
        <v>26006.400000000001</v>
      </c>
      <c r="J67" s="15">
        <f t="shared" si="2"/>
        <v>59845.735094399999</v>
      </c>
      <c r="K67" s="15">
        <f t="shared" si="9"/>
        <v>5627000</v>
      </c>
      <c r="L67" s="15">
        <f t="shared" si="10"/>
        <v>937365.60750804946</v>
      </c>
      <c r="N67" s="2">
        <v>42005.999999952939</v>
      </c>
      <c r="O67" s="38">
        <f t="shared" si="3"/>
        <v>0.32795072569724232</v>
      </c>
      <c r="P67" s="12">
        <f t="shared" si="11"/>
        <v>28334.942700241736</v>
      </c>
      <c r="Q67" s="12">
        <f t="shared" si="12"/>
        <v>0</v>
      </c>
      <c r="R67" s="12">
        <f t="shared" si="13"/>
        <v>0</v>
      </c>
      <c r="S67" s="13">
        <f t="shared" si="14"/>
        <v>7171.2000000000007</v>
      </c>
      <c r="T67" s="13">
        <f t="shared" si="22"/>
        <v>0</v>
      </c>
      <c r="U67" s="14">
        <v>0</v>
      </c>
      <c r="V67" s="15">
        <f t="shared" si="23"/>
        <v>7171.2000000000007</v>
      </c>
      <c r="W67" s="15">
        <f t="shared" si="15"/>
        <v>21163.742700241735</v>
      </c>
      <c r="X67" s="15">
        <f t="shared" si="28"/>
        <v>6518000</v>
      </c>
      <c r="Y67" s="15">
        <f t="shared" si="24"/>
        <v>1051231.4288590495</v>
      </c>
      <c r="Z67" s="15">
        <f t="shared" si="17"/>
        <v>6518000</v>
      </c>
      <c r="AB67" s="2">
        <v>42005.999999952939</v>
      </c>
      <c r="AC67" s="12">
        <f t="shared" si="4"/>
        <v>9363.9883198028438</v>
      </c>
      <c r="AD67" s="12">
        <f t="shared" si="18"/>
        <v>0</v>
      </c>
      <c r="AE67" s="12">
        <f t="shared" si="27"/>
        <v>0</v>
      </c>
      <c r="AF67" s="13">
        <f t="shared" si="20"/>
        <v>4147.2</v>
      </c>
      <c r="AG67" s="15">
        <f t="shared" si="29"/>
        <v>4147.2</v>
      </c>
      <c r="AH67" s="15">
        <f t="shared" si="21"/>
        <v>5216.7883198028439</v>
      </c>
      <c r="AI67" s="15">
        <f t="shared" si="25"/>
        <v>2945693.45</v>
      </c>
      <c r="AJ67" s="15">
        <f t="shared" si="26"/>
        <v>209459.22591920814</v>
      </c>
    </row>
    <row r="68" spans="1:36" x14ac:dyDescent="0.15">
      <c r="A68" s="2">
        <v>42006.999999952881</v>
      </c>
      <c r="B68" s="38">
        <v>0.96741081699999998</v>
      </c>
      <c r="C68" s="12">
        <f t="shared" si="6"/>
        <v>83584.294588799996</v>
      </c>
      <c r="D68" s="12">
        <f>Výpar!$E$18/31</f>
        <v>0</v>
      </c>
      <c r="E68" s="12">
        <f t="shared" si="7"/>
        <v>0</v>
      </c>
      <c r="F68" s="13">
        <f t="shared" si="0"/>
        <v>11664</v>
      </c>
      <c r="G68" s="13">
        <f t="shared" si="8"/>
        <v>7171.2000000000007</v>
      </c>
      <c r="H68" s="14">
        <f t="shared" si="8"/>
        <v>7171.2000000000007</v>
      </c>
      <c r="I68" s="15">
        <f t="shared" si="1"/>
        <v>26006.400000000001</v>
      </c>
      <c r="J68" s="15">
        <f t="shared" si="2"/>
        <v>57577.894588799994</v>
      </c>
      <c r="K68" s="15">
        <f t="shared" si="9"/>
        <v>5627000</v>
      </c>
      <c r="L68" s="15">
        <f t="shared" si="10"/>
        <v>994943.50209684949</v>
      </c>
      <c r="N68" s="2">
        <v>42006.999999952881</v>
      </c>
      <c r="O68" s="38">
        <f t="shared" si="3"/>
        <v>0.3192876919968069</v>
      </c>
      <c r="P68" s="12">
        <f t="shared" si="11"/>
        <v>27586.456588524117</v>
      </c>
      <c r="Q68" s="12">
        <f t="shared" si="12"/>
        <v>0</v>
      </c>
      <c r="R68" s="12">
        <f t="shared" si="13"/>
        <v>0</v>
      </c>
      <c r="S68" s="13">
        <f t="shared" si="14"/>
        <v>7171.2000000000007</v>
      </c>
      <c r="T68" s="13">
        <f t="shared" si="22"/>
        <v>0</v>
      </c>
      <c r="U68" s="14">
        <v>0</v>
      </c>
      <c r="V68" s="15">
        <f t="shared" si="23"/>
        <v>7171.2000000000007</v>
      </c>
      <c r="W68" s="15">
        <f t="shared" si="15"/>
        <v>20415.256588524117</v>
      </c>
      <c r="X68" s="15">
        <f t="shared" si="28"/>
        <v>6518000</v>
      </c>
      <c r="Y68" s="15">
        <f t="shared" si="24"/>
        <v>1071646.6854475737</v>
      </c>
      <c r="Z68" s="15">
        <f t="shared" si="17"/>
        <v>6518000</v>
      </c>
      <c r="AB68" s="2">
        <v>42006.999999952881</v>
      </c>
      <c r="AC68" s="12">
        <f t="shared" si="4"/>
        <v>9116.6324214053984</v>
      </c>
      <c r="AD68" s="12">
        <f t="shared" si="18"/>
        <v>0</v>
      </c>
      <c r="AE68" s="12">
        <f t="shared" si="27"/>
        <v>0</v>
      </c>
      <c r="AF68" s="13">
        <f t="shared" si="20"/>
        <v>4147.2</v>
      </c>
      <c r="AG68" s="15">
        <f t="shared" si="29"/>
        <v>4147.2</v>
      </c>
      <c r="AH68" s="15">
        <f t="shared" si="21"/>
        <v>4969.4324214053986</v>
      </c>
      <c r="AI68" s="15">
        <f t="shared" si="25"/>
        <v>2945693.45</v>
      </c>
      <c r="AJ68" s="15">
        <f t="shared" si="26"/>
        <v>214428.65834061353</v>
      </c>
    </row>
    <row r="69" spans="1:36" x14ac:dyDescent="0.15">
      <c r="A69" s="2">
        <v>42007.999999952823</v>
      </c>
      <c r="B69" s="38">
        <v>1.571283268</v>
      </c>
      <c r="C69" s="12">
        <f t="shared" si="6"/>
        <v>135758.87435520001</v>
      </c>
      <c r="D69" s="12">
        <f>Výpar!$E$18/31</f>
        <v>0</v>
      </c>
      <c r="E69" s="12">
        <f t="shared" si="7"/>
        <v>0</v>
      </c>
      <c r="F69" s="13">
        <f t="shared" si="0"/>
        <v>11664</v>
      </c>
      <c r="G69" s="13">
        <f t="shared" si="8"/>
        <v>7171.2000000000007</v>
      </c>
      <c r="H69" s="14">
        <f t="shared" si="8"/>
        <v>7171.2000000000007</v>
      </c>
      <c r="I69" s="15">
        <f t="shared" ref="I69:I132" si="30">SUM(F69:H69)</f>
        <v>26006.400000000001</v>
      </c>
      <c r="J69" s="15">
        <f t="shared" ref="J69:J132" si="31">C69-(E69+I69)</f>
        <v>109752.47435520001</v>
      </c>
      <c r="K69" s="15">
        <f t="shared" si="9"/>
        <v>5627000</v>
      </c>
      <c r="L69" s="15">
        <f t="shared" si="10"/>
        <v>1104695.9764520496</v>
      </c>
      <c r="N69" s="2">
        <v>42007.999999952823</v>
      </c>
      <c r="O69" s="38">
        <f t="shared" ref="O69:O132" si="32">B69*90.96/275.6</f>
        <v>0.51859189425718433</v>
      </c>
      <c r="P69" s="12">
        <f t="shared" si="11"/>
        <v>44806.339663820727</v>
      </c>
      <c r="Q69" s="12">
        <f t="shared" si="12"/>
        <v>0</v>
      </c>
      <c r="R69" s="12">
        <f t="shared" si="13"/>
        <v>0</v>
      </c>
      <c r="S69" s="13">
        <f t="shared" si="14"/>
        <v>7171.2000000000007</v>
      </c>
      <c r="T69" s="13">
        <f t="shared" si="22"/>
        <v>0</v>
      </c>
      <c r="U69" s="14">
        <v>0</v>
      </c>
      <c r="V69" s="15">
        <f t="shared" si="23"/>
        <v>7171.2000000000007</v>
      </c>
      <c r="W69" s="15">
        <f t="shared" si="15"/>
        <v>37635.139663820722</v>
      </c>
      <c r="X69" s="15">
        <f t="shared" si="28"/>
        <v>6518000</v>
      </c>
      <c r="Y69" s="15">
        <f t="shared" si="24"/>
        <v>1109281.8251113943</v>
      </c>
      <c r="Z69" s="15">
        <f t="shared" si="17"/>
        <v>6518000</v>
      </c>
      <c r="AB69" s="2">
        <v>42007.999999952823</v>
      </c>
      <c r="AC69" s="12">
        <f t="shared" ref="AC69:AC132" si="33">P69*30.06/90.96</f>
        <v>14807.372144837853</v>
      </c>
      <c r="AD69" s="12">
        <f t="shared" si="18"/>
        <v>0</v>
      </c>
      <c r="AE69" s="12">
        <f t="shared" si="27"/>
        <v>0</v>
      </c>
      <c r="AF69" s="13">
        <f t="shared" si="20"/>
        <v>4147.2</v>
      </c>
      <c r="AG69" s="15">
        <f t="shared" ref="AG69:AG100" si="34">SUM(AF69:AF69)</f>
        <v>4147.2</v>
      </c>
      <c r="AH69" s="15">
        <f t="shared" si="21"/>
        <v>10660.172144837852</v>
      </c>
      <c r="AI69" s="15">
        <f t="shared" si="25"/>
        <v>2945693.45</v>
      </c>
      <c r="AJ69" s="15">
        <f t="shared" si="26"/>
        <v>225088.83048545138</v>
      </c>
    </row>
    <row r="70" spans="1:36" x14ac:dyDescent="0.15">
      <c r="A70" s="2">
        <v>42008.999999952764</v>
      </c>
      <c r="B70" s="38">
        <v>0.61219950499999998</v>
      </c>
      <c r="C70" s="12">
        <f t="shared" ref="C70:C133" si="35">B70*86400</f>
        <v>52894.037231999995</v>
      </c>
      <c r="D70" s="12">
        <f>Výpar!$E$18/31</f>
        <v>0</v>
      </c>
      <c r="E70" s="12">
        <f t="shared" ref="E70:E133" si="36">D70*1.03</f>
        <v>0</v>
      </c>
      <c r="F70" s="13">
        <f t="shared" ref="F70:F133" si="37">0.135*86400</f>
        <v>11664</v>
      </c>
      <c r="G70" s="13">
        <f t="shared" ref="G70:H133" si="38">0.083*86400</f>
        <v>7171.2000000000007</v>
      </c>
      <c r="H70" s="14">
        <f t="shared" si="38"/>
        <v>7171.2000000000007</v>
      </c>
      <c r="I70" s="15">
        <f t="shared" si="30"/>
        <v>26006.400000000001</v>
      </c>
      <c r="J70" s="15">
        <f t="shared" si="31"/>
        <v>26887.637231999994</v>
      </c>
      <c r="K70" s="15">
        <f t="shared" ref="K70:K133" si="39">IF(IF(J70+K69&gt;$L$2,$L$2,J70+K69)&lt;0,0,IF(J70+K69&gt;$L$2,$L$2,J70+K69))</f>
        <v>5627000</v>
      </c>
      <c r="L70" s="15">
        <f t="shared" ref="L70:L133" si="40">IF((IF($L$2&lt;=K70,J70,J70+K70-$L$2)+L69)&lt;0,0,IF($L$2&lt;=K70,J70,J70+K70-$L$2)+L69)</f>
        <v>1131583.6136840496</v>
      </c>
      <c r="N70" s="2">
        <v>42008.999999952764</v>
      </c>
      <c r="O70" s="38">
        <f t="shared" si="32"/>
        <v>0.20205249265166905</v>
      </c>
      <c r="P70" s="12">
        <f t="shared" ref="P70:P133" si="41">O70*86400</f>
        <v>17457.335365104205</v>
      </c>
      <c r="Q70" s="12">
        <f t="shared" ref="Q70:Q133" si="42">D70*1124000/3935000</f>
        <v>0</v>
      </c>
      <c r="R70" s="12">
        <f t="shared" ref="R70:R133" si="43">Q70*1.03</f>
        <v>0</v>
      </c>
      <c r="S70" s="13">
        <f t="shared" ref="S70:S133" si="44">0.083*86400</f>
        <v>7171.2000000000007</v>
      </c>
      <c r="T70" s="13">
        <f t="shared" si="22"/>
        <v>0</v>
      </c>
      <c r="U70" s="14">
        <v>0</v>
      </c>
      <c r="V70" s="15">
        <f t="shared" si="23"/>
        <v>7171.2000000000007</v>
      </c>
      <c r="W70" s="15">
        <f t="shared" ref="W70:W133" si="45">P70+T70-(R70+V70)</f>
        <v>10286.135365104205</v>
      </c>
      <c r="X70" s="15">
        <f t="shared" si="28"/>
        <v>6518000</v>
      </c>
      <c r="Y70" s="15">
        <f t="shared" si="24"/>
        <v>1119567.9604764986</v>
      </c>
      <c r="Z70" s="15">
        <f t="shared" ref="Z70:Z133" si="46">$Y$2</f>
        <v>6518000</v>
      </c>
      <c r="AB70" s="2">
        <v>42008.999999952764</v>
      </c>
      <c r="AC70" s="12">
        <f t="shared" si="33"/>
        <v>5769.2117532435404</v>
      </c>
      <c r="AD70" s="12">
        <f t="shared" ref="AD70:AD133" si="47">$D70*440751.35/3935000</f>
        <v>0</v>
      </c>
      <c r="AE70" s="12">
        <f t="shared" si="27"/>
        <v>0</v>
      </c>
      <c r="AF70" s="13">
        <f t="shared" ref="AF70:AF133" si="48">0.048*86400</f>
        <v>4147.2</v>
      </c>
      <c r="AG70" s="15">
        <f t="shared" si="34"/>
        <v>4147.2</v>
      </c>
      <c r="AH70" s="15">
        <f t="shared" ref="AH70:AH133" si="49">AC70-(AE70+AG70)</f>
        <v>1622.0117532435406</v>
      </c>
      <c r="AI70" s="15">
        <f t="shared" si="25"/>
        <v>2945693.45</v>
      </c>
      <c r="AJ70" s="15">
        <f t="shared" si="26"/>
        <v>226710.84223869492</v>
      </c>
    </row>
    <row r="71" spans="1:36" x14ac:dyDescent="0.15">
      <c r="A71" s="2">
        <v>42009.999999952706</v>
      </c>
      <c r="B71" s="38">
        <v>0.65125302500000004</v>
      </c>
      <c r="C71" s="12">
        <f t="shared" si="35"/>
        <v>56268.261360000004</v>
      </c>
      <c r="D71" s="12">
        <f>Výpar!$E$18/31</f>
        <v>0</v>
      </c>
      <c r="E71" s="12">
        <f t="shared" si="36"/>
        <v>0</v>
      </c>
      <c r="F71" s="13">
        <f t="shared" si="37"/>
        <v>11664</v>
      </c>
      <c r="G71" s="13">
        <f t="shared" si="38"/>
        <v>7171.2000000000007</v>
      </c>
      <c r="H71" s="14">
        <f t="shared" si="38"/>
        <v>7171.2000000000007</v>
      </c>
      <c r="I71" s="15">
        <f t="shared" si="30"/>
        <v>26006.400000000001</v>
      </c>
      <c r="J71" s="15">
        <f t="shared" si="31"/>
        <v>30261.861360000003</v>
      </c>
      <c r="K71" s="15">
        <f t="shared" si="39"/>
        <v>5627000</v>
      </c>
      <c r="L71" s="15">
        <f t="shared" si="40"/>
        <v>1161845.4750440496</v>
      </c>
      <c r="N71" s="2">
        <v>42009.999999952706</v>
      </c>
      <c r="O71" s="38">
        <f t="shared" si="32"/>
        <v>0.21494185469521043</v>
      </c>
      <c r="P71" s="12">
        <f t="shared" si="41"/>
        <v>18570.976245666181</v>
      </c>
      <c r="Q71" s="12">
        <f t="shared" si="42"/>
        <v>0</v>
      </c>
      <c r="R71" s="12">
        <f t="shared" si="43"/>
        <v>0</v>
      </c>
      <c r="S71" s="13">
        <f t="shared" si="44"/>
        <v>7171.2000000000007</v>
      </c>
      <c r="T71" s="13">
        <f t="shared" ref="T71:T134" si="50">AG71-$AG$5</f>
        <v>0</v>
      </c>
      <c r="U71" s="14">
        <v>0</v>
      </c>
      <c r="V71" s="15">
        <f t="shared" ref="V71:V134" si="51">SUM(S71:U71)</f>
        <v>7171.2000000000007</v>
      </c>
      <c r="W71" s="15">
        <f t="shared" si="45"/>
        <v>11399.77624566618</v>
      </c>
      <c r="X71" s="15">
        <f t="shared" si="28"/>
        <v>6518000</v>
      </c>
      <c r="Y71" s="15">
        <f t="shared" ref="Y71:Y134" si="52">IF((IF($Y$2&lt;=X71,W71,W71+X71-$Y$2)+Y70)&lt;0,0,IF($Y$2&lt;=X71,W71,W71+X71-$Y$2)+Y70)</f>
        <v>1130967.7367221648</v>
      </c>
      <c r="Z71" s="15">
        <f t="shared" si="46"/>
        <v>6518000</v>
      </c>
      <c r="AB71" s="2">
        <v>42009.999999952706</v>
      </c>
      <c r="AC71" s="12">
        <f t="shared" si="33"/>
        <v>6137.2421497880987</v>
      </c>
      <c r="AD71" s="12">
        <f t="shared" si="47"/>
        <v>0</v>
      </c>
      <c r="AE71" s="12">
        <f t="shared" si="27"/>
        <v>0</v>
      </c>
      <c r="AF71" s="13">
        <f t="shared" si="48"/>
        <v>4147.2</v>
      </c>
      <c r="AG71" s="15">
        <f t="shared" si="34"/>
        <v>4147.2</v>
      </c>
      <c r="AH71" s="15">
        <f t="shared" si="49"/>
        <v>1990.0421497880989</v>
      </c>
      <c r="AI71" s="15">
        <f t="shared" ref="AI71:AI134" si="53">IF(IF(AH71+AI70&gt;$AJ$2,$AJ$2,AH71+AI70)&lt;0,0,IF(AH71+AI70&gt;$AJ$2,$AJ$2,AH71+AI70))</f>
        <v>2945693.45</v>
      </c>
      <c r="AJ71" s="15">
        <f t="shared" si="26"/>
        <v>228700.88438848301</v>
      </c>
    </row>
    <row r="72" spans="1:36" x14ac:dyDescent="0.15">
      <c r="A72" s="2">
        <v>42010.999999952648</v>
      </c>
      <c r="B72" s="38">
        <v>1.0339683550000001</v>
      </c>
      <c r="C72" s="12">
        <f t="shared" si="35"/>
        <v>89334.865872000009</v>
      </c>
      <c r="D72" s="12">
        <f>Výpar!$E$18/31</f>
        <v>0</v>
      </c>
      <c r="E72" s="12">
        <f t="shared" si="36"/>
        <v>0</v>
      </c>
      <c r="F72" s="13">
        <f t="shared" si="37"/>
        <v>11664</v>
      </c>
      <c r="G72" s="13">
        <f t="shared" si="38"/>
        <v>7171.2000000000007</v>
      </c>
      <c r="H72" s="14">
        <f t="shared" si="38"/>
        <v>7171.2000000000007</v>
      </c>
      <c r="I72" s="15">
        <f t="shared" si="30"/>
        <v>26006.400000000001</v>
      </c>
      <c r="J72" s="15">
        <f t="shared" si="31"/>
        <v>63328.465872000008</v>
      </c>
      <c r="K72" s="15">
        <f t="shared" si="39"/>
        <v>5627000</v>
      </c>
      <c r="L72" s="15">
        <f t="shared" si="40"/>
        <v>1225173.9409160495</v>
      </c>
      <c r="N72" s="2">
        <v>42010.999999952648</v>
      </c>
      <c r="O72" s="38">
        <f t="shared" si="32"/>
        <v>0.34125457754281563</v>
      </c>
      <c r="P72" s="12">
        <f t="shared" si="41"/>
        <v>29484.395499699269</v>
      </c>
      <c r="Q72" s="12">
        <f t="shared" si="42"/>
        <v>0</v>
      </c>
      <c r="R72" s="12">
        <f t="shared" si="43"/>
        <v>0</v>
      </c>
      <c r="S72" s="13">
        <f t="shared" si="44"/>
        <v>7171.2000000000007</v>
      </c>
      <c r="T72" s="13">
        <f t="shared" si="50"/>
        <v>0</v>
      </c>
      <c r="U72" s="14">
        <v>0</v>
      </c>
      <c r="V72" s="15">
        <f t="shared" si="51"/>
        <v>7171.2000000000007</v>
      </c>
      <c r="W72" s="15">
        <f t="shared" si="45"/>
        <v>22313.195499699268</v>
      </c>
      <c r="X72" s="15">
        <f t="shared" si="28"/>
        <v>6518000</v>
      </c>
      <c r="Y72" s="15">
        <f t="shared" si="52"/>
        <v>1153280.9322218641</v>
      </c>
      <c r="Z72" s="15">
        <f t="shared" si="46"/>
        <v>6518000</v>
      </c>
      <c r="AB72" s="2">
        <v>42010.999999952648</v>
      </c>
      <c r="AC72" s="12">
        <f t="shared" si="33"/>
        <v>9743.8536578821459</v>
      </c>
      <c r="AD72" s="12">
        <f t="shared" si="47"/>
        <v>0</v>
      </c>
      <c r="AE72" s="12">
        <f t="shared" si="27"/>
        <v>0</v>
      </c>
      <c r="AF72" s="13">
        <f t="shared" si="48"/>
        <v>4147.2</v>
      </c>
      <c r="AG72" s="15">
        <f t="shared" si="34"/>
        <v>4147.2</v>
      </c>
      <c r="AH72" s="15">
        <f t="shared" si="49"/>
        <v>5596.653657882146</v>
      </c>
      <c r="AI72" s="15">
        <f t="shared" si="53"/>
        <v>2945693.45</v>
      </c>
      <c r="AJ72" s="15">
        <f t="shared" ref="AJ72:AJ135" si="54">IF((IF($AJ$2&lt;=AI72,AH72,AH72+AI72-$AJ$2)+AJ71)&lt;0,0,IF($AJ$2&lt;=AI72,AH72,AH72+AI72-$AJ$2)+AJ71)</f>
        <v>234297.53804636517</v>
      </c>
    </row>
    <row r="73" spans="1:36" x14ac:dyDescent="0.15">
      <c r="A73" s="2">
        <v>42011.99999995259</v>
      </c>
      <c r="B73" s="38">
        <v>0.98263432799999995</v>
      </c>
      <c r="C73" s="12">
        <f t="shared" si="35"/>
        <v>84899.605939200002</v>
      </c>
      <c r="D73" s="12">
        <f>Výpar!$E$18/31</f>
        <v>0</v>
      </c>
      <c r="E73" s="12">
        <f t="shared" si="36"/>
        <v>0</v>
      </c>
      <c r="F73" s="13">
        <f t="shared" si="37"/>
        <v>11664</v>
      </c>
      <c r="G73" s="13">
        <f t="shared" si="38"/>
        <v>7171.2000000000007</v>
      </c>
      <c r="H73" s="14">
        <f t="shared" si="38"/>
        <v>7171.2000000000007</v>
      </c>
      <c r="I73" s="15">
        <f t="shared" si="30"/>
        <v>26006.400000000001</v>
      </c>
      <c r="J73" s="15">
        <f t="shared" si="31"/>
        <v>58893.205939200001</v>
      </c>
      <c r="K73" s="15">
        <f t="shared" si="39"/>
        <v>5627000</v>
      </c>
      <c r="L73" s="15">
        <f t="shared" si="40"/>
        <v>1284067.1468552495</v>
      </c>
      <c r="N73" s="2">
        <v>42011.99999995259</v>
      </c>
      <c r="O73" s="38">
        <f t="shared" si="32"/>
        <v>0.32431211347924521</v>
      </c>
      <c r="P73" s="12">
        <f t="shared" si="41"/>
        <v>28020.566604606785</v>
      </c>
      <c r="Q73" s="12">
        <f t="shared" si="42"/>
        <v>0</v>
      </c>
      <c r="R73" s="12">
        <f t="shared" si="43"/>
        <v>0</v>
      </c>
      <c r="S73" s="13">
        <f t="shared" si="44"/>
        <v>7171.2000000000007</v>
      </c>
      <c r="T73" s="13">
        <f t="shared" si="50"/>
        <v>0</v>
      </c>
      <c r="U73" s="14">
        <v>0</v>
      </c>
      <c r="V73" s="15">
        <f t="shared" si="51"/>
        <v>7171.2000000000007</v>
      </c>
      <c r="W73" s="15">
        <f t="shared" si="45"/>
        <v>20849.366604606785</v>
      </c>
      <c r="X73" s="15">
        <f t="shared" si="28"/>
        <v>6518000</v>
      </c>
      <c r="Y73" s="15">
        <f t="shared" si="52"/>
        <v>1174130.298826471</v>
      </c>
      <c r="Z73" s="15">
        <f t="shared" si="46"/>
        <v>6518000</v>
      </c>
      <c r="AB73" s="2">
        <v>42011.99999995259</v>
      </c>
      <c r="AC73" s="12">
        <f t="shared" si="33"/>
        <v>9260.0949003350925</v>
      </c>
      <c r="AD73" s="12">
        <f t="shared" si="47"/>
        <v>0</v>
      </c>
      <c r="AE73" s="12">
        <f t="shared" ref="AE73:AE136" si="55">AD73*1.03</f>
        <v>0</v>
      </c>
      <c r="AF73" s="13">
        <f t="shared" si="48"/>
        <v>4147.2</v>
      </c>
      <c r="AG73" s="15">
        <f t="shared" si="34"/>
        <v>4147.2</v>
      </c>
      <c r="AH73" s="15">
        <f t="shared" si="49"/>
        <v>5112.8949003350926</v>
      </c>
      <c r="AI73" s="15">
        <f t="shared" si="53"/>
        <v>2945693.45</v>
      </c>
      <c r="AJ73" s="15">
        <f t="shared" si="54"/>
        <v>239410.43294670025</v>
      </c>
    </row>
    <row r="74" spans="1:36" x14ac:dyDescent="0.15">
      <c r="A74" s="2">
        <v>42012.999999952532</v>
      </c>
      <c r="B74" s="38">
        <v>1.7264829690000001</v>
      </c>
      <c r="C74" s="12">
        <f t="shared" si="35"/>
        <v>149168.12852160001</v>
      </c>
      <c r="D74" s="12">
        <f>Výpar!$E$18/31</f>
        <v>0</v>
      </c>
      <c r="E74" s="12">
        <f t="shared" si="36"/>
        <v>0</v>
      </c>
      <c r="F74" s="13">
        <f t="shared" si="37"/>
        <v>11664</v>
      </c>
      <c r="G74" s="13">
        <f t="shared" si="38"/>
        <v>7171.2000000000007</v>
      </c>
      <c r="H74" s="14">
        <f t="shared" si="38"/>
        <v>7171.2000000000007</v>
      </c>
      <c r="I74" s="15">
        <f t="shared" si="30"/>
        <v>26006.400000000001</v>
      </c>
      <c r="J74" s="15">
        <f t="shared" si="31"/>
        <v>123161.72852160002</v>
      </c>
      <c r="K74" s="15">
        <f t="shared" si="39"/>
        <v>5627000</v>
      </c>
      <c r="L74" s="15">
        <f t="shared" si="40"/>
        <v>1407228.8753768494</v>
      </c>
      <c r="N74" s="2">
        <v>42012.999999952532</v>
      </c>
      <c r="O74" s="38">
        <f t="shared" si="32"/>
        <v>0.56981455319390406</v>
      </c>
      <c r="P74" s="12">
        <f t="shared" si="41"/>
        <v>49231.977395953312</v>
      </c>
      <c r="Q74" s="12">
        <f t="shared" si="42"/>
        <v>0</v>
      </c>
      <c r="R74" s="12">
        <f t="shared" si="43"/>
        <v>0</v>
      </c>
      <c r="S74" s="13">
        <f t="shared" si="44"/>
        <v>7171.2000000000007</v>
      </c>
      <c r="T74" s="13">
        <f t="shared" si="50"/>
        <v>0</v>
      </c>
      <c r="U74" s="14">
        <v>0</v>
      </c>
      <c r="V74" s="15">
        <f t="shared" si="51"/>
        <v>7171.2000000000007</v>
      </c>
      <c r="W74" s="15">
        <f t="shared" si="45"/>
        <v>42060.777395953308</v>
      </c>
      <c r="X74" s="15">
        <f t="shared" ref="X74:X137" si="56">IF(IF(W74+X73&gt;$Y$2,$Y$2,W74+X73)&lt;0,0,IF(W74+X73&gt;$Y$2,$Y$2,W74+X73))</f>
        <v>6518000</v>
      </c>
      <c r="Y74" s="15">
        <f t="shared" si="52"/>
        <v>1216191.0762224244</v>
      </c>
      <c r="Z74" s="15">
        <f t="shared" si="46"/>
        <v>6518000</v>
      </c>
      <c r="AB74" s="2">
        <v>42012.999999952532</v>
      </c>
      <c r="AC74" s="12">
        <f t="shared" si="33"/>
        <v>16269.934482435758</v>
      </c>
      <c r="AD74" s="12">
        <f t="shared" si="47"/>
        <v>0</v>
      </c>
      <c r="AE74" s="12">
        <f t="shared" si="55"/>
        <v>0</v>
      </c>
      <c r="AF74" s="13">
        <f t="shared" si="48"/>
        <v>4147.2</v>
      </c>
      <c r="AG74" s="15">
        <f t="shared" si="34"/>
        <v>4147.2</v>
      </c>
      <c r="AH74" s="15">
        <f t="shared" si="49"/>
        <v>12122.734482435757</v>
      </c>
      <c r="AI74" s="15">
        <f t="shared" si="53"/>
        <v>2945693.45</v>
      </c>
      <c r="AJ74" s="15">
        <f t="shared" si="54"/>
        <v>251533.167429136</v>
      </c>
    </row>
    <row r="75" spans="1:36" x14ac:dyDescent="0.15">
      <c r="A75" s="2">
        <v>42013.999999952473</v>
      </c>
      <c r="B75" s="38">
        <v>1.8017039420000001</v>
      </c>
      <c r="C75" s="12">
        <f t="shared" si="35"/>
        <v>155667.2205888</v>
      </c>
      <c r="D75" s="12">
        <f>Výpar!$E$18/31</f>
        <v>0</v>
      </c>
      <c r="E75" s="12">
        <f t="shared" si="36"/>
        <v>0</v>
      </c>
      <c r="F75" s="13">
        <f t="shared" si="37"/>
        <v>11664</v>
      </c>
      <c r="G75" s="13">
        <f t="shared" si="38"/>
        <v>7171.2000000000007</v>
      </c>
      <c r="H75" s="14">
        <f t="shared" si="38"/>
        <v>7171.2000000000007</v>
      </c>
      <c r="I75" s="15">
        <f t="shared" si="30"/>
        <v>26006.400000000001</v>
      </c>
      <c r="J75" s="15">
        <f t="shared" si="31"/>
        <v>129660.82058880001</v>
      </c>
      <c r="K75" s="15">
        <f t="shared" si="39"/>
        <v>5627000</v>
      </c>
      <c r="L75" s="15">
        <f t="shared" si="40"/>
        <v>1536889.6959656496</v>
      </c>
      <c r="N75" s="2">
        <v>42013.999999952473</v>
      </c>
      <c r="O75" s="38">
        <f t="shared" si="32"/>
        <v>0.59464074950769219</v>
      </c>
      <c r="P75" s="12">
        <f t="shared" si="41"/>
        <v>51376.960757464607</v>
      </c>
      <c r="Q75" s="12">
        <f t="shared" si="42"/>
        <v>0</v>
      </c>
      <c r="R75" s="12">
        <f t="shared" si="43"/>
        <v>0</v>
      </c>
      <c r="S75" s="13">
        <f t="shared" si="44"/>
        <v>7171.2000000000007</v>
      </c>
      <c r="T75" s="13">
        <f t="shared" si="50"/>
        <v>0</v>
      </c>
      <c r="U75" s="14">
        <v>0</v>
      </c>
      <c r="V75" s="15">
        <f t="shared" si="51"/>
        <v>7171.2000000000007</v>
      </c>
      <c r="W75" s="15">
        <f t="shared" si="45"/>
        <v>44205.76075746461</v>
      </c>
      <c r="X75" s="15">
        <f t="shared" si="56"/>
        <v>6518000</v>
      </c>
      <c r="Y75" s="15">
        <f t="shared" si="52"/>
        <v>1260396.8369798891</v>
      </c>
      <c r="Z75" s="15">
        <f t="shared" si="46"/>
        <v>6518000</v>
      </c>
      <c r="AB75" s="2">
        <v>42013.999999952473</v>
      </c>
      <c r="AC75" s="12">
        <f t="shared" si="33"/>
        <v>16978.797717341535</v>
      </c>
      <c r="AD75" s="12">
        <f t="shared" si="47"/>
        <v>0</v>
      </c>
      <c r="AE75" s="12">
        <f t="shared" si="55"/>
        <v>0</v>
      </c>
      <c r="AF75" s="13">
        <f t="shared" si="48"/>
        <v>4147.2</v>
      </c>
      <c r="AG75" s="15">
        <f t="shared" si="34"/>
        <v>4147.2</v>
      </c>
      <c r="AH75" s="15">
        <f t="shared" si="49"/>
        <v>12831.597717341534</v>
      </c>
      <c r="AI75" s="15">
        <f t="shared" si="53"/>
        <v>2945693.45</v>
      </c>
      <c r="AJ75" s="15">
        <f t="shared" si="54"/>
        <v>264364.76514647756</v>
      </c>
    </row>
    <row r="76" spans="1:36" x14ac:dyDescent="0.15">
      <c r="A76" s="2">
        <v>42014.999999952415</v>
      </c>
      <c r="B76" s="38">
        <v>1.861028643</v>
      </c>
      <c r="C76" s="12">
        <f t="shared" si="35"/>
        <v>160792.8747552</v>
      </c>
      <c r="D76" s="12">
        <f>Výpar!$E$18/31</f>
        <v>0</v>
      </c>
      <c r="E76" s="12">
        <f t="shared" si="36"/>
        <v>0</v>
      </c>
      <c r="F76" s="13">
        <f t="shared" si="37"/>
        <v>11664</v>
      </c>
      <c r="G76" s="13">
        <f t="shared" si="38"/>
        <v>7171.2000000000007</v>
      </c>
      <c r="H76" s="14">
        <f t="shared" si="38"/>
        <v>7171.2000000000007</v>
      </c>
      <c r="I76" s="15">
        <f t="shared" si="30"/>
        <v>26006.400000000001</v>
      </c>
      <c r="J76" s="15">
        <f t="shared" si="31"/>
        <v>134786.4747552</v>
      </c>
      <c r="K76" s="15">
        <f t="shared" si="39"/>
        <v>5627000</v>
      </c>
      <c r="L76" s="15">
        <f t="shared" si="40"/>
        <v>1671676.1707208497</v>
      </c>
      <c r="N76" s="2">
        <v>42014.999999952415</v>
      </c>
      <c r="O76" s="38">
        <f t="shared" si="32"/>
        <v>0.61422048391611028</v>
      </c>
      <c r="P76" s="12">
        <f t="shared" si="41"/>
        <v>53068.649810351926</v>
      </c>
      <c r="Q76" s="12">
        <f t="shared" si="42"/>
        <v>0</v>
      </c>
      <c r="R76" s="12">
        <f t="shared" si="43"/>
        <v>0</v>
      </c>
      <c r="S76" s="13">
        <f t="shared" si="44"/>
        <v>7171.2000000000007</v>
      </c>
      <c r="T76" s="13">
        <f t="shared" si="50"/>
        <v>0</v>
      </c>
      <c r="U76" s="14">
        <v>0</v>
      </c>
      <c r="V76" s="15">
        <f t="shared" si="51"/>
        <v>7171.2000000000007</v>
      </c>
      <c r="W76" s="15">
        <f t="shared" si="45"/>
        <v>45897.449810351929</v>
      </c>
      <c r="X76" s="15">
        <f t="shared" si="56"/>
        <v>6518000</v>
      </c>
      <c r="Y76" s="15">
        <f t="shared" si="52"/>
        <v>1306294.286790241</v>
      </c>
      <c r="Z76" s="15">
        <f t="shared" si="46"/>
        <v>6518000</v>
      </c>
      <c r="AB76" s="2">
        <v>42014.999999952415</v>
      </c>
      <c r="AC76" s="12">
        <f t="shared" si="33"/>
        <v>17537.858545505485</v>
      </c>
      <c r="AD76" s="12">
        <f t="shared" si="47"/>
        <v>0</v>
      </c>
      <c r="AE76" s="12">
        <f t="shared" si="55"/>
        <v>0</v>
      </c>
      <c r="AF76" s="13">
        <f t="shared" si="48"/>
        <v>4147.2</v>
      </c>
      <c r="AG76" s="15">
        <f t="shared" si="34"/>
        <v>4147.2</v>
      </c>
      <c r="AH76" s="15">
        <f t="shared" si="49"/>
        <v>13390.658545505485</v>
      </c>
      <c r="AI76" s="15">
        <f t="shared" si="53"/>
        <v>2945693.45</v>
      </c>
      <c r="AJ76" s="15">
        <f t="shared" si="54"/>
        <v>277755.42369198304</v>
      </c>
    </row>
    <row r="77" spans="1:36" x14ac:dyDescent="0.15">
      <c r="A77" s="2">
        <v>42015.999999952357</v>
      </c>
      <c r="B77" s="38">
        <v>1.9947628159999999</v>
      </c>
      <c r="C77" s="12">
        <f t="shared" si="35"/>
        <v>172347.50730239999</v>
      </c>
      <c r="D77" s="12">
        <f>Výpar!$E$18/31</f>
        <v>0</v>
      </c>
      <c r="E77" s="12">
        <f t="shared" si="36"/>
        <v>0</v>
      </c>
      <c r="F77" s="13">
        <f t="shared" si="37"/>
        <v>11664</v>
      </c>
      <c r="G77" s="13">
        <f t="shared" si="38"/>
        <v>7171.2000000000007</v>
      </c>
      <c r="H77" s="14">
        <f t="shared" si="38"/>
        <v>7171.2000000000007</v>
      </c>
      <c r="I77" s="15">
        <f t="shared" si="30"/>
        <v>26006.400000000001</v>
      </c>
      <c r="J77" s="15">
        <f t="shared" si="31"/>
        <v>146341.10730239999</v>
      </c>
      <c r="K77" s="15">
        <f t="shared" si="39"/>
        <v>5627000</v>
      </c>
      <c r="L77" s="15">
        <f t="shared" si="40"/>
        <v>1818017.2780232497</v>
      </c>
      <c r="N77" s="2">
        <v>42015.999999952357</v>
      </c>
      <c r="O77" s="38">
        <f t="shared" si="32"/>
        <v>0.65835858397445557</v>
      </c>
      <c r="P77" s="12">
        <f t="shared" si="41"/>
        <v>56882.18165539296</v>
      </c>
      <c r="Q77" s="12">
        <f t="shared" si="42"/>
        <v>0</v>
      </c>
      <c r="R77" s="12">
        <f t="shared" si="43"/>
        <v>0</v>
      </c>
      <c r="S77" s="13">
        <f t="shared" si="44"/>
        <v>7171.2000000000007</v>
      </c>
      <c r="T77" s="13">
        <f t="shared" si="50"/>
        <v>0</v>
      </c>
      <c r="U77" s="14">
        <v>0</v>
      </c>
      <c r="V77" s="15">
        <f t="shared" si="51"/>
        <v>7171.2000000000007</v>
      </c>
      <c r="W77" s="15">
        <f t="shared" si="45"/>
        <v>49710.981655392956</v>
      </c>
      <c r="X77" s="15">
        <f t="shared" si="56"/>
        <v>6518000</v>
      </c>
      <c r="Y77" s="15">
        <f t="shared" si="52"/>
        <v>1356005.2684456341</v>
      </c>
      <c r="Z77" s="15">
        <f t="shared" si="46"/>
        <v>6518000</v>
      </c>
      <c r="AB77" s="2">
        <v>42015.999999952357</v>
      </c>
      <c r="AC77" s="12">
        <f t="shared" si="33"/>
        <v>18798.135230443189</v>
      </c>
      <c r="AD77" s="12">
        <f t="shared" si="47"/>
        <v>0</v>
      </c>
      <c r="AE77" s="12">
        <f t="shared" si="55"/>
        <v>0</v>
      </c>
      <c r="AF77" s="13">
        <f t="shared" si="48"/>
        <v>4147.2</v>
      </c>
      <c r="AG77" s="15">
        <f t="shared" si="34"/>
        <v>4147.2</v>
      </c>
      <c r="AH77" s="15">
        <f t="shared" si="49"/>
        <v>14650.935230443189</v>
      </c>
      <c r="AI77" s="15">
        <f t="shared" si="53"/>
        <v>2945693.45</v>
      </c>
      <c r="AJ77" s="15">
        <f t="shared" si="54"/>
        <v>292406.35892242624</v>
      </c>
    </row>
    <row r="78" spans="1:36" x14ac:dyDescent="0.15">
      <c r="A78" s="2">
        <v>42016.999999952299</v>
      </c>
      <c r="B78" s="38">
        <v>2.4443020390000001</v>
      </c>
      <c r="C78" s="12">
        <f t="shared" si="35"/>
        <v>211187.69616960001</v>
      </c>
      <c r="D78" s="12">
        <f>Výpar!$E$18/31</f>
        <v>0</v>
      </c>
      <c r="E78" s="12">
        <f t="shared" si="36"/>
        <v>0</v>
      </c>
      <c r="F78" s="13">
        <f t="shared" si="37"/>
        <v>11664</v>
      </c>
      <c r="G78" s="13">
        <f t="shared" si="38"/>
        <v>7171.2000000000007</v>
      </c>
      <c r="H78" s="14">
        <f t="shared" si="38"/>
        <v>7171.2000000000007</v>
      </c>
      <c r="I78" s="15">
        <f t="shared" si="30"/>
        <v>26006.400000000001</v>
      </c>
      <c r="J78" s="15">
        <f t="shared" si="31"/>
        <v>185181.29616960001</v>
      </c>
      <c r="K78" s="15">
        <f t="shared" si="39"/>
        <v>5627000</v>
      </c>
      <c r="L78" s="15">
        <f t="shared" si="40"/>
        <v>2003198.5741928497</v>
      </c>
      <c r="N78" s="2">
        <v>42016.999999952299</v>
      </c>
      <c r="O78" s="38">
        <f t="shared" si="32"/>
        <v>0.80672610111552967</v>
      </c>
      <c r="P78" s="12">
        <f t="shared" si="41"/>
        <v>69701.135136381767</v>
      </c>
      <c r="Q78" s="12">
        <f t="shared" si="42"/>
        <v>0</v>
      </c>
      <c r="R78" s="12">
        <f t="shared" si="43"/>
        <v>0</v>
      </c>
      <c r="S78" s="13">
        <f t="shared" si="44"/>
        <v>7171.2000000000007</v>
      </c>
      <c r="T78" s="13">
        <f t="shared" si="50"/>
        <v>0</v>
      </c>
      <c r="U78" s="14">
        <v>0</v>
      </c>
      <c r="V78" s="15">
        <f t="shared" si="51"/>
        <v>7171.2000000000007</v>
      </c>
      <c r="W78" s="15">
        <f t="shared" si="45"/>
        <v>62529.93513638177</v>
      </c>
      <c r="X78" s="15">
        <f t="shared" si="56"/>
        <v>6518000</v>
      </c>
      <c r="Y78" s="15">
        <f t="shared" si="52"/>
        <v>1418535.2035820158</v>
      </c>
      <c r="Z78" s="15">
        <f t="shared" si="46"/>
        <v>6518000</v>
      </c>
      <c r="AB78" s="2">
        <v>42016.999999952299</v>
      </c>
      <c r="AC78" s="12">
        <f t="shared" si="33"/>
        <v>23034.478036495559</v>
      </c>
      <c r="AD78" s="12">
        <f t="shared" si="47"/>
        <v>0</v>
      </c>
      <c r="AE78" s="12">
        <f t="shared" si="55"/>
        <v>0</v>
      </c>
      <c r="AF78" s="13">
        <f t="shared" si="48"/>
        <v>4147.2</v>
      </c>
      <c r="AG78" s="15">
        <f t="shared" si="34"/>
        <v>4147.2</v>
      </c>
      <c r="AH78" s="15">
        <f t="shared" si="49"/>
        <v>18887.278036495558</v>
      </c>
      <c r="AI78" s="15">
        <f t="shared" si="53"/>
        <v>2945693.45</v>
      </c>
      <c r="AJ78" s="15">
        <f t="shared" si="54"/>
        <v>311293.63695892179</v>
      </c>
    </row>
    <row r="79" spans="1:36" x14ac:dyDescent="0.15">
      <c r="A79" s="2">
        <v>42018</v>
      </c>
      <c r="B79" s="38">
        <v>2.2739717580000001</v>
      </c>
      <c r="C79" s="12">
        <f t="shared" si="35"/>
        <v>196471.15989120002</v>
      </c>
      <c r="D79" s="12">
        <f>Výpar!$E$18/31</f>
        <v>0</v>
      </c>
      <c r="E79" s="12">
        <f t="shared" si="36"/>
        <v>0</v>
      </c>
      <c r="F79" s="13">
        <f t="shared" si="37"/>
        <v>11664</v>
      </c>
      <c r="G79" s="13">
        <f t="shared" si="38"/>
        <v>7171.2000000000007</v>
      </c>
      <c r="H79" s="14">
        <f t="shared" si="38"/>
        <v>7171.2000000000007</v>
      </c>
      <c r="I79" s="15">
        <f t="shared" si="30"/>
        <v>26006.400000000001</v>
      </c>
      <c r="J79" s="15">
        <f t="shared" si="31"/>
        <v>170464.75989120002</v>
      </c>
      <c r="K79" s="15">
        <f t="shared" si="39"/>
        <v>5627000</v>
      </c>
      <c r="L79" s="15">
        <f t="shared" si="40"/>
        <v>2173663.3340840498</v>
      </c>
      <c r="N79" s="2">
        <v>42018</v>
      </c>
      <c r="O79" s="38">
        <f t="shared" si="32"/>
        <v>0.750509691972714</v>
      </c>
      <c r="P79" s="12">
        <f t="shared" si="41"/>
        <v>64844.037386442491</v>
      </c>
      <c r="Q79" s="12">
        <f t="shared" si="42"/>
        <v>0</v>
      </c>
      <c r="R79" s="12">
        <f t="shared" si="43"/>
        <v>0</v>
      </c>
      <c r="S79" s="13">
        <f t="shared" si="44"/>
        <v>7171.2000000000007</v>
      </c>
      <c r="T79" s="13">
        <f t="shared" si="50"/>
        <v>0</v>
      </c>
      <c r="U79" s="14">
        <v>0</v>
      </c>
      <c r="V79" s="15">
        <f t="shared" si="51"/>
        <v>7171.2000000000007</v>
      </c>
      <c r="W79" s="15">
        <f t="shared" si="45"/>
        <v>57672.837386442494</v>
      </c>
      <c r="X79" s="15">
        <f t="shared" si="56"/>
        <v>6518000</v>
      </c>
      <c r="Y79" s="15">
        <f t="shared" si="52"/>
        <v>1476208.0409684584</v>
      </c>
      <c r="Z79" s="15">
        <f t="shared" si="46"/>
        <v>6518000</v>
      </c>
      <c r="AB79" s="2">
        <v>42018</v>
      </c>
      <c r="AC79" s="12">
        <f t="shared" si="33"/>
        <v>21429.328977973408</v>
      </c>
      <c r="AD79" s="12">
        <f t="shared" si="47"/>
        <v>0</v>
      </c>
      <c r="AE79" s="12">
        <f t="shared" si="55"/>
        <v>0</v>
      </c>
      <c r="AF79" s="13">
        <f t="shared" si="48"/>
        <v>4147.2</v>
      </c>
      <c r="AG79" s="15">
        <f t="shared" si="34"/>
        <v>4147.2</v>
      </c>
      <c r="AH79" s="15">
        <f t="shared" si="49"/>
        <v>17282.128977973407</v>
      </c>
      <c r="AI79" s="15">
        <f t="shared" si="53"/>
        <v>2945693.45</v>
      </c>
      <c r="AJ79" s="15">
        <f t="shared" si="54"/>
        <v>328575.76593689522</v>
      </c>
    </row>
    <row r="80" spans="1:36" x14ac:dyDescent="0.15">
      <c r="A80" s="2">
        <v>42019</v>
      </c>
      <c r="B80" s="38">
        <v>2.142168174</v>
      </c>
      <c r="C80" s="12">
        <f t="shared" si="35"/>
        <v>185083.33023359999</v>
      </c>
      <c r="D80" s="12">
        <f>Výpar!$E$18/31</f>
        <v>0</v>
      </c>
      <c r="E80" s="12">
        <f t="shared" si="36"/>
        <v>0</v>
      </c>
      <c r="F80" s="13">
        <f t="shared" si="37"/>
        <v>11664</v>
      </c>
      <c r="G80" s="13">
        <f t="shared" si="38"/>
        <v>7171.2000000000007</v>
      </c>
      <c r="H80" s="14">
        <f t="shared" si="38"/>
        <v>7171.2000000000007</v>
      </c>
      <c r="I80" s="15">
        <f t="shared" si="30"/>
        <v>26006.400000000001</v>
      </c>
      <c r="J80" s="15">
        <f t="shared" si="31"/>
        <v>159076.9302336</v>
      </c>
      <c r="K80" s="15">
        <f t="shared" si="39"/>
        <v>5627000</v>
      </c>
      <c r="L80" s="15">
        <f t="shared" si="40"/>
        <v>2332740.2643176499</v>
      </c>
      <c r="N80" s="2">
        <v>42019</v>
      </c>
      <c r="O80" s="38">
        <f t="shared" si="32"/>
        <v>0.70700877034484755</v>
      </c>
      <c r="P80" s="12">
        <f t="shared" si="41"/>
        <v>61085.557757794828</v>
      </c>
      <c r="Q80" s="12">
        <f t="shared" si="42"/>
        <v>0</v>
      </c>
      <c r="R80" s="12">
        <f t="shared" si="43"/>
        <v>0</v>
      </c>
      <c r="S80" s="13">
        <f t="shared" si="44"/>
        <v>7171.2000000000007</v>
      </c>
      <c r="T80" s="13">
        <f t="shared" si="50"/>
        <v>0</v>
      </c>
      <c r="U80" s="14">
        <v>0</v>
      </c>
      <c r="V80" s="15">
        <f t="shared" si="51"/>
        <v>7171.2000000000007</v>
      </c>
      <c r="W80" s="15">
        <f t="shared" si="45"/>
        <v>53914.357757794831</v>
      </c>
      <c r="X80" s="15">
        <f t="shared" si="56"/>
        <v>6518000</v>
      </c>
      <c r="Y80" s="15">
        <f t="shared" si="52"/>
        <v>1530122.3987262533</v>
      </c>
      <c r="Z80" s="15">
        <f t="shared" si="46"/>
        <v>6518000</v>
      </c>
      <c r="AB80" s="2">
        <v>42019</v>
      </c>
      <c r="AC80" s="12">
        <f t="shared" si="33"/>
        <v>20187.245670616892</v>
      </c>
      <c r="AD80" s="12">
        <f t="shared" si="47"/>
        <v>0</v>
      </c>
      <c r="AE80" s="12">
        <f t="shared" si="55"/>
        <v>0</v>
      </c>
      <c r="AF80" s="13">
        <f t="shared" si="48"/>
        <v>4147.2</v>
      </c>
      <c r="AG80" s="15">
        <f t="shared" si="34"/>
        <v>4147.2</v>
      </c>
      <c r="AH80" s="15">
        <f t="shared" si="49"/>
        <v>16040.045670616892</v>
      </c>
      <c r="AI80" s="15">
        <f t="shared" si="53"/>
        <v>2945693.45</v>
      </c>
      <c r="AJ80" s="15">
        <f t="shared" si="54"/>
        <v>344615.81160751212</v>
      </c>
    </row>
    <row r="81" spans="1:36" x14ac:dyDescent="0.15">
      <c r="A81" s="2">
        <v>42020</v>
      </c>
      <c r="B81" s="38">
        <v>2.1422990610000001</v>
      </c>
      <c r="C81" s="12">
        <f t="shared" si="35"/>
        <v>185094.6388704</v>
      </c>
      <c r="D81" s="12">
        <f>Výpar!$E$18/31</f>
        <v>0</v>
      </c>
      <c r="E81" s="12">
        <f t="shared" si="36"/>
        <v>0</v>
      </c>
      <c r="F81" s="13">
        <f t="shared" si="37"/>
        <v>11664</v>
      </c>
      <c r="G81" s="13">
        <f t="shared" si="38"/>
        <v>7171.2000000000007</v>
      </c>
      <c r="H81" s="14">
        <f t="shared" si="38"/>
        <v>7171.2000000000007</v>
      </c>
      <c r="I81" s="15">
        <f t="shared" si="30"/>
        <v>26006.400000000001</v>
      </c>
      <c r="J81" s="15">
        <f t="shared" si="31"/>
        <v>159088.2388704</v>
      </c>
      <c r="K81" s="15">
        <f t="shared" si="39"/>
        <v>5627000</v>
      </c>
      <c r="L81" s="15">
        <f t="shared" si="40"/>
        <v>2491828.5031880499</v>
      </c>
      <c r="N81" s="2">
        <v>42020</v>
      </c>
      <c r="O81" s="38">
        <f t="shared" si="32"/>
        <v>0.70705196875384602</v>
      </c>
      <c r="P81" s="12">
        <f t="shared" si="41"/>
        <v>61089.290100332299</v>
      </c>
      <c r="Q81" s="12">
        <f t="shared" si="42"/>
        <v>0</v>
      </c>
      <c r="R81" s="12">
        <f t="shared" si="43"/>
        <v>0</v>
      </c>
      <c r="S81" s="13">
        <f t="shared" si="44"/>
        <v>7171.2000000000007</v>
      </c>
      <c r="T81" s="13">
        <f t="shared" si="50"/>
        <v>0</v>
      </c>
      <c r="U81" s="14">
        <v>0</v>
      </c>
      <c r="V81" s="15">
        <f t="shared" si="51"/>
        <v>7171.2000000000007</v>
      </c>
      <c r="W81" s="15">
        <f t="shared" si="45"/>
        <v>53918.090100332294</v>
      </c>
      <c r="X81" s="15">
        <f t="shared" si="56"/>
        <v>6518000</v>
      </c>
      <c r="Y81" s="15">
        <f t="shared" si="52"/>
        <v>1584040.4888265857</v>
      </c>
      <c r="Z81" s="15">
        <f t="shared" si="46"/>
        <v>6518000</v>
      </c>
      <c r="AB81" s="2">
        <v>42020</v>
      </c>
      <c r="AC81" s="12">
        <f t="shared" si="33"/>
        <v>20188.479116270766</v>
      </c>
      <c r="AD81" s="12">
        <f t="shared" si="47"/>
        <v>0</v>
      </c>
      <c r="AE81" s="12">
        <f t="shared" si="55"/>
        <v>0</v>
      </c>
      <c r="AF81" s="13">
        <f t="shared" si="48"/>
        <v>4147.2</v>
      </c>
      <c r="AG81" s="15">
        <f t="shared" si="34"/>
        <v>4147.2</v>
      </c>
      <c r="AH81" s="15">
        <f t="shared" si="49"/>
        <v>16041.279116270765</v>
      </c>
      <c r="AI81" s="15">
        <f t="shared" si="53"/>
        <v>2945693.45</v>
      </c>
      <c r="AJ81" s="15">
        <f t="shared" si="54"/>
        <v>360657.09072378289</v>
      </c>
    </row>
    <row r="82" spans="1:36" x14ac:dyDescent="0.15">
      <c r="A82" s="2">
        <v>42021</v>
      </c>
      <c r="B82" s="38">
        <v>1.907644181</v>
      </c>
      <c r="C82" s="12">
        <f t="shared" si="35"/>
        <v>164820.45723840001</v>
      </c>
      <c r="D82" s="12">
        <f>Výpar!$E$18/31</f>
        <v>0</v>
      </c>
      <c r="E82" s="12">
        <f t="shared" si="36"/>
        <v>0</v>
      </c>
      <c r="F82" s="13">
        <f t="shared" si="37"/>
        <v>11664</v>
      </c>
      <c r="G82" s="13">
        <f t="shared" si="38"/>
        <v>7171.2000000000007</v>
      </c>
      <c r="H82" s="14">
        <f t="shared" si="38"/>
        <v>7171.2000000000007</v>
      </c>
      <c r="I82" s="15">
        <f t="shared" si="30"/>
        <v>26006.400000000001</v>
      </c>
      <c r="J82" s="15">
        <f t="shared" si="31"/>
        <v>138814.05723840001</v>
      </c>
      <c r="K82" s="15">
        <f t="shared" si="39"/>
        <v>5627000</v>
      </c>
      <c r="L82" s="15">
        <f t="shared" si="40"/>
        <v>2630642.5604264499</v>
      </c>
      <c r="N82" s="2">
        <v>42021</v>
      </c>
      <c r="O82" s="38">
        <f t="shared" si="32"/>
        <v>0.6296056411602321</v>
      </c>
      <c r="P82" s="12">
        <f t="shared" si="41"/>
        <v>54397.927396244057</v>
      </c>
      <c r="Q82" s="12">
        <f t="shared" si="42"/>
        <v>0</v>
      </c>
      <c r="R82" s="12">
        <f t="shared" si="43"/>
        <v>0</v>
      </c>
      <c r="S82" s="13">
        <f t="shared" si="44"/>
        <v>7171.2000000000007</v>
      </c>
      <c r="T82" s="13">
        <f t="shared" si="50"/>
        <v>0</v>
      </c>
      <c r="U82" s="14">
        <v>0</v>
      </c>
      <c r="V82" s="15">
        <f t="shared" si="51"/>
        <v>7171.2000000000007</v>
      </c>
      <c r="W82" s="15">
        <f t="shared" si="45"/>
        <v>47226.727396244052</v>
      </c>
      <c r="X82" s="15">
        <f t="shared" si="56"/>
        <v>6518000</v>
      </c>
      <c r="Y82" s="15">
        <f t="shared" si="52"/>
        <v>1631267.2162228297</v>
      </c>
      <c r="Z82" s="15">
        <f t="shared" si="46"/>
        <v>6518000</v>
      </c>
      <c r="AB82" s="2">
        <v>42021</v>
      </c>
      <c r="AC82" s="12">
        <f t="shared" si="33"/>
        <v>17977.151468019969</v>
      </c>
      <c r="AD82" s="12">
        <f t="shared" si="47"/>
        <v>0</v>
      </c>
      <c r="AE82" s="12">
        <f t="shared" si="55"/>
        <v>0</v>
      </c>
      <c r="AF82" s="13">
        <f t="shared" si="48"/>
        <v>4147.2</v>
      </c>
      <c r="AG82" s="15">
        <f t="shared" si="34"/>
        <v>4147.2</v>
      </c>
      <c r="AH82" s="15">
        <f t="shared" si="49"/>
        <v>13829.951468019968</v>
      </c>
      <c r="AI82" s="15">
        <f t="shared" si="53"/>
        <v>2945693.45</v>
      </c>
      <c r="AJ82" s="15">
        <f t="shared" si="54"/>
        <v>374487.04219180287</v>
      </c>
    </row>
    <row r="83" spans="1:36" x14ac:dyDescent="0.15">
      <c r="A83" s="2">
        <v>42022</v>
      </c>
      <c r="B83" s="38">
        <v>1.7898390019999999</v>
      </c>
      <c r="C83" s="12">
        <f t="shared" si="35"/>
        <v>154642.08977279998</v>
      </c>
      <c r="D83" s="12">
        <f>Výpar!$E$18/31</f>
        <v>0</v>
      </c>
      <c r="E83" s="12">
        <f t="shared" si="36"/>
        <v>0</v>
      </c>
      <c r="F83" s="13">
        <f t="shared" si="37"/>
        <v>11664</v>
      </c>
      <c r="G83" s="13">
        <f t="shared" si="38"/>
        <v>7171.2000000000007</v>
      </c>
      <c r="H83" s="14">
        <f t="shared" si="38"/>
        <v>7171.2000000000007</v>
      </c>
      <c r="I83" s="15">
        <f t="shared" si="30"/>
        <v>26006.400000000001</v>
      </c>
      <c r="J83" s="15">
        <f t="shared" si="31"/>
        <v>128635.68977279999</v>
      </c>
      <c r="K83" s="15">
        <f t="shared" si="39"/>
        <v>5627000</v>
      </c>
      <c r="L83" s="15">
        <f t="shared" si="40"/>
        <v>2759278.2501992499</v>
      </c>
      <c r="N83" s="2">
        <v>42022</v>
      </c>
      <c r="O83" s="38">
        <f t="shared" si="32"/>
        <v>0.59072480269201733</v>
      </c>
      <c r="P83" s="12">
        <f t="shared" si="41"/>
        <v>51038.622952590296</v>
      </c>
      <c r="Q83" s="12">
        <f t="shared" si="42"/>
        <v>0</v>
      </c>
      <c r="R83" s="12">
        <f t="shared" si="43"/>
        <v>0</v>
      </c>
      <c r="S83" s="13">
        <f t="shared" si="44"/>
        <v>7171.2000000000007</v>
      </c>
      <c r="T83" s="13">
        <f t="shared" si="50"/>
        <v>0</v>
      </c>
      <c r="U83" s="14">
        <v>0</v>
      </c>
      <c r="V83" s="15">
        <f t="shared" si="51"/>
        <v>7171.2000000000007</v>
      </c>
      <c r="W83" s="15">
        <f t="shared" si="45"/>
        <v>43867.422952590292</v>
      </c>
      <c r="X83" s="15">
        <f t="shared" si="56"/>
        <v>6518000</v>
      </c>
      <c r="Y83" s="15">
        <f t="shared" si="52"/>
        <v>1675134.6391754199</v>
      </c>
      <c r="Z83" s="15">
        <f t="shared" si="46"/>
        <v>6518000</v>
      </c>
      <c r="AB83" s="2">
        <v>42022</v>
      </c>
      <c r="AC83" s="12">
        <f t="shared" si="33"/>
        <v>16866.985553593495</v>
      </c>
      <c r="AD83" s="12">
        <f t="shared" si="47"/>
        <v>0</v>
      </c>
      <c r="AE83" s="12">
        <f t="shared" si="55"/>
        <v>0</v>
      </c>
      <c r="AF83" s="13">
        <f t="shared" si="48"/>
        <v>4147.2</v>
      </c>
      <c r="AG83" s="15">
        <f t="shared" si="34"/>
        <v>4147.2</v>
      </c>
      <c r="AH83" s="15">
        <f t="shared" si="49"/>
        <v>12719.785553593494</v>
      </c>
      <c r="AI83" s="15">
        <f t="shared" si="53"/>
        <v>2945693.45</v>
      </c>
      <c r="AJ83" s="15">
        <f t="shared" si="54"/>
        <v>387206.82774539635</v>
      </c>
    </row>
    <row r="84" spans="1:36" x14ac:dyDescent="0.15">
      <c r="A84" s="2">
        <v>42023</v>
      </c>
      <c r="B84" s="38">
        <v>1.3530874740000001</v>
      </c>
      <c r="C84" s="12">
        <f t="shared" si="35"/>
        <v>116906.7577536</v>
      </c>
      <c r="D84" s="12">
        <f>Výpar!$E$18/31</f>
        <v>0</v>
      </c>
      <c r="E84" s="12">
        <f t="shared" si="36"/>
        <v>0</v>
      </c>
      <c r="F84" s="13">
        <f t="shared" si="37"/>
        <v>11664</v>
      </c>
      <c r="G84" s="13">
        <f t="shared" si="38"/>
        <v>7171.2000000000007</v>
      </c>
      <c r="H84" s="14">
        <f t="shared" si="38"/>
        <v>7171.2000000000007</v>
      </c>
      <c r="I84" s="15">
        <f t="shared" si="30"/>
        <v>26006.400000000001</v>
      </c>
      <c r="J84" s="15">
        <f t="shared" si="31"/>
        <v>90900.357753599994</v>
      </c>
      <c r="K84" s="15">
        <f t="shared" si="39"/>
        <v>5627000</v>
      </c>
      <c r="L84" s="15">
        <f t="shared" si="40"/>
        <v>2850178.6079528499</v>
      </c>
      <c r="N84" s="2">
        <v>42023</v>
      </c>
      <c r="O84" s="38">
        <f t="shared" si="32"/>
        <v>0.44657778169462986</v>
      </c>
      <c r="P84" s="12">
        <f t="shared" si="41"/>
        <v>38584.320338416022</v>
      </c>
      <c r="Q84" s="12">
        <f t="shared" si="42"/>
        <v>0</v>
      </c>
      <c r="R84" s="12">
        <f t="shared" si="43"/>
        <v>0</v>
      </c>
      <c r="S84" s="13">
        <f t="shared" si="44"/>
        <v>7171.2000000000007</v>
      </c>
      <c r="T84" s="13">
        <f t="shared" si="50"/>
        <v>0</v>
      </c>
      <c r="U84" s="14">
        <v>0</v>
      </c>
      <c r="V84" s="15">
        <f t="shared" si="51"/>
        <v>7171.2000000000007</v>
      </c>
      <c r="W84" s="15">
        <f t="shared" si="45"/>
        <v>31413.120338416022</v>
      </c>
      <c r="X84" s="15">
        <f t="shared" si="56"/>
        <v>6518000</v>
      </c>
      <c r="Y84" s="15">
        <f t="shared" si="52"/>
        <v>1706547.7595138359</v>
      </c>
      <c r="Z84" s="15">
        <f t="shared" si="46"/>
        <v>6518000</v>
      </c>
      <c r="AB84" s="2">
        <v>42023</v>
      </c>
      <c r="AC84" s="12">
        <f t="shared" si="33"/>
        <v>12751.150718698171</v>
      </c>
      <c r="AD84" s="12">
        <f t="shared" si="47"/>
        <v>0</v>
      </c>
      <c r="AE84" s="12">
        <f t="shared" si="55"/>
        <v>0</v>
      </c>
      <c r="AF84" s="13">
        <f t="shared" si="48"/>
        <v>4147.2</v>
      </c>
      <c r="AG84" s="15">
        <f t="shared" si="34"/>
        <v>4147.2</v>
      </c>
      <c r="AH84" s="15">
        <f t="shared" si="49"/>
        <v>8603.9507186981718</v>
      </c>
      <c r="AI84" s="15">
        <f t="shared" si="53"/>
        <v>2945693.45</v>
      </c>
      <c r="AJ84" s="15">
        <f t="shared" si="54"/>
        <v>395810.7784640945</v>
      </c>
    </row>
    <row r="85" spans="1:36" x14ac:dyDescent="0.15">
      <c r="A85" s="2">
        <v>42024</v>
      </c>
      <c r="B85" s="38">
        <v>1.519805265</v>
      </c>
      <c r="C85" s="12">
        <f t="shared" si="35"/>
        <v>131311.17489600001</v>
      </c>
      <c r="D85" s="12">
        <f>Výpar!$E$18/31</f>
        <v>0</v>
      </c>
      <c r="E85" s="12">
        <f t="shared" si="36"/>
        <v>0</v>
      </c>
      <c r="F85" s="13">
        <f t="shared" si="37"/>
        <v>11664</v>
      </c>
      <c r="G85" s="13">
        <f t="shared" si="38"/>
        <v>7171.2000000000007</v>
      </c>
      <c r="H85" s="14">
        <f t="shared" si="38"/>
        <v>7171.2000000000007</v>
      </c>
      <c r="I85" s="15">
        <f t="shared" si="30"/>
        <v>26006.400000000001</v>
      </c>
      <c r="J85" s="15">
        <f t="shared" si="31"/>
        <v>105304.77489600002</v>
      </c>
      <c r="K85" s="15">
        <f t="shared" si="39"/>
        <v>5627000</v>
      </c>
      <c r="L85" s="15">
        <f t="shared" si="40"/>
        <v>2955483.38284885</v>
      </c>
      <c r="N85" s="2">
        <v>42024</v>
      </c>
      <c r="O85" s="38">
        <f t="shared" si="32"/>
        <v>0.50160191184470249</v>
      </c>
      <c r="P85" s="12">
        <f t="shared" si="41"/>
        <v>43338.405183382296</v>
      </c>
      <c r="Q85" s="12">
        <f t="shared" si="42"/>
        <v>0</v>
      </c>
      <c r="R85" s="12">
        <f t="shared" si="43"/>
        <v>0</v>
      </c>
      <c r="S85" s="13">
        <f t="shared" si="44"/>
        <v>7171.2000000000007</v>
      </c>
      <c r="T85" s="13">
        <f t="shared" si="50"/>
        <v>0</v>
      </c>
      <c r="U85" s="14">
        <v>0</v>
      </c>
      <c r="V85" s="15">
        <f t="shared" si="51"/>
        <v>7171.2000000000007</v>
      </c>
      <c r="W85" s="15">
        <f t="shared" si="45"/>
        <v>36167.205183382292</v>
      </c>
      <c r="X85" s="15">
        <f t="shared" si="56"/>
        <v>6518000</v>
      </c>
      <c r="Y85" s="15">
        <f t="shared" si="52"/>
        <v>1742714.9646972183</v>
      </c>
      <c r="Z85" s="15">
        <f t="shared" si="46"/>
        <v>6518000</v>
      </c>
      <c r="AB85" s="2">
        <v>42024</v>
      </c>
      <c r="AC85" s="12">
        <f t="shared" si="33"/>
        <v>14322.256594244414</v>
      </c>
      <c r="AD85" s="12">
        <f t="shared" si="47"/>
        <v>0</v>
      </c>
      <c r="AE85" s="12">
        <f t="shared" si="55"/>
        <v>0</v>
      </c>
      <c r="AF85" s="13">
        <f t="shared" si="48"/>
        <v>4147.2</v>
      </c>
      <c r="AG85" s="15">
        <f t="shared" si="34"/>
        <v>4147.2</v>
      </c>
      <c r="AH85" s="15">
        <f t="shared" si="49"/>
        <v>10175.056594244415</v>
      </c>
      <c r="AI85" s="15">
        <f t="shared" si="53"/>
        <v>2945693.45</v>
      </c>
      <c r="AJ85" s="15">
        <f t="shared" si="54"/>
        <v>405985.83505833894</v>
      </c>
    </row>
    <row r="86" spans="1:36" x14ac:dyDescent="0.15">
      <c r="A86" s="2">
        <v>42025</v>
      </c>
      <c r="B86" s="38">
        <v>0.999317232</v>
      </c>
      <c r="C86" s="12">
        <f t="shared" si="35"/>
        <v>86341.008844800002</v>
      </c>
      <c r="D86" s="12">
        <f>Výpar!$E$18/31</f>
        <v>0</v>
      </c>
      <c r="E86" s="12">
        <f t="shared" si="36"/>
        <v>0</v>
      </c>
      <c r="F86" s="13">
        <f t="shared" si="37"/>
        <v>11664</v>
      </c>
      <c r="G86" s="13">
        <f t="shared" si="38"/>
        <v>7171.2000000000007</v>
      </c>
      <c r="H86" s="14">
        <f t="shared" si="38"/>
        <v>7171.2000000000007</v>
      </c>
      <c r="I86" s="15">
        <f t="shared" si="30"/>
        <v>26006.400000000001</v>
      </c>
      <c r="J86" s="15">
        <f t="shared" si="31"/>
        <v>60334.608844800001</v>
      </c>
      <c r="K86" s="15">
        <f t="shared" si="39"/>
        <v>5627000</v>
      </c>
      <c r="L86" s="15">
        <f t="shared" si="40"/>
        <v>3015817.9916936499</v>
      </c>
      <c r="N86" s="2">
        <v>42025</v>
      </c>
      <c r="O86" s="38">
        <f t="shared" si="32"/>
        <v>0.32981819819564584</v>
      </c>
      <c r="P86" s="12">
        <f t="shared" si="41"/>
        <v>28496.292324103801</v>
      </c>
      <c r="Q86" s="12">
        <f t="shared" si="42"/>
        <v>0</v>
      </c>
      <c r="R86" s="12">
        <f t="shared" si="43"/>
        <v>0</v>
      </c>
      <c r="S86" s="13">
        <f t="shared" si="44"/>
        <v>7171.2000000000007</v>
      </c>
      <c r="T86" s="13">
        <f t="shared" si="50"/>
        <v>0</v>
      </c>
      <c r="U86" s="14">
        <v>0</v>
      </c>
      <c r="V86" s="15">
        <f t="shared" si="51"/>
        <v>7171.2000000000007</v>
      </c>
      <c r="W86" s="15">
        <f t="shared" si="45"/>
        <v>21325.0923241038</v>
      </c>
      <c r="X86" s="15">
        <f t="shared" si="56"/>
        <v>6518000</v>
      </c>
      <c r="Y86" s="15">
        <f t="shared" si="52"/>
        <v>1764040.057021322</v>
      </c>
      <c r="Z86" s="15">
        <f t="shared" si="46"/>
        <v>6518000</v>
      </c>
      <c r="AB86" s="2">
        <v>42025</v>
      </c>
      <c r="AC86" s="12">
        <f t="shared" si="33"/>
        <v>9417.3103261055439</v>
      </c>
      <c r="AD86" s="12">
        <f t="shared" si="47"/>
        <v>0</v>
      </c>
      <c r="AE86" s="12">
        <f t="shared" si="55"/>
        <v>0</v>
      </c>
      <c r="AF86" s="13">
        <f t="shared" si="48"/>
        <v>4147.2</v>
      </c>
      <c r="AG86" s="15">
        <f t="shared" si="34"/>
        <v>4147.2</v>
      </c>
      <c r="AH86" s="15">
        <f t="shared" si="49"/>
        <v>5270.1103261055441</v>
      </c>
      <c r="AI86" s="15">
        <f t="shared" si="53"/>
        <v>2945693.45</v>
      </c>
      <c r="AJ86" s="15">
        <f t="shared" si="54"/>
        <v>411255.94538444449</v>
      </c>
    </row>
    <row r="87" spans="1:36" x14ac:dyDescent="0.15">
      <c r="A87" s="2">
        <v>42026</v>
      </c>
      <c r="B87" s="38">
        <v>0.98529853999999994</v>
      </c>
      <c r="C87" s="12">
        <f t="shared" si="35"/>
        <v>85129.793855999989</v>
      </c>
      <c r="D87" s="12">
        <f>Výpar!$E$18/31</f>
        <v>0</v>
      </c>
      <c r="E87" s="12">
        <f t="shared" si="36"/>
        <v>0</v>
      </c>
      <c r="F87" s="13">
        <f t="shared" si="37"/>
        <v>11664</v>
      </c>
      <c r="G87" s="13">
        <f t="shared" si="38"/>
        <v>7171.2000000000007</v>
      </c>
      <c r="H87" s="14">
        <f t="shared" si="38"/>
        <v>7171.2000000000007</v>
      </c>
      <c r="I87" s="15">
        <f t="shared" si="30"/>
        <v>26006.400000000001</v>
      </c>
      <c r="J87" s="15">
        <f t="shared" si="31"/>
        <v>59123.393855999988</v>
      </c>
      <c r="K87" s="15">
        <f t="shared" si="39"/>
        <v>5627000</v>
      </c>
      <c r="L87" s="15">
        <f t="shared" si="40"/>
        <v>3074941.3855496501</v>
      </c>
      <c r="N87" s="2">
        <v>42026</v>
      </c>
      <c r="O87" s="38">
        <f t="shared" si="32"/>
        <v>0.32519141944267044</v>
      </c>
      <c r="P87" s="12">
        <f t="shared" si="41"/>
        <v>28096.538639846727</v>
      </c>
      <c r="Q87" s="12">
        <f t="shared" si="42"/>
        <v>0</v>
      </c>
      <c r="R87" s="12">
        <f t="shared" si="43"/>
        <v>0</v>
      </c>
      <c r="S87" s="13">
        <f t="shared" si="44"/>
        <v>7171.2000000000007</v>
      </c>
      <c r="T87" s="13">
        <f t="shared" si="50"/>
        <v>0</v>
      </c>
      <c r="U87" s="14">
        <v>0</v>
      </c>
      <c r="V87" s="15">
        <f t="shared" si="51"/>
        <v>7171.2000000000007</v>
      </c>
      <c r="W87" s="15">
        <f t="shared" si="45"/>
        <v>20925.338639846726</v>
      </c>
      <c r="X87" s="15">
        <f t="shared" si="56"/>
        <v>6518000</v>
      </c>
      <c r="Y87" s="15">
        <f t="shared" si="52"/>
        <v>1784965.3956611687</v>
      </c>
      <c r="Z87" s="15">
        <f t="shared" si="46"/>
        <v>6518000</v>
      </c>
      <c r="AB87" s="2">
        <v>42026</v>
      </c>
      <c r="AC87" s="12">
        <f t="shared" si="33"/>
        <v>9285.201753669664</v>
      </c>
      <c r="AD87" s="12">
        <f t="shared" si="47"/>
        <v>0</v>
      </c>
      <c r="AE87" s="12">
        <f t="shared" si="55"/>
        <v>0</v>
      </c>
      <c r="AF87" s="13">
        <f t="shared" si="48"/>
        <v>4147.2</v>
      </c>
      <c r="AG87" s="15">
        <f t="shared" si="34"/>
        <v>4147.2</v>
      </c>
      <c r="AH87" s="15">
        <f t="shared" si="49"/>
        <v>5138.0017536696641</v>
      </c>
      <c r="AI87" s="15">
        <f t="shared" si="53"/>
        <v>2945693.45</v>
      </c>
      <c r="AJ87" s="15">
        <f t="shared" si="54"/>
        <v>416393.94713811413</v>
      </c>
    </row>
    <row r="88" spans="1:36" x14ac:dyDescent="0.15">
      <c r="A88" s="2">
        <v>42027</v>
      </c>
      <c r="B88" s="38">
        <v>1.414760295</v>
      </c>
      <c r="C88" s="12">
        <f t="shared" si="35"/>
        <v>122235.28948799999</v>
      </c>
      <c r="D88" s="12">
        <f>Výpar!$E$18/31</f>
        <v>0</v>
      </c>
      <c r="E88" s="12">
        <f t="shared" si="36"/>
        <v>0</v>
      </c>
      <c r="F88" s="13">
        <f t="shared" si="37"/>
        <v>11664</v>
      </c>
      <c r="G88" s="13">
        <f t="shared" si="38"/>
        <v>7171.2000000000007</v>
      </c>
      <c r="H88" s="14">
        <f t="shared" si="38"/>
        <v>7171.2000000000007</v>
      </c>
      <c r="I88" s="15">
        <f t="shared" si="30"/>
        <v>26006.400000000001</v>
      </c>
      <c r="J88" s="15">
        <f t="shared" si="31"/>
        <v>96228.889487999986</v>
      </c>
      <c r="K88" s="15">
        <f t="shared" si="39"/>
        <v>5627000</v>
      </c>
      <c r="L88" s="15">
        <f t="shared" si="40"/>
        <v>3171170.27503765</v>
      </c>
      <c r="N88" s="2">
        <v>42027</v>
      </c>
      <c r="O88" s="38">
        <f t="shared" si="32"/>
        <v>0.46693249794339614</v>
      </c>
      <c r="P88" s="12">
        <f t="shared" si="41"/>
        <v>40342.967822309423</v>
      </c>
      <c r="Q88" s="12">
        <f t="shared" si="42"/>
        <v>0</v>
      </c>
      <c r="R88" s="12">
        <f t="shared" si="43"/>
        <v>0</v>
      </c>
      <c r="S88" s="13">
        <f t="shared" si="44"/>
        <v>7171.2000000000007</v>
      </c>
      <c r="T88" s="13">
        <f t="shared" si="50"/>
        <v>0</v>
      </c>
      <c r="U88" s="14">
        <v>0</v>
      </c>
      <c r="V88" s="15">
        <f t="shared" si="51"/>
        <v>7171.2000000000007</v>
      </c>
      <c r="W88" s="15">
        <f t="shared" si="45"/>
        <v>33171.767822309426</v>
      </c>
      <c r="X88" s="15">
        <f t="shared" si="56"/>
        <v>6518000</v>
      </c>
      <c r="Y88" s="15">
        <f t="shared" si="52"/>
        <v>1818137.1634834781</v>
      </c>
      <c r="Z88" s="15">
        <f t="shared" si="46"/>
        <v>6518000</v>
      </c>
      <c r="AB88" s="2">
        <v>42027</v>
      </c>
      <c r="AC88" s="12">
        <f t="shared" si="33"/>
        <v>13332.339629932072</v>
      </c>
      <c r="AD88" s="12">
        <f t="shared" si="47"/>
        <v>0</v>
      </c>
      <c r="AE88" s="12">
        <f t="shared" si="55"/>
        <v>0</v>
      </c>
      <c r="AF88" s="13">
        <f t="shared" si="48"/>
        <v>4147.2</v>
      </c>
      <c r="AG88" s="15">
        <f t="shared" si="34"/>
        <v>4147.2</v>
      </c>
      <c r="AH88" s="15">
        <f t="shared" si="49"/>
        <v>9185.1396299320731</v>
      </c>
      <c r="AI88" s="15">
        <f t="shared" si="53"/>
        <v>2945693.45</v>
      </c>
      <c r="AJ88" s="15">
        <f t="shared" si="54"/>
        <v>425579.0867680462</v>
      </c>
    </row>
    <row r="89" spans="1:36" x14ac:dyDescent="0.15">
      <c r="A89" s="2">
        <v>42028</v>
      </c>
      <c r="B89" s="38">
        <v>1.9110537970000001</v>
      </c>
      <c r="C89" s="12">
        <f t="shared" si="35"/>
        <v>165115.04806080001</v>
      </c>
      <c r="D89" s="12">
        <f>Výpar!$E$18/31</f>
        <v>0</v>
      </c>
      <c r="E89" s="12">
        <f t="shared" si="36"/>
        <v>0</v>
      </c>
      <c r="F89" s="13">
        <f t="shared" si="37"/>
        <v>11664</v>
      </c>
      <c r="G89" s="13">
        <f t="shared" si="38"/>
        <v>7171.2000000000007</v>
      </c>
      <c r="H89" s="14">
        <f t="shared" si="38"/>
        <v>7171.2000000000007</v>
      </c>
      <c r="I89" s="15">
        <f t="shared" si="30"/>
        <v>26006.400000000001</v>
      </c>
      <c r="J89" s="15">
        <f t="shared" si="31"/>
        <v>139108.64806080001</v>
      </c>
      <c r="K89" s="15">
        <f t="shared" si="39"/>
        <v>5627000</v>
      </c>
      <c r="L89" s="15">
        <f t="shared" si="40"/>
        <v>3310278.9230984501</v>
      </c>
      <c r="N89" s="2">
        <v>42028</v>
      </c>
      <c r="O89" s="38">
        <f t="shared" si="32"/>
        <v>0.63073096289956454</v>
      </c>
      <c r="P89" s="12">
        <f t="shared" si="41"/>
        <v>54495.155194522376</v>
      </c>
      <c r="Q89" s="12">
        <f t="shared" si="42"/>
        <v>0</v>
      </c>
      <c r="R89" s="12">
        <f t="shared" si="43"/>
        <v>0</v>
      </c>
      <c r="S89" s="13">
        <f t="shared" si="44"/>
        <v>7171.2000000000007</v>
      </c>
      <c r="T89" s="13">
        <f t="shared" si="50"/>
        <v>0</v>
      </c>
      <c r="U89" s="14">
        <v>0</v>
      </c>
      <c r="V89" s="15">
        <f t="shared" si="51"/>
        <v>7171.2000000000007</v>
      </c>
      <c r="W89" s="15">
        <f t="shared" si="45"/>
        <v>47323.955194522379</v>
      </c>
      <c r="X89" s="15">
        <f t="shared" si="56"/>
        <v>6518000</v>
      </c>
      <c r="Y89" s="15">
        <f t="shared" si="52"/>
        <v>1865461.1186780005</v>
      </c>
      <c r="Z89" s="15">
        <f t="shared" si="46"/>
        <v>6518000</v>
      </c>
      <c r="AB89" s="2">
        <v>42028</v>
      </c>
      <c r="AC89" s="12">
        <f t="shared" si="33"/>
        <v>18009.282818242555</v>
      </c>
      <c r="AD89" s="12">
        <f t="shared" si="47"/>
        <v>0</v>
      </c>
      <c r="AE89" s="12">
        <f t="shared" si="55"/>
        <v>0</v>
      </c>
      <c r="AF89" s="13">
        <f t="shared" si="48"/>
        <v>4147.2</v>
      </c>
      <c r="AG89" s="15">
        <f t="shared" si="34"/>
        <v>4147.2</v>
      </c>
      <c r="AH89" s="15">
        <f t="shared" si="49"/>
        <v>13862.082818242554</v>
      </c>
      <c r="AI89" s="15">
        <f t="shared" si="53"/>
        <v>2945693.45</v>
      </c>
      <c r="AJ89" s="15">
        <f t="shared" si="54"/>
        <v>439441.16958628874</v>
      </c>
    </row>
    <row r="90" spans="1:36" x14ac:dyDescent="0.15">
      <c r="A90" s="2">
        <v>42029</v>
      </c>
      <c r="B90" s="38">
        <v>1.3944426480000001</v>
      </c>
      <c r="C90" s="12">
        <f t="shared" si="35"/>
        <v>120479.84478720001</v>
      </c>
      <c r="D90" s="12">
        <f>Výpar!$E$18/31</f>
        <v>0</v>
      </c>
      <c r="E90" s="12">
        <f t="shared" si="36"/>
        <v>0</v>
      </c>
      <c r="F90" s="13">
        <f t="shared" si="37"/>
        <v>11664</v>
      </c>
      <c r="G90" s="13">
        <f t="shared" si="38"/>
        <v>7171.2000000000007</v>
      </c>
      <c r="H90" s="14">
        <f t="shared" si="38"/>
        <v>7171.2000000000007</v>
      </c>
      <c r="I90" s="15">
        <f t="shared" si="30"/>
        <v>26006.400000000001</v>
      </c>
      <c r="J90" s="15">
        <f t="shared" si="31"/>
        <v>94473.444787200016</v>
      </c>
      <c r="K90" s="15">
        <f t="shared" si="39"/>
        <v>5627000</v>
      </c>
      <c r="L90" s="15">
        <f t="shared" si="40"/>
        <v>3404752.3678856501</v>
      </c>
      <c r="N90" s="2">
        <v>42029</v>
      </c>
      <c r="O90" s="38">
        <f t="shared" si="32"/>
        <v>0.46022678977532649</v>
      </c>
      <c r="P90" s="12">
        <f t="shared" si="41"/>
        <v>39763.594636588212</v>
      </c>
      <c r="Q90" s="12">
        <f t="shared" si="42"/>
        <v>0</v>
      </c>
      <c r="R90" s="12">
        <f t="shared" si="43"/>
        <v>0</v>
      </c>
      <c r="S90" s="13">
        <f t="shared" si="44"/>
        <v>7171.2000000000007</v>
      </c>
      <c r="T90" s="13">
        <f t="shared" si="50"/>
        <v>0</v>
      </c>
      <c r="U90" s="14">
        <v>0</v>
      </c>
      <c r="V90" s="15">
        <f t="shared" si="51"/>
        <v>7171.2000000000007</v>
      </c>
      <c r="W90" s="15">
        <f t="shared" si="45"/>
        <v>32592.394636588211</v>
      </c>
      <c r="X90" s="15">
        <f t="shared" si="56"/>
        <v>6518000</v>
      </c>
      <c r="Y90" s="15">
        <f t="shared" si="52"/>
        <v>1898053.5133145887</v>
      </c>
      <c r="Z90" s="15">
        <f t="shared" si="46"/>
        <v>6518000</v>
      </c>
      <c r="AB90" s="2">
        <v>42029</v>
      </c>
      <c r="AC90" s="12">
        <f t="shared" si="33"/>
        <v>13140.871314598084</v>
      </c>
      <c r="AD90" s="12">
        <f t="shared" si="47"/>
        <v>0</v>
      </c>
      <c r="AE90" s="12">
        <f t="shared" si="55"/>
        <v>0</v>
      </c>
      <c r="AF90" s="13">
        <f t="shared" si="48"/>
        <v>4147.2</v>
      </c>
      <c r="AG90" s="15">
        <f t="shared" si="34"/>
        <v>4147.2</v>
      </c>
      <c r="AH90" s="15">
        <f t="shared" si="49"/>
        <v>8993.671314598083</v>
      </c>
      <c r="AI90" s="15">
        <f t="shared" si="53"/>
        <v>2945693.45</v>
      </c>
      <c r="AJ90" s="15">
        <f t="shared" si="54"/>
        <v>448434.8409008868</v>
      </c>
    </row>
    <row r="91" spans="1:36" x14ac:dyDescent="0.15">
      <c r="A91" s="2">
        <v>42030</v>
      </c>
      <c r="B91" s="38">
        <v>0.60631939000000001</v>
      </c>
      <c r="C91" s="12">
        <f t="shared" si="35"/>
        <v>52385.995296000001</v>
      </c>
      <c r="D91" s="12">
        <f>Výpar!$E$18/31</f>
        <v>0</v>
      </c>
      <c r="E91" s="12">
        <f t="shared" si="36"/>
        <v>0</v>
      </c>
      <c r="F91" s="13">
        <f t="shared" si="37"/>
        <v>11664</v>
      </c>
      <c r="G91" s="13">
        <f t="shared" si="38"/>
        <v>7171.2000000000007</v>
      </c>
      <c r="H91" s="14">
        <f t="shared" si="38"/>
        <v>7171.2000000000007</v>
      </c>
      <c r="I91" s="15">
        <f t="shared" si="30"/>
        <v>26006.400000000001</v>
      </c>
      <c r="J91" s="15">
        <f t="shared" si="31"/>
        <v>26379.595296</v>
      </c>
      <c r="K91" s="15">
        <f t="shared" si="39"/>
        <v>5627000</v>
      </c>
      <c r="L91" s="15">
        <f t="shared" si="40"/>
        <v>3431131.9631816503</v>
      </c>
      <c r="N91" s="2">
        <v>42030</v>
      </c>
      <c r="O91" s="38">
        <f t="shared" si="32"/>
        <v>0.20011179867343976</v>
      </c>
      <c r="P91" s="12">
        <f t="shared" si="41"/>
        <v>17289.659405385195</v>
      </c>
      <c r="Q91" s="12">
        <f t="shared" si="42"/>
        <v>0</v>
      </c>
      <c r="R91" s="12">
        <f t="shared" si="43"/>
        <v>0</v>
      </c>
      <c r="S91" s="13">
        <f t="shared" si="44"/>
        <v>7171.2000000000007</v>
      </c>
      <c r="T91" s="13">
        <f t="shared" si="50"/>
        <v>0</v>
      </c>
      <c r="U91" s="14">
        <v>0</v>
      </c>
      <c r="V91" s="15">
        <f t="shared" si="51"/>
        <v>7171.2000000000007</v>
      </c>
      <c r="W91" s="15">
        <f t="shared" si="45"/>
        <v>10118.459405385194</v>
      </c>
      <c r="X91" s="15">
        <f t="shared" si="56"/>
        <v>6518000</v>
      </c>
      <c r="Y91" s="15">
        <f t="shared" si="52"/>
        <v>1908171.9727199739</v>
      </c>
      <c r="Z91" s="15">
        <f t="shared" si="46"/>
        <v>6518000</v>
      </c>
      <c r="AB91" s="2">
        <v>42030</v>
      </c>
      <c r="AC91" s="12">
        <f t="shared" si="33"/>
        <v>5713.7990515158199</v>
      </c>
      <c r="AD91" s="12">
        <f t="shared" si="47"/>
        <v>0</v>
      </c>
      <c r="AE91" s="12">
        <f t="shared" si="55"/>
        <v>0</v>
      </c>
      <c r="AF91" s="13">
        <f t="shared" si="48"/>
        <v>4147.2</v>
      </c>
      <c r="AG91" s="15">
        <f t="shared" si="34"/>
        <v>4147.2</v>
      </c>
      <c r="AH91" s="15">
        <f t="shared" si="49"/>
        <v>1566.5990515158201</v>
      </c>
      <c r="AI91" s="15">
        <f t="shared" si="53"/>
        <v>2945693.45</v>
      </c>
      <c r="AJ91" s="15">
        <f t="shared" si="54"/>
        <v>450001.43995240261</v>
      </c>
    </row>
    <row r="92" spans="1:36" x14ac:dyDescent="0.15">
      <c r="A92" s="2">
        <v>42031</v>
      </c>
      <c r="B92" s="38">
        <v>1.0080068449999999</v>
      </c>
      <c r="C92" s="12">
        <f t="shared" si="35"/>
        <v>87091.79140799999</v>
      </c>
      <c r="D92" s="12">
        <f>Výpar!$E$18/31</f>
        <v>0</v>
      </c>
      <c r="E92" s="12">
        <f t="shared" si="36"/>
        <v>0</v>
      </c>
      <c r="F92" s="13">
        <f t="shared" si="37"/>
        <v>11664</v>
      </c>
      <c r="G92" s="13">
        <f t="shared" si="38"/>
        <v>7171.2000000000007</v>
      </c>
      <c r="H92" s="14">
        <f t="shared" si="38"/>
        <v>7171.2000000000007</v>
      </c>
      <c r="I92" s="15">
        <f t="shared" si="30"/>
        <v>26006.400000000001</v>
      </c>
      <c r="J92" s="15">
        <f t="shared" si="31"/>
        <v>61085.391407999989</v>
      </c>
      <c r="K92" s="15">
        <f t="shared" si="39"/>
        <v>5627000</v>
      </c>
      <c r="L92" s="15">
        <f t="shared" si="40"/>
        <v>3492217.3545896504</v>
      </c>
      <c r="N92" s="2">
        <v>42031</v>
      </c>
      <c r="O92" s="38">
        <f t="shared" si="32"/>
        <v>0.33268614884325098</v>
      </c>
      <c r="P92" s="12">
        <f t="shared" si="41"/>
        <v>28744.083260056887</v>
      </c>
      <c r="Q92" s="12">
        <f t="shared" si="42"/>
        <v>0</v>
      </c>
      <c r="R92" s="12">
        <f t="shared" si="43"/>
        <v>0</v>
      </c>
      <c r="S92" s="13">
        <f t="shared" si="44"/>
        <v>7171.2000000000007</v>
      </c>
      <c r="T92" s="13">
        <f t="shared" si="50"/>
        <v>0</v>
      </c>
      <c r="U92" s="14">
        <v>0</v>
      </c>
      <c r="V92" s="15">
        <f t="shared" si="51"/>
        <v>7171.2000000000007</v>
      </c>
      <c r="W92" s="15">
        <f t="shared" si="45"/>
        <v>21572.883260056886</v>
      </c>
      <c r="X92" s="15">
        <f t="shared" si="56"/>
        <v>6518000</v>
      </c>
      <c r="Y92" s="15">
        <f t="shared" si="52"/>
        <v>1929744.8559800307</v>
      </c>
      <c r="Z92" s="15">
        <f t="shared" si="46"/>
        <v>6518000</v>
      </c>
      <c r="AB92" s="2">
        <v>42031</v>
      </c>
      <c r="AC92" s="12">
        <f t="shared" si="33"/>
        <v>9499.1990193195925</v>
      </c>
      <c r="AD92" s="12">
        <f t="shared" si="47"/>
        <v>0</v>
      </c>
      <c r="AE92" s="12">
        <f t="shared" si="55"/>
        <v>0</v>
      </c>
      <c r="AF92" s="13">
        <f t="shared" si="48"/>
        <v>4147.2</v>
      </c>
      <c r="AG92" s="15">
        <f t="shared" si="34"/>
        <v>4147.2</v>
      </c>
      <c r="AH92" s="15">
        <f t="shared" si="49"/>
        <v>5351.9990193195927</v>
      </c>
      <c r="AI92" s="15">
        <f t="shared" si="53"/>
        <v>2945693.45</v>
      </c>
      <c r="AJ92" s="15">
        <f t="shared" si="54"/>
        <v>455353.43897172221</v>
      </c>
    </row>
    <row r="93" spans="1:36" x14ac:dyDescent="0.15">
      <c r="A93" s="2">
        <v>42032</v>
      </c>
      <c r="B93" s="38">
        <v>1.7639036690000001</v>
      </c>
      <c r="C93" s="12">
        <f t="shared" si="35"/>
        <v>152401.27700160001</v>
      </c>
      <c r="D93" s="12">
        <f>Výpar!$E$18/31</f>
        <v>0</v>
      </c>
      <c r="E93" s="12">
        <f t="shared" si="36"/>
        <v>0</v>
      </c>
      <c r="F93" s="13">
        <f t="shared" si="37"/>
        <v>11664</v>
      </c>
      <c r="G93" s="13">
        <f t="shared" si="38"/>
        <v>7171.2000000000007</v>
      </c>
      <c r="H93" s="14">
        <f t="shared" si="38"/>
        <v>7171.2000000000007</v>
      </c>
      <c r="I93" s="15">
        <f t="shared" si="30"/>
        <v>26006.400000000001</v>
      </c>
      <c r="J93" s="15">
        <f t="shared" si="31"/>
        <v>126394.87700160002</v>
      </c>
      <c r="K93" s="15">
        <f t="shared" si="39"/>
        <v>5627000</v>
      </c>
      <c r="L93" s="15">
        <f t="shared" si="40"/>
        <v>3618612.2315912503</v>
      </c>
      <c r="N93" s="2">
        <v>42032</v>
      </c>
      <c r="O93" s="38">
        <f t="shared" si="32"/>
        <v>0.58216501354223504</v>
      </c>
      <c r="P93" s="12">
        <f t="shared" si="41"/>
        <v>50299.057170049105</v>
      </c>
      <c r="Q93" s="12">
        <f t="shared" si="42"/>
        <v>0</v>
      </c>
      <c r="R93" s="12">
        <f t="shared" si="43"/>
        <v>0</v>
      </c>
      <c r="S93" s="13">
        <f t="shared" si="44"/>
        <v>7171.2000000000007</v>
      </c>
      <c r="T93" s="13">
        <f t="shared" si="50"/>
        <v>0</v>
      </c>
      <c r="U93" s="14">
        <v>0</v>
      </c>
      <c r="V93" s="15">
        <f t="shared" si="51"/>
        <v>7171.2000000000007</v>
      </c>
      <c r="W93" s="15">
        <f t="shared" si="45"/>
        <v>43127.857170049101</v>
      </c>
      <c r="X93" s="15">
        <f t="shared" si="56"/>
        <v>6518000</v>
      </c>
      <c r="Y93" s="15">
        <f t="shared" si="52"/>
        <v>1972872.7131500798</v>
      </c>
      <c r="Z93" s="15">
        <f t="shared" si="46"/>
        <v>6518000</v>
      </c>
      <c r="AB93" s="2">
        <v>42032</v>
      </c>
      <c r="AC93" s="12">
        <f t="shared" si="33"/>
        <v>16622.577600392218</v>
      </c>
      <c r="AD93" s="12">
        <f t="shared" si="47"/>
        <v>0</v>
      </c>
      <c r="AE93" s="12">
        <f t="shared" si="55"/>
        <v>0</v>
      </c>
      <c r="AF93" s="13">
        <f t="shared" si="48"/>
        <v>4147.2</v>
      </c>
      <c r="AG93" s="15">
        <f t="shared" si="34"/>
        <v>4147.2</v>
      </c>
      <c r="AH93" s="15">
        <f t="shared" si="49"/>
        <v>12475.377600392218</v>
      </c>
      <c r="AI93" s="15">
        <f t="shared" si="53"/>
        <v>2945693.45</v>
      </c>
      <c r="AJ93" s="15">
        <f t="shared" si="54"/>
        <v>467828.81657211442</v>
      </c>
    </row>
    <row r="94" spans="1:36" x14ac:dyDescent="0.15">
      <c r="A94" s="2">
        <v>42033</v>
      </c>
      <c r="B94" s="38">
        <v>0.213053883</v>
      </c>
      <c r="C94" s="12">
        <f t="shared" si="35"/>
        <v>18407.8554912</v>
      </c>
      <c r="D94" s="12">
        <f>Výpar!$E$18/31</f>
        <v>0</v>
      </c>
      <c r="E94" s="12">
        <f t="shared" si="36"/>
        <v>0</v>
      </c>
      <c r="F94" s="13">
        <f t="shared" si="37"/>
        <v>11664</v>
      </c>
      <c r="G94" s="13">
        <f t="shared" si="38"/>
        <v>7171.2000000000007</v>
      </c>
      <c r="H94" s="14">
        <f t="shared" si="38"/>
        <v>7171.2000000000007</v>
      </c>
      <c r="I94" s="15">
        <f t="shared" si="30"/>
        <v>26006.400000000001</v>
      </c>
      <c r="J94" s="15">
        <f t="shared" si="31"/>
        <v>-7598.5445088000015</v>
      </c>
      <c r="K94" s="15">
        <f t="shared" si="39"/>
        <v>5619401.4554912001</v>
      </c>
      <c r="L94" s="15">
        <f t="shared" si="40"/>
        <v>3603415.1425736505</v>
      </c>
      <c r="N94" s="2">
        <v>42033</v>
      </c>
      <c r="O94" s="38">
        <f t="shared" si="32"/>
        <v>7.0317058046734382E-2</v>
      </c>
      <c r="P94" s="12">
        <f t="shared" si="41"/>
        <v>6075.3938152378505</v>
      </c>
      <c r="Q94" s="12">
        <f t="shared" si="42"/>
        <v>0</v>
      </c>
      <c r="R94" s="12">
        <f t="shared" si="43"/>
        <v>0</v>
      </c>
      <c r="S94" s="13">
        <f t="shared" si="44"/>
        <v>7171.2000000000007</v>
      </c>
      <c r="T94" s="13">
        <f t="shared" si="50"/>
        <v>0</v>
      </c>
      <c r="U94" s="14">
        <v>0</v>
      </c>
      <c r="V94" s="15">
        <f t="shared" si="51"/>
        <v>7171.2000000000007</v>
      </c>
      <c r="W94" s="15">
        <f t="shared" si="45"/>
        <v>-1095.8061847621502</v>
      </c>
      <c r="X94" s="15">
        <f t="shared" si="56"/>
        <v>6516904.1938152378</v>
      </c>
      <c r="Y94" s="15">
        <f t="shared" si="52"/>
        <v>1970681.1007805555</v>
      </c>
      <c r="Z94" s="15">
        <f t="shared" si="46"/>
        <v>6518000</v>
      </c>
      <c r="AB94" s="2">
        <v>42033</v>
      </c>
      <c r="AC94" s="12">
        <f t="shared" si="33"/>
        <v>2007.7653703391577</v>
      </c>
      <c r="AD94" s="12">
        <f t="shared" si="47"/>
        <v>0</v>
      </c>
      <c r="AE94" s="12">
        <f t="shared" si="55"/>
        <v>0</v>
      </c>
      <c r="AF94" s="13">
        <f t="shared" si="48"/>
        <v>4147.2</v>
      </c>
      <c r="AG94" s="15">
        <f t="shared" si="34"/>
        <v>4147.2</v>
      </c>
      <c r="AH94" s="15">
        <f t="shared" si="49"/>
        <v>-2139.4346296608419</v>
      </c>
      <c r="AI94" s="15">
        <f t="shared" si="53"/>
        <v>2943554.0153703392</v>
      </c>
      <c r="AJ94" s="15">
        <f t="shared" si="54"/>
        <v>463549.94731279236</v>
      </c>
    </row>
    <row r="95" spans="1:36" x14ac:dyDescent="0.15">
      <c r="A95" s="2">
        <v>42034</v>
      </c>
      <c r="B95" s="38">
        <v>1.0592845900000001</v>
      </c>
      <c r="C95" s="12">
        <f t="shared" si="35"/>
        <v>91522.188576</v>
      </c>
      <c r="D95" s="12">
        <f>Výpar!$E$18/31</f>
        <v>0</v>
      </c>
      <c r="E95" s="12">
        <f t="shared" si="36"/>
        <v>0</v>
      </c>
      <c r="F95" s="13">
        <f t="shared" si="37"/>
        <v>11664</v>
      </c>
      <c r="G95" s="13">
        <f t="shared" si="38"/>
        <v>7171.2000000000007</v>
      </c>
      <c r="H95" s="14">
        <f t="shared" si="38"/>
        <v>7171.2000000000007</v>
      </c>
      <c r="I95" s="15">
        <f t="shared" si="30"/>
        <v>26006.400000000001</v>
      </c>
      <c r="J95" s="15">
        <f t="shared" si="31"/>
        <v>65515.788575999999</v>
      </c>
      <c r="K95" s="15">
        <f t="shared" si="39"/>
        <v>5627000</v>
      </c>
      <c r="L95" s="15">
        <f t="shared" si="40"/>
        <v>3668930.9311496504</v>
      </c>
      <c r="N95" s="2">
        <v>42034</v>
      </c>
      <c r="O95" s="38">
        <f t="shared" si="32"/>
        <v>0.34961003739622637</v>
      </c>
      <c r="P95" s="12">
        <f t="shared" si="41"/>
        <v>30206.307231033959</v>
      </c>
      <c r="Q95" s="12">
        <f t="shared" si="42"/>
        <v>0</v>
      </c>
      <c r="R95" s="12">
        <f t="shared" si="43"/>
        <v>0</v>
      </c>
      <c r="S95" s="13">
        <f t="shared" si="44"/>
        <v>7171.2000000000007</v>
      </c>
      <c r="T95" s="13">
        <f t="shared" si="50"/>
        <v>0</v>
      </c>
      <c r="U95" s="14">
        <v>0</v>
      </c>
      <c r="V95" s="15">
        <f t="shared" si="51"/>
        <v>7171.2000000000007</v>
      </c>
      <c r="W95" s="15">
        <f t="shared" si="45"/>
        <v>23035.107231033959</v>
      </c>
      <c r="X95" s="15">
        <f t="shared" si="56"/>
        <v>6518000</v>
      </c>
      <c r="Y95" s="15">
        <f t="shared" si="52"/>
        <v>1993716.2080115895</v>
      </c>
      <c r="Z95" s="15">
        <f t="shared" si="46"/>
        <v>6518000</v>
      </c>
      <c r="AB95" s="2">
        <v>42034</v>
      </c>
      <c r="AC95" s="12">
        <f t="shared" si="33"/>
        <v>9982.4273896754712</v>
      </c>
      <c r="AD95" s="12">
        <f t="shared" si="47"/>
        <v>0</v>
      </c>
      <c r="AE95" s="12">
        <f t="shared" si="55"/>
        <v>0</v>
      </c>
      <c r="AF95" s="13">
        <f t="shared" si="48"/>
        <v>4147.2</v>
      </c>
      <c r="AG95" s="15">
        <f t="shared" si="34"/>
        <v>4147.2</v>
      </c>
      <c r="AH95" s="15">
        <f t="shared" si="49"/>
        <v>5835.2273896754714</v>
      </c>
      <c r="AI95" s="15">
        <f t="shared" si="53"/>
        <v>2945693.45</v>
      </c>
      <c r="AJ95" s="15">
        <f t="shared" si="54"/>
        <v>469385.1747024678</v>
      </c>
    </row>
    <row r="96" spans="1:36" x14ac:dyDescent="0.15">
      <c r="A96" s="2">
        <v>42035</v>
      </c>
      <c r="B96" s="38">
        <v>1.027230273</v>
      </c>
      <c r="C96" s="12">
        <f t="shared" si="35"/>
        <v>88752.695587199996</v>
      </c>
      <c r="D96" s="12">
        <f>Výpar!$E$18/31</f>
        <v>0</v>
      </c>
      <c r="E96" s="12">
        <f t="shared" si="36"/>
        <v>0</v>
      </c>
      <c r="F96" s="13">
        <f t="shared" si="37"/>
        <v>11664</v>
      </c>
      <c r="G96" s="13">
        <f t="shared" si="38"/>
        <v>7171.2000000000007</v>
      </c>
      <c r="H96" s="14">
        <f t="shared" si="38"/>
        <v>7171.2000000000007</v>
      </c>
      <c r="I96" s="15">
        <f t="shared" si="30"/>
        <v>26006.400000000001</v>
      </c>
      <c r="J96" s="15">
        <f t="shared" si="31"/>
        <v>62746.295587199995</v>
      </c>
      <c r="K96" s="15">
        <f t="shared" si="39"/>
        <v>5627000</v>
      </c>
      <c r="L96" s="15">
        <f t="shared" si="40"/>
        <v>3731677.2267368506</v>
      </c>
      <c r="N96" s="2">
        <v>42035</v>
      </c>
      <c r="O96" s="38">
        <f t="shared" si="32"/>
        <v>0.33903071709753263</v>
      </c>
      <c r="P96" s="12">
        <f t="shared" si="41"/>
        <v>29292.253957226818</v>
      </c>
      <c r="Q96" s="12">
        <f t="shared" si="42"/>
        <v>0</v>
      </c>
      <c r="R96" s="12">
        <f t="shared" si="43"/>
        <v>0</v>
      </c>
      <c r="S96" s="13">
        <f t="shared" si="44"/>
        <v>7171.2000000000007</v>
      </c>
      <c r="T96" s="13">
        <f t="shared" si="50"/>
        <v>0</v>
      </c>
      <c r="U96" s="14">
        <v>0</v>
      </c>
      <c r="V96" s="15">
        <f t="shared" si="51"/>
        <v>7171.2000000000007</v>
      </c>
      <c r="W96" s="15">
        <f t="shared" si="45"/>
        <v>22121.053957226817</v>
      </c>
      <c r="X96" s="15">
        <f t="shared" si="56"/>
        <v>6518000</v>
      </c>
      <c r="Y96" s="15">
        <f t="shared" si="52"/>
        <v>2015837.2619688164</v>
      </c>
      <c r="Z96" s="15">
        <f t="shared" si="46"/>
        <v>6518000</v>
      </c>
      <c r="AB96" s="2">
        <v>42035</v>
      </c>
      <c r="AC96" s="12">
        <f t="shared" si="33"/>
        <v>9680.3556943078074</v>
      </c>
      <c r="AD96" s="12">
        <f t="shared" si="47"/>
        <v>0</v>
      </c>
      <c r="AE96" s="12">
        <f t="shared" si="55"/>
        <v>0</v>
      </c>
      <c r="AF96" s="13">
        <f t="shared" si="48"/>
        <v>4147.2</v>
      </c>
      <c r="AG96" s="15">
        <f t="shared" si="34"/>
        <v>4147.2</v>
      </c>
      <c r="AH96" s="15">
        <f t="shared" si="49"/>
        <v>5533.1556943078076</v>
      </c>
      <c r="AI96" s="15">
        <f t="shared" si="53"/>
        <v>2945693.45</v>
      </c>
      <c r="AJ96" s="15">
        <f t="shared" si="54"/>
        <v>474918.33039677562</v>
      </c>
    </row>
    <row r="97" spans="1:36" x14ac:dyDescent="0.15">
      <c r="A97" s="2">
        <v>42036</v>
      </c>
      <c r="B97" s="38">
        <v>0.84329163100000004</v>
      </c>
      <c r="C97" s="12">
        <f t="shared" si="35"/>
        <v>72860.396918400002</v>
      </c>
      <c r="D97" s="12">
        <f>Výpar!$F$18/28</f>
        <v>0</v>
      </c>
      <c r="E97" s="12">
        <f t="shared" si="36"/>
        <v>0</v>
      </c>
      <c r="F97" s="13">
        <f t="shared" si="37"/>
        <v>11664</v>
      </c>
      <c r="G97" s="13">
        <f t="shared" si="38"/>
        <v>7171.2000000000007</v>
      </c>
      <c r="H97" s="14">
        <f t="shared" si="38"/>
        <v>7171.2000000000007</v>
      </c>
      <c r="I97" s="15">
        <f t="shared" si="30"/>
        <v>26006.400000000001</v>
      </c>
      <c r="J97" s="15">
        <f t="shared" si="31"/>
        <v>46853.9969184</v>
      </c>
      <c r="K97" s="15">
        <f t="shared" si="39"/>
        <v>5627000</v>
      </c>
      <c r="L97" s="15">
        <f t="shared" si="40"/>
        <v>3778531.2236552504</v>
      </c>
      <c r="N97" s="2">
        <v>42036</v>
      </c>
      <c r="O97" s="38">
        <f t="shared" si="32"/>
        <v>0.27832295629811316</v>
      </c>
      <c r="P97" s="12">
        <f t="shared" si="41"/>
        <v>24047.103424156976</v>
      </c>
      <c r="Q97" s="12">
        <f t="shared" si="42"/>
        <v>0</v>
      </c>
      <c r="R97" s="12">
        <f t="shared" si="43"/>
        <v>0</v>
      </c>
      <c r="S97" s="13">
        <f t="shared" si="44"/>
        <v>7171.2000000000007</v>
      </c>
      <c r="T97" s="13">
        <f t="shared" si="50"/>
        <v>0</v>
      </c>
      <c r="U97" s="14">
        <v>0</v>
      </c>
      <c r="V97" s="15">
        <f t="shared" si="51"/>
        <v>7171.2000000000007</v>
      </c>
      <c r="W97" s="15">
        <f t="shared" si="45"/>
        <v>16875.903424156975</v>
      </c>
      <c r="X97" s="15">
        <f t="shared" si="56"/>
        <v>6518000</v>
      </c>
      <c r="Y97" s="15">
        <f t="shared" si="52"/>
        <v>2032713.1653929735</v>
      </c>
      <c r="Z97" s="15">
        <f t="shared" si="46"/>
        <v>6518000</v>
      </c>
      <c r="AB97" s="2">
        <v>42036</v>
      </c>
      <c r="AC97" s="12">
        <f t="shared" si="33"/>
        <v>7946.9649178777336</v>
      </c>
      <c r="AD97" s="12">
        <f t="shared" si="47"/>
        <v>0</v>
      </c>
      <c r="AE97" s="12">
        <f t="shared" si="55"/>
        <v>0</v>
      </c>
      <c r="AF97" s="13">
        <f t="shared" si="48"/>
        <v>4147.2</v>
      </c>
      <c r="AG97" s="15">
        <f t="shared" si="34"/>
        <v>4147.2</v>
      </c>
      <c r="AH97" s="15">
        <f t="shared" si="49"/>
        <v>3799.7649178777338</v>
      </c>
      <c r="AI97" s="15">
        <f t="shared" si="53"/>
        <v>2945693.45</v>
      </c>
      <c r="AJ97" s="15">
        <f t="shared" si="54"/>
        <v>478718.09531465336</v>
      </c>
    </row>
    <row r="98" spans="1:36" x14ac:dyDescent="0.15">
      <c r="A98" s="2">
        <v>42037</v>
      </c>
      <c r="B98" s="38">
        <v>1.0541511880000001</v>
      </c>
      <c r="C98" s="12">
        <f t="shared" si="35"/>
        <v>91078.662643200005</v>
      </c>
      <c r="D98" s="12">
        <f>Výpar!$F$18/28</f>
        <v>0</v>
      </c>
      <c r="E98" s="12">
        <f t="shared" si="36"/>
        <v>0</v>
      </c>
      <c r="F98" s="13">
        <f t="shared" si="37"/>
        <v>11664</v>
      </c>
      <c r="G98" s="13">
        <f t="shared" si="38"/>
        <v>7171.2000000000007</v>
      </c>
      <c r="H98" s="14">
        <f t="shared" si="38"/>
        <v>7171.2000000000007</v>
      </c>
      <c r="I98" s="15">
        <f t="shared" si="30"/>
        <v>26006.400000000001</v>
      </c>
      <c r="J98" s="15">
        <f t="shared" si="31"/>
        <v>65072.262643200003</v>
      </c>
      <c r="K98" s="15">
        <f t="shared" si="39"/>
        <v>5627000</v>
      </c>
      <c r="L98" s="15">
        <f t="shared" si="40"/>
        <v>3843603.4862984503</v>
      </c>
      <c r="N98" s="2">
        <v>42037</v>
      </c>
      <c r="O98" s="38">
        <f t="shared" si="32"/>
        <v>0.34791579122089983</v>
      </c>
      <c r="P98" s="12">
        <f t="shared" si="41"/>
        <v>30059.924361485744</v>
      </c>
      <c r="Q98" s="12">
        <f t="shared" si="42"/>
        <v>0</v>
      </c>
      <c r="R98" s="12">
        <f t="shared" si="43"/>
        <v>0</v>
      </c>
      <c r="S98" s="13">
        <f t="shared" si="44"/>
        <v>7171.2000000000007</v>
      </c>
      <c r="T98" s="13">
        <f t="shared" si="50"/>
        <v>0</v>
      </c>
      <c r="U98" s="14">
        <v>0</v>
      </c>
      <c r="V98" s="15">
        <f t="shared" si="51"/>
        <v>7171.2000000000007</v>
      </c>
      <c r="W98" s="15">
        <f t="shared" si="45"/>
        <v>22888.724361485743</v>
      </c>
      <c r="X98" s="15">
        <f t="shared" si="56"/>
        <v>6518000</v>
      </c>
      <c r="Y98" s="15">
        <f t="shared" si="52"/>
        <v>2055601.8897544593</v>
      </c>
      <c r="Z98" s="15">
        <f t="shared" si="46"/>
        <v>6518000</v>
      </c>
      <c r="AB98" s="2">
        <v>42037</v>
      </c>
      <c r="AC98" s="12">
        <f t="shared" si="33"/>
        <v>9934.051520517387</v>
      </c>
      <c r="AD98" s="12">
        <f t="shared" si="47"/>
        <v>0</v>
      </c>
      <c r="AE98" s="12">
        <f t="shared" si="55"/>
        <v>0</v>
      </c>
      <c r="AF98" s="13">
        <f t="shared" si="48"/>
        <v>4147.2</v>
      </c>
      <c r="AG98" s="15">
        <f t="shared" si="34"/>
        <v>4147.2</v>
      </c>
      <c r="AH98" s="15">
        <f t="shared" si="49"/>
        <v>5786.8515205173871</v>
      </c>
      <c r="AI98" s="15">
        <f t="shared" si="53"/>
        <v>2945693.45</v>
      </c>
      <c r="AJ98" s="15">
        <f t="shared" si="54"/>
        <v>484504.94683517073</v>
      </c>
    </row>
    <row r="99" spans="1:36" x14ac:dyDescent="0.15">
      <c r="A99" s="2">
        <v>42038</v>
      </c>
      <c r="B99" s="38">
        <v>0.63665123000000001</v>
      </c>
      <c r="C99" s="12">
        <f t="shared" si="35"/>
        <v>55006.666272000002</v>
      </c>
      <c r="D99" s="12">
        <f>Výpar!$F$18/28</f>
        <v>0</v>
      </c>
      <c r="E99" s="12">
        <f t="shared" si="36"/>
        <v>0</v>
      </c>
      <c r="F99" s="13">
        <f t="shared" si="37"/>
        <v>11664</v>
      </c>
      <c r="G99" s="13">
        <f t="shared" si="38"/>
        <v>7171.2000000000007</v>
      </c>
      <c r="H99" s="14">
        <f t="shared" si="38"/>
        <v>7171.2000000000007</v>
      </c>
      <c r="I99" s="15">
        <f t="shared" si="30"/>
        <v>26006.400000000001</v>
      </c>
      <c r="J99" s="15">
        <f t="shared" si="31"/>
        <v>29000.266272000001</v>
      </c>
      <c r="K99" s="15">
        <f t="shared" si="39"/>
        <v>5627000</v>
      </c>
      <c r="L99" s="15">
        <f t="shared" si="40"/>
        <v>3872603.7525704503</v>
      </c>
      <c r="N99" s="2">
        <v>42038</v>
      </c>
      <c r="O99" s="38">
        <f t="shared" si="32"/>
        <v>0.21012262656313496</v>
      </c>
      <c r="P99" s="12">
        <f t="shared" si="41"/>
        <v>18154.594935054862</v>
      </c>
      <c r="Q99" s="12">
        <f t="shared" si="42"/>
        <v>0</v>
      </c>
      <c r="R99" s="12">
        <f t="shared" si="43"/>
        <v>0</v>
      </c>
      <c r="S99" s="13">
        <f t="shared" si="44"/>
        <v>7171.2000000000007</v>
      </c>
      <c r="T99" s="13">
        <f t="shared" si="50"/>
        <v>0</v>
      </c>
      <c r="U99" s="14">
        <v>0</v>
      </c>
      <c r="V99" s="15">
        <f t="shared" si="51"/>
        <v>7171.2000000000007</v>
      </c>
      <c r="W99" s="15">
        <f t="shared" si="45"/>
        <v>10983.394935054861</v>
      </c>
      <c r="X99" s="15">
        <f t="shared" si="56"/>
        <v>6518000</v>
      </c>
      <c r="Y99" s="15">
        <f t="shared" si="52"/>
        <v>2066585.2846895142</v>
      </c>
      <c r="Z99" s="15">
        <f t="shared" si="46"/>
        <v>6518000</v>
      </c>
      <c r="AB99" s="2">
        <v>42038</v>
      </c>
      <c r="AC99" s="12">
        <f t="shared" si="33"/>
        <v>5999.6385636296081</v>
      </c>
      <c r="AD99" s="12">
        <f t="shared" si="47"/>
        <v>0</v>
      </c>
      <c r="AE99" s="12">
        <f t="shared" si="55"/>
        <v>0</v>
      </c>
      <c r="AF99" s="13">
        <f t="shared" si="48"/>
        <v>4147.2</v>
      </c>
      <c r="AG99" s="15">
        <f t="shared" si="34"/>
        <v>4147.2</v>
      </c>
      <c r="AH99" s="15">
        <f t="shared" si="49"/>
        <v>1852.4385636296083</v>
      </c>
      <c r="AI99" s="15">
        <f t="shared" si="53"/>
        <v>2945693.45</v>
      </c>
      <c r="AJ99" s="15">
        <f t="shared" si="54"/>
        <v>486357.38539880037</v>
      </c>
    </row>
    <row r="100" spans="1:36" x14ac:dyDescent="0.15">
      <c r="A100" s="2">
        <v>42039</v>
      </c>
      <c r="B100" s="38">
        <v>0.65551929900000006</v>
      </c>
      <c r="C100" s="12">
        <f t="shared" si="35"/>
        <v>56636.867433600004</v>
      </c>
      <c r="D100" s="12">
        <f>Výpar!$F$18/28</f>
        <v>0</v>
      </c>
      <c r="E100" s="12">
        <f t="shared" si="36"/>
        <v>0</v>
      </c>
      <c r="F100" s="13">
        <f t="shared" si="37"/>
        <v>11664</v>
      </c>
      <c r="G100" s="13">
        <f t="shared" si="38"/>
        <v>7171.2000000000007</v>
      </c>
      <c r="H100" s="14">
        <f t="shared" si="38"/>
        <v>7171.2000000000007</v>
      </c>
      <c r="I100" s="15">
        <f t="shared" si="30"/>
        <v>26006.400000000001</v>
      </c>
      <c r="J100" s="15">
        <f t="shared" si="31"/>
        <v>30630.467433600003</v>
      </c>
      <c r="K100" s="15">
        <f t="shared" si="39"/>
        <v>5627000</v>
      </c>
      <c r="L100" s="15">
        <f t="shared" si="40"/>
        <v>3903234.2200040505</v>
      </c>
      <c r="N100" s="2">
        <v>42039</v>
      </c>
      <c r="O100" s="38">
        <f t="shared" si="32"/>
        <v>0.21634991087460087</v>
      </c>
      <c r="P100" s="12">
        <f t="shared" si="41"/>
        <v>18692.632299565514</v>
      </c>
      <c r="Q100" s="12">
        <f t="shared" si="42"/>
        <v>0</v>
      </c>
      <c r="R100" s="12">
        <f t="shared" si="43"/>
        <v>0</v>
      </c>
      <c r="S100" s="13">
        <f t="shared" si="44"/>
        <v>7171.2000000000007</v>
      </c>
      <c r="T100" s="13">
        <f t="shared" si="50"/>
        <v>0</v>
      </c>
      <c r="U100" s="14">
        <v>0</v>
      </c>
      <c r="V100" s="15">
        <f t="shared" si="51"/>
        <v>7171.2000000000007</v>
      </c>
      <c r="W100" s="15">
        <f t="shared" si="45"/>
        <v>11521.432299565513</v>
      </c>
      <c r="X100" s="15">
        <f t="shared" si="56"/>
        <v>6518000</v>
      </c>
      <c r="Y100" s="15">
        <f t="shared" si="52"/>
        <v>2078106.7169890797</v>
      </c>
      <c r="Z100" s="15">
        <f t="shared" si="46"/>
        <v>6518000</v>
      </c>
      <c r="AB100" s="2">
        <v>42039</v>
      </c>
      <c r="AC100" s="12">
        <f t="shared" si="33"/>
        <v>6177.4464261756748</v>
      </c>
      <c r="AD100" s="12">
        <f t="shared" si="47"/>
        <v>0</v>
      </c>
      <c r="AE100" s="12">
        <f t="shared" si="55"/>
        <v>0</v>
      </c>
      <c r="AF100" s="13">
        <f t="shared" si="48"/>
        <v>4147.2</v>
      </c>
      <c r="AG100" s="15">
        <f t="shared" si="34"/>
        <v>4147.2</v>
      </c>
      <c r="AH100" s="15">
        <f t="shared" si="49"/>
        <v>2030.246426175675</v>
      </c>
      <c r="AI100" s="15">
        <f t="shared" si="53"/>
        <v>2945693.45</v>
      </c>
      <c r="AJ100" s="15">
        <f t="shared" si="54"/>
        <v>488387.63182497607</v>
      </c>
    </row>
    <row r="101" spans="1:36" x14ac:dyDescent="0.15">
      <c r="A101" s="2">
        <v>42040</v>
      </c>
      <c r="B101" s="38">
        <v>1.0620266810000001</v>
      </c>
      <c r="C101" s="12">
        <f t="shared" si="35"/>
        <v>91759.105238400007</v>
      </c>
      <c r="D101" s="12">
        <f>Výpar!$F$18/28</f>
        <v>0</v>
      </c>
      <c r="E101" s="12">
        <f t="shared" si="36"/>
        <v>0</v>
      </c>
      <c r="F101" s="13">
        <f t="shared" si="37"/>
        <v>11664</v>
      </c>
      <c r="G101" s="13">
        <f t="shared" si="38"/>
        <v>7171.2000000000007</v>
      </c>
      <c r="H101" s="14">
        <f t="shared" si="38"/>
        <v>7171.2000000000007</v>
      </c>
      <c r="I101" s="15">
        <f t="shared" si="30"/>
        <v>26006.400000000001</v>
      </c>
      <c r="J101" s="15">
        <f t="shared" si="31"/>
        <v>65752.705238399998</v>
      </c>
      <c r="K101" s="15">
        <f t="shared" si="39"/>
        <v>5627000</v>
      </c>
      <c r="L101" s="15">
        <f t="shared" si="40"/>
        <v>3968986.9252424506</v>
      </c>
      <c r="N101" s="2">
        <v>42040</v>
      </c>
      <c r="O101" s="38">
        <f t="shared" si="32"/>
        <v>0.35051504682060952</v>
      </c>
      <c r="P101" s="12">
        <f t="shared" si="41"/>
        <v>30284.500045300661</v>
      </c>
      <c r="Q101" s="12">
        <f t="shared" si="42"/>
        <v>0</v>
      </c>
      <c r="R101" s="12">
        <f t="shared" si="43"/>
        <v>0</v>
      </c>
      <c r="S101" s="13">
        <f t="shared" si="44"/>
        <v>7171.2000000000007</v>
      </c>
      <c r="T101" s="13">
        <f t="shared" si="50"/>
        <v>0</v>
      </c>
      <c r="U101" s="14">
        <v>0</v>
      </c>
      <c r="V101" s="15">
        <f t="shared" si="51"/>
        <v>7171.2000000000007</v>
      </c>
      <c r="W101" s="15">
        <f t="shared" si="45"/>
        <v>23113.300045300661</v>
      </c>
      <c r="X101" s="15">
        <f t="shared" si="56"/>
        <v>6518000</v>
      </c>
      <c r="Y101" s="15">
        <f t="shared" si="52"/>
        <v>2101220.0170343802</v>
      </c>
      <c r="Z101" s="15">
        <f t="shared" si="46"/>
        <v>6518000</v>
      </c>
      <c r="AB101" s="2">
        <v>42040</v>
      </c>
      <c r="AC101" s="12">
        <f t="shared" si="33"/>
        <v>10008.268154812422</v>
      </c>
      <c r="AD101" s="12">
        <f t="shared" si="47"/>
        <v>0</v>
      </c>
      <c r="AE101" s="12">
        <f t="shared" si="55"/>
        <v>0</v>
      </c>
      <c r="AF101" s="13">
        <f t="shared" si="48"/>
        <v>4147.2</v>
      </c>
      <c r="AG101" s="15">
        <f t="shared" ref="AG101:AG132" si="57">SUM(AF101:AF101)</f>
        <v>4147.2</v>
      </c>
      <c r="AH101" s="15">
        <f t="shared" si="49"/>
        <v>5861.0681548124221</v>
      </c>
      <c r="AI101" s="15">
        <f t="shared" si="53"/>
        <v>2945693.45</v>
      </c>
      <c r="AJ101" s="15">
        <f t="shared" si="54"/>
        <v>494248.69997978851</v>
      </c>
    </row>
    <row r="102" spans="1:36" x14ac:dyDescent="0.15">
      <c r="A102" s="2">
        <v>42041</v>
      </c>
      <c r="B102" s="38">
        <v>0.64974323899999997</v>
      </c>
      <c r="C102" s="12">
        <f t="shared" si="35"/>
        <v>56137.815849599996</v>
      </c>
      <c r="D102" s="12">
        <f>Výpar!$F$18/28</f>
        <v>0</v>
      </c>
      <c r="E102" s="12">
        <f t="shared" si="36"/>
        <v>0</v>
      </c>
      <c r="F102" s="13">
        <f t="shared" si="37"/>
        <v>11664</v>
      </c>
      <c r="G102" s="13">
        <f t="shared" si="38"/>
        <v>7171.2000000000007</v>
      </c>
      <c r="H102" s="14">
        <f t="shared" si="38"/>
        <v>7171.2000000000007</v>
      </c>
      <c r="I102" s="15">
        <f t="shared" si="30"/>
        <v>26006.400000000001</v>
      </c>
      <c r="J102" s="15">
        <f t="shared" si="31"/>
        <v>30131.415849599995</v>
      </c>
      <c r="K102" s="15">
        <f t="shared" si="39"/>
        <v>5627000</v>
      </c>
      <c r="L102" s="15">
        <f t="shared" si="40"/>
        <v>3999118.3410920505</v>
      </c>
      <c r="N102" s="2">
        <v>42041</v>
      </c>
      <c r="O102" s="38">
        <f t="shared" si="32"/>
        <v>0.21444355957706818</v>
      </c>
      <c r="P102" s="12">
        <f t="shared" si="41"/>
        <v>18527.923547458689</v>
      </c>
      <c r="Q102" s="12">
        <f t="shared" si="42"/>
        <v>0</v>
      </c>
      <c r="R102" s="12">
        <f t="shared" si="43"/>
        <v>0</v>
      </c>
      <c r="S102" s="13">
        <f t="shared" si="44"/>
        <v>7171.2000000000007</v>
      </c>
      <c r="T102" s="13">
        <f t="shared" si="50"/>
        <v>0</v>
      </c>
      <c r="U102" s="14">
        <v>0</v>
      </c>
      <c r="V102" s="15">
        <f t="shared" si="51"/>
        <v>7171.2000000000007</v>
      </c>
      <c r="W102" s="15">
        <f t="shared" si="45"/>
        <v>11356.723547458689</v>
      </c>
      <c r="X102" s="15">
        <f t="shared" si="56"/>
        <v>6518000</v>
      </c>
      <c r="Y102" s="15">
        <f t="shared" si="52"/>
        <v>2112576.7405818389</v>
      </c>
      <c r="Z102" s="15">
        <f t="shared" si="46"/>
        <v>6518000</v>
      </c>
      <c r="AB102" s="2">
        <v>42041</v>
      </c>
      <c r="AC102" s="12">
        <f t="shared" si="33"/>
        <v>6123.0143121878655</v>
      </c>
      <c r="AD102" s="12">
        <f t="shared" si="47"/>
        <v>0</v>
      </c>
      <c r="AE102" s="12">
        <f t="shared" si="55"/>
        <v>0</v>
      </c>
      <c r="AF102" s="13">
        <f t="shared" si="48"/>
        <v>4147.2</v>
      </c>
      <c r="AG102" s="15">
        <f t="shared" si="57"/>
        <v>4147.2</v>
      </c>
      <c r="AH102" s="15">
        <f t="shared" si="49"/>
        <v>1975.8143121878657</v>
      </c>
      <c r="AI102" s="15">
        <f t="shared" si="53"/>
        <v>2945693.45</v>
      </c>
      <c r="AJ102" s="15">
        <f t="shared" si="54"/>
        <v>496224.51429197635</v>
      </c>
    </row>
    <row r="103" spans="1:36" x14ac:dyDescent="0.15">
      <c r="A103" s="2">
        <v>42042</v>
      </c>
      <c r="B103" s="38">
        <v>0.64730349799999998</v>
      </c>
      <c r="C103" s="12">
        <f t="shared" si="35"/>
        <v>55927.022227199996</v>
      </c>
      <c r="D103" s="12">
        <f>Výpar!$F$18/28</f>
        <v>0</v>
      </c>
      <c r="E103" s="12">
        <f t="shared" si="36"/>
        <v>0</v>
      </c>
      <c r="F103" s="13">
        <f t="shared" si="37"/>
        <v>11664</v>
      </c>
      <c r="G103" s="13">
        <f t="shared" si="38"/>
        <v>7171.2000000000007</v>
      </c>
      <c r="H103" s="14">
        <f t="shared" si="38"/>
        <v>7171.2000000000007</v>
      </c>
      <c r="I103" s="15">
        <f t="shared" si="30"/>
        <v>26006.400000000001</v>
      </c>
      <c r="J103" s="15">
        <f t="shared" si="31"/>
        <v>29920.622227199994</v>
      </c>
      <c r="K103" s="15">
        <f t="shared" si="39"/>
        <v>5627000</v>
      </c>
      <c r="L103" s="15">
        <f t="shared" si="40"/>
        <v>4029038.9633192504</v>
      </c>
      <c r="N103" s="2">
        <v>42042</v>
      </c>
      <c r="O103" s="38">
        <f t="shared" si="32"/>
        <v>0.21363833881741651</v>
      </c>
      <c r="P103" s="12">
        <f t="shared" si="41"/>
        <v>18458.352473824787</v>
      </c>
      <c r="Q103" s="12">
        <f t="shared" si="42"/>
        <v>0</v>
      </c>
      <c r="R103" s="12">
        <f t="shared" si="43"/>
        <v>0</v>
      </c>
      <c r="S103" s="13">
        <f t="shared" si="44"/>
        <v>7171.2000000000007</v>
      </c>
      <c r="T103" s="13">
        <f t="shared" si="50"/>
        <v>0</v>
      </c>
      <c r="U103" s="14">
        <v>0</v>
      </c>
      <c r="V103" s="15">
        <f t="shared" si="51"/>
        <v>7171.2000000000007</v>
      </c>
      <c r="W103" s="15">
        <f t="shared" si="45"/>
        <v>11287.152473824786</v>
      </c>
      <c r="X103" s="15">
        <f t="shared" si="56"/>
        <v>6518000</v>
      </c>
      <c r="Y103" s="15">
        <f t="shared" si="52"/>
        <v>2123863.8930556634</v>
      </c>
      <c r="Z103" s="15">
        <f t="shared" si="46"/>
        <v>6518000</v>
      </c>
      <c r="AB103" s="2">
        <v>42042</v>
      </c>
      <c r="AC103" s="12">
        <f t="shared" si="33"/>
        <v>6100.0228162178219</v>
      </c>
      <c r="AD103" s="12">
        <f t="shared" si="47"/>
        <v>0</v>
      </c>
      <c r="AE103" s="12">
        <f t="shared" si="55"/>
        <v>0</v>
      </c>
      <c r="AF103" s="13">
        <f t="shared" si="48"/>
        <v>4147.2</v>
      </c>
      <c r="AG103" s="15">
        <f t="shared" si="57"/>
        <v>4147.2</v>
      </c>
      <c r="AH103" s="15">
        <f t="shared" si="49"/>
        <v>1952.822816217822</v>
      </c>
      <c r="AI103" s="15">
        <f t="shared" si="53"/>
        <v>2945693.45</v>
      </c>
      <c r="AJ103" s="15">
        <f t="shared" si="54"/>
        <v>498177.33710819419</v>
      </c>
    </row>
    <row r="104" spans="1:36" x14ac:dyDescent="0.15">
      <c r="A104" s="2">
        <v>42043</v>
      </c>
      <c r="B104" s="38">
        <v>0.24445572700000001</v>
      </c>
      <c r="C104" s="12">
        <f t="shared" si="35"/>
        <v>21120.974812799999</v>
      </c>
      <c r="D104" s="12">
        <f>Výpar!$F$18/28</f>
        <v>0</v>
      </c>
      <c r="E104" s="12">
        <f t="shared" si="36"/>
        <v>0</v>
      </c>
      <c r="F104" s="13">
        <f t="shared" si="37"/>
        <v>11664</v>
      </c>
      <c r="G104" s="13">
        <f t="shared" si="38"/>
        <v>7171.2000000000007</v>
      </c>
      <c r="H104" s="14">
        <f t="shared" si="38"/>
        <v>7171.2000000000007</v>
      </c>
      <c r="I104" s="15">
        <f t="shared" si="30"/>
        <v>26006.400000000001</v>
      </c>
      <c r="J104" s="15">
        <f t="shared" si="31"/>
        <v>-4885.4251872000023</v>
      </c>
      <c r="K104" s="15">
        <f t="shared" si="39"/>
        <v>5622114.5748127997</v>
      </c>
      <c r="L104" s="15">
        <f t="shared" si="40"/>
        <v>4019268.1129448498</v>
      </c>
      <c r="N104" s="2">
        <v>42043</v>
      </c>
      <c r="O104" s="38">
        <f t="shared" si="32"/>
        <v>8.0681033845863559E-2</v>
      </c>
      <c r="P104" s="12">
        <f t="shared" si="41"/>
        <v>6970.8413242826118</v>
      </c>
      <c r="Q104" s="12">
        <f t="shared" si="42"/>
        <v>0</v>
      </c>
      <c r="R104" s="12">
        <f t="shared" si="43"/>
        <v>0</v>
      </c>
      <c r="S104" s="13">
        <f t="shared" si="44"/>
        <v>7171.2000000000007</v>
      </c>
      <c r="T104" s="13">
        <f t="shared" si="50"/>
        <v>0</v>
      </c>
      <c r="U104" s="14">
        <v>0</v>
      </c>
      <c r="V104" s="15">
        <f t="shared" si="51"/>
        <v>7171.2000000000007</v>
      </c>
      <c r="W104" s="15">
        <f t="shared" si="45"/>
        <v>-200.35867571738891</v>
      </c>
      <c r="X104" s="15">
        <f t="shared" si="56"/>
        <v>6517799.6413242826</v>
      </c>
      <c r="Y104" s="15">
        <f t="shared" si="52"/>
        <v>2123463.1757042287</v>
      </c>
      <c r="Z104" s="15">
        <f t="shared" si="46"/>
        <v>6518000</v>
      </c>
      <c r="AB104" s="2">
        <v>42043</v>
      </c>
      <c r="AC104" s="12">
        <f t="shared" si="33"/>
        <v>2303.6883268242668</v>
      </c>
      <c r="AD104" s="12">
        <f t="shared" si="47"/>
        <v>0</v>
      </c>
      <c r="AE104" s="12">
        <f t="shared" si="55"/>
        <v>0</v>
      </c>
      <c r="AF104" s="13">
        <f t="shared" si="48"/>
        <v>4147.2</v>
      </c>
      <c r="AG104" s="15">
        <f t="shared" si="57"/>
        <v>4147.2</v>
      </c>
      <c r="AH104" s="15">
        <f t="shared" si="49"/>
        <v>-1843.511673175733</v>
      </c>
      <c r="AI104" s="15">
        <f t="shared" si="53"/>
        <v>2943849.9383268245</v>
      </c>
      <c r="AJ104" s="15">
        <f t="shared" si="54"/>
        <v>494490.31376184273</v>
      </c>
    </row>
    <row r="105" spans="1:36" x14ac:dyDescent="0.15">
      <c r="A105" s="2">
        <v>42044</v>
      </c>
      <c r="B105" s="38">
        <v>0.62758007999999998</v>
      </c>
      <c r="C105" s="12">
        <f t="shared" si="35"/>
        <v>54222.918912000001</v>
      </c>
      <c r="D105" s="12">
        <f>Výpar!$F$18/28</f>
        <v>0</v>
      </c>
      <c r="E105" s="12">
        <f t="shared" si="36"/>
        <v>0</v>
      </c>
      <c r="F105" s="13">
        <f t="shared" si="37"/>
        <v>11664</v>
      </c>
      <c r="G105" s="13">
        <f t="shared" si="38"/>
        <v>7171.2000000000007</v>
      </c>
      <c r="H105" s="14">
        <f t="shared" si="38"/>
        <v>7171.2000000000007</v>
      </c>
      <c r="I105" s="15">
        <f t="shared" si="30"/>
        <v>26006.400000000001</v>
      </c>
      <c r="J105" s="15">
        <f t="shared" si="31"/>
        <v>28216.518912</v>
      </c>
      <c r="K105" s="15">
        <f t="shared" si="39"/>
        <v>5627000</v>
      </c>
      <c r="L105" s="15">
        <f t="shared" si="40"/>
        <v>4047484.6318568499</v>
      </c>
      <c r="N105" s="2">
        <v>42044</v>
      </c>
      <c r="O105" s="38">
        <f t="shared" si="32"/>
        <v>0.2071287520928882</v>
      </c>
      <c r="P105" s="12">
        <f t="shared" si="41"/>
        <v>17895.924180825539</v>
      </c>
      <c r="Q105" s="12">
        <f t="shared" si="42"/>
        <v>0</v>
      </c>
      <c r="R105" s="12">
        <f t="shared" si="43"/>
        <v>0</v>
      </c>
      <c r="S105" s="13">
        <f t="shared" si="44"/>
        <v>7171.2000000000007</v>
      </c>
      <c r="T105" s="13">
        <f t="shared" si="50"/>
        <v>0</v>
      </c>
      <c r="U105" s="14">
        <v>0</v>
      </c>
      <c r="V105" s="15">
        <f t="shared" si="51"/>
        <v>7171.2000000000007</v>
      </c>
      <c r="W105" s="15">
        <f t="shared" si="45"/>
        <v>10724.724180825538</v>
      </c>
      <c r="X105" s="15">
        <f t="shared" si="56"/>
        <v>6518000</v>
      </c>
      <c r="Y105" s="15">
        <f t="shared" si="52"/>
        <v>2134187.8998850542</v>
      </c>
      <c r="Z105" s="15">
        <f t="shared" si="46"/>
        <v>6518000</v>
      </c>
      <c r="AB105" s="2">
        <v>42044</v>
      </c>
      <c r="AC105" s="12">
        <f t="shared" si="33"/>
        <v>5914.1543631883878</v>
      </c>
      <c r="AD105" s="12">
        <f t="shared" si="47"/>
        <v>0</v>
      </c>
      <c r="AE105" s="12">
        <f t="shared" si="55"/>
        <v>0</v>
      </c>
      <c r="AF105" s="13">
        <f t="shared" si="48"/>
        <v>4147.2</v>
      </c>
      <c r="AG105" s="15">
        <f t="shared" si="57"/>
        <v>4147.2</v>
      </c>
      <c r="AH105" s="15">
        <f t="shared" si="49"/>
        <v>1766.954363188388</v>
      </c>
      <c r="AI105" s="15">
        <f t="shared" si="53"/>
        <v>2945616.8926900127</v>
      </c>
      <c r="AJ105" s="15">
        <f t="shared" si="54"/>
        <v>496180.71081504348</v>
      </c>
    </row>
    <row r="106" spans="1:36" x14ac:dyDescent="0.15">
      <c r="A106" s="2">
        <v>42045</v>
      </c>
      <c r="B106" s="38">
        <v>0.63515322399999996</v>
      </c>
      <c r="C106" s="12">
        <f t="shared" si="35"/>
        <v>54877.2385536</v>
      </c>
      <c r="D106" s="12">
        <f>Výpar!$F$18/28</f>
        <v>0</v>
      </c>
      <c r="E106" s="12">
        <f t="shared" si="36"/>
        <v>0</v>
      </c>
      <c r="F106" s="13">
        <f t="shared" si="37"/>
        <v>11664</v>
      </c>
      <c r="G106" s="13">
        <f t="shared" si="38"/>
        <v>7171.2000000000007</v>
      </c>
      <c r="H106" s="14">
        <f t="shared" si="38"/>
        <v>7171.2000000000007</v>
      </c>
      <c r="I106" s="15">
        <f t="shared" si="30"/>
        <v>26006.400000000001</v>
      </c>
      <c r="J106" s="15">
        <f t="shared" si="31"/>
        <v>28870.838553599999</v>
      </c>
      <c r="K106" s="15">
        <f t="shared" si="39"/>
        <v>5627000</v>
      </c>
      <c r="L106" s="15">
        <f t="shared" si="40"/>
        <v>4076355.4704104499</v>
      </c>
      <c r="N106" s="2">
        <v>42045</v>
      </c>
      <c r="O106" s="38">
        <f t="shared" si="32"/>
        <v>0.20962821935790996</v>
      </c>
      <c r="P106" s="12">
        <f t="shared" si="41"/>
        <v>18111.878152523419</v>
      </c>
      <c r="Q106" s="12">
        <f t="shared" si="42"/>
        <v>0</v>
      </c>
      <c r="R106" s="12">
        <f t="shared" si="43"/>
        <v>0</v>
      </c>
      <c r="S106" s="13">
        <f t="shared" si="44"/>
        <v>7171.2000000000007</v>
      </c>
      <c r="T106" s="13">
        <f t="shared" si="50"/>
        <v>0</v>
      </c>
      <c r="U106" s="14">
        <v>0</v>
      </c>
      <c r="V106" s="15">
        <f t="shared" si="51"/>
        <v>7171.2000000000007</v>
      </c>
      <c r="W106" s="15">
        <f t="shared" si="45"/>
        <v>10940.678152523418</v>
      </c>
      <c r="X106" s="15">
        <f t="shared" si="56"/>
        <v>6518000</v>
      </c>
      <c r="Y106" s="15">
        <f t="shared" si="52"/>
        <v>2145128.5780375777</v>
      </c>
      <c r="Z106" s="15">
        <f t="shared" si="46"/>
        <v>6518000</v>
      </c>
      <c r="AB106" s="2">
        <v>42045</v>
      </c>
      <c r="AC106" s="12">
        <f t="shared" si="33"/>
        <v>5985.5217377402596</v>
      </c>
      <c r="AD106" s="12">
        <f t="shared" si="47"/>
        <v>0</v>
      </c>
      <c r="AE106" s="12">
        <f t="shared" si="55"/>
        <v>0</v>
      </c>
      <c r="AF106" s="13">
        <f t="shared" si="48"/>
        <v>4147.2</v>
      </c>
      <c r="AG106" s="15">
        <f t="shared" si="57"/>
        <v>4147.2</v>
      </c>
      <c r="AH106" s="15">
        <f t="shared" si="49"/>
        <v>1838.3217377402598</v>
      </c>
      <c r="AI106" s="15">
        <f t="shared" si="53"/>
        <v>2945693.45</v>
      </c>
      <c r="AJ106" s="15">
        <f t="shared" si="54"/>
        <v>498019.03255278373</v>
      </c>
    </row>
    <row r="107" spans="1:36" x14ac:dyDescent="0.15">
      <c r="A107" s="2">
        <v>42046</v>
      </c>
      <c r="B107" s="38">
        <v>0.64368184500000003</v>
      </c>
      <c r="C107" s="12">
        <f t="shared" si="35"/>
        <v>55614.111408000004</v>
      </c>
      <c r="D107" s="12">
        <f>Výpar!$F$18/28</f>
        <v>0</v>
      </c>
      <c r="E107" s="12">
        <f t="shared" si="36"/>
        <v>0</v>
      </c>
      <c r="F107" s="13">
        <f t="shared" si="37"/>
        <v>11664</v>
      </c>
      <c r="G107" s="13">
        <f t="shared" si="38"/>
        <v>7171.2000000000007</v>
      </c>
      <c r="H107" s="14">
        <f t="shared" si="38"/>
        <v>7171.2000000000007</v>
      </c>
      <c r="I107" s="15">
        <f t="shared" si="30"/>
        <v>26006.400000000001</v>
      </c>
      <c r="J107" s="15">
        <f t="shared" si="31"/>
        <v>29607.711408000003</v>
      </c>
      <c r="K107" s="15">
        <f t="shared" si="39"/>
        <v>5627000</v>
      </c>
      <c r="L107" s="15">
        <f t="shared" si="40"/>
        <v>4105963.1818184499</v>
      </c>
      <c r="N107" s="2">
        <v>42046</v>
      </c>
      <c r="O107" s="38">
        <f t="shared" si="32"/>
        <v>0.21244303563570388</v>
      </c>
      <c r="P107" s="12">
        <f t="shared" si="41"/>
        <v>18355.078278924815</v>
      </c>
      <c r="Q107" s="12">
        <f t="shared" si="42"/>
        <v>0</v>
      </c>
      <c r="R107" s="12">
        <f t="shared" si="43"/>
        <v>0</v>
      </c>
      <c r="S107" s="13">
        <f t="shared" si="44"/>
        <v>7171.2000000000007</v>
      </c>
      <c r="T107" s="13">
        <f t="shared" si="50"/>
        <v>0</v>
      </c>
      <c r="U107" s="14">
        <v>0</v>
      </c>
      <c r="V107" s="15">
        <f t="shared" si="51"/>
        <v>7171.2000000000007</v>
      </c>
      <c r="W107" s="15">
        <f t="shared" si="45"/>
        <v>11183.878278924814</v>
      </c>
      <c r="X107" s="15">
        <f t="shared" si="56"/>
        <v>6518000</v>
      </c>
      <c r="Y107" s="15">
        <f t="shared" si="52"/>
        <v>2156312.4563165023</v>
      </c>
      <c r="Z107" s="15">
        <f t="shared" si="46"/>
        <v>6518000</v>
      </c>
      <c r="AB107" s="2">
        <v>42046</v>
      </c>
      <c r="AC107" s="12">
        <f t="shared" si="33"/>
        <v>6065.8932834705365</v>
      </c>
      <c r="AD107" s="12">
        <f t="shared" si="47"/>
        <v>0</v>
      </c>
      <c r="AE107" s="12">
        <f t="shared" si="55"/>
        <v>0</v>
      </c>
      <c r="AF107" s="13">
        <f t="shared" si="48"/>
        <v>4147.2</v>
      </c>
      <c r="AG107" s="15">
        <f t="shared" si="57"/>
        <v>4147.2</v>
      </c>
      <c r="AH107" s="15">
        <f t="shared" si="49"/>
        <v>1918.6932834705367</v>
      </c>
      <c r="AI107" s="15">
        <f t="shared" si="53"/>
        <v>2945693.45</v>
      </c>
      <c r="AJ107" s="15">
        <f t="shared" si="54"/>
        <v>499937.72583625425</v>
      </c>
    </row>
    <row r="108" spans="1:36" x14ac:dyDescent="0.15">
      <c r="A108" s="2">
        <v>42047</v>
      </c>
      <c r="B108" s="38">
        <v>0.61798407300000002</v>
      </c>
      <c r="C108" s="12">
        <f t="shared" si="35"/>
        <v>53393.8239072</v>
      </c>
      <c r="D108" s="12">
        <f>Výpar!$F$18/28</f>
        <v>0</v>
      </c>
      <c r="E108" s="12">
        <f t="shared" si="36"/>
        <v>0</v>
      </c>
      <c r="F108" s="13">
        <f t="shared" si="37"/>
        <v>11664</v>
      </c>
      <c r="G108" s="13">
        <f t="shared" si="38"/>
        <v>7171.2000000000007</v>
      </c>
      <c r="H108" s="14">
        <f t="shared" si="38"/>
        <v>7171.2000000000007</v>
      </c>
      <c r="I108" s="15">
        <f t="shared" si="30"/>
        <v>26006.400000000001</v>
      </c>
      <c r="J108" s="15">
        <f t="shared" si="31"/>
        <v>27387.423907199998</v>
      </c>
      <c r="K108" s="15">
        <f t="shared" si="39"/>
        <v>5627000</v>
      </c>
      <c r="L108" s="15">
        <f t="shared" si="40"/>
        <v>4133350.6057256497</v>
      </c>
      <c r="N108" s="2">
        <v>42047</v>
      </c>
      <c r="O108" s="38">
        <f t="shared" si="32"/>
        <v>0.20396165195965166</v>
      </c>
      <c r="P108" s="12">
        <f t="shared" si="41"/>
        <v>17622.286729313902</v>
      </c>
      <c r="Q108" s="12">
        <f t="shared" si="42"/>
        <v>0</v>
      </c>
      <c r="R108" s="12">
        <f t="shared" si="43"/>
        <v>0</v>
      </c>
      <c r="S108" s="13">
        <f t="shared" si="44"/>
        <v>7171.2000000000007</v>
      </c>
      <c r="T108" s="13">
        <f t="shared" si="50"/>
        <v>0</v>
      </c>
      <c r="U108" s="14">
        <v>0</v>
      </c>
      <c r="V108" s="15">
        <f t="shared" si="51"/>
        <v>7171.2000000000007</v>
      </c>
      <c r="W108" s="15">
        <f t="shared" si="45"/>
        <v>10451.086729313902</v>
      </c>
      <c r="X108" s="15">
        <f t="shared" si="56"/>
        <v>6518000</v>
      </c>
      <c r="Y108" s="15">
        <f t="shared" si="52"/>
        <v>2166763.543045816</v>
      </c>
      <c r="Z108" s="15">
        <f t="shared" si="46"/>
        <v>6518000</v>
      </c>
      <c r="AB108" s="2">
        <v>42047</v>
      </c>
      <c r="AC108" s="12">
        <f t="shared" si="33"/>
        <v>5823.724044450043</v>
      </c>
      <c r="AD108" s="12">
        <f t="shared" si="47"/>
        <v>0</v>
      </c>
      <c r="AE108" s="12">
        <f t="shared" si="55"/>
        <v>0</v>
      </c>
      <c r="AF108" s="13">
        <f t="shared" si="48"/>
        <v>4147.2</v>
      </c>
      <c r="AG108" s="15">
        <f t="shared" si="57"/>
        <v>4147.2</v>
      </c>
      <c r="AH108" s="15">
        <f t="shared" si="49"/>
        <v>1676.5240444500432</v>
      </c>
      <c r="AI108" s="15">
        <f t="shared" si="53"/>
        <v>2945693.45</v>
      </c>
      <c r="AJ108" s="15">
        <f t="shared" si="54"/>
        <v>501614.24988070427</v>
      </c>
    </row>
    <row r="109" spans="1:36" x14ac:dyDescent="0.15">
      <c r="A109" s="2">
        <v>42048</v>
      </c>
      <c r="B109" s="38">
        <v>0.61798407300000002</v>
      </c>
      <c r="C109" s="12">
        <f t="shared" si="35"/>
        <v>53393.8239072</v>
      </c>
      <c r="D109" s="12">
        <f>Výpar!$F$18/28</f>
        <v>0</v>
      </c>
      <c r="E109" s="12">
        <f t="shared" si="36"/>
        <v>0</v>
      </c>
      <c r="F109" s="13">
        <f t="shared" si="37"/>
        <v>11664</v>
      </c>
      <c r="G109" s="13">
        <f t="shared" si="38"/>
        <v>7171.2000000000007</v>
      </c>
      <c r="H109" s="14">
        <f t="shared" si="38"/>
        <v>7171.2000000000007</v>
      </c>
      <c r="I109" s="15">
        <f t="shared" si="30"/>
        <v>26006.400000000001</v>
      </c>
      <c r="J109" s="15">
        <f t="shared" si="31"/>
        <v>27387.423907199998</v>
      </c>
      <c r="K109" s="15">
        <f t="shared" si="39"/>
        <v>5627000</v>
      </c>
      <c r="L109" s="15">
        <f t="shared" si="40"/>
        <v>4160738.0296328496</v>
      </c>
      <c r="N109" s="2">
        <v>42048</v>
      </c>
      <c r="O109" s="38">
        <f t="shared" si="32"/>
        <v>0.20396165195965166</v>
      </c>
      <c r="P109" s="12">
        <f t="shared" si="41"/>
        <v>17622.286729313902</v>
      </c>
      <c r="Q109" s="12">
        <f t="shared" si="42"/>
        <v>0</v>
      </c>
      <c r="R109" s="12">
        <f t="shared" si="43"/>
        <v>0</v>
      </c>
      <c r="S109" s="13">
        <f t="shared" si="44"/>
        <v>7171.2000000000007</v>
      </c>
      <c r="T109" s="13">
        <f t="shared" si="50"/>
        <v>0</v>
      </c>
      <c r="U109" s="14">
        <v>0</v>
      </c>
      <c r="V109" s="15">
        <f t="shared" si="51"/>
        <v>7171.2000000000007</v>
      </c>
      <c r="W109" s="15">
        <f t="shared" si="45"/>
        <v>10451.086729313902</v>
      </c>
      <c r="X109" s="15">
        <f t="shared" si="56"/>
        <v>6518000</v>
      </c>
      <c r="Y109" s="15">
        <f t="shared" si="52"/>
        <v>2177214.6297751297</v>
      </c>
      <c r="Z109" s="15">
        <f t="shared" si="46"/>
        <v>6518000</v>
      </c>
      <c r="AB109" s="2">
        <v>42048</v>
      </c>
      <c r="AC109" s="12">
        <f t="shared" si="33"/>
        <v>5823.724044450043</v>
      </c>
      <c r="AD109" s="12">
        <f t="shared" si="47"/>
        <v>0</v>
      </c>
      <c r="AE109" s="12">
        <f t="shared" si="55"/>
        <v>0</v>
      </c>
      <c r="AF109" s="13">
        <f t="shared" si="48"/>
        <v>4147.2</v>
      </c>
      <c r="AG109" s="15">
        <f t="shared" si="57"/>
        <v>4147.2</v>
      </c>
      <c r="AH109" s="15">
        <f t="shared" si="49"/>
        <v>1676.5240444500432</v>
      </c>
      <c r="AI109" s="15">
        <f t="shared" si="53"/>
        <v>2945693.45</v>
      </c>
      <c r="AJ109" s="15">
        <f t="shared" si="54"/>
        <v>503290.7739251543</v>
      </c>
    </row>
    <row r="110" spans="1:36" x14ac:dyDescent="0.15">
      <c r="A110" s="2">
        <v>42049</v>
      </c>
      <c r="B110" s="38">
        <v>1.040440735</v>
      </c>
      <c r="C110" s="12">
        <f t="shared" si="35"/>
        <v>89894.079503999994</v>
      </c>
      <c r="D110" s="12">
        <f>Výpar!$F$18/28</f>
        <v>0</v>
      </c>
      <c r="E110" s="12">
        <f t="shared" si="36"/>
        <v>0</v>
      </c>
      <c r="F110" s="13">
        <f t="shared" si="37"/>
        <v>11664</v>
      </c>
      <c r="G110" s="13">
        <f t="shared" si="38"/>
        <v>7171.2000000000007</v>
      </c>
      <c r="H110" s="14">
        <f t="shared" si="38"/>
        <v>7171.2000000000007</v>
      </c>
      <c r="I110" s="15">
        <f t="shared" si="30"/>
        <v>26006.400000000001</v>
      </c>
      <c r="J110" s="15">
        <f t="shared" si="31"/>
        <v>63887.679503999992</v>
      </c>
      <c r="K110" s="15">
        <f t="shared" si="39"/>
        <v>5627000</v>
      </c>
      <c r="L110" s="15">
        <f t="shared" si="40"/>
        <v>4224625.7091368493</v>
      </c>
      <c r="N110" s="2">
        <v>42049</v>
      </c>
      <c r="O110" s="38">
        <f t="shared" si="32"/>
        <v>0.34339074475907105</v>
      </c>
      <c r="P110" s="12">
        <f t="shared" si="41"/>
        <v>29668.96034718374</v>
      </c>
      <c r="Q110" s="12">
        <f t="shared" si="42"/>
        <v>0</v>
      </c>
      <c r="R110" s="12">
        <f t="shared" si="43"/>
        <v>0</v>
      </c>
      <c r="S110" s="13">
        <f t="shared" si="44"/>
        <v>7171.2000000000007</v>
      </c>
      <c r="T110" s="13">
        <f t="shared" si="50"/>
        <v>0</v>
      </c>
      <c r="U110" s="14">
        <v>0</v>
      </c>
      <c r="V110" s="15">
        <f t="shared" si="51"/>
        <v>7171.2000000000007</v>
      </c>
      <c r="W110" s="15">
        <f t="shared" si="45"/>
        <v>22497.760347183739</v>
      </c>
      <c r="X110" s="15">
        <f t="shared" si="56"/>
        <v>6518000</v>
      </c>
      <c r="Y110" s="15">
        <f t="shared" si="52"/>
        <v>2199712.3901223135</v>
      </c>
      <c r="Z110" s="15">
        <f t="shared" si="46"/>
        <v>6518000</v>
      </c>
      <c r="AB110" s="2">
        <v>42049</v>
      </c>
      <c r="AC110" s="12">
        <f t="shared" si="33"/>
        <v>9804.8477136801157</v>
      </c>
      <c r="AD110" s="12">
        <f t="shared" si="47"/>
        <v>0</v>
      </c>
      <c r="AE110" s="12">
        <f t="shared" si="55"/>
        <v>0</v>
      </c>
      <c r="AF110" s="13">
        <f t="shared" si="48"/>
        <v>4147.2</v>
      </c>
      <c r="AG110" s="15">
        <f t="shared" si="57"/>
        <v>4147.2</v>
      </c>
      <c r="AH110" s="15">
        <f t="shared" si="49"/>
        <v>5657.6477136801159</v>
      </c>
      <c r="AI110" s="15">
        <f t="shared" si="53"/>
        <v>2945693.45</v>
      </c>
      <c r="AJ110" s="15">
        <f t="shared" si="54"/>
        <v>508948.42163883441</v>
      </c>
    </row>
    <row r="111" spans="1:36" x14ac:dyDescent="0.15">
      <c r="A111" s="2">
        <v>42050</v>
      </c>
      <c r="B111" s="38">
        <v>0.63425991699999995</v>
      </c>
      <c r="C111" s="12">
        <f t="shared" si="35"/>
        <v>54800.056828799992</v>
      </c>
      <c r="D111" s="12">
        <f>Výpar!$F$18/28</f>
        <v>0</v>
      </c>
      <c r="E111" s="12">
        <f t="shared" si="36"/>
        <v>0</v>
      </c>
      <c r="F111" s="13">
        <f t="shared" si="37"/>
        <v>11664</v>
      </c>
      <c r="G111" s="13">
        <f t="shared" si="38"/>
        <v>7171.2000000000007</v>
      </c>
      <c r="H111" s="14">
        <f t="shared" si="38"/>
        <v>7171.2000000000007</v>
      </c>
      <c r="I111" s="15">
        <f t="shared" si="30"/>
        <v>26006.400000000001</v>
      </c>
      <c r="J111" s="15">
        <f t="shared" si="31"/>
        <v>28793.656828799991</v>
      </c>
      <c r="K111" s="15">
        <f t="shared" si="39"/>
        <v>5627000</v>
      </c>
      <c r="L111" s="15">
        <f t="shared" si="40"/>
        <v>4253419.3659656495</v>
      </c>
      <c r="N111" s="2">
        <v>42050</v>
      </c>
      <c r="O111" s="38">
        <f t="shared" si="32"/>
        <v>0.20933338915210445</v>
      </c>
      <c r="P111" s="12">
        <f t="shared" si="41"/>
        <v>18086.404822741824</v>
      </c>
      <c r="Q111" s="12">
        <f t="shared" si="42"/>
        <v>0</v>
      </c>
      <c r="R111" s="12">
        <f t="shared" si="43"/>
        <v>0</v>
      </c>
      <c r="S111" s="13">
        <f t="shared" si="44"/>
        <v>7171.2000000000007</v>
      </c>
      <c r="T111" s="13">
        <f t="shared" si="50"/>
        <v>0</v>
      </c>
      <c r="U111" s="14">
        <v>0</v>
      </c>
      <c r="V111" s="15">
        <f t="shared" si="51"/>
        <v>7171.2000000000007</v>
      </c>
      <c r="W111" s="15">
        <f t="shared" si="45"/>
        <v>10915.204822741824</v>
      </c>
      <c r="X111" s="15">
        <f t="shared" si="56"/>
        <v>6518000</v>
      </c>
      <c r="Y111" s="15">
        <f t="shared" si="52"/>
        <v>2210627.5949450554</v>
      </c>
      <c r="Z111" s="15">
        <f t="shared" si="46"/>
        <v>6518000</v>
      </c>
      <c r="AB111" s="2">
        <v>42050</v>
      </c>
      <c r="AC111" s="12">
        <f t="shared" si="33"/>
        <v>5977.1034407609859</v>
      </c>
      <c r="AD111" s="12">
        <f t="shared" si="47"/>
        <v>0</v>
      </c>
      <c r="AE111" s="12">
        <f t="shared" si="55"/>
        <v>0</v>
      </c>
      <c r="AF111" s="13">
        <f t="shared" si="48"/>
        <v>4147.2</v>
      </c>
      <c r="AG111" s="15">
        <f t="shared" si="57"/>
        <v>4147.2</v>
      </c>
      <c r="AH111" s="15">
        <f t="shared" si="49"/>
        <v>1829.9034407609861</v>
      </c>
      <c r="AI111" s="15">
        <f t="shared" si="53"/>
        <v>2945693.45</v>
      </c>
      <c r="AJ111" s="15">
        <f t="shared" si="54"/>
        <v>510778.32507959538</v>
      </c>
    </row>
    <row r="112" spans="1:36" x14ac:dyDescent="0.15">
      <c r="A112" s="2">
        <v>42051</v>
      </c>
      <c r="B112" s="38">
        <v>0.63306426100000002</v>
      </c>
      <c r="C112" s="12">
        <f t="shared" si="35"/>
        <v>54696.752150400003</v>
      </c>
      <c r="D112" s="12">
        <f>Výpar!$F$18/28</f>
        <v>0</v>
      </c>
      <c r="E112" s="12">
        <f t="shared" si="36"/>
        <v>0</v>
      </c>
      <c r="F112" s="13">
        <f t="shared" si="37"/>
        <v>11664</v>
      </c>
      <c r="G112" s="13">
        <f t="shared" si="38"/>
        <v>7171.2000000000007</v>
      </c>
      <c r="H112" s="14">
        <f t="shared" si="38"/>
        <v>7171.2000000000007</v>
      </c>
      <c r="I112" s="15">
        <f t="shared" si="30"/>
        <v>26006.400000000001</v>
      </c>
      <c r="J112" s="15">
        <f t="shared" si="31"/>
        <v>28690.352150400002</v>
      </c>
      <c r="K112" s="15">
        <f t="shared" si="39"/>
        <v>5627000</v>
      </c>
      <c r="L112" s="15">
        <f t="shared" si="40"/>
        <v>4282109.7181160497</v>
      </c>
      <c r="N112" s="2">
        <v>42051</v>
      </c>
      <c r="O112" s="38">
        <f t="shared" si="32"/>
        <v>0.20893877061161101</v>
      </c>
      <c r="P112" s="12">
        <f t="shared" si="41"/>
        <v>18052.309780843192</v>
      </c>
      <c r="Q112" s="12">
        <f t="shared" si="42"/>
        <v>0</v>
      </c>
      <c r="R112" s="12">
        <f t="shared" si="43"/>
        <v>0</v>
      </c>
      <c r="S112" s="13">
        <f t="shared" si="44"/>
        <v>7171.2000000000007</v>
      </c>
      <c r="T112" s="13">
        <f t="shared" si="50"/>
        <v>0</v>
      </c>
      <c r="U112" s="14">
        <v>0</v>
      </c>
      <c r="V112" s="15">
        <f t="shared" si="51"/>
        <v>7171.2000000000007</v>
      </c>
      <c r="W112" s="15">
        <f t="shared" si="45"/>
        <v>10881.109780843191</v>
      </c>
      <c r="X112" s="15">
        <f t="shared" si="56"/>
        <v>6518000</v>
      </c>
      <c r="Y112" s="15">
        <f t="shared" si="52"/>
        <v>2221508.7047258988</v>
      </c>
      <c r="Z112" s="15">
        <f t="shared" si="46"/>
        <v>6518000</v>
      </c>
      <c r="AB112" s="2">
        <v>42051</v>
      </c>
      <c r="AC112" s="12">
        <f t="shared" si="33"/>
        <v>5965.8358840385481</v>
      </c>
      <c r="AD112" s="12">
        <f t="shared" si="47"/>
        <v>0</v>
      </c>
      <c r="AE112" s="12">
        <f t="shared" si="55"/>
        <v>0</v>
      </c>
      <c r="AF112" s="13">
        <f t="shared" si="48"/>
        <v>4147.2</v>
      </c>
      <c r="AG112" s="15">
        <f t="shared" si="57"/>
        <v>4147.2</v>
      </c>
      <c r="AH112" s="15">
        <f t="shared" si="49"/>
        <v>1818.6358840385483</v>
      </c>
      <c r="AI112" s="15">
        <f t="shared" si="53"/>
        <v>2945693.45</v>
      </c>
      <c r="AJ112" s="15">
        <f t="shared" si="54"/>
        <v>512596.9609636339</v>
      </c>
    </row>
    <row r="113" spans="1:36" x14ac:dyDescent="0.15">
      <c r="A113" s="2">
        <v>42052</v>
      </c>
      <c r="B113" s="38">
        <v>1.04472926</v>
      </c>
      <c r="C113" s="12">
        <f t="shared" si="35"/>
        <v>90264.608064</v>
      </c>
      <c r="D113" s="12">
        <f>Výpar!$F$18/28</f>
        <v>0</v>
      </c>
      <c r="E113" s="12">
        <f t="shared" si="36"/>
        <v>0</v>
      </c>
      <c r="F113" s="13">
        <f t="shared" si="37"/>
        <v>11664</v>
      </c>
      <c r="G113" s="13">
        <f t="shared" si="38"/>
        <v>7171.2000000000007</v>
      </c>
      <c r="H113" s="14">
        <f t="shared" si="38"/>
        <v>7171.2000000000007</v>
      </c>
      <c r="I113" s="15">
        <f t="shared" si="30"/>
        <v>26006.400000000001</v>
      </c>
      <c r="J113" s="15">
        <f t="shared" si="31"/>
        <v>64258.208063999999</v>
      </c>
      <c r="K113" s="15">
        <f t="shared" si="39"/>
        <v>5627000</v>
      </c>
      <c r="L113" s="15">
        <f t="shared" si="40"/>
        <v>4346367.9261800498</v>
      </c>
      <c r="N113" s="2">
        <v>42052</v>
      </c>
      <c r="O113" s="38">
        <f t="shared" si="32"/>
        <v>0.34480614473730037</v>
      </c>
      <c r="P113" s="12">
        <f t="shared" si="41"/>
        <v>29791.250905302753</v>
      </c>
      <c r="Q113" s="12">
        <f t="shared" si="42"/>
        <v>0</v>
      </c>
      <c r="R113" s="12">
        <f t="shared" si="43"/>
        <v>0</v>
      </c>
      <c r="S113" s="13">
        <f t="shared" si="44"/>
        <v>7171.2000000000007</v>
      </c>
      <c r="T113" s="13">
        <f t="shared" si="50"/>
        <v>0</v>
      </c>
      <c r="U113" s="14">
        <v>0</v>
      </c>
      <c r="V113" s="15">
        <f t="shared" si="51"/>
        <v>7171.2000000000007</v>
      </c>
      <c r="W113" s="15">
        <f t="shared" si="45"/>
        <v>22620.050905302753</v>
      </c>
      <c r="X113" s="15">
        <f t="shared" si="56"/>
        <v>6518000</v>
      </c>
      <c r="Y113" s="15">
        <f t="shared" si="52"/>
        <v>2244128.7556312014</v>
      </c>
      <c r="Z113" s="15">
        <f t="shared" si="46"/>
        <v>6518000</v>
      </c>
      <c r="AB113" s="2">
        <v>42052</v>
      </c>
      <c r="AC113" s="12">
        <f t="shared" si="33"/>
        <v>9845.2616778078354</v>
      </c>
      <c r="AD113" s="12">
        <f t="shared" si="47"/>
        <v>0</v>
      </c>
      <c r="AE113" s="12">
        <f t="shared" si="55"/>
        <v>0</v>
      </c>
      <c r="AF113" s="13">
        <f t="shared" si="48"/>
        <v>4147.2</v>
      </c>
      <c r="AG113" s="15">
        <f t="shared" si="57"/>
        <v>4147.2</v>
      </c>
      <c r="AH113" s="15">
        <f t="shared" si="49"/>
        <v>5698.0616778078356</v>
      </c>
      <c r="AI113" s="15">
        <f t="shared" si="53"/>
        <v>2945693.45</v>
      </c>
      <c r="AJ113" s="15">
        <f t="shared" si="54"/>
        <v>518295.02264144173</v>
      </c>
    </row>
    <row r="114" spans="1:36" x14ac:dyDescent="0.15">
      <c r="A114" s="2">
        <v>42053</v>
      </c>
      <c r="B114" s="38">
        <v>0.62947729299999999</v>
      </c>
      <c r="C114" s="12">
        <f t="shared" si="35"/>
        <v>54386.8381152</v>
      </c>
      <c r="D114" s="12">
        <f>Výpar!$F$18/28</f>
        <v>0</v>
      </c>
      <c r="E114" s="12">
        <f t="shared" si="36"/>
        <v>0</v>
      </c>
      <c r="F114" s="13">
        <f t="shared" si="37"/>
        <v>11664</v>
      </c>
      <c r="G114" s="13">
        <f t="shared" si="38"/>
        <v>7171.2000000000007</v>
      </c>
      <c r="H114" s="14">
        <f t="shared" si="38"/>
        <v>7171.2000000000007</v>
      </c>
      <c r="I114" s="15">
        <f t="shared" si="30"/>
        <v>26006.400000000001</v>
      </c>
      <c r="J114" s="15">
        <f t="shared" si="31"/>
        <v>28380.438115199999</v>
      </c>
      <c r="K114" s="15">
        <f t="shared" si="39"/>
        <v>5627000</v>
      </c>
      <c r="L114" s="15">
        <f t="shared" si="40"/>
        <v>4374748.3642952498</v>
      </c>
      <c r="N114" s="2">
        <v>42053</v>
      </c>
      <c r="O114" s="38">
        <f t="shared" si="32"/>
        <v>0.20775491499013057</v>
      </c>
      <c r="P114" s="12">
        <f t="shared" si="41"/>
        <v>17950.024655147281</v>
      </c>
      <c r="Q114" s="12">
        <f t="shared" si="42"/>
        <v>0</v>
      </c>
      <c r="R114" s="12">
        <f t="shared" si="43"/>
        <v>0</v>
      </c>
      <c r="S114" s="13">
        <f t="shared" si="44"/>
        <v>7171.2000000000007</v>
      </c>
      <c r="T114" s="13">
        <f t="shared" si="50"/>
        <v>0</v>
      </c>
      <c r="U114" s="14">
        <v>0</v>
      </c>
      <c r="V114" s="15">
        <f t="shared" si="51"/>
        <v>7171.2000000000007</v>
      </c>
      <c r="W114" s="15">
        <f t="shared" si="45"/>
        <v>10778.82465514728</v>
      </c>
      <c r="X114" s="15">
        <f t="shared" si="56"/>
        <v>6518000</v>
      </c>
      <c r="Y114" s="15">
        <f t="shared" si="52"/>
        <v>2254907.5802863487</v>
      </c>
      <c r="Z114" s="15">
        <f t="shared" si="46"/>
        <v>6518000</v>
      </c>
      <c r="AB114" s="2">
        <v>42053</v>
      </c>
      <c r="AC114" s="12">
        <f t="shared" si="33"/>
        <v>5932.033213871232</v>
      </c>
      <c r="AD114" s="12">
        <f t="shared" si="47"/>
        <v>0</v>
      </c>
      <c r="AE114" s="12">
        <f t="shared" si="55"/>
        <v>0</v>
      </c>
      <c r="AF114" s="13">
        <f t="shared" si="48"/>
        <v>4147.2</v>
      </c>
      <c r="AG114" s="15">
        <f t="shared" si="57"/>
        <v>4147.2</v>
      </c>
      <c r="AH114" s="15">
        <f t="shared" si="49"/>
        <v>1784.8332138712321</v>
      </c>
      <c r="AI114" s="15">
        <f t="shared" si="53"/>
        <v>2945693.45</v>
      </c>
      <c r="AJ114" s="15">
        <f t="shared" si="54"/>
        <v>520079.85585531296</v>
      </c>
    </row>
    <row r="115" spans="1:36" x14ac:dyDescent="0.15">
      <c r="A115" s="2">
        <v>42054</v>
      </c>
      <c r="B115" s="38">
        <v>0.213029669</v>
      </c>
      <c r="C115" s="12">
        <f t="shared" si="35"/>
        <v>18405.763401600001</v>
      </c>
      <c r="D115" s="12">
        <f>Výpar!$F$18/28</f>
        <v>0</v>
      </c>
      <c r="E115" s="12">
        <f t="shared" si="36"/>
        <v>0</v>
      </c>
      <c r="F115" s="13">
        <f t="shared" si="37"/>
        <v>11664</v>
      </c>
      <c r="G115" s="13">
        <f t="shared" si="38"/>
        <v>7171.2000000000007</v>
      </c>
      <c r="H115" s="14">
        <f t="shared" si="38"/>
        <v>7171.2000000000007</v>
      </c>
      <c r="I115" s="15">
        <f t="shared" si="30"/>
        <v>26006.400000000001</v>
      </c>
      <c r="J115" s="15">
        <f t="shared" si="31"/>
        <v>-7600.6365984000004</v>
      </c>
      <c r="K115" s="15">
        <f t="shared" si="39"/>
        <v>5619399.3634016002</v>
      </c>
      <c r="L115" s="15">
        <f t="shared" si="40"/>
        <v>4359547.0910984501</v>
      </c>
      <c r="N115" s="2">
        <v>42054</v>
      </c>
      <c r="O115" s="38">
        <f t="shared" si="32"/>
        <v>7.030906637242379E-2</v>
      </c>
      <c r="P115" s="12">
        <f t="shared" si="41"/>
        <v>6074.7033345774153</v>
      </c>
      <c r="Q115" s="12">
        <f t="shared" si="42"/>
        <v>0</v>
      </c>
      <c r="R115" s="12">
        <f t="shared" si="43"/>
        <v>0</v>
      </c>
      <c r="S115" s="13">
        <f t="shared" si="44"/>
        <v>7171.2000000000007</v>
      </c>
      <c r="T115" s="13">
        <f t="shared" si="50"/>
        <v>0</v>
      </c>
      <c r="U115" s="14">
        <v>0</v>
      </c>
      <c r="V115" s="15">
        <f t="shared" si="51"/>
        <v>7171.2000000000007</v>
      </c>
      <c r="W115" s="15">
        <f t="shared" si="45"/>
        <v>-1096.4966654225855</v>
      </c>
      <c r="X115" s="15">
        <f t="shared" si="56"/>
        <v>6516903.5033345772</v>
      </c>
      <c r="Y115" s="15">
        <f t="shared" si="52"/>
        <v>2252714.5869555031</v>
      </c>
      <c r="Z115" s="15">
        <f t="shared" si="46"/>
        <v>6518000</v>
      </c>
      <c r="AB115" s="2">
        <v>42054</v>
      </c>
      <c r="AC115" s="12">
        <f t="shared" si="33"/>
        <v>2007.5371837884466</v>
      </c>
      <c r="AD115" s="12">
        <f t="shared" si="47"/>
        <v>0</v>
      </c>
      <c r="AE115" s="12">
        <f t="shared" si="55"/>
        <v>0</v>
      </c>
      <c r="AF115" s="13">
        <f t="shared" si="48"/>
        <v>4147.2</v>
      </c>
      <c r="AG115" s="15">
        <f t="shared" si="57"/>
        <v>4147.2</v>
      </c>
      <c r="AH115" s="15">
        <f t="shared" si="49"/>
        <v>-2139.662816211553</v>
      </c>
      <c r="AI115" s="15">
        <f t="shared" si="53"/>
        <v>2943553.7871837886</v>
      </c>
      <c r="AJ115" s="15">
        <f t="shared" si="54"/>
        <v>515800.53022288979</v>
      </c>
    </row>
    <row r="116" spans="1:36" x14ac:dyDescent="0.15">
      <c r="A116" s="2">
        <v>42055</v>
      </c>
      <c r="B116" s="38">
        <v>0.69916173000000004</v>
      </c>
      <c r="C116" s="12">
        <f t="shared" si="35"/>
        <v>60407.573472000004</v>
      </c>
      <c r="D116" s="12">
        <f>Výpar!$F$18/28</f>
        <v>0</v>
      </c>
      <c r="E116" s="12">
        <f t="shared" si="36"/>
        <v>0</v>
      </c>
      <c r="F116" s="13">
        <f t="shared" si="37"/>
        <v>11664</v>
      </c>
      <c r="G116" s="13">
        <f t="shared" si="38"/>
        <v>7171.2000000000007</v>
      </c>
      <c r="H116" s="14">
        <f t="shared" si="38"/>
        <v>7171.2000000000007</v>
      </c>
      <c r="I116" s="15">
        <f t="shared" si="30"/>
        <v>26006.400000000001</v>
      </c>
      <c r="J116" s="15">
        <f t="shared" si="31"/>
        <v>34401.173472000002</v>
      </c>
      <c r="K116" s="15">
        <f t="shared" si="39"/>
        <v>5627000</v>
      </c>
      <c r="L116" s="15">
        <f t="shared" si="40"/>
        <v>4393948.2645704504</v>
      </c>
      <c r="N116" s="2">
        <v>42055</v>
      </c>
      <c r="O116" s="38">
        <f t="shared" si="32"/>
        <v>0.23075381335558778</v>
      </c>
      <c r="P116" s="12">
        <f t="shared" si="41"/>
        <v>19937.129473922785</v>
      </c>
      <c r="Q116" s="12">
        <f t="shared" si="42"/>
        <v>0</v>
      </c>
      <c r="R116" s="12">
        <f t="shared" si="43"/>
        <v>0</v>
      </c>
      <c r="S116" s="13">
        <f t="shared" si="44"/>
        <v>7171.2000000000007</v>
      </c>
      <c r="T116" s="13">
        <f t="shared" si="50"/>
        <v>0</v>
      </c>
      <c r="U116" s="14">
        <v>0</v>
      </c>
      <c r="V116" s="15">
        <f t="shared" si="51"/>
        <v>7171.2000000000007</v>
      </c>
      <c r="W116" s="15">
        <f t="shared" si="45"/>
        <v>12765.929473922784</v>
      </c>
      <c r="X116" s="15">
        <f t="shared" si="56"/>
        <v>6518000</v>
      </c>
      <c r="Y116" s="15">
        <f t="shared" si="52"/>
        <v>2265480.5164294257</v>
      </c>
      <c r="Z116" s="15">
        <f t="shared" si="46"/>
        <v>6518000</v>
      </c>
      <c r="AB116" s="2">
        <v>42055</v>
      </c>
      <c r="AC116" s="12">
        <f t="shared" si="33"/>
        <v>6588.7215477805521</v>
      </c>
      <c r="AD116" s="12">
        <f t="shared" si="47"/>
        <v>0</v>
      </c>
      <c r="AE116" s="12">
        <f t="shared" si="55"/>
        <v>0</v>
      </c>
      <c r="AF116" s="13">
        <f t="shared" si="48"/>
        <v>4147.2</v>
      </c>
      <c r="AG116" s="15">
        <f t="shared" si="57"/>
        <v>4147.2</v>
      </c>
      <c r="AH116" s="15">
        <f t="shared" si="49"/>
        <v>2441.5215477805523</v>
      </c>
      <c r="AI116" s="15">
        <f t="shared" si="53"/>
        <v>2945693.45</v>
      </c>
      <c r="AJ116" s="15">
        <f t="shared" si="54"/>
        <v>518242.05177067034</v>
      </c>
    </row>
    <row r="117" spans="1:36" x14ac:dyDescent="0.15">
      <c r="A117" s="2">
        <v>42056</v>
      </c>
      <c r="B117" s="38">
        <v>1.038400201</v>
      </c>
      <c r="C117" s="12">
        <f t="shared" si="35"/>
        <v>89717.777366399998</v>
      </c>
      <c r="D117" s="12">
        <f>Výpar!$F$18/28</f>
        <v>0</v>
      </c>
      <c r="E117" s="12">
        <f t="shared" si="36"/>
        <v>0</v>
      </c>
      <c r="F117" s="13">
        <f t="shared" si="37"/>
        <v>11664</v>
      </c>
      <c r="G117" s="13">
        <f t="shared" si="38"/>
        <v>7171.2000000000007</v>
      </c>
      <c r="H117" s="14">
        <f t="shared" si="38"/>
        <v>7171.2000000000007</v>
      </c>
      <c r="I117" s="15">
        <f t="shared" si="30"/>
        <v>26006.400000000001</v>
      </c>
      <c r="J117" s="15">
        <f t="shared" si="31"/>
        <v>63711.377366399996</v>
      </c>
      <c r="K117" s="15">
        <f t="shared" si="39"/>
        <v>5627000</v>
      </c>
      <c r="L117" s="15">
        <f t="shared" si="40"/>
        <v>4457659.6419368507</v>
      </c>
      <c r="N117" s="2">
        <v>42056</v>
      </c>
      <c r="O117" s="38">
        <f t="shared" si="32"/>
        <v>0.34271727969143678</v>
      </c>
      <c r="P117" s="12">
        <f t="shared" si="41"/>
        <v>29610.772965340137</v>
      </c>
      <c r="Q117" s="12">
        <f t="shared" si="42"/>
        <v>0</v>
      </c>
      <c r="R117" s="12">
        <f t="shared" si="43"/>
        <v>0</v>
      </c>
      <c r="S117" s="13">
        <f t="shared" si="44"/>
        <v>7171.2000000000007</v>
      </c>
      <c r="T117" s="13">
        <f t="shared" si="50"/>
        <v>0</v>
      </c>
      <c r="U117" s="14">
        <v>0</v>
      </c>
      <c r="V117" s="15">
        <f t="shared" si="51"/>
        <v>7171.2000000000007</v>
      </c>
      <c r="W117" s="15">
        <f t="shared" si="45"/>
        <v>22439.572965340136</v>
      </c>
      <c r="X117" s="15">
        <f t="shared" si="56"/>
        <v>6518000</v>
      </c>
      <c r="Y117" s="15">
        <f t="shared" si="52"/>
        <v>2287920.0893947659</v>
      </c>
      <c r="Z117" s="15">
        <f t="shared" si="46"/>
        <v>6518000</v>
      </c>
      <c r="AB117" s="2">
        <v>42056</v>
      </c>
      <c r="AC117" s="12">
        <f t="shared" si="33"/>
        <v>9785.6182425035677</v>
      </c>
      <c r="AD117" s="12">
        <f t="shared" si="47"/>
        <v>0</v>
      </c>
      <c r="AE117" s="12">
        <f t="shared" si="55"/>
        <v>0</v>
      </c>
      <c r="AF117" s="13">
        <f t="shared" si="48"/>
        <v>4147.2</v>
      </c>
      <c r="AG117" s="15">
        <f t="shared" si="57"/>
        <v>4147.2</v>
      </c>
      <c r="AH117" s="15">
        <f t="shared" si="49"/>
        <v>5638.4182425035679</v>
      </c>
      <c r="AI117" s="15">
        <f t="shared" si="53"/>
        <v>2945693.45</v>
      </c>
      <c r="AJ117" s="15">
        <f t="shared" si="54"/>
        <v>523880.47001317388</v>
      </c>
    </row>
    <row r="118" spans="1:36" x14ac:dyDescent="0.15">
      <c r="A118" s="2">
        <v>42057</v>
      </c>
      <c r="B118" s="38">
        <v>0.61716995299999999</v>
      </c>
      <c r="C118" s="12">
        <f t="shared" si="35"/>
        <v>53323.483939199999</v>
      </c>
      <c r="D118" s="12">
        <f>Výpar!$F$18/28</f>
        <v>0</v>
      </c>
      <c r="E118" s="12">
        <f t="shared" si="36"/>
        <v>0</v>
      </c>
      <c r="F118" s="13">
        <f t="shared" si="37"/>
        <v>11664</v>
      </c>
      <c r="G118" s="13">
        <f t="shared" si="38"/>
        <v>7171.2000000000007</v>
      </c>
      <c r="H118" s="14">
        <f t="shared" si="38"/>
        <v>7171.2000000000007</v>
      </c>
      <c r="I118" s="15">
        <f t="shared" si="30"/>
        <v>26006.400000000001</v>
      </c>
      <c r="J118" s="15">
        <f t="shared" si="31"/>
        <v>27317.083939199998</v>
      </c>
      <c r="K118" s="15">
        <f t="shared" si="39"/>
        <v>5627000</v>
      </c>
      <c r="L118" s="15">
        <f t="shared" si="40"/>
        <v>4484976.725876051</v>
      </c>
      <c r="N118" s="2">
        <v>42057</v>
      </c>
      <c r="O118" s="38">
        <f t="shared" si="32"/>
        <v>0.20369295691175612</v>
      </c>
      <c r="P118" s="12">
        <f t="shared" si="41"/>
        <v>17599.07147717573</v>
      </c>
      <c r="Q118" s="12">
        <f t="shared" si="42"/>
        <v>0</v>
      </c>
      <c r="R118" s="12">
        <f t="shared" si="43"/>
        <v>0</v>
      </c>
      <c r="S118" s="13">
        <f t="shared" si="44"/>
        <v>7171.2000000000007</v>
      </c>
      <c r="T118" s="13">
        <f t="shared" si="50"/>
        <v>0</v>
      </c>
      <c r="U118" s="14">
        <v>0</v>
      </c>
      <c r="V118" s="15">
        <f t="shared" si="51"/>
        <v>7171.2000000000007</v>
      </c>
      <c r="W118" s="15">
        <f t="shared" si="45"/>
        <v>10427.87147717573</v>
      </c>
      <c r="X118" s="15">
        <f t="shared" si="56"/>
        <v>6518000</v>
      </c>
      <c r="Y118" s="15">
        <f t="shared" si="52"/>
        <v>2298347.9608719414</v>
      </c>
      <c r="Z118" s="15">
        <f t="shared" si="46"/>
        <v>6518000</v>
      </c>
      <c r="AB118" s="2">
        <v>42057</v>
      </c>
      <c r="AC118" s="12">
        <f t="shared" si="33"/>
        <v>5816.0519855310295</v>
      </c>
      <c r="AD118" s="12">
        <f t="shared" si="47"/>
        <v>0</v>
      </c>
      <c r="AE118" s="12">
        <f t="shared" si="55"/>
        <v>0</v>
      </c>
      <c r="AF118" s="13">
        <f t="shared" si="48"/>
        <v>4147.2</v>
      </c>
      <c r="AG118" s="15">
        <f t="shared" si="57"/>
        <v>4147.2</v>
      </c>
      <c r="AH118" s="15">
        <f t="shared" si="49"/>
        <v>1668.8519855310296</v>
      </c>
      <c r="AI118" s="15">
        <f t="shared" si="53"/>
        <v>2945693.45</v>
      </c>
      <c r="AJ118" s="15">
        <f t="shared" si="54"/>
        <v>525549.32199870492</v>
      </c>
    </row>
    <row r="119" spans="1:36" x14ac:dyDescent="0.15">
      <c r="A119" s="2">
        <v>42058</v>
      </c>
      <c r="B119" s="38">
        <v>0.62230335599999997</v>
      </c>
      <c r="C119" s="12">
        <f t="shared" si="35"/>
        <v>53767.009958399998</v>
      </c>
      <c r="D119" s="12">
        <f>Výpar!$F$18/28</f>
        <v>0</v>
      </c>
      <c r="E119" s="12">
        <f t="shared" si="36"/>
        <v>0</v>
      </c>
      <c r="F119" s="13">
        <f t="shared" si="37"/>
        <v>11664</v>
      </c>
      <c r="G119" s="13">
        <f t="shared" si="38"/>
        <v>7171.2000000000007</v>
      </c>
      <c r="H119" s="14">
        <f t="shared" si="38"/>
        <v>7171.2000000000007</v>
      </c>
      <c r="I119" s="15">
        <f t="shared" si="30"/>
        <v>26006.400000000001</v>
      </c>
      <c r="J119" s="15">
        <f t="shared" si="31"/>
        <v>27760.609958399997</v>
      </c>
      <c r="K119" s="15">
        <f t="shared" si="39"/>
        <v>5627000</v>
      </c>
      <c r="L119" s="15">
        <f t="shared" si="40"/>
        <v>4512737.335834451</v>
      </c>
      <c r="N119" s="2">
        <v>42058</v>
      </c>
      <c r="O119" s="38">
        <f t="shared" si="32"/>
        <v>0.20538720341712624</v>
      </c>
      <c r="P119" s="12">
        <f t="shared" si="41"/>
        <v>17745.454375239708</v>
      </c>
      <c r="Q119" s="12">
        <f t="shared" si="42"/>
        <v>0</v>
      </c>
      <c r="R119" s="12">
        <f t="shared" si="43"/>
        <v>0</v>
      </c>
      <c r="S119" s="13">
        <f t="shared" si="44"/>
        <v>7171.2000000000007</v>
      </c>
      <c r="T119" s="13">
        <f t="shared" si="50"/>
        <v>0</v>
      </c>
      <c r="U119" s="14">
        <v>0</v>
      </c>
      <c r="V119" s="15">
        <f t="shared" si="51"/>
        <v>7171.2000000000007</v>
      </c>
      <c r="W119" s="15">
        <f t="shared" si="45"/>
        <v>10574.254375239707</v>
      </c>
      <c r="X119" s="15">
        <f t="shared" si="56"/>
        <v>6518000</v>
      </c>
      <c r="Y119" s="15">
        <f t="shared" si="52"/>
        <v>2308922.2152471812</v>
      </c>
      <c r="Z119" s="15">
        <f t="shared" si="46"/>
        <v>6518000</v>
      </c>
      <c r="AB119" s="2">
        <v>42058</v>
      </c>
      <c r="AC119" s="12">
        <f t="shared" si="33"/>
        <v>5864.4278641128585</v>
      </c>
      <c r="AD119" s="12">
        <f t="shared" si="47"/>
        <v>0</v>
      </c>
      <c r="AE119" s="12">
        <f t="shared" si="55"/>
        <v>0</v>
      </c>
      <c r="AF119" s="13">
        <f t="shared" si="48"/>
        <v>4147.2</v>
      </c>
      <c r="AG119" s="15">
        <f t="shared" si="57"/>
        <v>4147.2</v>
      </c>
      <c r="AH119" s="15">
        <f t="shared" si="49"/>
        <v>1717.2278641128587</v>
      </c>
      <c r="AI119" s="15">
        <f t="shared" si="53"/>
        <v>2945693.45</v>
      </c>
      <c r="AJ119" s="15">
        <f t="shared" si="54"/>
        <v>527266.54986281774</v>
      </c>
    </row>
    <row r="120" spans="1:36" x14ac:dyDescent="0.15">
      <c r="A120" s="2">
        <v>42059</v>
      </c>
      <c r="B120" s="38">
        <v>0.19868179499999999</v>
      </c>
      <c r="C120" s="12">
        <f t="shared" si="35"/>
        <v>17166.107088000001</v>
      </c>
      <c r="D120" s="12">
        <f>Výpar!$F$18/28</f>
        <v>0</v>
      </c>
      <c r="E120" s="12">
        <f t="shared" si="36"/>
        <v>0</v>
      </c>
      <c r="F120" s="13">
        <f t="shared" si="37"/>
        <v>11664</v>
      </c>
      <c r="G120" s="13">
        <f t="shared" si="38"/>
        <v>7171.2000000000007</v>
      </c>
      <c r="H120" s="14">
        <f t="shared" si="38"/>
        <v>7171.2000000000007</v>
      </c>
      <c r="I120" s="15">
        <f t="shared" si="30"/>
        <v>26006.400000000001</v>
      </c>
      <c r="J120" s="15">
        <f t="shared" si="31"/>
        <v>-8840.2929120000008</v>
      </c>
      <c r="K120" s="15">
        <f t="shared" si="39"/>
        <v>5618159.7070880001</v>
      </c>
      <c r="L120" s="15">
        <f t="shared" si="40"/>
        <v>4495056.7500104513</v>
      </c>
      <c r="N120" s="2">
        <v>42059</v>
      </c>
      <c r="O120" s="38">
        <f t="shared" si="32"/>
        <v>6.5573643226415082E-2</v>
      </c>
      <c r="P120" s="12">
        <f t="shared" si="41"/>
        <v>5665.562774762263</v>
      </c>
      <c r="Q120" s="12">
        <f t="shared" si="42"/>
        <v>0</v>
      </c>
      <c r="R120" s="12">
        <f t="shared" si="43"/>
        <v>0</v>
      </c>
      <c r="S120" s="13">
        <f t="shared" si="44"/>
        <v>7171.2000000000007</v>
      </c>
      <c r="T120" s="13">
        <f t="shared" si="50"/>
        <v>0</v>
      </c>
      <c r="U120" s="14">
        <v>0</v>
      </c>
      <c r="V120" s="15">
        <f t="shared" si="51"/>
        <v>7171.2000000000007</v>
      </c>
      <c r="W120" s="15">
        <f t="shared" si="45"/>
        <v>-1505.6372252377378</v>
      </c>
      <c r="X120" s="15">
        <f t="shared" si="56"/>
        <v>6516494.3627747623</v>
      </c>
      <c r="Y120" s="15">
        <f t="shared" si="52"/>
        <v>2305910.9407967059</v>
      </c>
      <c r="Z120" s="15">
        <f t="shared" si="46"/>
        <v>6518000</v>
      </c>
      <c r="AB120" s="2">
        <v>42059</v>
      </c>
      <c r="AC120" s="12">
        <f t="shared" si="33"/>
        <v>1872.3264842716978</v>
      </c>
      <c r="AD120" s="12">
        <f t="shared" si="47"/>
        <v>0</v>
      </c>
      <c r="AE120" s="12">
        <f t="shared" si="55"/>
        <v>0</v>
      </c>
      <c r="AF120" s="13">
        <f t="shared" si="48"/>
        <v>4147.2</v>
      </c>
      <c r="AG120" s="15">
        <f t="shared" si="57"/>
        <v>4147.2</v>
      </c>
      <c r="AH120" s="15">
        <f t="shared" si="49"/>
        <v>-2274.8735157283018</v>
      </c>
      <c r="AI120" s="15">
        <f t="shared" si="53"/>
        <v>2943418.5764842718</v>
      </c>
      <c r="AJ120" s="15">
        <f t="shared" si="54"/>
        <v>522716.80283136095</v>
      </c>
    </row>
    <row r="121" spans="1:36" x14ac:dyDescent="0.15">
      <c r="A121" s="2">
        <v>42060</v>
      </c>
      <c r="B121" s="38">
        <v>0.62110770000000004</v>
      </c>
      <c r="C121" s="12">
        <f t="shared" si="35"/>
        <v>53663.705280000002</v>
      </c>
      <c r="D121" s="12">
        <f>Výpar!$F$18/28</f>
        <v>0</v>
      </c>
      <c r="E121" s="12">
        <f t="shared" si="36"/>
        <v>0</v>
      </c>
      <c r="F121" s="13">
        <f t="shared" si="37"/>
        <v>11664</v>
      </c>
      <c r="G121" s="13">
        <f t="shared" si="38"/>
        <v>7171.2000000000007</v>
      </c>
      <c r="H121" s="14">
        <f t="shared" si="38"/>
        <v>7171.2000000000007</v>
      </c>
      <c r="I121" s="15">
        <f t="shared" si="30"/>
        <v>26006.400000000001</v>
      </c>
      <c r="J121" s="15">
        <f t="shared" si="31"/>
        <v>27657.30528</v>
      </c>
      <c r="K121" s="15">
        <f t="shared" si="39"/>
        <v>5627000</v>
      </c>
      <c r="L121" s="15">
        <f t="shared" si="40"/>
        <v>4522714.0552904513</v>
      </c>
      <c r="N121" s="2">
        <v>42060</v>
      </c>
      <c r="O121" s="38">
        <f t="shared" si="32"/>
        <v>0.20499258487663277</v>
      </c>
      <c r="P121" s="12">
        <f t="shared" si="41"/>
        <v>17711.359333341072</v>
      </c>
      <c r="Q121" s="12">
        <f t="shared" si="42"/>
        <v>0</v>
      </c>
      <c r="R121" s="12">
        <f t="shared" si="43"/>
        <v>0</v>
      </c>
      <c r="S121" s="13">
        <f t="shared" si="44"/>
        <v>7171.2000000000007</v>
      </c>
      <c r="T121" s="13">
        <f t="shared" si="50"/>
        <v>0</v>
      </c>
      <c r="U121" s="14">
        <v>0</v>
      </c>
      <c r="V121" s="15">
        <f t="shared" si="51"/>
        <v>7171.2000000000007</v>
      </c>
      <c r="W121" s="15">
        <f t="shared" si="45"/>
        <v>10540.159333341071</v>
      </c>
      <c r="X121" s="15">
        <f t="shared" si="56"/>
        <v>6518000</v>
      </c>
      <c r="Y121" s="15">
        <f t="shared" si="52"/>
        <v>2316451.1001300472</v>
      </c>
      <c r="Z121" s="15">
        <f t="shared" si="46"/>
        <v>6518000</v>
      </c>
      <c r="AB121" s="2">
        <v>42060</v>
      </c>
      <c r="AC121" s="12">
        <f t="shared" si="33"/>
        <v>5853.1603073904198</v>
      </c>
      <c r="AD121" s="12">
        <f t="shared" si="47"/>
        <v>0</v>
      </c>
      <c r="AE121" s="12">
        <f t="shared" si="55"/>
        <v>0</v>
      </c>
      <c r="AF121" s="13">
        <f t="shared" si="48"/>
        <v>4147.2</v>
      </c>
      <c r="AG121" s="15">
        <f t="shared" si="57"/>
        <v>4147.2</v>
      </c>
      <c r="AH121" s="15">
        <f t="shared" si="49"/>
        <v>1705.96030739042</v>
      </c>
      <c r="AI121" s="15">
        <f t="shared" si="53"/>
        <v>2945124.5367916622</v>
      </c>
      <c r="AJ121" s="15">
        <f t="shared" si="54"/>
        <v>523853.84993041342</v>
      </c>
    </row>
    <row r="122" spans="1:36" x14ac:dyDescent="0.15">
      <c r="A122" s="2">
        <v>42061</v>
      </c>
      <c r="B122" s="38">
        <v>0.62195257800000003</v>
      </c>
      <c r="C122" s="12">
        <f t="shared" si="35"/>
        <v>53736.702739200002</v>
      </c>
      <c r="D122" s="12">
        <f>Výpar!$F$18/28</f>
        <v>0</v>
      </c>
      <c r="E122" s="12">
        <f t="shared" si="36"/>
        <v>0</v>
      </c>
      <c r="F122" s="13">
        <f t="shared" si="37"/>
        <v>11664</v>
      </c>
      <c r="G122" s="13">
        <f t="shared" si="38"/>
        <v>7171.2000000000007</v>
      </c>
      <c r="H122" s="14">
        <f t="shared" si="38"/>
        <v>7171.2000000000007</v>
      </c>
      <c r="I122" s="15">
        <f t="shared" si="30"/>
        <v>26006.400000000001</v>
      </c>
      <c r="J122" s="15">
        <f t="shared" si="31"/>
        <v>27730.3027392</v>
      </c>
      <c r="K122" s="15">
        <f t="shared" si="39"/>
        <v>5627000</v>
      </c>
      <c r="L122" s="15">
        <f t="shared" si="40"/>
        <v>4550444.3580296515</v>
      </c>
      <c r="N122" s="2">
        <v>42061</v>
      </c>
      <c r="O122" s="38">
        <f t="shared" si="32"/>
        <v>0.20527143140377357</v>
      </c>
      <c r="P122" s="12">
        <f t="shared" si="41"/>
        <v>17735.451673286036</v>
      </c>
      <c r="Q122" s="12">
        <f t="shared" si="42"/>
        <v>0</v>
      </c>
      <c r="R122" s="12">
        <f t="shared" si="43"/>
        <v>0</v>
      </c>
      <c r="S122" s="13">
        <f t="shared" si="44"/>
        <v>7171.2000000000007</v>
      </c>
      <c r="T122" s="13">
        <f t="shared" si="50"/>
        <v>0</v>
      </c>
      <c r="U122" s="14">
        <v>0</v>
      </c>
      <c r="V122" s="15">
        <f t="shared" si="51"/>
        <v>7171.2000000000007</v>
      </c>
      <c r="W122" s="15">
        <f t="shared" si="45"/>
        <v>10564.251673286035</v>
      </c>
      <c r="X122" s="15">
        <f t="shared" si="56"/>
        <v>6518000</v>
      </c>
      <c r="Y122" s="15">
        <f t="shared" si="52"/>
        <v>2327015.351803333</v>
      </c>
      <c r="Z122" s="15">
        <f t="shared" si="46"/>
        <v>6518000</v>
      </c>
      <c r="AB122" s="2">
        <v>42061</v>
      </c>
      <c r="AC122" s="12">
        <f t="shared" si="33"/>
        <v>5861.1222218445273</v>
      </c>
      <c r="AD122" s="12">
        <f t="shared" si="47"/>
        <v>0</v>
      </c>
      <c r="AE122" s="12">
        <f t="shared" si="55"/>
        <v>0</v>
      </c>
      <c r="AF122" s="13">
        <f t="shared" si="48"/>
        <v>4147.2</v>
      </c>
      <c r="AG122" s="15">
        <f t="shared" si="57"/>
        <v>4147.2</v>
      </c>
      <c r="AH122" s="15">
        <f t="shared" si="49"/>
        <v>1713.9222218445275</v>
      </c>
      <c r="AI122" s="15">
        <f t="shared" si="53"/>
        <v>2945693.45</v>
      </c>
      <c r="AJ122" s="15">
        <f t="shared" si="54"/>
        <v>525567.77215225797</v>
      </c>
    </row>
    <row r="123" spans="1:36" x14ac:dyDescent="0.15">
      <c r="A123" s="2">
        <v>42062</v>
      </c>
      <c r="B123" s="38">
        <v>0.20346442000000001</v>
      </c>
      <c r="C123" s="12">
        <f t="shared" si="35"/>
        <v>17579.325887999999</v>
      </c>
      <c r="D123" s="12">
        <f>Výpar!$F$18/28</f>
        <v>0</v>
      </c>
      <c r="E123" s="12">
        <f t="shared" si="36"/>
        <v>0</v>
      </c>
      <c r="F123" s="13">
        <f t="shared" si="37"/>
        <v>11664</v>
      </c>
      <c r="G123" s="13">
        <f t="shared" si="38"/>
        <v>7171.2000000000007</v>
      </c>
      <c r="H123" s="14">
        <f t="shared" si="38"/>
        <v>7171.2000000000007</v>
      </c>
      <c r="I123" s="15">
        <f t="shared" si="30"/>
        <v>26006.400000000001</v>
      </c>
      <c r="J123" s="15">
        <f t="shared" si="31"/>
        <v>-8427.0741120000021</v>
      </c>
      <c r="K123" s="15">
        <f t="shared" si="39"/>
        <v>5618572.9258880001</v>
      </c>
      <c r="L123" s="15">
        <f t="shared" si="40"/>
        <v>4533590.2098056516</v>
      </c>
      <c r="N123" s="2">
        <v>42062</v>
      </c>
      <c r="O123" s="38">
        <f t="shared" si="32"/>
        <v>6.7152117718432505E-2</v>
      </c>
      <c r="P123" s="12">
        <f t="shared" si="41"/>
        <v>5801.9429708725684</v>
      </c>
      <c r="Q123" s="12">
        <f t="shared" si="42"/>
        <v>0</v>
      </c>
      <c r="R123" s="12">
        <f t="shared" si="43"/>
        <v>0</v>
      </c>
      <c r="S123" s="13">
        <f t="shared" si="44"/>
        <v>7171.2000000000007</v>
      </c>
      <c r="T123" s="13">
        <f t="shared" si="50"/>
        <v>0</v>
      </c>
      <c r="U123" s="14">
        <v>0</v>
      </c>
      <c r="V123" s="15">
        <f t="shared" si="51"/>
        <v>7171.2000000000007</v>
      </c>
      <c r="W123" s="15">
        <f t="shared" si="45"/>
        <v>-1369.2570291274324</v>
      </c>
      <c r="X123" s="15">
        <f t="shared" si="56"/>
        <v>6516630.7429708727</v>
      </c>
      <c r="Y123" s="15">
        <f t="shared" si="52"/>
        <v>2324276.8377450784</v>
      </c>
      <c r="Z123" s="15">
        <f t="shared" si="46"/>
        <v>6518000</v>
      </c>
      <c r="AB123" s="2">
        <v>42062</v>
      </c>
      <c r="AC123" s="12">
        <f t="shared" si="33"/>
        <v>1917.3967205851959</v>
      </c>
      <c r="AD123" s="12">
        <f t="shared" si="47"/>
        <v>0</v>
      </c>
      <c r="AE123" s="12">
        <f t="shared" si="55"/>
        <v>0</v>
      </c>
      <c r="AF123" s="13">
        <f t="shared" si="48"/>
        <v>4147.2</v>
      </c>
      <c r="AG123" s="15">
        <f t="shared" si="57"/>
        <v>4147.2</v>
      </c>
      <c r="AH123" s="15">
        <f t="shared" si="49"/>
        <v>-2229.8032794148039</v>
      </c>
      <c r="AI123" s="15">
        <f t="shared" si="53"/>
        <v>2943463.6467205854</v>
      </c>
      <c r="AJ123" s="15">
        <f t="shared" si="54"/>
        <v>521108.16559342842</v>
      </c>
    </row>
    <row r="124" spans="1:36" x14ac:dyDescent="0.15">
      <c r="A124" s="2">
        <v>42063</v>
      </c>
      <c r="B124" s="38">
        <v>1.007686825</v>
      </c>
      <c r="C124" s="12">
        <f t="shared" si="35"/>
        <v>87064.141680000001</v>
      </c>
      <c r="D124" s="12">
        <f>Výpar!$F$18/28</f>
        <v>0</v>
      </c>
      <c r="E124" s="12">
        <f t="shared" si="36"/>
        <v>0</v>
      </c>
      <c r="F124" s="13">
        <f t="shared" si="37"/>
        <v>11664</v>
      </c>
      <c r="G124" s="13">
        <f t="shared" si="38"/>
        <v>7171.2000000000007</v>
      </c>
      <c r="H124" s="14">
        <f t="shared" si="38"/>
        <v>7171.2000000000007</v>
      </c>
      <c r="I124" s="15">
        <f t="shared" si="30"/>
        <v>26006.400000000001</v>
      </c>
      <c r="J124" s="15">
        <f t="shared" si="31"/>
        <v>61057.741679999999</v>
      </c>
      <c r="K124" s="15">
        <f t="shared" si="39"/>
        <v>5627000</v>
      </c>
      <c r="L124" s="15">
        <f t="shared" si="40"/>
        <v>4594647.9514856515</v>
      </c>
      <c r="N124" s="2">
        <v>42063</v>
      </c>
      <c r="O124" s="38">
        <f t="shared" si="32"/>
        <v>0.33258052830914364</v>
      </c>
      <c r="P124" s="12">
        <f t="shared" si="41"/>
        <v>28734.95764591001</v>
      </c>
      <c r="Q124" s="12">
        <f t="shared" si="42"/>
        <v>0</v>
      </c>
      <c r="R124" s="12">
        <f t="shared" si="43"/>
        <v>0</v>
      </c>
      <c r="S124" s="13">
        <f t="shared" si="44"/>
        <v>7171.2000000000007</v>
      </c>
      <c r="T124" s="13">
        <f t="shared" si="50"/>
        <v>0</v>
      </c>
      <c r="U124" s="14">
        <v>0</v>
      </c>
      <c r="V124" s="15">
        <f t="shared" si="51"/>
        <v>7171.2000000000007</v>
      </c>
      <c r="W124" s="15">
        <f t="shared" si="45"/>
        <v>21563.757645910009</v>
      </c>
      <c r="X124" s="15">
        <f t="shared" si="56"/>
        <v>6518000</v>
      </c>
      <c r="Y124" s="15">
        <f t="shared" si="52"/>
        <v>2345840.5953909885</v>
      </c>
      <c r="Z124" s="15">
        <f t="shared" si="46"/>
        <v>6518000</v>
      </c>
      <c r="AB124" s="2">
        <v>42063</v>
      </c>
      <c r="AC124" s="12">
        <f t="shared" si="33"/>
        <v>9496.1832325863561</v>
      </c>
      <c r="AD124" s="12">
        <f t="shared" si="47"/>
        <v>0</v>
      </c>
      <c r="AE124" s="12">
        <f t="shared" si="55"/>
        <v>0</v>
      </c>
      <c r="AF124" s="13">
        <f t="shared" si="48"/>
        <v>4147.2</v>
      </c>
      <c r="AG124" s="15">
        <f t="shared" si="57"/>
        <v>4147.2</v>
      </c>
      <c r="AH124" s="15">
        <f t="shared" si="49"/>
        <v>5348.9832325863563</v>
      </c>
      <c r="AI124" s="15">
        <f t="shared" si="53"/>
        <v>2945693.45</v>
      </c>
      <c r="AJ124" s="15">
        <f t="shared" si="54"/>
        <v>526457.14882601483</v>
      </c>
    </row>
    <row r="125" spans="1:36" x14ac:dyDescent="0.15">
      <c r="A125" s="2">
        <v>42064</v>
      </c>
      <c r="B125" s="38">
        <v>1.2887510959999999</v>
      </c>
      <c r="C125" s="12">
        <f t="shared" si="35"/>
        <v>111348.09469439999</v>
      </c>
      <c r="D125" s="12">
        <f>Výpar!$G$18/31</f>
        <v>0</v>
      </c>
      <c r="E125" s="12">
        <f t="shared" si="36"/>
        <v>0</v>
      </c>
      <c r="F125" s="13">
        <f t="shared" si="37"/>
        <v>11664</v>
      </c>
      <c r="G125" s="13">
        <f t="shared" si="38"/>
        <v>7171.2000000000007</v>
      </c>
      <c r="H125" s="14">
        <f t="shared" si="38"/>
        <v>7171.2000000000007</v>
      </c>
      <c r="I125" s="15">
        <f t="shared" si="30"/>
        <v>26006.400000000001</v>
      </c>
      <c r="J125" s="15">
        <f t="shared" si="31"/>
        <v>85341.694694399979</v>
      </c>
      <c r="K125" s="15">
        <f t="shared" si="39"/>
        <v>5627000</v>
      </c>
      <c r="L125" s="15">
        <f t="shared" si="40"/>
        <v>4679989.6461800514</v>
      </c>
      <c r="N125" s="2">
        <v>42064</v>
      </c>
      <c r="O125" s="38">
        <f t="shared" si="32"/>
        <v>0.42534397566095783</v>
      </c>
      <c r="P125" s="12">
        <f t="shared" si="41"/>
        <v>36749.719497106758</v>
      </c>
      <c r="Q125" s="12">
        <f t="shared" si="42"/>
        <v>0</v>
      </c>
      <c r="R125" s="12">
        <f t="shared" si="43"/>
        <v>0</v>
      </c>
      <c r="S125" s="13">
        <f t="shared" si="44"/>
        <v>7171.2000000000007</v>
      </c>
      <c r="T125" s="13">
        <f t="shared" si="50"/>
        <v>0</v>
      </c>
      <c r="U125" s="14">
        <v>0</v>
      </c>
      <c r="V125" s="15">
        <f t="shared" si="51"/>
        <v>7171.2000000000007</v>
      </c>
      <c r="W125" s="15">
        <f t="shared" si="45"/>
        <v>29578.519497106758</v>
      </c>
      <c r="X125" s="15">
        <f t="shared" si="56"/>
        <v>6518000</v>
      </c>
      <c r="Y125" s="15">
        <f t="shared" si="52"/>
        <v>2375419.1148880953</v>
      </c>
      <c r="Z125" s="15">
        <f t="shared" si="46"/>
        <v>6518000</v>
      </c>
      <c r="AB125" s="2">
        <v>42064</v>
      </c>
      <c r="AC125" s="12">
        <f t="shared" si="33"/>
        <v>12144.861126682377</v>
      </c>
      <c r="AD125" s="12">
        <f t="shared" si="47"/>
        <v>0</v>
      </c>
      <c r="AE125" s="12">
        <f t="shared" si="55"/>
        <v>0</v>
      </c>
      <c r="AF125" s="13">
        <f t="shared" si="48"/>
        <v>4147.2</v>
      </c>
      <c r="AG125" s="15">
        <f t="shared" si="57"/>
        <v>4147.2</v>
      </c>
      <c r="AH125" s="15">
        <f t="shared" si="49"/>
        <v>7997.6611266823775</v>
      </c>
      <c r="AI125" s="15">
        <f t="shared" si="53"/>
        <v>2945693.45</v>
      </c>
      <c r="AJ125" s="15">
        <f t="shared" si="54"/>
        <v>534454.80995269725</v>
      </c>
    </row>
    <row r="126" spans="1:36" x14ac:dyDescent="0.15">
      <c r="A126" s="2">
        <v>42065</v>
      </c>
      <c r="B126" s="38">
        <v>0.19868179499999999</v>
      </c>
      <c r="C126" s="12">
        <f t="shared" si="35"/>
        <v>17166.107088000001</v>
      </c>
      <c r="D126" s="12">
        <f>Výpar!$G$18/31</f>
        <v>0</v>
      </c>
      <c r="E126" s="12">
        <f t="shared" si="36"/>
        <v>0</v>
      </c>
      <c r="F126" s="13">
        <f t="shared" si="37"/>
        <v>11664</v>
      </c>
      <c r="G126" s="13">
        <f t="shared" si="38"/>
        <v>7171.2000000000007</v>
      </c>
      <c r="H126" s="14">
        <f t="shared" si="38"/>
        <v>7171.2000000000007</v>
      </c>
      <c r="I126" s="15">
        <f t="shared" si="30"/>
        <v>26006.400000000001</v>
      </c>
      <c r="J126" s="15">
        <f t="shared" si="31"/>
        <v>-8840.2929120000008</v>
      </c>
      <c r="K126" s="15">
        <f t="shared" si="39"/>
        <v>5618159.7070880001</v>
      </c>
      <c r="L126" s="15">
        <f t="shared" si="40"/>
        <v>4662309.0603560517</v>
      </c>
      <c r="N126" s="2">
        <v>42065</v>
      </c>
      <c r="O126" s="38">
        <f t="shared" si="32"/>
        <v>6.5573643226415082E-2</v>
      </c>
      <c r="P126" s="12">
        <f t="shared" si="41"/>
        <v>5665.562774762263</v>
      </c>
      <c r="Q126" s="12">
        <f t="shared" si="42"/>
        <v>0</v>
      </c>
      <c r="R126" s="12">
        <f t="shared" si="43"/>
        <v>0</v>
      </c>
      <c r="S126" s="13">
        <f t="shared" si="44"/>
        <v>7171.2000000000007</v>
      </c>
      <c r="T126" s="13">
        <f t="shared" si="50"/>
        <v>0</v>
      </c>
      <c r="U126" s="14">
        <v>0</v>
      </c>
      <c r="V126" s="15">
        <f t="shared" si="51"/>
        <v>7171.2000000000007</v>
      </c>
      <c r="W126" s="15">
        <f t="shared" si="45"/>
        <v>-1505.6372252377378</v>
      </c>
      <c r="X126" s="15">
        <f t="shared" si="56"/>
        <v>6516494.3627747623</v>
      </c>
      <c r="Y126" s="15">
        <f t="shared" si="52"/>
        <v>2372407.8404376199</v>
      </c>
      <c r="Z126" s="15">
        <f t="shared" si="46"/>
        <v>6518000</v>
      </c>
      <c r="AB126" s="2">
        <v>42065</v>
      </c>
      <c r="AC126" s="12">
        <f t="shared" si="33"/>
        <v>1872.3264842716978</v>
      </c>
      <c r="AD126" s="12">
        <f t="shared" si="47"/>
        <v>0</v>
      </c>
      <c r="AE126" s="12">
        <f t="shared" si="55"/>
        <v>0</v>
      </c>
      <c r="AF126" s="13">
        <f t="shared" si="48"/>
        <v>4147.2</v>
      </c>
      <c r="AG126" s="15">
        <f t="shared" si="57"/>
        <v>4147.2</v>
      </c>
      <c r="AH126" s="15">
        <f t="shared" si="49"/>
        <v>-2274.8735157283018</v>
      </c>
      <c r="AI126" s="15">
        <f t="shared" si="53"/>
        <v>2943418.5764842718</v>
      </c>
      <c r="AJ126" s="15">
        <f t="shared" si="54"/>
        <v>529905.06292124046</v>
      </c>
    </row>
    <row r="127" spans="1:36" x14ac:dyDescent="0.15">
      <c r="A127" s="2">
        <v>42066</v>
      </c>
      <c r="B127" s="38">
        <v>1.4259138629999999</v>
      </c>
      <c r="C127" s="12">
        <f t="shared" si="35"/>
        <v>123198.95776319999</v>
      </c>
      <c r="D127" s="12">
        <f>Výpar!$G$18/31</f>
        <v>0</v>
      </c>
      <c r="E127" s="12">
        <f t="shared" si="36"/>
        <v>0</v>
      </c>
      <c r="F127" s="13">
        <f t="shared" si="37"/>
        <v>11664</v>
      </c>
      <c r="G127" s="13">
        <f t="shared" si="38"/>
        <v>7171.2000000000007</v>
      </c>
      <c r="H127" s="14">
        <f t="shared" si="38"/>
        <v>7171.2000000000007</v>
      </c>
      <c r="I127" s="15">
        <f t="shared" si="30"/>
        <v>26006.400000000001</v>
      </c>
      <c r="J127" s="15">
        <f t="shared" si="31"/>
        <v>97192.557763199991</v>
      </c>
      <c r="K127" s="15">
        <f t="shared" si="39"/>
        <v>5627000</v>
      </c>
      <c r="L127" s="15">
        <f t="shared" si="40"/>
        <v>4759501.6181192519</v>
      </c>
      <c r="N127" s="2">
        <v>42066</v>
      </c>
      <c r="O127" s="38">
        <f t="shared" si="32"/>
        <v>0.4706136610249636</v>
      </c>
      <c r="P127" s="12">
        <f t="shared" si="41"/>
        <v>40661.020312556859</v>
      </c>
      <c r="Q127" s="12">
        <f t="shared" si="42"/>
        <v>0</v>
      </c>
      <c r="R127" s="12">
        <f t="shared" si="43"/>
        <v>0</v>
      </c>
      <c r="S127" s="13">
        <f t="shared" si="44"/>
        <v>7171.2000000000007</v>
      </c>
      <c r="T127" s="13">
        <f t="shared" si="50"/>
        <v>0</v>
      </c>
      <c r="U127" s="14">
        <v>0</v>
      </c>
      <c r="V127" s="15">
        <f t="shared" si="51"/>
        <v>7171.2000000000007</v>
      </c>
      <c r="W127" s="15">
        <f t="shared" si="45"/>
        <v>33489.820312556854</v>
      </c>
      <c r="X127" s="15">
        <f t="shared" si="56"/>
        <v>6518000</v>
      </c>
      <c r="Y127" s="15">
        <f t="shared" si="52"/>
        <v>2405897.6607501768</v>
      </c>
      <c r="Z127" s="15">
        <f t="shared" si="46"/>
        <v>6518000</v>
      </c>
      <c r="AB127" s="2">
        <v>42066</v>
      </c>
      <c r="AC127" s="12">
        <f t="shared" si="33"/>
        <v>13437.448005666876</v>
      </c>
      <c r="AD127" s="12">
        <f t="shared" si="47"/>
        <v>0</v>
      </c>
      <c r="AE127" s="12">
        <f t="shared" si="55"/>
        <v>0</v>
      </c>
      <c r="AF127" s="13">
        <f t="shared" si="48"/>
        <v>4147.2</v>
      </c>
      <c r="AG127" s="15">
        <f t="shared" si="57"/>
        <v>4147.2</v>
      </c>
      <c r="AH127" s="15">
        <f t="shared" si="49"/>
        <v>9290.2480056668755</v>
      </c>
      <c r="AI127" s="15">
        <f t="shared" si="53"/>
        <v>2945693.45</v>
      </c>
      <c r="AJ127" s="15">
        <f t="shared" si="54"/>
        <v>539195.31092690735</v>
      </c>
    </row>
    <row r="128" spans="1:36" x14ac:dyDescent="0.15">
      <c r="A128" s="2">
        <v>42067</v>
      </c>
      <c r="B128" s="38">
        <v>1.0327726989999999</v>
      </c>
      <c r="C128" s="12">
        <f t="shared" si="35"/>
        <v>89231.561193599991</v>
      </c>
      <c r="D128" s="12">
        <f>Výpar!$G$18/31</f>
        <v>0</v>
      </c>
      <c r="E128" s="12">
        <f t="shared" si="36"/>
        <v>0</v>
      </c>
      <c r="F128" s="13">
        <f t="shared" si="37"/>
        <v>11664</v>
      </c>
      <c r="G128" s="13">
        <f t="shared" si="38"/>
        <v>7171.2000000000007</v>
      </c>
      <c r="H128" s="14">
        <f t="shared" si="38"/>
        <v>7171.2000000000007</v>
      </c>
      <c r="I128" s="15">
        <f t="shared" si="30"/>
        <v>26006.400000000001</v>
      </c>
      <c r="J128" s="15">
        <f t="shared" si="31"/>
        <v>63225.16119359999</v>
      </c>
      <c r="K128" s="15">
        <f t="shared" si="39"/>
        <v>5627000</v>
      </c>
      <c r="L128" s="15">
        <f t="shared" si="40"/>
        <v>4822726.7793128518</v>
      </c>
      <c r="N128" s="2">
        <v>42067</v>
      </c>
      <c r="O128" s="38">
        <f t="shared" si="32"/>
        <v>0.34085995900232213</v>
      </c>
      <c r="P128" s="12">
        <f t="shared" si="41"/>
        <v>29450.300457800633</v>
      </c>
      <c r="Q128" s="12">
        <f t="shared" si="42"/>
        <v>0</v>
      </c>
      <c r="R128" s="12">
        <f t="shared" si="43"/>
        <v>0</v>
      </c>
      <c r="S128" s="13">
        <f t="shared" si="44"/>
        <v>7171.2000000000007</v>
      </c>
      <c r="T128" s="13">
        <f t="shared" si="50"/>
        <v>0</v>
      </c>
      <c r="U128" s="14">
        <v>0</v>
      </c>
      <c r="V128" s="15">
        <f t="shared" si="51"/>
        <v>7171.2000000000007</v>
      </c>
      <c r="W128" s="15">
        <f t="shared" si="45"/>
        <v>22279.100457800632</v>
      </c>
      <c r="X128" s="15">
        <f t="shared" si="56"/>
        <v>6518000</v>
      </c>
      <c r="Y128" s="15">
        <f t="shared" si="52"/>
        <v>2428176.7612079773</v>
      </c>
      <c r="Z128" s="15">
        <f t="shared" si="46"/>
        <v>6518000</v>
      </c>
      <c r="AB128" s="2">
        <v>42067</v>
      </c>
      <c r="AC128" s="12">
        <f t="shared" si="33"/>
        <v>9732.5861011597081</v>
      </c>
      <c r="AD128" s="12">
        <f t="shared" si="47"/>
        <v>0</v>
      </c>
      <c r="AE128" s="12">
        <f t="shared" si="55"/>
        <v>0</v>
      </c>
      <c r="AF128" s="13">
        <f t="shared" si="48"/>
        <v>4147.2</v>
      </c>
      <c r="AG128" s="15">
        <f t="shared" si="57"/>
        <v>4147.2</v>
      </c>
      <c r="AH128" s="15">
        <f t="shared" si="49"/>
        <v>5585.3861011597082</v>
      </c>
      <c r="AI128" s="15">
        <f t="shared" si="53"/>
        <v>2945693.45</v>
      </c>
      <c r="AJ128" s="15">
        <f t="shared" si="54"/>
        <v>544780.69702806708</v>
      </c>
    </row>
    <row r="129" spans="1:36" x14ac:dyDescent="0.15">
      <c r="A129" s="2">
        <v>42068</v>
      </c>
      <c r="B129" s="38">
        <v>0.63207606100000002</v>
      </c>
      <c r="C129" s="12">
        <f t="shared" si="35"/>
        <v>54611.371670400003</v>
      </c>
      <c r="D129" s="12">
        <f>Výpar!$G$18/31</f>
        <v>0</v>
      </c>
      <c r="E129" s="12">
        <f t="shared" si="36"/>
        <v>0</v>
      </c>
      <c r="F129" s="13">
        <f t="shared" si="37"/>
        <v>11664</v>
      </c>
      <c r="G129" s="13">
        <f t="shared" si="38"/>
        <v>7171.2000000000007</v>
      </c>
      <c r="H129" s="14">
        <f t="shared" si="38"/>
        <v>7171.2000000000007</v>
      </c>
      <c r="I129" s="15">
        <f t="shared" si="30"/>
        <v>26006.400000000001</v>
      </c>
      <c r="J129" s="15">
        <f t="shared" si="31"/>
        <v>28604.971670400002</v>
      </c>
      <c r="K129" s="15">
        <f t="shared" si="39"/>
        <v>5627000</v>
      </c>
      <c r="L129" s="15">
        <f t="shared" si="40"/>
        <v>4851331.7509832522</v>
      </c>
      <c r="N129" s="2">
        <v>42068</v>
      </c>
      <c r="O129" s="38">
        <f t="shared" si="32"/>
        <v>0.20861262158403479</v>
      </c>
      <c r="P129" s="12">
        <f t="shared" si="41"/>
        <v>18024.130504860605</v>
      </c>
      <c r="Q129" s="12">
        <f t="shared" si="42"/>
        <v>0</v>
      </c>
      <c r="R129" s="12">
        <f t="shared" si="43"/>
        <v>0</v>
      </c>
      <c r="S129" s="13">
        <f t="shared" si="44"/>
        <v>7171.2000000000007</v>
      </c>
      <c r="T129" s="13">
        <f t="shared" si="50"/>
        <v>0</v>
      </c>
      <c r="U129" s="14">
        <v>0</v>
      </c>
      <c r="V129" s="15">
        <f t="shared" si="51"/>
        <v>7171.2000000000007</v>
      </c>
      <c r="W129" s="15">
        <f t="shared" si="45"/>
        <v>10852.930504860604</v>
      </c>
      <c r="X129" s="15">
        <f t="shared" si="56"/>
        <v>6518000</v>
      </c>
      <c r="Y129" s="15">
        <f t="shared" si="52"/>
        <v>2439029.6917128381</v>
      </c>
      <c r="Z129" s="15">
        <f t="shared" si="46"/>
        <v>6518000</v>
      </c>
      <c r="AB129" s="2">
        <v>42068</v>
      </c>
      <c r="AC129" s="12">
        <f t="shared" si="33"/>
        <v>5956.5233396669937</v>
      </c>
      <c r="AD129" s="12">
        <f t="shared" si="47"/>
        <v>0</v>
      </c>
      <c r="AE129" s="12">
        <f t="shared" si="55"/>
        <v>0</v>
      </c>
      <c r="AF129" s="13">
        <f t="shared" si="48"/>
        <v>4147.2</v>
      </c>
      <c r="AG129" s="15">
        <f t="shared" si="57"/>
        <v>4147.2</v>
      </c>
      <c r="AH129" s="15">
        <f t="shared" si="49"/>
        <v>1809.3233396669939</v>
      </c>
      <c r="AI129" s="15">
        <f t="shared" si="53"/>
        <v>2945693.45</v>
      </c>
      <c r="AJ129" s="15">
        <f t="shared" si="54"/>
        <v>546590.02036773402</v>
      </c>
    </row>
    <row r="130" spans="1:36" x14ac:dyDescent="0.15">
      <c r="A130" s="2">
        <v>42069</v>
      </c>
      <c r="B130" s="38">
        <v>1.065470328</v>
      </c>
      <c r="C130" s="12">
        <f t="shared" si="35"/>
        <v>92056.636339199991</v>
      </c>
      <c r="D130" s="12">
        <f>Výpar!$G$18/31</f>
        <v>0</v>
      </c>
      <c r="E130" s="12">
        <f t="shared" si="36"/>
        <v>0</v>
      </c>
      <c r="F130" s="13">
        <f t="shared" si="37"/>
        <v>11664</v>
      </c>
      <c r="G130" s="13">
        <f t="shared" si="38"/>
        <v>7171.2000000000007</v>
      </c>
      <c r="H130" s="14">
        <f t="shared" si="38"/>
        <v>7171.2000000000007</v>
      </c>
      <c r="I130" s="15">
        <f t="shared" si="30"/>
        <v>26006.400000000001</v>
      </c>
      <c r="J130" s="15">
        <f t="shared" si="31"/>
        <v>66050.236339199997</v>
      </c>
      <c r="K130" s="15">
        <f t="shared" si="39"/>
        <v>5627000</v>
      </c>
      <c r="L130" s="15">
        <f t="shared" si="40"/>
        <v>4917381.9873224525</v>
      </c>
      <c r="N130" s="2">
        <v>42069</v>
      </c>
      <c r="O130" s="38">
        <f t="shared" si="32"/>
        <v>0.35165160027169806</v>
      </c>
      <c r="P130" s="12">
        <f t="shared" si="41"/>
        <v>30382.698263474711</v>
      </c>
      <c r="Q130" s="12">
        <f t="shared" si="42"/>
        <v>0</v>
      </c>
      <c r="R130" s="12">
        <f t="shared" si="43"/>
        <v>0</v>
      </c>
      <c r="S130" s="13">
        <f t="shared" si="44"/>
        <v>7171.2000000000007</v>
      </c>
      <c r="T130" s="13">
        <f t="shared" si="50"/>
        <v>0</v>
      </c>
      <c r="U130" s="14">
        <v>0</v>
      </c>
      <c r="V130" s="15">
        <f t="shared" si="51"/>
        <v>7171.2000000000007</v>
      </c>
      <c r="W130" s="15">
        <f t="shared" si="45"/>
        <v>23211.49826347471</v>
      </c>
      <c r="X130" s="15">
        <f t="shared" si="56"/>
        <v>6518000</v>
      </c>
      <c r="Y130" s="15">
        <f t="shared" si="52"/>
        <v>2462241.1899763127</v>
      </c>
      <c r="Z130" s="15">
        <f t="shared" si="46"/>
        <v>6518000</v>
      </c>
      <c r="AB130" s="2">
        <v>42069</v>
      </c>
      <c r="AC130" s="12">
        <f t="shared" si="33"/>
        <v>10040.720204486035</v>
      </c>
      <c r="AD130" s="12">
        <f t="shared" si="47"/>
        <v>0</v>
      </c>
      <c r="AE130" s="12">
        <f t="shared" si="55"/>
        <v>0</v>
      </c>
      <c r="AF130" s="13">
        <f t="shared" si="48"/>
        <v>4147.2</v>
      </c>
      <c r="AG130" s="15">
        <f t="shared" si="57"/>
        <v>4147.2</v>
      </c>
      <c r="AH130" s="15">
        <f t="shared" si="49"/>
        <v>5893.5202044860353</v>
      </c>
      <c r="AI130" s="15">
        <f t="shared" si="53"/>
        <v>2945693.45</v>
      </c>
      <c r="AJ130" s="15">
        <f t="shared" si="54"/>
        <v>552483.54057222011</v>
      </c>
    </row>
    <row r="131" spans="1:36" x14ac:dyDescent="0.15">
      <c r="A131" s="2">
        <v>42070</v>
      </c>
      <c r="B131" s="38">
        <v>1.072692693</v>
      </c>
      <c r="C131" s="12">
        <f t="shared" si="35"/>
        <v>92680.648675200006</v>
      </c>
      <c r="D131" s="12">
        <f>Výpar!$G$18/31</f>
        <v>0</v>
      </c>
      <c r="E131" s="12">
        <f t="shared" si="36"/>
        <v>0</v>
      </c>
      <c r="F131" s="13">
        <f t="shared" si="37"/>
        <v>11664</v>
      </c>
      <c r="G131" s="13">
        <f t="shared" si="38"/>
        <v>7171.2000000000007</v>
      </c>
      <c r="H131" s="14">
        <f t="shared" si="38"/>
        <v>7171.2000000000007</v>
      </c>
      <c r="I131" s="15">
        <f t="shared" si="30"/>
        <v>26006.400000000001</v>
      </c>
      <c r="J131" s="15">
        <f t="shared" si="31"/>
        <v>66674.248675200011</v>
      </c>
      <c r="K131" s="15">
        <f t="shared" si="39"/>
        <v>5627000</v>
      </c>
      <c r="L131" s="15">
        <f t="shared" si="40"/>
        <v>4984056.2359976526</v>
      </c>
      <c r="N131" s="2">
        <v>42070</v>
      </c>
      <c r="O131" s="38">
        <f t="shared" si="32"/>
        <v>0.35403529519332366</v>
      </c>
      <c r="P131" s="12">
        <f t="shared" si="41"/>
        <v>30588.649504703164</v>
      </c>
      <c r="Q131" s="12">
        <f t="shared" si="42"/>
        <v>0</v>
      </c>
      <c r="R131" s="12">
        <f t="shared" si="43"/>
        <v>0</v>
      </c>
      <c r="S131" s="13">
        <f t="shared" si="44"/>
        <v>7171.2000000000007</v>
      </c>
      <c r="T131" s="13">
        <f t="shared" si="50"/>
        <v>0</v>
      </c>
      <c r="U131" s="14">
        <v>0</v>
      </c>
      <c r="V131" s="15">
        <f t="shared" si="51"/>
        <v>7171.2000000000007</v>
      </c>
      <c r="W131" s="15">
        <f t="shared" si="45"/>
        <v>23417.449504703163</v>
      </c>
      <c r="X131" s="15">
        <f t="shared" si="56"/>
        <v>6518000</v>
      </c>
      <c r="Y131" s="15">
        <f t="shared" si="52"/>
        <v>2485658.639481016</v>
      </c>
      <c r="Z131" s="15">
        <f t="shared" si="46"/>
        <v>6518000</v>
      </c>
      <c r="AB131" s="2">
        <v>42070</v>
      </c>
      <c r="AC131" s="12">
        <f t="shared" si="33"/>
        <v>10108.781927345835</v>
      </c>
      <c r="AD131" s="12">
        <f t="shared" si="47"/>
        <v>0</v>
      </c>
      <c r="AE131" s="12">
        <f t="shared" si="55"/>
        <v>0</v>
      </c>
      <c r="AF131" s="13">
        <f t="shared" si="48"/>
        <v>4147.2</v>
      </c>
      <c r="AG131" s="15">
        <f t="shared" si="57"/>
        <v>4147.2</v>
      </c>
      <c r="AH131" s="15">
        <f t="shared" si="49"/>
        <v>5961.5819273458355</v>
      </c>
      <c r="AI131" s="15">
        <f t="shared" si="53"/>
        <v>2945693.45</v>
      </c>
      <c r="AJ131" s="15">
        <f t="shared" si="54"/>
        <v>558445.12249956594</v>
      </c>
    </row>
    <row r="132" spans="1:36" x14ac:dyDescent="0.15">
      <c r="A132" s="2">
        <v>42071</v>
      </c>
      <c r="B132" s="38">
        <v>1.014325433</v>
      </c>
      <c r="C132" s="12">
        <f t="shared" si="35"/>
        <v>87637.717411200007</v>
      </c>
      <c r="D132" s="12">
        <f>Výpar!$G$18/31</f>
        <v>0</v>
      </c>
      <c r="E132" s="12">
        <f t="shared" si="36"/>
        <v>0</v>
      </c>
      <c r="F132" s="13">
        <f t="shared" si="37"/>
        <v>11664</v>
      </c>
      <c r="G132" s="13">
        <f t="shared" si="38"/>
        <v>7171.2000000000007</v>
      </c>
      <c r="H132" s="14">
        <f t="shared" si="38"/>
        <v>7171.2000000000007</v>
      </c>
      <c r="I132" s="15">
        <f t="shared" si="30"/>
        <v>26006.400000000001</v>
      </c>
      <c r="J132" s="15">
        <f t="shared" si="31"/>
        <v>61631.317411200005</v>
      </c>
      <c r="K132" s="15">
        <f t="shared" si="39"/>
        <v>5627000</v>
      </c>
      <c r="L132" s="15">
        <f t="shared" si="40"/>
        <v>5045687.5534088528</v>
      </c>
      <c r="N132" s="2">
        <v>42071</v>
      </c>
      <c r="O132" s="38">
        <f t="shared" si="32"/>
        <v>0.33477155800319297</v>
      </c>
      <c r="P132" s="12">
        <f t="shared" si="41"/>
        <v>28924.262611475871</v>
      </c>
      <c r="Q132" s="12">
        <f t="shared" si="42"/>
        <v>0</v>
      </c>
      <c r="R132" s="12">
        <f t="shared" si="43"/>
        <v>0</v>
      </c>
      <c r="S132" s="13">
        <f t="shared" si="44"/>
        <v>7171.2000000000007</v>
      </c>
      <c r="T132" s="13">
        <f t="shared" si="50"/>
        <v>0</v>
      </c>
      <c r="U132" s="14">
        <v>0</v>
      </c>
      <c r="V132" s="15">
        <f t="shared" si="51"/>
        <v>7171.2000000000007</v>
      </c>
      <c r="W132" s="15">
        <f t="shared" si="45"/>
        <v>21753.062611475871</v>
      </c>
      <c r="X132" s="15">
        <f t="shared" si="56"/>
        <v>6518000</v>
      </c>
      <c r="Y132" s="15">
        <f t="shared" si="52"/>
        <v>2507411.702092492</v>
      </c>
      <c r="Z132" s="15">
        <f t="shared" si="46"/>
        <v>6518000</v>
      </c>
      <c r="AB132" s="2">
        <v>42071</v>
      </c>
      <c r="AC132" s="12">
        <f t="shared" si="33"/>
        <v>9558.7437785946004</v>
      </c>
      <c r="AD132" s="12">
        <f t="shared" si="47"/>
        <v>0</v>
      </c>
      <c r="AE132" s="12">
        <f t="shared" si="55"/>
        <v>0</v>
      </c>
      <c r="AF132" s="13">
        <f t="shared" si="48"/>
        <v>4147.2</v>
      </c>
      <c r="AG132" s="15">
        <f t="shared" si="57"/>
        <v>4147.2</v>
      </c>
      <c r="AH132" s="15">
        <f t="shared" si="49"/>
        <v>5411.5437785946006</v>
      </c>
      <c r="AI132" s="15">
        <f t="shared" si="53"/>
        <v>2945693.45</v>
      </c>
      <c r="AJ132" s="15">
        <f t="shared" si="54"/>
        <v>563856.66627816053</v>
      </c>
    </row>
    <row r="133" spans="1:36" x14ac:dyDescent="0.15">
      <c r="A133" s="2">
        <v>42072</v>
      </c>
      <c r="B133" s="38">
        <v>0.62669397299999996</v>
      </c>
      <c r="C133" s="12">
        <f t="shared" si="35"/>
        <v>54146.359267199994</v>
      </c>
      <c r="D133" s="12">
        <f>Výpar!$G$18/31</f>
        <v>0</v>
      </c>
      <c r="E133" s="12">
        <f t="shared" si="36"/>
        <v>0</v>
      </c>
      <c r="F133" s="13">
        <f t="shared" si="37"/>
        <v>11664</v>
      </c>
      <c r="G133" s="13">
        <f t="shared" si="38"/>
        <v>7171.2000000000007</v>
      </c>
      <c r="H133" s="14">
        <f t="shared" si="38"/>
        <v>7171.2000000000007</v>
      </c>
      <c r="I133" s="15">
        <f t="shared" ref="I133:I196" si="58">SUM(F133:H133)</f>
        <v>26006.400000000001</v>
      </c>
      <c r="J133" s="15">
        <f t="shared" ref="J133:J196" si="59">C133-(E133+I133)</f>
        <v>28139.959267199993</v>
      </c>
      <c r="K133" s="15">
        <f t="shared" si="39"/>
        <v>5627000</v>
      </c>
      <c r="L133" s="15">
        <f t="shared" si="40"/>
        <v>5073827.5126760527</v>
      </c>
      <c r="N133" s="2">
        <v>42072</v>
      </c>
      <c r="O133" s="38">
        <f t="shared" ref="O133:O196" si="60">B133*90.96/275.6</f>
        <v>0.20683629820058053</v>
      </c>
      <c r="P133" s="12">
        <f t="shared" si="41"/>
        <v>17870.656164530159</v>
      </c>
      <c r="Q133" s="12">
        <f t="shared" si="42"/>
        <v>0</v>
      </c>
      <c r="R133" s="12">
        <f t="shared" si="43"/>
        <v>0</v>
      </c>
      <c r="S133" s="13">
        <f t="shared" si="44"/>
        <v>7171.2000000000007</v>
      </c>
      <c r="T133" s="13">
        <f t="shared" si="50"/>
        <v>0</v>
      </c>
      <c r="U133" s="14">
        <v>0</v>
      </c>
      <c r="V133" s="15">
        <f t="shared" si="51"/>
        <v>7171.2000000000007</v>
      </c>
      <c r="W133" s="15">
        <f t="shared" si="45"/>
        <v>10699.456164530158</v>
      </c>
      <c r="X133" s="15">
        <f t="shared" si="56"/>
        <v>6518000</v>
      </c>
      <c r="Y133" s="15">
        <f t="shared" si="52"/>
        <v>2518111.158257022</v>
      </c>
      <c r="Z133" s="15">
        <f t="shared" si="46"/>
        <v>6518000</v>
      </c>
      <c r="AB133" s="2">
        <v>42072</v>
      </c>
      <c r="AC133" s="12">
        <f t="shared" ref="AC133:AC196" si="61">P133*30.06/90.96</f>
        <v>5905.8039171699274</v>
      </c>
      <c r="AD133" s="12">
        <f t="shared" si="47"/>
        <v>0</v>
      </c>
      <c r="AE133" s="12">
        <f t="shared" si="55"/>
        <v>0</v>
      </c>
      <c r="AF133" s="13">
        <f t="shared" si="48"/>
        <v>4147.2</v>
      </c>
      <c r="AG133" s="15">
        <f t="shared" ref="AG133:AG164" si="62">SUM(AF133:AF133)</f>
        <v>4147.2</v>
      </c>
      <c r="AH133" s="15">
        <f t="shared" si="49"/>
        <v>1758.6039171699276</v>
      </c>
      <c r="AI133" s="15">
        <f t="shared" si="53"/>
        <v>2945693.45</v>
      </c>
      <c r="AJ133" s="15">
        <f t="shared" si="54"/>
        <v>565615.27019533049</v>
      </c>
    </row>
    <row r="134" spans="1:36" x14ac:dyDescent="0.15">
      <c r="A134" s="2">
        <v>42073</v>
      </c>
      <c r="B134" s="38">
        <v>0.61917972899999996</v>
      </c>
      <c r="C134" s="12">
        <f t="shared" ref="C134:C197" si="63">B134*86400</f>
        <v>53497.128585599996</v>
      </c>
      <c r="D134" s="12">
        <f>Výpar!$G$18/31</f>
        <v>0</v>
      </c>
      <c r="E134" s="12">
        <f t="shared" ref="E134:E197" si="64">D134*1.03</f>
        <v>0</v>
      </c>
      <c r="F134" s="13">
        <f t="shared" ref="F134:F197" si="65">0.135*86400</f>
        <v>11664</v>
      </c>
      <c r="G134" s="13">
        <f t="shared" ref="G134:H197" si="66">0.083*86400</f>
        <v>7171.2000000000007</v>
      </c>
      <c r="H134" s="14">
        <f t="shared" si="66"/>
        <v>7171.2000000000007</v>
      </c>
      <c r="I134" s="15">
        <f t="shared" si="58"/>
        <v>26006.400000000001</v>
      </c>
      <c r="J134" s="15">
        <f t="shared" si="59"/>
        <v>27490.728585599994</v>
      </c>
      <c r="K134" s="15">
        <f t="shared" ref="K134:K197" si="67">IF(IF(J134+K133&gt;$L$2,$L$2,J134+K133)&lt;0,0,IF(J134+K133&gt;$L$2,$L$2,J134+K133))</f>
        <v>5627000</v>
      </c>
      <c r="L134" s="15">
        <f t="shared" ref="L134:L197" si="68">IF((IF($L$2&lt;=K134,J134,J134+K134-$L$2)+L133)&lt;0,0,IF($L$2&lt;=K134,J134,J134+K134-$L$2)+L133)</f>
        <v>5101318.2412616527</v>
      </c>
      <c r="N134" s="2">
        <v>42073</v>
      </c>
      <c r="O134" s="38">
        <f t="shared" si="60"/>
        <v>0.2043562705001451</v>
      </c>
      <c r="P134" s="12">
        <f t="shared" ref="P134:P197" si="69">O134*86400</f>
        <v>17656.381771212538</v>
      </c>
      <c r="Q134" s="12">
        <f t="shared" ref="Q134:Q197" si="70">D134*1124000/3935000</f>
        <v>0</v>
      </c>
      <c r="R134" s="12">
        <f t="shared" ref="R134:R197" si="71">Q134*1.03</f>
        <v>0</v>
      </c>
      <c r="S134" s="13">
        <f t="shared" ref="S134:S197" si="72">0.083*86400</f>
        <v>7171.2000000000007</v>
      </c>
      <c r="T134" s="13">
        <f t="shared" si="50"/>
        <v>0</v>
      </c>
      <c r="U134" s="14">
        <v>0</v>
      </c>
      <c r="V134" s="15">
        <f t="shared" si="51"/>
        <v>7171.2000000000007</v>
      </c>
      <c r="W134" s="15">
        <f t="shared" ref="W134:W197" si="73">P134+T134-(R134+V134)</f>
        <v>10485.181771212538</v>
      </c>
      <c r="X134" s="15">
        <f t="shared" si="56"/>
        <v>6518000</v>
      </c>
      <c r="Y134" s="15">
        <f t="shared" si="52"/>
        <v>2528596.3400282348</v>
      </c>
      <c r="Z134" s="15">
        <f t="shared" ref="Z134:Z197" si="74">$Y$2</f>
        <v>6518000</v>
      </c>
      <c r="AB134" s="2">
        <v>42073</v>
      </c>
      <c r="AC134" s="12">
        <f t="shared" si="61"/>
        <v>5834.9916011724818</v>
      </c>
      <c r="AD134" s="12">
        <f t="shared" ref="AD134:AD197" si="75">$D134*440751.35/3935000</f>
        <v>0</v>
      </c>
      <c r="AE134" s="12">
        <f t="shared" si="55"/>
        <v>0</v>
      </c>
      <c r="AF134" s="13">
        <f t="shared" ref="AF134:AF197" si="76">0.048*86400</f>
        <v>4147.2</v>
      </c>
      <c r="AG134" s="15">
        <f t="shared" si="62"/>
        <v>4147.2</v>
      </c>
      <c r="AH134" s="15">
        <f t="shared" ref="AH134:AH197" si="77">AC134-(AE134+AG134)</f>
        <v>1687.7916011724819</v>
      </c>
      <c r="AI134" s="15">
        <f t="shared" si="53"/>
        <v>2945693.45</v>
      </c>
      <c r="AJ134" s="15">
        <f t="shared" si="54"/>
        <v>567303.06179650303</v>
      </c>
    </row>
    <row r="135" spans="1:36" x14ac:dyDescent="0.15">
      <c r="A135" s="2">
        <v>42074</v>
      </c>
      <c r="B135" s="38">
        <v>1.040023205</v>
      </c>
      <c r="C135" s="12">
        <f t="shared" si="63"/>
        <v>89858.004912000004</v>
      </c>
      <c r="D135" s="12">
        <f>Výpar!$G$18/31</f>
        <v>0</v>
      </c>
      <c r="E135" s="12">
        <f t="shared" si="64"/>
        <v>0</v>
      </c>
      <c r="F135" s="13">
        <f t="shared" si="65"/>
        <v>11664</v>
      </c>
      <c r="G135" s="13">
        <f t="shared" si="66"/>
        <v>7171.2000000000007</v>
      </c>
      <c r="H135" s="14">
        <f t="shared" si="66"/>
        <v>7171.2000000000007</v>
      </c>
      <c r="I135" s="15">
        <f t="shared" si="58"/>
        <v>26006.400000000001</v>
      </c>
      <c r="J135" s="15">
        <f t="shared" si="59"/>
        <v>63851.604912000003</v>
      </c>
      <c r="K135" s="15">
        <f t="shared" si="67"/>
        <v>5627000</v>
      </c>
      <c r="L135" s="15">
        <f t="shared" si="68"/>
        <v>5165169.8461736524</v>
      </c>
      <c r="N135" s="2">
        <v>42074</v>
      </c>
      <c r="O135" s="38">
        <f t="shared" si="60"/>
        <v>0.34325294167924525</v>
      </c>
      <c r="P135" s="12">
        <f t="shared" si="69"/>
        <v>29657.054161086791</v>
      </c>
      <c r="Q135" s="12">
        <f t="shared" si="70"/>
        <v>0</v>
      </c>
      <c r="R135" s="12">
        <f t="shared" si="71"/>
        <v>0</v>
      </c>
      <c r="S135" s="13">
        <f t="shared" si="72"/>
        <v>7171.2000000000007</v>
      </c>
      <c r="T135" s="13">
        <f t="shared" ref="T135:T168" si="78">AG135-$AG$5</f>
        <v>0</v>
      </c>
      <c r="U135" s="14">
        <v>0</v>
      </c>
      <c r="V135" s="15">
        <f t="shared" ref="V135:V162" si="79">SUM(S135:U135)</f>
        <v>7171.2000000000007</v>
      </c>
      <c r="W135" s="15">
        <f t="shared" si="73"/>
        <v>22485.854161086791</v>
      </c>
      <c r="X135" s="15">
        <f t="shared" si="56"/>
        <v>6518000</v>
      </c>
      <c r="Y135" s="15">
        <f t="shared" ref="Y135:Y198" si="80">IF((IF($Y$2&lt;=X135,W135,W135+X135-$Y$2)+Y134)&lt;0,0,IF($Y$2&lt;=X135,W135,W135+X135-$Y$2)+Y134)</f>
        <v>2551082.1941893217</v>
      </c>
      <c r="Z135" s="15">
        <f t="shared" si="74"/>
        <v>6518000</v>
      </c>
      <c r="AB135" s="2">
        <v>42074</v>
      </c>
      <c r="AC135" s="12">
        <f t="shared" si="61"/>
        <v>9800.9130176150938</v>
      </c>
      <c r="AD135" s="12">
        <f t="shared" si="75"/>
        <v>0</v>
      </c>
      <c r="AE135" s="12">
        <f t="shared" si="55"/>
        <v>0</v>
      </c>
      <c r="AF135" s="13">
        <f t="shared" si="76"/>
        <v>4147.2</v>
      </c>
      <c r="AG135" s="15">
        <f t="shared" si="62"/>
        <v>4147.2</v>
      </c>
      <c r="AH135" s="15">
        <f t="shared" si="77"/>
        <v>5653.713017615094</v>
      </c>
      <c r="AI135" s="15">
        <f t="shared" ref="AI135:AI198" si="81">IF(IF(AH135+AI134&gt;$AJ$2,$AJ$2,AH135+AI134)&lt;0,0,IF(AH135+AI134&gt;$AJ$2,$AJ$2,AH135+AI134))</f>
        <v>2945693.45</v>
      </c>
      <c r="AJ135" s="15">
        <f t="shared" si="54"/>
        <v>572956.77481411817</v>
      </c>
    </row>
    <row r="136" spans="1:36" x14ac:dyDescent="0.15">
      <c r="A136" s="2">
        <v>42075</v>
      </c>
      <c r="B136" s="38">
        <v>1.035307333</v>
      </c>
      <c r="C136" s="12">
        <f t="shared" si="63"/>
        <v>89450.553571199998</v>
      </c>
      <c r="D136" s="12">
        <f>Výpar!$G$18/31</f>
        <v>0</v>
      </c>
      <c r="E136" s="12">
        <f t="shared" si="64"/>
        <v>0</v>
      </c>
      <c r="F136" s="13">
        <f t="shared" si="65"/>
        <v>11664</v>
      </c>
      <c r="G136" s="13">
        <f t="shared" si="66"/>
        <v>7171.2000000000007</v>
      </c>
      <c r="H136" s="14">
        <f t="shared" si="66"/>
        <v>7171.2000000000007</v>
      </c>
      <c r="I136" s="15">
        <f t="shared" si="58"/>
        <v>26006.400000000001</v>
      </c>
      <c r="J136" s="15">
        <f t="shared" si="59"/>
        <v>63444.153571199997</v>
      </c>
      <c r="K136" s="15">
        <f t="shared" si="67"/>
        <v>5627000</v>
      </c>
      <c r="L136" s="15">
        <f t="shared" si="68"/>
        <v>5228613.9997448521</v>
      </c>
      <c r="N136" s="2">
        <v>42075</v>
      </c>
      <c r="O136" s="38">
        <f t="shared" si="60"/>
        <v>0.34169649858374451</v>
      </c>
      <c r="P136" s="12">
        <f t="shared" si="69"/>
        <v>29522.577477635525</v>
      </c>
      <c r="Q136" s="12">
        <f t="shared" si="70"/>
        <v>0</v>
      </c>
      <c r="R136" s="12">
        <f t="shared" si="71"/>
        <v>0</v>
      </c>
      <c r="S136" s="13">
        <f t="shared" si="72"/>
        <v>7171.2000000000007</v>
      </c>
      <c r="T136" s="13">
        <f t="shared" si="78"/>
        <v>0</v>
      </c>
      <c r="U136" s="14">
        <v>0</v>
      </c>
      <c r="V136" s="15">
        <f t="shared" si="79"/>
        <v>7171.2000000000007</v>
      </c>
      <c r="W136" s="15">
        <f t="shared" si="73"/>
        <v>22351.377477635524</v>
      </c>
      <c r="X136" s="15">
        <f t="shared" si="56"/>
        <v>6518000</v>
      </c>
      <c r="Y136" s="15">
        <f t="shared" si="80"/>
        <v>2573433.5716669573</v>
      </c>
      <c r="Z136" s="15">
        <f t="shared" si="74"/>
        <v>6518000</v>
      </c>
      <c r="AB136" s="2">
        <v>42075</v>
      </c>
      <c r="AC136" s="12">
        <f t="shared" si="61"/>
        <v>9756.4718445220296</v>
      </c>
      <c r="AD136" s="12">
        <f t="shared" si="75"/>
        <v>0</v>
      </c>
      <c r="AE136" s="12">
        <f t="shared" si="55"/>
        <v>0</v>
      </c>
      <c r="AF136" s="13">
        <f t="shared" si="76"/>
        <v>4147.2</v>
      </c>
      <c r="AG136" s="15">
        <f t="shared" si="62"/>
        <v>4147.2</v>
      </c>
      <c r="AH136" s="15">
        <f t="shared" si="77"/>
        <v>5609.2718445220298</v>
      </c>
      <c r="AI136" s="15">
        <f t="shared" si="81"/>
        <v>2945693.45</v>
      </c>
      <c r="AJ136" s="15">
        <f t="shared" ref="AJ136:AJ199" si="82">IF((IF($AJ$2&lt;=AI136,AH136,AH136+AI136-$AJ$2)+AJ135)&lt;0,0,IF($AJ$2&lt;=AI136,AH136,AH136+AI136-$AJ$2)+AJ135)</f>
        <v>578566.04665864015</v>
      </c>
    </row>
    <row r="137" spans="1:36" x14ac:dyDescent="0.15">
      <c r="A137" s="2">
        <v>42076</v>
      </c>
      <c r="B137" s="38">
        <v>0.628632415</v>
      </c>
      <c r="C137" s="12">
        <f t="shared" si="63"/>
        <v>54313.840656</v>
      </c>
      <c r="D137" s="12">
        <f>Výpar!$G$18/31</f>
        <v>0</v>
      </c>
      <c r="E137" s="12">
        <f t="shared" si="64"/>
        <v>0</v>
      </c>
      <c r="F137" s="13">
        <f t="shared" si="65"/>
        <v>11664</v>
      </c>
      <c r="G137" s="13">
        <f t="shared" si="66"/>
        <v>7171.2000000000007</v>
      </c>
      <c r="H137" s="14">
        <f t="shared" si="66"/>
        <v>7171.2000000000007</v>
      </c>
      <c r="I137" s="15">
        <f t="shared" si="58"/>
        <v>26006.400000000001</v>
      </c>
      <c r="J137" s="15">
        <f t="shared" si="59"/>
        <v>28307.440655999999</v>
      </c>
      <c r="K137" s="15">
        <f t="shared" si="67"/>
        <v>5627000</v>
      </c>
      <c r="L137" s="15">
        <f t="shared" si="68"/>
        <v>5256921.4404008519</v>
      </c>
      <c r="N137" s="2">
        <v>42076</v>
      </c>
      <c r="O137" s="38">
        <f t="shared" si="60"/>
        <v>0.20747606846298983</v>
      </c>
      <c r="P137" s="12">
        <f t="shared" si="69"/>
        <v>17925.932315202321</v>
      </c>
      <c r="Q137" s="12">
        <f t="shared" si="70"/>
        <v>0</v>
      </c>
      <c r="R137" s="12">
        <f t="shared" si="71"/>
        <v>0</v>
      </c>
      <c r="S137" s="13">
        <f t="shared" si="72"/>
        <v>7171.2000000000007</v>
      </c>
      <c r="T137" s="13">
        <f t="shared" si="78"/>
        <v>0</v>
      </c>
      <c r="U137" s="14">
        <v>0</v>
      </c>
      <c r="V137" s="15">
        <f t="shared" si="79"/>
        <v>7171.2000000000007</v>
      </c>
      <c r="W137" s="15">
        <f t="shared" si="73"/>
        <v>10754.73231520232</v>
      </c>
      <c r="X137" s="15">
        <f t="shared" si="56"/>
        <v>6518000</v>
      </c>
      <c r="Y137" s="15">
        <f t="shared" si="80"/>
        <v>2584188.3039821596</v>
      </c>
      <c r="Z137" s="15">
        <f t="shared" si="74"/>
        <v>6518000</v>
      </c>
      <c r="AB137" s="2">
        <v>42076</v>
      </c>
      <c r="AC137" s="12">
        <f t="shared" si="61"/>
        <v>5924.0712994171254</v>
      </c>
      <c r="AD137" s="12">
        <f t="shared" si="75"/>
        <v>0</v>
      </c>
      <c r="AE137" s="12">
        <f t="shared" ref="AE137:AE200" si="83">AD137*1.03</f>
        <v>0</v>
      </c>
      <c r="AF137" s="13">
        <f t="shared" si="76"/>
        <v>4147.2</v>
      </c>
      <c r="AG137" s="15">
        <f t="shared" si="62"/>
        <v>4147.2</v>
      </c>
      <c r="AH137" s="15">
        <f t="shared" si="77"/>
        <v>1776.8712994171256</v>
      </c>
      <c r="AI137" s="15">
        <f t="shared" si="81"/>
        <v>2945693.45</v>
      </c>
      <c r="AJ137" s="15">
        <f t="shared" si="82"/>
        <v>580342.91795805725</v>
      </c>
    </row>
    <row r="138" spans="1:36" x14ac:dyDescent="0.15">
      <c r="A138" s="2">
        <v>42077</v>
      </c>
      <c r="B138" s="38">
        <v>1.0651195490000001</v>
      </c>
      <c r="C138" s="12">
        <f t="shared" si="63"/>
        <v>92026.329033600006</v>
      </c>
      <c r="D138" s="12">
        <f>Výpar!$G$18/31</f>
        <v>0</v>
      </c>
      <c r="E138" s="12">
        <f t="shared" si="64"/>
        <v>0</v>
      </c>
      <c r="F138" s="13">
        <f t="shared" si="65"/>
        <v>11664</v>
      </c>
      <c r="G138" s="13">
        <f t="shared" si="66"/>
        <v>7171.2000000000007</v>
      </c>
      <c r="H138" s="14">
        <f t="shared" si="66"/>
        <v>7171.2000000000007</v>
      </c>
      <c r="I138" s="15">
        <f t="shared" si="58"/>
        <v>26006.400000000001</v>
      </c>
      <c r="J138" s="15">
        <f t="shared" si="59"/>
        <v>66019.929033599998</v>
      </c>
      <c r="K138" s="15">
        <f t="shared" si="67"/>
        <v>5627000</v>
      </c>
      <c r="L138" s="15">
        <f t="shared" si="68"/>
        <v>5322941.3694344517</v>
      </c>
      <c r="N138" s="2">
        <v>42077</v>
      </c>
      <c r="O138" s="38">
        <f t="shared" si="60"/>
        <v>0.35153582792830185</v>
      </c>
      <c r="P138" s="12">
        <f t="shared" si="69"/>
        <v>30372.695533005281</v>
      </c>
      <c r="Q138" s="12">
        <f t="shared" si="70"/>
        <v>0</v>
      </c>
      <c r="R138" s="12">
        <f t="shared" si="71"/>
        <v>0</v>
      </c>
      <c r="S138" s="13">
        <f t="shared" si="72"/>
        <v>7171.2000000000007</v>
      </c>
      <c r="T138" s="13">
        <f t="shared" si="78"/>
        <v>0</v>
      </c>
      <c r="U138" s="14">
        <v>0</v>
      </c>
      <c r="V138" s="15">
        <f t="shared" si="79"/>
        <v>7171.2000000000007</v>
      </c>
      <c r="W138" s="15">
        <f t="shared" si="73"/>
        <v>23201.49553300528</v>
      </c>
      <c r="X138" s="15">
        <f t="shared" ref="X138:X201" si="84">IF(IF(W138+X137&gt;$Y$2,$Y$2,W138+X137)&lt;0,0,IF(W138+X137&gt;$Y$2,$Y$2,W138+X137))</f>
        <v>6518000</v>
      </c>
      <c r="Y138" s="15">
        <f t="shared" si="80"/>
        <v>2607389.7995151649</v>
      </c>
      <c r="Z138" s="15">
        <f t="shared" si="74"/>
        <v>6518000</v>
      </c>
      <c r="AB138" s="2">
        <v>42077</v>
      </c>
      <c r="AC138" s="12">
        <f t="shared" si="61"/>
        <v>10037.414552793962</v>
      </c>
      <c r="AD138" s="12">
        <f t="shared" si="75"/>
        <v>0</v>
      </c>
      <c r="AE138" s="12">
        <f t="shared" si="83"/>
        <v>0</v>
      </c>
      <c r="AF138" s="13">
        <f t="shared" si="76"/>
        <v>4147.2</v>
      </c>
      <c r="AG138" s="15">
        <f t="shared" si="62"/>
        <v>4147.2</v>
      </c>
      <c r="AH138" s="15">
        <f t="shared" si="77"/>
        <v>5890.214552793962</v>
      </c>
      <c r="AI138" s="15">
        <f t="shared" si="81"/>
        <v>2945693.45</v>
      </c>
      <c r="AJ138" s="15">
        <f t="shared" si="82"/>
        <v>586233.13251085125</v>
      </c>
    </row>
    <row r="139" spans="1:36" x14ac:dyDescent="0.15">
      <c r="A139" s="2">
        <v>42078</v>
      </c>
      <c r="B139" s="38">
        <v>0.63271348299999997</v>
      </c>
      <c r="C139" s="12">
        <f t="shared" si="63"/>
        <v>54666.4449312</v>
      </c>
      <c r="D139" s="12">
        <f>Výpar!$G$18/31</f>
        <v>0</v>
      </c>
      <c r="E139" s="12">
        <f t="shared" si="64"/>
        <v>0</v>
      </c>
      <c r="F139" s="13">
        <f t="shared" si="65"/>
        <v>11664</v>
      </c>
      <c r="G139" s="13">
        <f t="shared" si="66"/>
        <v>7171.2000000000007</v>
      </c>
      <c r="H139" s="14">
        <f t="shared" si="66"/>
        <v>7171.2000000000007</v>
      </c>
      <c r="I139" s="15">
        <f t="shared" si="58"/>
        <v>26006.400000000001</v>
      </c>
      <c r="J139" s="15">
        <f t="shared" si="59"/>
        <v>28660.044931199998</v>
      </c>
      <c r="K139" s="15">
        <f t="shared" si="67"/>
        <v>5627000</v>
      </c>
      <c r="L139" s="15">
        <f t="shared" si="68"/>
        <v>5351601.414365652</v>
      </c>
      <c r="N139" s="2">
        <v>42078</v>
      </c>
      <c r="O139" s="38">
        <f t="shared" si="60"/>
        <v>0.20882299859825831</v>
      </c>
      <c r="P139" s="12">
        <f t="shared" si="69"/>
        <v>18042.307078889517</v>
      </c>
      <c r="Q139" s="12">
        <f t="shared" si="70"/>
        <v>0</v>
      </c>
      <c r="R139" s="12">
        <f t="shared" si="71"/>
        <v>0</v>
      </c>
      <c r="S139" s="13">
        <f t="shared" si="72"/>
        <v>7171.2000000000007</v>
      </c>
      <c r="T139" s="13">
        <f t="shared" si="78"/>
        <v>0</v>
      </c>
      <c r="U139" s="14">
        <v>0</v>
      </c>
      <c r="V139" s="15">
        <f t="shared" si="79"/>
        <v>7171.2000000000007</v>
      </c>
      <c r="W139" s="15">
        <f t="shared" si="73"/>
        <v>10871.107078889516</v>
      </c>
      <c r="X139" s="15">
        <f t="shared" si="84"/>
        <v>6518000</v>
      </c>
      <c r="Y139" s="15">
        <f t="shared" si="80"/>
        <v>2618260.9065940543</v>
      </c>
      <c r="Z139" s="15">
        <f t="shared" si="74"/>
        <v>6518000</v>
      </c>
      <c r="AB139" s="2">
        <v>42078</v>
      </c>
      <c r="AC139" s="12">
        <f t="shared" si="61"/>
        <v>5962.530241770216</v>
      </c>
      <c r="AD139" s="12">
        <f t="shared" si="75"/>
        <v>0</v>
      </c>
      <c r="AE139" s="12">
        <f t="shared" si="83"/>
        <v>0</v>
      </c>
      <c r="AF139" s="13">
        <f t="shared" si="76"/>
        <v>4147.2</v>
      </c>
      <c r="AG139" s="15">
        <f t="shared" si="62"/>
        <v>4147.2</v>
      </c>
      <c r="AH139" s="15">
        <f t="shared" si="77"/>
        <v>1815.3302417702162</v>
      </c>
      <c r="AI139" s="15">
        <f t="shared" si="81"/>
        <v>2945693.45</v>
      </c>
      <c r="AJ139" s="15">
        <f t="shared" si="82"/>
        <v>588048.4627526215</v>
      </c>
    </row>
    <row r="140" spans="1:36" x14ac:dyDescent="0.15">
      <c r="A140" s="2">
        <v>42079</v>
      </c>
      <c r="B140" s="38">
        <v>0.62673520199999999</v>
      </c>
      <c r="C140" s="12">
        <f t="shared" si="63"/>
        <v>54149.921452800001</v>
      </c>
      <c r="D140" s="12">
        <f>Výpar!$G$18/31</f>
        <v>0</v>
      </c>
      <c r="E140" s="12">
        <f t="shared" si="64"/>
        <v>0</v>
      </c>
      <c r="F140" s="13">
        <f t="shared" si="65"/>
        <v>11664</v>
      </c>
      <c r="G140" s="13">
        <f t="shared" si="66"/>
        <v>7171.2000000000007</v>
      </c>
      <c r="H140" s="14">
        <f t="shared" si="66"/>
        <v>7171.2000000000007</v>
      </c>
      <c r="I140" s="15">
        <f t="shared" si="58"/>
        <v>26006.400000000001</v>
      </c>
      <c r="J140" s="15">
        <f t="shared" si="59"/>
        <v>28143.5214528</v>
      </c>
      <c r="K140" s="15">
        <f t="shared" si="67"/>
        <v>5627000</v>
      </c>
      <c r="L140" s="15">
        <f t="shared" si="68"/>
        <v>5379744.9358184524</v>
      </c>
      <c r="N140" s="2">
        <v>42079</v>
      </c>
      <c r="O140" s="38">
        <f t="shared" si="60"/>
        <v>0.20684990556574742</v>
      </c>
      <c r="P140" s="12">
        <f t="shared" si="69"/>
        <v>17871.831840880579</v>
      </c>
      <c r="Q140" s="12">
        <f t="shared" si="70"/>
        <v>0</v>
      </c>
      <c r="R140" s="12">
        <f t="shared" si="71"/>
        <v>0</v>
      </c>
      <c r="S140" s="13">
        <f t="shared" si="72"/>
        <v>7171.2000000000007</v>
      </c>
      <c r="T140" s="13">
        <f t="shared" si="78"/>
        <v>0</v>
      </c>
      <c r="U140" s="14">
        <v>0</v>
      </c>
      <c r="V140" s="15">
        <f t="shared" si="79"/>
        <v>7171.2000000000007</v>
      </c>
      <c r="W140" s="15">
        <f t="shared" si="73"/>
        <v>10700.631840880578</v>
      </c>
      <c r="X140" s="15">
        <f t="shared" si="84"/>
        <v>6518000</v>
      </c>
      <c r="Y140" s="15">
        <f t="shared" si="80"/>
        <v>2628961.5384349348</v>
      </c>
      <c r="Z140" s="15">
        <f t="shared" si="74"/>
        <v>6518000</v>
      </c>
      <c r="AB140" s="2">
        <v>42079</v>
      </c>
      <c r="AC140" s="12">
        <f t="shared" si="61"/>
        <v>5906.1924487342812</v>
      </c>
      <c r="AD140" s="12">
        <f t="shared" si="75"/>
        <v>0</v>
      </c>
      <c r="AE140" s="12">
        <f t="shared" si="83"/>
        <v>0</v>
      </c>
      <c r="AF140" s="13">
        <f t="shared" si="76"/>
        <v>4147.2</v>
      </c>
      <c r="AG140" s="15">
        <f t="shared" si="62"/>
        <v>4147.2</v>
      </c>
      <c r="AH140" s="15">
        <f t="shared" si="77"/>
        <v>1758.9924487342814</v>
      </c>
      <c r="AI140" s="15">
        <f t="shared" si="81"/>
        <v>2945693.45</v>
      </c>
      <c r="AJ140" s="15">
        <f t="shared" si="82"/>
        <v>589807.45520135574</v>
      </c>
    </row>
    <row r="141" spans="1:36" x14ac:dyDescent="0.15">
      <c r="A141" s="2">
        <v>42080</v>
      </c>
      <c r="B141" s="38">
        <v>1.0062516450000001</v>
      </c>
      <c r="C141" s="12">
        <f t="shared" si="63"/>
        <v>86940.142128000007</v>
      </c>
      <c r="D141" s="12">
        <f>Výpar!$G$18/31</f>
        <v>0</v>
      </c>
      <c r="E141" s="12">
        <f t="shared" si="64"/>
        <v>0</v>
      </c>
      <c r="F141" s="13">
        <f t="shared" si="65"/>
        <v>11664</v>
      </c>
      <c r="G141" s="13">
        <f t="shared" si="66"/>
        <v>7171.2000000000007</v>
      </c>
      <c r="H141" s="14">
        <f t="shared" si="66"/>
        <v>7171.2000000000007</v>
      </c>
      <c r="I141" s="15">
        <f t="shared" si="58"/>
        <v>26006.400000000001</v>
      </c>
      <c r="J141" s="15">
        <f t="shared" si="59"/>
        <v>60933.742128000005</v>
      </c>
      <c r="K141" s="15">
        <f t="shared" si="67"/>
        <v>5627000</v>
      </c>
      <c r="L141" s="15">
        <f t="shared" si="68"/>
        <v>5440678.6779464521</v>
      </c>
      <c r="N141" s="2">
        <v>42080</v>
      </c>
      <c r="O141" s="38">
        <f t="shared" si="60"/>
        <v>0.33210685641944848</v>
      </c>
      <c r="P141" s="12">
        <f t="shared" si="69"/>
        <v>28694.032394640348</v>
      </c>
      <c r="Q141" s="12">
        <f t="shared" si="70"/>
        <v>0</v>
      </c>
      <c r="R141" s="12">
        <f t="shared" si="71"/>
        <v>0</v>
      </c>
      <c r="S141" s="13">
        <f t="shared" si="72"/>
        <v>7171.2000000000007</v>
      </c>
      <c r="T141" s="13">
        <f t="shared" si="78"/>
        <v>0</v>
      </c>
      <c r="U141" s="14">
        <v>0</v>
      </c>
      <c r="V141" s="15">
        <f t="shared" si="79"/>
        <v>7171.2000000000007</v>
      </c>
      <c r="W141" s="15">
        <f t="shared" si="73"/>
        <v>21522.832394640347</v>
      </c>
      <c r="X141" s="15">
        <f t="shared" si="84"/>
        <v>6518000</v>
      </c>
      <c r="Y141" s="15">
        <f t="shared" si="80"/>
        <v>2650484.3708295752</v>
      </c>
      <c r="Z141" s="15">
        <f t="shared" si="74"/>
        <v>6518000</v>
      </c>
      <c r="AB141" s="2">
        <v>42080</v>
      </c>
      <c r="AC141" s="12">
        <f t="shared" si="61"/>
        <v>9482.6584628725686</v>
      </c>
      <c r="AD141" s="12">
        <f t="shared" si="75"/>
        <v>0</v>
      </c>
      <c r="AE141" s="12">
        <f t="shared" si="83"/>
        <v>0</v>
      </c>
      <c r="AF141" s="13">
        <f t="shared" si="76"/>
        <v>4147.2</v>
      </c>
      <c r="AG141" s="15">
        <f t="shared" si="62"/>
        <v>4147.2</v>
      </c>
      <c r="AH141" s="15">
        <f t="shared" si="77"/>
        <v>5335.4584628725688</v>
      </c>
      <c r="AI141" s="15">
        <f t="shared" si="81"/>
        <v>2945693.45</v>
      </c>
      <c r="AJ141" s="15">
        <f t="shared" si="82"/>
        <v>595142.91366422828</v>
      </c>
    </row>
    <row r="142" spans="1:36" x14ac:dyDescent="0.15">
      <c r="A142" s="2">
        <v>42081</v>
      </c>
      <c r="B142" s="38">
        <v>0.21542098100000001</v>
      </c>
      <c r="C142" s="12">
        <f t="shared" si="63"/>
        <v>18612.372758400001</v>
      </c>
      <c r="D142" s="12">
        <f>Výpar!$G$18/31</f>
        <v>0</v>
      </c>
      <c r="E142" s="12">
        <f t="shared" si="64"/>
        <v>0</v>
      </c>
      <c r="F142" s="13">
        <f t="shared" si="65"/>
        <v>11664</v>
      </c>
      <c r="G142" s="13">
        <f t="shared" si="66"/>
        <v>7171.2000000000007</v>
      </c>
      <c r="H142" s="14">
        <f t="shared" si="66"/>
        <v>7171.2000000000007</v>
      </c>
      <c r="I142" s="15">
        <f t="shared" si="58"/>
        <v>26006.400000000001</v>
      </c>
      <c r="J142" s="15">
        <f t="shared" si="59"/>
        <v>-7394.0272416000007</v>
      </c>
      <c r="K142" s="15">
        <f t="shared" si="67"/>
        <v>5619605.9727584003</v>
      </c>
      <c r="L142" s="15">
        <f t="shared" si="68"/>
        <v>5425890.6234632526</v>
      </c>
      <c r="N142" s="2">
        <v>42081</v>
      </c>
      <c r="O142" s="38">
        <f t="shared" si="60"/>
        <v>7.1098303453410727E-2</v>
      </c>
      <c r="P142" s="12">
        <f t="shared" si="69"/>
        <v>6142.8934183746869</v>
      </c>
      <c r="Q142" s="12">
        <f t="shared" si="70"/>
        <v>0</v>
      </c>
      <c r="R142" s="12">
        <f t="shared" si="71"/>
        <v>0</v>
      </c>
      <c r="S142" s="13">
        <f t="shared" si="72"/>
        <v>7171.2000000000007</v>
      </c>
      <c r="T142" s="13">
        <f t="shared" si="78"/>
        <v>0</v>
      </c>
      <c r="U142" s="14">
        <v>0</v>
      </c>
      <c r="V142" s="15">
        <f t="shared" si="79"/>
        <v>7171.2000000000007</v>
      </c>
      <c r="W142" s="15">
        <f t="shared" si="73"/>
        <v>-1028.3065816253138</v>
      </c>
      <c r="X142" s="15">
        <f t="shared" si="84"/>
        <v>6516971.6934183743</v>
      </c>
      <c r="Y142" s="15">
        <f t="shared" si="80"/>
        <v>2648427.7576663238</v>
      </c>
      <c r="Z142" s="15">
        <f t="shared" si="74"/>
        <v>6518000</v>
      </c>
      <c r="AB142" s="2">
        <v>42081</v>
      </c>
      <c r="AC142" s="12">
        <f t="shared" si="61"/>
        <v>2030.0722972333235</v>
      </c>
      <c r="AD142" s="12">
        <f t="shared" si="75"/>
        <v>0</v>
      </c>
      <c r="AE142" s="12">
        <f t="shared" si="83"/>
        <v>0</v>
      </c>
      <c r="AF142" s="13">
        <f t="shared" si="76"/>
        <v>4147.2</v>
      </c>
      <c r="AG142" s="15">
        <f t="shared" si="62"/>
        <v>4147.2</v>
      </c>
      <c r="AH142" s="15">
        <f t="shared" si="77"/>
        <v>-2117.1277027666765</v>
      </c>
      <c r="AI142" s="15">
        <f t="shared" si="81"/>
        <v>2943576.3222972336</v>
      </c>
      <c r="AJ142" s="15">
        <f t="shared" si="82"/>
        <v>590908.65825869516</v>
      </c>
    </row>
    <row r="143" spans="1:36" x14ac:dyDescent="0.15">
      <c r="A143" s="2">
        <v>42082</v>
      </c>
      <c r="B143" s="38">
        <v>1.037906102</v>
      </c>
      <c r="C143" s="12">
        <f t="shared" si="63"/>
        <v>89675.087212800005</v>
      </c>
      <c r="D143" s="12">
        <f>Výpar!$G$18/31</f>
        <v>0</v>
      </c>
      <c r="E143" s="12">
        <f t="shared" si="64"/>
        <v>0</v>
      </c>
      <c r="F143" s="13">
        <f t="shared" si="65"/>
        <v>11664</v>
      </c>
      <c r="G143" s="13">
        <f t="shared" si="66"/>
        <v>7171.2000000000007</v>
      </c>
      <c r="H143" s="14">
        <f t="shared" si="66"/>
        <v>7171.2000000000007</v>
      </c>
      <c r="I143" s="15">
        <f t="shared" si="58"/>
        <v>26006.400000000001</v>
      </c>
      <c r="J143" s="15">
        <f t="shared" si="59"/>
        <v>63668.687212800003</v>
      </c>
      <c r="K143" s="15">
        <f t="shared" si="67"/>
        <v>5627000</v>
      </c>
      <c r="L143" s="15">
        <f t="shared" si="68"/>
        <v>5489559.3106760522</v>
      </c>
      <c r="N143" s="2">
        <v>42082</v>
      </c>
      <c r="O143" s="38">
        <f t="shared" si="60"/>
        <v>0.34255420550769222</v>
      </c>
      <c r="P143" s="12">
        <f t="shared" si="69"/>
        <v>29596.683355864607</v>
      </c>
      <c r="Q143" s="12">
        <f t="shared" si="70"/>
        <v>0</v>
      </c>
      <c r="R143" s="12">
        <f t="shared" si="71"/>
        <v>0</v>
      </c>
      <c r="S143" s="13">
        <f t="shared" si="72"/>
        <v>7171.2000000000007</v>
      </c>
      <c r="T143" s="13">
        <f t="shared" si="78"/>
        <v>0</v>
      </c>
      <c r="U143" s="14">
        <v>0</v>
      </c>
      <c r="V143" s="15">
        <f t="shared" si="79"/>
        <v>7171.2000000000007</v>
      </c>
      <c r="W143" s="15">
        <f t="shared" si="73"/>
        <v>22425.483355864606</v>
      </c>
      <c r="X143" s="15">
        <f t="shared" si="84"/>
        <v>6518000</v>
      </c>
      <c r="Y143" s="15">
        <f t="shared" si="80"/>
        <v>2670853.2410221882</v>
      </c>
      <c r="Z143" s="15">
        <f t="shared" si="74"/>
        <v>6518000</v>
      </c>
      <c r="AB143" s="2">
        <v>42082</v>
      </c>
      <c r="AC143" s="12">
        <f t="shared" si="61"/>
        <v>9780.9619797415362</v>
      </c>
      <c r="AD143" s="12">
        <f t="shared" si="75"/>
        <v>0</v>
      </c>
      <c r="AE143" s="12">
        <f t="shared" si="83"/>
        <v>0</v>
      </c>
      <c r="AF143" s="13">
        <f t="shared" si="76"/>
        <v>4147.2</v>
      </c>
      <c r="AG143" s="15">
        <f t="shared" si="62"/>
        <v>4147.2</v>
      </c>
      <c r="AH143" s="15">
        <f t="shared" si="77"/>
        <v>5633.7619797415364</v>
      </c>
      <c r="AI143" s="15">
        <f t="shared" si="81"/>
        <v>2945693.45</v>
      </c>
      <c r="AJ143" s="15">
        <f t="shared" si="82"/>
        <v>596542.42023843667</v>
      </c>
    </row>
    <row r="144" spans="1:36" x14ac:dyDescent="0.15">
      <c r="A144" s="2">
        <v>42083</v>
      </c>
      <c r="B144" s="38">
        <v>0.201073108</v>
      </c>
      <c r="C144" s="12">
        <f t="shared" si="63"/>
        <v>17372.7165312</v>
      </c>
      <c r="D144" s="12">
        <f>Výpar!$G$18/31</f>
        <v>0</v>
      </c>
      <c r="E144" s="12">
        <f t="shared" si="64"/>
        <v>0</v>
      </c>
      <c r="F144" s="13">
        <f t="shared" si="65"/>
        <v>11664</v>
      </c>
      <c r="G144" s="13">
        <f t="shared" si="66"/>
        <v>7171.2000000000007</v>
      </c>
      <c r="H144" s="14">
        <f t="shared" si="66"/>
        <v>7171.2000000000007</v>
      </c>
      <c r="I144" s="15">
        <f t="shared" si="58"/>
        <v>26006.400000000001</v>
      </c>
      <c r="J144" s="15">
        <f t="shared" si="59"/>
        <v>-8633.6834688000017</v>
      </c>
      <c r="K144" s="15">
        <f t="shared" si="67"/>
        <v>5618366.3165312</v>
      </c>
      <c r="L144" s="15">
        <f t="shared" si="68"/>
        <v>5472291.9437384522</v>
      </c>
      <c r="N144" s="2">
        <v>42083</v>
      </c>
      <c r="O144" s="38">
        <f t="shared" si="60"/>
        <v>6.6362880637445568E-2</v>
      </c>
      <c r="P144" s="12">
        <f t="shared" si="69"/>
        <v>5733.7528870752967</v>
      </c>
      <c r="Q144" s="12">
        <f t="shared" si="70"/>
        <v>0</v>
      </c>
      <c r="R144" s="12">
        <f t="shared" si="71"/>
        <v>0</v>
      </c>
      <c r="S144" s="13">
        <f t="shared" si="72"/>
        <v>7171.2000000000007</v>
      </c>
      <c r="T144" s="13">
        <f t="shared" si="78"/>
        <v>0</v>
      </c>
      <c r="U144" s="14">
        <v>0</v>
      </c>
      <c r="V144" s="15">
        <f t="shared" si="79"/>
        <v>7171.2000000000007</v>
      </c>
      <c r="W144" s="15">
        <f t="shared" si="73"/>
        <v>-1437.447112924704</v>
      </c>
      <c r="X144" s="15">
        <f t="shared" si="84"/>
        <v>6516562.5528870756</v>
      </c>
      <c r="Y144" s="15">
        <f t="shared" si="80"/>
        <v>2667978.3467963394</v>
      </c>
      <c r="Z144" s="15">
        <f t="shared" si="74"/>
        <v>6518000</v>
      </c>
      <c r="AB144" s="2">
        <v>42083</v>
      </c>
      <c r="AC144" s="12">
        <f t="shared" si="61"/>
        <v>1894.8616071403189</v>
      </c>
      <c r="AD144" s="12">
        <f t="shared" si="75"/>
        <v>0</v>
      </c>
      <c r="AE144" s="12">
        <f t="shared" si="83"/>
        <v>0</v>
      </c>
      <c r="AF144" s="13">
        <f t="shared" si="76"/>
        <v>4147.2</v>
      </c>
      <c r="AG144" s="15">
        <f t="shared" si="62"/>
        <v>4147.2</v>
      </c>
      <c r="AH144" s="15">
        <f t="shared" si="77"/>
        <v>-2252.3383928596809</v>
      </c>
      <c r="AI144" s="15">
        <f t="shared" si="81"/>
        <v>2943441.1116071404</v>
      </c>
      <c r="AJ144" s="15">
        <f t="shared" si="82"/>
        <v>592037.74345271708</v>
      </c>
    </row>
    <row r="145" spans="1:36" x14ac:dyDescent="0.15">
      <c r="A145" s="2">
        <v>42084</v>
      </c>
      <c r="B145" s="38">
        <v>0.88635750300000005</v>
      </c>
      <c r="C145" s="12">
        <f t="shared" si="63"/>
        <v>76581.28825920001</v>
      </c>
      <c r="D145" s="12">
        <f>Výpar!$G$18/31</f>
        <v>0</v>
      </c>
      <c r="E145" s="12">
        <f t="shared" si="64"/>
        <v>0</v>
      </c>
      <c r="F145" s="13">
        <f t="shared" si="65"/>
        <v>11664</v>
      </c>
      <c r="G145" s="13">
        <f t="shared" si="66"/>
        <v>7171.2000000000007</v>
      </c>
      <c r="H145" s="14">
        <f t="shared" si="66"/>
        <v>7171.2000000000007</v>
      </c>
      <c r="I145" s="15">
        <f t="shared" si="58"/>
        <v>26006.400000000001</v>
      </c>
      <c r="J145" s="15">
        <f t="shared" si="59"/>
        <v>50574.888259200008</v>
      </c>
      <c r="K145" s="15">
        <f t="shared" si="67"/>
        <v>5627000</v>
      </c>
      <c r="L145" s="15">
        <f t="shared" si="68"/>
        <v>5522866.8319976525</v>
      </c>
      <c r="N145" s="2">
        <v>42084</v>
      </c>
      <c r="O145" s="38">
        <f t="shared" si="60"/>
        <v>0.29253656920493465</v>
      </c>
      <c r="P145" s="12">
        <f t="shared" si="69"/>
        <v>25275.159579306353</v>
      </c>
      <c r="Q145" s="12">
        <f t="shared" si="70"/>
        <v>0</v>
      </c>
      <c r="R145" s="12">
        <f t="shared" si="71"/>
        <v>0</v>
      </c>
      <c r="S145" s="13">
        <f t="shared" si="72"/>
        <v>7171.2000000000007</v>
      </c>
      <c r="T145" s="13">
        <f t="shared" si="78"/>
        <v>0</v>
      </c>
      <c r="U145" s="14">
        <v>0</v>
      </c>
      <c r="V145" s="15">
        <f t="shared" si="79"/>
        <v>7171.2000000000007</v>
      </c>
      <c r="W145" s="15">
        <f t="shared" si="73"/>
        <v>18103.959579306353</v>
      </c>
      <c r="X145" s="15">
        <f t="shared" si="84"/>
        <v>6518000</v>
      </c>
      <c r="Y145" s="15">
        <f t="shared" si="80"/>
        <v>2686082.3063756456</v>
      </c>
      <c r="Z145" s="15">
        <f t="shared" si="74"/>
        <v>6518000</v>
      </c>
      <c r="AB145" s="2">
        <v>42084</v>
      </c>
      <c r="AC145" s="12">
        <f t="shared" si="61"/>
        <v>8352.8066947443822</v>
      </c>
      <c r="AD145" s="12">
        <f t="shared" si="75"/>
        <v>0</v>
      </c>
      <c r="AE145" s="12">
        <f t="shared" si="83"/>
        <v>0</v>
      </c>
      <c r="AF145" s="13">
        <f t="shared" si="76"/>
        <v>4147.2</v>
      </c>
      <c r="AG145" s="15">
        <f t="shared" si="62"/>
        <v>4147.2</v>
      </c>
      <c r="AH145" s="15">
        <f t="shared" si="77"/>
        <v>4205.6066947443824</v>
      </c>
      <c r="AI145" s="15">
        <f t="shared" si="81"/>
        <v>2945693.45</v>
      </c>
      <c r="AJ145" s="15">
        <f t="shared" si="82"/>
        <v>596243.35014746152</v>
      </c>
    </row>
    <row r="146" spans="1:36" x14ac:dyDescent="0.15">
      <c r="A146" s="2">
        <v>42085</v>
      </c>
      <c r="B146" s="38">
        <v>0.99246331499999996</v>
      </c>
      <c r="C146" s="12">
        <f t="shared" si="63"/>
        <v>85748.830415999997</v>
      </c>
      <c r="D146" s="12">
        <f>Výpar!$G$18/31</f>
        <v>0</v>
      </c>
      <c r="E146" s="12">
        <f t="shared" si="64"/>
        <v>0</v>
      </c>
      <c r="F146" s="13">
        <f t="shared" si="65"/>
        <v>11664</v>
      </c>
      <c r="G146" s="13">
        <f t="shared" si="66"/>
        <v>7171.2000000000007</v>
      </c>
      <c r="H146" s="14">
        <f t="shared" si="66"/>
        <v>7171.2000000000007</v>
      </c>
      <c r="I146" s="15">
        <f t="shared" si="58"/>
        <v>26006.400000000001</v>
      </c>
      <c r="J146" s="15">
        <f t="shared" si="59"/>
        <v>59742.430415999996</v>
      </c>
      <c r="K146" s="15">
        <f t="shared" si="67"/>
        <v>5627000</v>
      </c>
      <c r="L146" s="15">
        <f t="shared" si="68"/>
        <v>5582609.2624136526</v>
      </c>
      <c r="N146" s="2">
        <v>42085</v>
      </c>
      <c r="O146" s="38">
        <f t="shared" si="60"/>
        <v>0.32755610715674882</v>
      </c>
      <c r="P146" s="12">
        <f t="shared" si="69"/>
        <v>28300.847658343097</v>
      </c>
      <c r="Q146" s="12">
        <f t="shared" si="70"/>
        <v>0</v>
      </c>
      <c r="R146" s="12">
        <f t="shared" si="71"/>
        <v>0</v>
      </c>
      <c r="S146" s="13">
        <f t="shared" si="72"/>
        <v>7171.2000000000007</v>
      </c>
      <c r="T146" s="13">
        <f t="shared" si="78"/>
        <v>0</v>
      </c>
      <c r="U146" s="14">
        <v>0</v>
      </c>
      <c r="V146" s="15">
        <f t="shared" si="79"/>
        <v>7171.2000000000007</v>
      </c>
      <c r="W146" s="15">
        <f t="shared" si="73"/>
        <v>21129.647658343096</v>
      </c>
      <c r="X146" s="15">
        <f t="shared" si="84"/>
        <v>6518000</v>
      </c>
      <c r="Y146" s="15">
        <f t="shared" si="80"/>
        <v>2707211.9540339885</v>
      </c>
      <c r="Z146" s="15">
        <f t="shared" si="74"/>
        <v>6518000</v>
      </c>
      <c r="AB146" s="2">
        <v>42085</v>
      </c>
      <c r="AC146" s="12">
        <f t="shared" si="61"/>
        <v>9352.7207630804041</v>
      </c>
      <c r="AD146" s="12">
        <f t="shared" si="75"/>
        <v>0</v>
      </c>
      <c r="AE146" s="12">
        <f t="shared" si="83"/>
        <v>0</v>
      </c>
      <c r="AF146" s="13">
        <f t="shared" si="76"/>
        <v>4147.2</v>
      </c>
      <c r="AG146" s="15">
        <f t="shared" si="62"/>
        <v>4147.2</v>
      </c>
      <c r="AH146" s="15">
        <f t="shared" si="77"/>
        <v>5205.5207630804043</v>
      </c>
      <c r="AI146" s="15">
        <f t="shared" si="81"/>
        <v>2945693.45</v>
      </c>
      <c r="AJ146" s="15">
        <f t="shared" si="82"/>
        <v>601448.87091054197</v>
      </c>
    </row>
    <row r="147" spans="1:36" x14ac:dyDescent="0.15">
      <c r="A147" s="2">
        <v>42086</v>
      </c>
      <c r="B147" s="38">
        <v>0.191507858</v>
      </c>
      <c r="C147" s="12">
        <f t="shared" si="63"/>
        <v>16546.278931199999</v>
      </c>
      <c r="D147" s="12">
        <f>Výpar!$G$18/31</f>
        <v>0</v>
      </c>
      <c r="E147" s="12">
        <f t="shared" si="64"/>
        <v>0</v>
      </c>
      <c r="F147" s="13">
        <f t="shared" si="65"/>
        <v>11664</v>
      </c>
      <c r="G147" s="13">
        <f t="shared" si="66"/>
        <v>7171.2000000000007</v>
      </c>
      <c r="H147" s="14">
        <f t="shared" si="66"/>
        <v>7171.2000000000007</v>
      </c>
      <c r="I147" s="15">
        <f t="shared" si="58"/>
        <v>26006.400000000001</v>
      </c>
      <c r="J147" s="15">
        <f t="shared" si="59"/>
        <v>-9460.1210688000028</v>
      </c>
      <c r="K147" s="15">
        <f t="shared" si="67"/>
        <v>5617539.8789312001</v>
      </c>
      <c r="L147" s="15">
        <f t="shared" si="68"/>
        <v>5563689.0202760529</v>
      </c>
      <c r="N147" s="2">
        <v>42086</v>
      </c>
      <c r="O147" s="38">
        <f t="shared" si="60"/>
        <v>6.3205931653410735E-2</v>
      </c>
      <c r="P147" s="12">
        <f t="shared" si="69"/>
        <v>5460.9924948546877</v>
      </c>
      <c r="Q147" s="12">
        <f t="shared" si="70"/>
        <v>0</v>
      </c>
      <c r="R147" s="12">
        <f t="shared" si="71"/>
        <v>0</v>
      </c>
      <c r="S147" s="13">
        <f t="shared" si="72"/>
        <v>7171.2000000000007</v>
      </c>
      <c r="T147" s="13">
        <f t="shared" si="78"/>
        <v>0</v>
      </c>
      <c r="U147" s="14">
        <v>0</v>
      </c>
      <c r="V147" s="15">
        <f t="shared" si="79"/>
        <v>7171.2000000000007</v>
      </c>
      <c r="W147" s="15">
        <f t="shared" si="73"/>
        <v>-1710.207505145313</v>
      </c>
      <c r="X147" s="15">
        <f t="shared" si="84"/>
        <v>6516289.7924948549</v>
      </c>
      <c r="Y147" s="15">
        <f t="shared" si="80"/>
        <v>2703791.5390236983</v>
      </c>
      <c r="Z147" s="15">
        <f t="shared" si="74"/>
        <v>6518000</v>
      </c>
      <c r="AB147" s="2">
        <v>42086</v>
      </c>
      <c r="AC147" s="12">
        <f t="shared" si="61"/>
        <v>1804.7211345133237</v>
      </c>
      <c r="AD147" s="12">
        <f t="shared" si="75"/>
        <v>0</v>
      </c>
      <c r="AE147" s="12">
        <f t="shared" si="83"/>
        <v>0</v>
      </c>
      <c r="AF147" s="13">
        <f t="shared" si="76"/>
        <v>4147.2</v>
      </c>
      <c r="AG147" s="15">
        <f t="shared" si="62"/>
        <v>4147.2</v>
      </c>
      <c r="AH147" s="15">
        <f t="shared" si="77"/>
        <v>-2342.4788654866761</v>
      </c>
      <c r="AI147" s="15">
        <f t="shared" si="81"/>
        <v>2943350.9711345136</v>
      </c>
      <c r="AJ147" s="15">
        <f t="shared" si="82"/>
        <v>596763.91317956883</v>
      </c>
    </row>
    <row r="148" spans="1:36" x14ac:dyDescent="0.15">
      <c r="A148" s="2">
        <v>42087</v>
      </c>
      <c r="B148" s="38">
        <v>1.307146879</v>
      </c>
      <c r="C148" s="12">
        <f t="shared" si="63"/>
        <v>112937.4903456</v>
      </c>
      <c r="D148" s="12">
        <f>Výpar!$G$18/31</f>
        <v>0</v>
      </c>
      <c r="E148" s="12">
        <f t="shared" si="64"/>
        <v>0</v>
      </c>
      <c r="F148" s="13">
        <f t="shared" si="65"/>
        <v>11664</v>
      </c>
      <c r="G148" s="13">
        <f t="shared" si="66"/>
        <v>7171.2000000000007</v>
      </c>
      <c r="H148" s="14">
        <f t="shared" si="66"/>
        <v>7171.2000000000007</v>
      </c>
      <c r="I148" s="15">
        <f t="shared" si="58"/>
        <v>26006.400000000001</v>
      </c>
      <c r="J148" s="15">
        <f t="shared" si="59"/>
        <v>86931.090345600009</v>
      </c>
      <c r="K148" s="15">
        <f t="shared" si="67"/>
        <v>5627000</v>
      </c>
      <c r="L148" s="15">
        <f t="shared" si="68"/>
        <v>5650620.1106216526</v>
      </c>
      <c r="N148" s="2">
        <v>42087</v>
      </c>
      <c r="O148" s="38">
        <f t="shared" si="60"/>
        <v>0.43141538502844695</v>
      </c>
      <c r="P148" s="12">
        <f t="shared" si="69"/>
        <v>37274.289266457818</v>
      </c>
      <c r="Q148" s="12">
        <f t="shared" si="70"/>
        <v>0</v>
      </c>
      <c r="R148" s="12">
        <f t="shared" si="71"/>
        <v>0</v>
      </c>
      <c r="S148" s="13">
        <f t="shared" si="72"/>
        <v>7171.2000000000007</v>
      </c>
      <c r="T148" s="13">
        <f t="shared" si="78"/>
        <v>0</v>
      </c>
      <c r="U148" s="14">
        <v>0</v>
      </c>
      <c r="V148" s="15">
        <f t="shared" si="79"/>
        <v>7171.2000000000007</v>
      </c>
      <c r="W148" s="15">
        <f t="shared" si="73"/>
        <v>30103.089266457817</v>
      </c>
      <c r="X148" s="15">
        <f t="shared" si="84"/>
        <v>6518000</v>
      </c>
      <c r="Y148" s="15">
        <f t="shared" si="80"/>
        <v>2733894.6282901559</v>
      </c>
      <c r="Z148" s="15">
        <f t="shared" si="74"/>
        <v>6518000</v>
      </c>
      <c r="AB148" s="2">
        <v>42087</v>
      </c>
      <c r="AC148" s="12">
        <f t="shared" si="61"/>
        <v>12318.218286606441</v>
      </c>
      <c r="AD148" s="12">
        <f t="shared" si="75"/>
        <v>0</v>
      </c>
      <c r="AE148" s="12">
        <f t="shared" si="83"/>
        <v>0</v>
      </c>
      <c r="AF148" s="13">
        <f t="shared" si="76"/>
        <v>4147.2</v>
      </c>
      <c r="AG148" s="15">
        <f t="shared" si="62"/>
        <v>4147.2</v>
      </c>
      <c r="AH148" s="15">
        <f t="shared" si="77"/>
        <v>8171.0182866064415</v>
      </c>
      <c r="AI148" s="15">
        <f t="shared" si="81"/>
        <v>2945693.45</v>
      </c>
      <c r="AJ148" s="15">
        <f t="shared" si="82"/>
        <v>604934.93146617524</v>
      </c>
    </row>
    <row r="149" spans="1:36" x14ac:dyDescent="0.15">
      <c r="A149" s="2">
        <v>42088</v>
      </c>
      <c r="B149" s="38">
        <v>0.197486139</v>
      </c>
      <c r="C149" s="12">
        <f t="shared" si="63"/>
        <v>17062.802409600001</v>
      </c>
      <c r="D149" s="12">
        <f>Výpar!$G$18/31</f>
        <v>0</v>
      </c>
      <c r="E149" s="12">
        <f t="shared" si="64"/>
        <v>0</v>
      </c>
      <c r="F149" s="13">
        <f t="shared" si="65"/>
        <v>11664</v>
      </c>
      <c r="G149" s="13">
        <f t="shared" si="66"/>
        <v>7171.2000000000007</v>
      </c>
      <c r="H149" s="14">
        <f t="shared" si="66"/>
        <v>7171.2000000000007</v>
      </c>
      <c r="I149" s="15">
        <f t="shared" si="58"/>
        <v>26006.400000000001</v>
      </c>
      <c r="J149" s="15">
        <f t="shared" si="59"/>
        <v>-8943.5975904000006</v>
      </c>
      <c r="K149" s="15">
        <f t="shared" si="67"/>
        <v>5618056.4024096001</v>
      </c>
      <c r="L149" s="15">
        <f t="shared" si="68"/>
        <v>5632732.9154408528</v>
      </c>
      <c r="N149" s="2">
        <v>42088</v>
      </c>
      <c r="O149" s="38">
        <f t="shared" si="60"/>
        <v>6.5179024685921627E-2</v>
      </c>
      <c r="P149" s="12">
        <f t="shared" si="69"/>
        <v>5631.467732863629</v>
      </c>
      <c r="Q149" s="12">
        <f t="shared" si="70"/>
        <v>0</v>
      </c>
      <c r="R149" s="12">
        <f t="shared" si="71"/>
        <v>0</v>
      </c>
      <c r="S149" s="13">
        <f t="shared" si="72"/>
        <v>7171.2000000000007</v>
      </c>
      <c r="T149" s="13">
        <f t="shared" si="78"/>
        <v>0</v>
      </c>
      <c r="U149" s="14">
        <v>0</v>
      </c>
      <c r="V149" s="15">
        <f t="shared" si="79"/>
        <v>7171.2000000000007</v>
      </c>
      <c r="W149" s="15">
        <f t="shared" si="73"/>
        <v>-1539.7322671363718</v>
      </c>
      <c r="X149" s="15">
        <f t="shared" si="84"/>
        <v>6516460.2677328633</v>
      </c>
      <c r="Y149" s="15">
        <f t="shared" si="80"/>
        <v>2730815.1637558825</v>
      </c>
      <c r="Z149" s="15">
        <f t="shared" si="74"/>
        <v>6518000</v>
      </c>
      <c r="AB149" s="2">
        <v>42088</v>
      </c>
      <c r="AC149" s="12">
        <f t="shared" si="61"/>
        <v>1861.05892754926</v>
      </c>
      <c r="AD149" s="12">
        <f t="shared" si="75"/>
        <v>0</v>
      </c>
      <c r="AE149" s="12">
        <f t="shared" si="83"/>
        <v>0</v>
      </c>
      <c r="AF149" s="13">
        <f t="shared" si="76"/>
        <v>4147.2</v>
      </c>
      <c r="AG149" s="15">
        <f t="shared" si="62"/>
        <v>4147.2</v>
      </c>
      <c r="AH149" s="15">
        <f t="shared" si="77"/>
        <v>-2286.1410724507396</v>
      </c>
      <c r="AI149" s="15">
        <f t="shared" si="81"/>
        <v>2943407.3089275495</v>
      </c>
      <c r="AJ149" s="15">
        <f t="shared" si="82"/>
        <v>600362.6493212739</v>
      </c>
    </row>
    <row r="150" spans="1:36" x14ac:dyDescent="0.15">
      <c r="A150" s="2">
        <v>42089</v>
      </c>
      <c r="B150" s="38">
        <v>0.20824704399999999</v>
      </c>
      <c r="C150" s="12">
        <f t="shared" si="63"/>
        <v>17992.544601599999</v>
      </c>
      <c r="D150" s="12">
        <f>Výpar!$G$18/31</f>
        <v>0</v>
      </c>
      <c r="E150" s="12">
        <f t="shared" si="64"/>
        <v>0</v>
      </c>
      <c r="F150" s="13">
        <f t="shared" si="65"/>
        <v>11664</v>
      </c>
      <c r="G150" s="13">
        <f t="shared" si="66"/>
        <v>7171.2000000000007</v>
      </c>
      <c r="H150" s="14">
        <f t="shared" si="66"/>
        <v>7171.2000000000007</v>
      </c>
      <c r="I150" s="15">
        <f t="shared" si="58"/>
        <v>26006.400000000001</v>
      </c>
      <c r="J150" s="15">
        <f t="shared" si="59"/>
        <v>-8013.8553984000027</v>
      </c>
      <c r="K150" s="15">
        <f t="shared" si="67"/>
        <v>5610042.5470112003</v>
      </c>
      <c r="L150" s="15">
        <f t="shared" si="68"/>
        <v>5607761.6070536533</v>
      </c>
      <c r="N150" s="2">
        <v>42089</v>
      </c>
      <c r="O150" s="38">
        <f t="shared" si="60"/>
        <v>6.873059188040638E-2</v>
      </c>
      <c r="P150" s="12">
        <f t="shared" si="69"/>
        <v>5938.3231384671117</v>
      </c>
      <c r="Q150" s="12">
        <f t="shared" si="70"/>
        <v>0</v>
      </c>
      <c r="R150" s="12">
        <f t="shared" si="71"/>
        <v>0</v>
      </c>
      <c r="S150" s="13">
        <f t="shared" si="72"/>
        <v>7171.2000000000007</v>
      </c>
      <c r="T150" s="13">
        <f t="shared" si="78"/>
        <v>0</v>
      </c>
      <c r="U150" s="14">
        <v>0</v>
      </c>
      <c r="V150" s="15">
        <f t="shared" si="79"/>
        <v>7171.2000000000007</v>
      </c>
      <c r="W150" s="15">
        <f t="shared" si="73"/>
        <v>-1232.8768615328891</v>
      </c>
      <c r="X150" s="15">
        <f t="shared" si="84"/>
        <v>6515227.3908713302</v>
      </c>
      <c r="Y150" s="15">
        <f t="shared" si="80"/>
        <v>2726809.6777656795</v>
      </c>
      <c r="Z150" s="15">
        <f t="shared" si="74"/>
        <v>6518000</v>
      </c>
      <c r="AB150" s="2">
        <v>42089</v>
      </c>
      <c r="AC150" s="12">
        <f t="shared" si="61"/>
        <v>1962.4669474749494</v>
      </c>
      <c r="AD150" s="12">
        <f t="shared" si="75"/>
        <v>0</v>
      </c>
      <c r="AE150" s="12">
        <f t="shared" si="83"/>
        <v>0</v>
      </c>
      <c r="AF150" s="13">
        <f t="shared" si="76"/>
        <v>4147.2</v>
      </c>
      <c r="AG150" s="15">
        <f t="shared" si="62"/>
        <v>4147.2</v>
      </c>
      <c r="AH150" s="15">
        <f t="shared" si="77"/>
        <v>-2184.7330525250504</v>
      </c>
      <c r="AI150" s="15">
        <f t="shared" si="81"/>
        <v>2941222.5758750243</v>
      </c>
      <c r="AJ150" s="15">
        <f t="shared" si="82"/>
        <v>593707.04214377282</v>
      </c>
    </row>
    <row r="151" spans="1:36" x14ac:dyDescent="0.15">
      <c r="A151" s="2">
        <v>42090</v>
      </c>
      <c r="B151" s="38">
        <v>1.179873744</v>
      </c>
      <c r="C151" s="12">
        <f t="shared" si="63"/>
        <v>101941.0914816</v>
      </c>
      <c r="D151" s="12">
        <f>Výpar!$G$18/31</f>
        <v>0</v>
      </c>
      <c r="E151" s="12">
        <f t="shared" si="64"/>
        <v>0</v>
      </c>
      <c r="F151" s="13">
        <f t="shared" si="65"/>
        <v>11664</v>
      </c>
      <c r="G151" s="13">
        <f t="shared" si="66"/>
        <v>7171.2000000000007</v>
      </c>
      <c r="H151" s="14">
        <f t="shared" si="66"/>
        <v>7171.2000000000007</v>
      </c>
      <c r="I151" s="15">
        <f t="shared" si="58"/>
        <v>26006.400000000001</v>
      </c>
      <c r="J151" s="15">
        <f t="shared" si="59"/>
        <v>75934.691481599992</v>
      </c>
      <c r="K151" s="15">
        <f t="shared" si="67"/>
        <v>5627000</v>
      </c>
      <c r="L151" s="15">
        <f t="shared" si="68"/>
        <v>5683696.2985352529</v>
      </c>
      <c r="N151" s="2">
        <v>42090</v>
      </c>
      <c r="O151" s="38">
        <f t="shared" si="60"/>
        <v>0.3894097088325108</v>
      </c>
      <c r="P151" s="12">
        <f t="shared" si="69"/>
        <v>33644.998843128931</v>
      </c>
      <c r="Q151" s="12">
        <f t="shared" si="70"/>
        <v>0</v>
      </c>
      <c r="R151" s="12">
        <f t="shared" si="71"/>
        <v>0</v>
      </c>
      <c r="S151" s="13">
        <f t="shared" si="72"/>
        <v>7171.2000000000007</v>
      </c>
      <c r="T151" s="13">
        <f t="shared" si="78"/>
        <v>0</v>
      </c>
      <c r="U151" s="14">
        <v>0</v>
      </c>
      <c r="V151" s="15">
        <f t="shared" si="79"/>
        <v>7171.2000000000007</v>
      </c>
      <c r="W151" s="15">
        <f t="shared" si="73"/>
        <v>26473.79884312893</v>
      </c>
      <c r="X151" s="15">
        <f t="shared" si="84"/>
        <v>6518000</v>
      </c>
      <c r="Y151" s="15">
        <f t="shared" si="80"/>
        <v>2753283.4766088086</v>
      </c>
      <c r="Z151" s="15">
        <f t="shared" si="74"/>
        <v>6518000</v>
      </c>
      <c r="AB151" s="2">
        <v>42090</v>
      </c>
      <c r="AC151" s="12">
        <f t="shared" si="61"/>
        <v>11118.828773355934</v>
      </c>
      <c r="AD151" s="12">
        <f t="shared" si="75"/>
        <v>0</v>
      </c>
      <c r="AE151" s="12">
        <f t="shared" si="83"/>
        <v>0</v>
      </c>
      <c r="AF151" s="13">
        <f t="shared" si="76"/>
        <v>4147.2</v>
      </c>
      <c r="AG151" s="15">
        <f t="shared" si="62"/>
        <v>4147.2</v>
      </c>
      <c r="AH151" s="15">
        <f t="shared" si="77"/>
        <v>6971.6287733559338</v>
      </c>
      <c r="AI151" s="15">
        <f t="shared" si="81"/>
        <v>2945693.45</v>
      </c>
      <c r="AJ151" s="15">
        <f t="shared" si="82"/>
        <v>600678.67091712879</v>
      </c>
    </row>
    <row r="152" spans="1:36" x14ac:dyDescent="0.15">
      <c r="A152" s="2">
        <v>42091</v>
      </c>
      <c r="B152" s="38">
        <v>1.094870249</v>
      </c>
      <c r="C152" s="12">
        <f t="shared" si="63"/>
        <v>94596.789513600001</v>
      </c>
      <c r="D152" s="12">
        <f>Výpar!$G$18/31</f>
        <v>0</v>
      </c>
      <c r="E152" s="12">
        <f t="shared" si="64"/>
        <v>0</v>
      </c>
      <c r="F152" s="13">
        <f t="shared" si="65"/>
        <v>11664</v>
      </c>
      <c r="G152" s="13">
        <f t="shared" si="66"/>
        <v>7171.2000000000007</v>
      </c>
      <c r="H152" s="14">
        <f t="shared" si="66"/>
        <v>7171.2000000000007</v>
      </c>
      <c r="I152" s="15">
        <f t="shared" si="58"/>
        <v>26006.400000000001</v>
      </c>
      <c r="J152" s="15">
        <f t="shared" si="59"/>
        <v>68590.389513600006</v>
      </c>
      <c r="K152" s="15">
        <f t="shared" si="67"/>
        <v>5627000</v>
      </c>
      <c r="L152" s="15">
        <f t="shared" si="68"/>
        <v>5752286.6880488526</v>
      </c>
      <c r="N152" s="2">
        <v>42091</v>
      </c>
      <c r="O152" s="38">
        <f t="shared" si="60"/>
        <v>0.36135485431436853</v>
      </c>
      <c r="P152" s="12">
        <f t="shared" si="69"/>
        <v>31221.059412761442</v>
      </c>
      <c r="Q152" s="12">
        <f t="shared" si="70"/>
        <v>0</v>
      </c>
      <c r="R152" s="12">
        <f t="shared" si="71"/>
        <v>0</v>
      </c>
      <c r="S152" s="13">
        <f t="shared" si="72"/>
        <v>7171.2000000000007</v>
      </c>
      <c r="T152" s="13">
        <f t="shared" si="78"/>
        <v>0</v>
      </c>
      <c r="U152" s="14">
        <v>0</v>
      </c>
      <c r="V152" s="15">
        <f t="shared" si="79"/>
        <v>7171.2000000000007</v>
      </c>
      <c r="W152" s="15">
        <f t="shared" si="73"/>
        <v>24049.859412761441</v>
      </c>
      <c r="X152" s="15">
        <f t="shared" si="84"/>
        <v>6518000</v>
      </c>
      <c r="Y152" s="15">
        <f t="shared" si="80"/>
        <v>2777333.33602157</v>
      </c>
      <c r="Z152" s="15">
        <f t="shared" si="74"/>
        <v>6518000</v>
      </c>
      <c r="AB152" s="2">
        <v>42091</v>
      </c>
      <c r="AC152" s="12">
        <f t="shared" si="61"/>
        <v>10317.777549995701</v>
      </c>
      <c r="AD152" s="12">
        <f t="shared" si="75"/>
        <v>0</v>
      </c>
      <c r="AE152" s="12">
        <f t="shared" si="83"/>
        <v>0</v>
      </c>
      <c r="AF152" s="13">
        <f t="shared" si="76"/>
        <v>4147.2</v>
      </c>
      <c r="AG152" s="15">
        <f t="shared" si="62"/>
        <v>4147.2</v>
      </c>
      <c r="AH152" s="15">
        <f t="shared" si="77"/>
        <v>6170.5775499957008</v>
      </c>
      <c r="AI152" s="15">
        <f t="shared" si="81"/>
        <v>2945693.45</v>
      </c>
      <c r="AJ152" s="15">
        <f t="shared" si="82"/>
        <v>606849.24846712453</v>
      </c>
    </row>
    <row r="153" spans="1:36" x14ac:dyDescent="0.15">
      <c r="A153" s="2">
        <v>42092</v>
      </c>
      <c r="B153" s="38">
        <v>0.84097754300000005</v>
      </c>
      <c r="C153" s="12">
        <f t="shared" si="63"/>
        <v>72660.459715200006</v>
      </c>
      <c r="D153" s="12">
        <f>Výpar!$G$18/31</f>
        <v>0</v>
      </c>
      <c r="E153" s="12">
        <f t="shared" si="64"/>
        <v>0</v>
      </c>
      <c r="F153" s="13">
        <f t="shared" si="65"/>
        <v>11664</v>
      </c>
      <c r="G153" s="13">
        <f t="shared" si="66"/>
        <v>7171.2000000000007</v>
      </c>
      <c r="H153" s="14">
        <f t="shared" si="66"/>
        <v>7171.2000000000007</v>
      </c>
      <c r="I153" s="15">
        <f t="shared" si="58"/>
        <v>26006.400000000001</v>
      </c>
      <c r="J153" s="15">
        <f t="shared" si="59"/>
        <v>46654.059715200005</v>
      </c>
      <c r="K153" s="15">
        <f t="shared" si="67"/>
        <v>5627000</v>
      </c>
      <c r="L153" s="15">
        <f t="shared" si="68"/>
        <v>5798940.7477640528</v>
      </c>
      <c r="N153" s="2">
        <v>42092</v>
      </c>
      <c r="O153" s="38">
        <f t="shared" si="60"/>
        <v>0.27755920649956456</v>
      </c>
      <c r="P153" s="12">
        <f t="shared" si="69"/>
        <v>23981.115441562379</v>
      </c>
      <c r="Q153" s="12">
        <f t="shared" si="70"/>
        <v>0</v>
      </c>
      <c r="R153" s="12">
        <f t="shared" si="71"/>
        <v>0</v>
      </c>
      <c r="S153" s="13">
        <f t="shared" si="72"/>
        <v>7171.2000000000007</v>
      </c>
      <c r="T153" s="13">
        <f t="shared" si="78"/>
        <v>0</v>
      </c>
      <c r="U153" s="14">
        <v>0</v>
      </c>
      <c r="V153" s="15">
        <f t="shared" si="79"/>
        <v>7171.2000000000007</v>
      </c>
      <c r="W153" s="15">
        <f t="shared" si="73"/>
        <v>16809.915441562378</v>
      </c>
      <c r="X153" s="15">
        <f t="shared" si="84"/>
        <v>6518000</v>
      </c>
      <c r="Y153" s="15">
        <f t="shared" si="80"/>
        <v>2794143.2514631324</v>
      </c>
      <c r="Z153" s="15">
        <f t="shared" si="74"/>
        <v>6518000</v>
      </c>
      <c r="AB153" s="2">
        <v>42092</v>
      </c>
      <c r="AC153" s="12">
        <f t="shared" si="61"/>
        <v>7925.1575436825542</v>
      </c>
      <c r="AD153" s="12">
        <f t="shared" si="75"/>
        <v>0</v>
      </c>
      <c r="AE153" s="12">
        <f t="shared" si="83"/>
        <v>0</v>
      </c>
      <c r="AF153" s="13">
        <f t="shared" si="76"/>
        <v>4147.2</v>
      </c>
      <c r="AG153" s="15">
        <f t="shared" si="62"/>
        <v>4147.2</v>
      </c>
      <c r="AH153" s="15">
        <f t="shared" si="77"/>
        <v>3777.9575436825544</v>
      </c>
      <c r="AI153" s="15">
        <f t="shared" si="81"/>
        <v>2945693.45</v>
      </c>
      <c r="AJ153" s="15">
        <f t="shared" si="82"/>
        <v>610627.20601080707</v>
      </c>
    </row>
    <row r="154" spans="1:36" x14ac:dyDescent="0.15">
      <c r="A154" s="2">
        <v>42093</v>
      </c>
      <c r="B154" s="38">
        <v>0.69717813100000003</v>
      </c>
      <c r="C154" s="12">
        <f t="shared" si="63"/>
        <v>60236.190518400006</v>
      </c>
      <c r="D154" s="12">
        <f>Výpar!$G$18/31</f>
        <v>0</v>
      </c>
      <c r="E154" s="12">
        <f t="shared" si="64"/>
        <v>0</v>
      </c>
      <c r="F154" s="13">
        <f t="shared" si="65"/>
        <v>11664</v>
      </c>
      <c r="G154" s="13">
        <f t="shared" si="66"/>
        <v>7171.2000000000007</v>
      </c>
      <c r="H154" s="14">
        <f t="shared" si="66"/>
        <v>7171.2000000000007</v>
      </c>
      <c r="I154" s="15">
        <f t="shared" si="58"/>
        <v>26006.400000000001</v>
      </c>
      <c r="J154" s="15">
        <f t="shared" si="59"/>
        <v>34229.790518400005</v>
      </c>
      <c r="K154" s="15">
        <f t="shared" si="67"/>
        <v>5627000</v>
      </c>
      <c r="L154" s="15">
        <f t="shared" si="68"/>
        <v>5833170.5382824531</v>
      </c>
      <c r="N154" s="2">
        <v>42093</v>
      </c>
      <c r="O154" s="38">
        <f t="shared" si="60"/>
        <v>0.23009913931698112</v>
      </c>
      <c r="P154" s="12">
        <f t="shared" si="69"/>
        <v>19880.565636987169</v>
      </c>
      <c r="Q154" s="12">
        <f t="shared" si="70"/>
        <v>0</v>
      </c>
      <c r="R154" s="12">
        <f t="shared" si="71"/>
        <v>0</v>
      </c>
      <c r="S154" s="13">
        <f t="shared" si="72"/>
        <v>7171.2000000000007</v>
      </c>
      <c r="T154" s="13">
        <f t="shared" si="78"/>
        <v>0</v>
      </c>
      <c r="U154" s="14">
        <v>0</v>
      </c>
      <c r="V154" s="15">
        <f t="shared" si="79"/>
        <v>7171.2000000000007</v>
      </c>
      <c r="W154" s="15">
        <f t="shared" si="73"/>
        <v>12709.365636987168</v>
      </c>
      <c r="X154" s="15">
        <f t="shared" si="84"/>
        <v>6518000</v>
      </c>
      <c r="Y154" s="15">
        <f t="shared" si="80"/>
        <v>2806852.6171001196</v>
      </c>
      <c r="Z154" s="15">
        <f t="shared" si="74"/>
        <v>6518000</v>
      </c>
      <c r="AB154" s="2">
        <v>42093</v>
      </c>
      <c r="AC154" s="12">
        <f t="shared" si="61"/>
        <v>6570.0286175003775</v>
      </c>
      <c r="AD154" s="12">
        <f t="shared" si="75"/>
        <v>0</v>
      </c>
      <c r="AE154" s="12">
        <f t="shared" si="83"/>
        <v>0</v>
      </c>
      <c r="AF154" s="13">
        <f t="shared" si="76"/>
        <v>4147.2</v>
      </c>
      <c r="AG154" s="15">
        <f t="shared" si="62"/>
        <v>4147.2</v>
      </c>
      <c r="AH154" s="15">
        <f t="shared" si="77"/>
        <v>2422.8286175003777</v>
      </c>
      <c r="AI154" s="15">
        <f t="shared" si="81"/>
        <v>2945693.45</v>
      </c>
      <c r="AJ154" s="15">
        <f t="shared" si="82"/>
        <v>613050.03462830745</v>
      </c>
    </row>
    <row r="155" spans="1:36" x14ac:dyDescent="0.15">
      <c r="A155" s="2">
        <v>42094</v>
      </c>
      <c r="B155" s="38">
        <v>1.0617400379999999</v>
      </c>
      <c r="C155" s="12">
        <f t="shared" si="63"/>
        <v>91734.339283199995</v>
      </c>
      <c r="D155" s="12">
        <f>Výpar!$G$18/31</f>
        <v>0</v>
      </c>
      <c r="E155" s="12">
        <f t="shared" si="64"/>
        <v>0</v>
      </c>
      <c r="F155" s="13">
        <f t="shared" si="65"/>
        <v>11664</v>
      </c>
      <c r="G155" s="13">
        <f t="shared" si="66"/>
        <v>7171.2000000000007</v>
      </c>
      <c r="H155" s="14">
        <f t="shared" si="66"/>
        <v>7171.2000000000007</v>
      </c>
      <c r="I155" s="15">
        <f t="shared" si="58"/>
        <v>26006.400000000001</v>
      </c>
      <c r="J155" s="15">
        <f t="shared" si="59"/>
        <v>65727.939283199987</v>
      </c>
      <c r="K155" s="15">
        <f t="shared" si="67"/>
        <v>5627000</v>
      </c>
      <c r="L155" s="15">
        <f t="shared" si="68"/>
        <v>5898898.4775656527</v>
      </c>
      <c r="N155" s="2">
        <v>42094</v>
      </c>
      <c r="O155" s="38">
        <f t="shared" si="60"/>
        <v>0.35042044214978224</v>
      </c>
      <c r="P155" s="12">
        <f t="shared" si="69"/>
        <v>30276.326201741187</v>
      </c>
      <c r="Q155" s="12">
        <f t="shared" si="70"/>
        <v>0</v>
      </c>
      <c r="R155" s="12">
        <f t="shared" si="71"/>
        <v>0</v>
      </c>
      <c r="S155" s="13">
        <f t="shared" si="72"/>
        <v>7171.2000000000007</v>
      </c>
      <c r="T155" s="13">
        <f t="shared" si="78"/>
        <v>0</v>
      </c>
      <c r="U155" s="14">
        <v>0</v>
      </c>
      <c r="V155" s="15">
        <f t="shared" si="79"/>
        <v>7171.2000000000007</v>
      </c>
      <c r="W155" s="15">
        <f t="shared" si="73"/>
        <v>23105.126201741186</v>
      </c>
      <c r="X155" s="15">
        <f t="shared" si="84"/>
        <v>6518000</v>
      </c>
      <c r="Y155" s="15">
        <f t="shared" si="80"/>
        <v>2829957.743301861</v>
      </c>
      <c r="Z155" s="15">
        <f t="shared" si="74"/>
        <v>6518000</v>
      </c>
      <c r="AB155" s="2">
        <v>42094</v>
      </c>
      <c r="AC155" s="12">
        <f t="shared" si="61"/>
        <v>10005.566904401276</v>
      </c>
      <c r="AD155" s="12">
        <f t="shared" si="75"/>
        <v>0</v>
      </c>
      <c r="AE155" s="12">
        <f t="shared" si="83"/>
        <v>0</v>
      </c>
      <c r="AF155" s="13">
        <f t="shared" si="76"/>
        <v>4147.2</v>
      </c>
      <c r="AG155" s="15">
        <f t="shared" si="62"/>
        <v>4147.2</v>
      </c>
      <c r="AH155" s="15">
        <f t="shared" si="77"/>
        <v>5858.3669044012759</v>
      </c>
      <c r="AI155" s="15">
        <f t="shared" si="81"/>
        <v>2945693.45</v>
      </c>
      <c r="AJ155" s="15">
        <f t="shared" si="82"/>
        <v>618908.40153270867</v>
      </c>
    </row>
    <row r="156" spans="1:36" x14ac:dyDescent="0.15">
      <c r="A156" s="2">
        <v>42095</v>
      </c>
      <c r="B156" s="38">
        <v>1.08845415</v>
      </c>
      <c r="C156" s="12">
        <f t="shared" si="63"/>
        <v>94042.438559999995</v>
      </c>
      <c r="D156" s="12">
        <f>Výpar!$H$18/30</f>
        <v>9562.0499999999975</v>
      </c>
      <c r="E156" s="12">
        <f t="shared" si="64"/>
        <v>9848.9114999999983</v>
      </c>
      <c r="F156" s="13">
        <f t="shared" si="65"/>
        <v>11664</v>
      </c>
      <c r="G156" s="13">
        <f t="shared" si="66"/>
        <v>7171.2000000000007</v>
      </c>
      <c r="H156" s="14">
        <f t="shared" si="66"/>
        <v>7171.2000000000007</v>
      </c>
      <c r="I156" s="15">
        <f t="shared" si="58"/>
        <v>26006.400000000001</v>
      </c>
      <c r="J156" s="15">
        <f t="shared" si="59"/>
        <v>58187.127059999999</v>
      </c>
      <c r="K156" s="15">
        <f t="shared" si="67"/>
        <v>5627000</v>
      </c>
      <c r="L156" s="15">
        <f t="shared" si="68"/>
        <v>5957085.6046256525</v>
      </c>
      <c r="N156" s="2">
        <v>42095</v>
      </c>
      <c r="O156" s="38">
        <f t="shared" si="60"/>
        <v>0.35923726227866465</v>
      </c>
      <c r="P156" s="12">
        <f t="shared" si="69"/>
        <v>31038.099460876627</v>
      </c>
      <c r="Q156" s="12">
        <f t="shared" si="70"/>
        <v>2731.3199999999993</v>
      </c>
      <c r="R156" s="12">
        <f t="shared" si="71"/>
        <v>2813.2595999999994</v>
      </c>
      <c r="S156" s="13">
        <f t="shared" si="72"/>
        <v>7171.2000000000007</v>
      </c>
      <c r="T156" s="13">
        <f t="shared" si="78"/>
        <v>0</v>
      </c>
      <c r="U156" s="14">
        <v>0</v>
      </c>
      <c r="V156" s="15">
        <f t="shared" si="79"/>
        <v>7171.2000000000007</v>
      </c>
      <c r="W156" s="15">
        <f t="shared" si="73"/>
        <v>21053.639860876625</v>
      </c>
      <c r="X156" s="15">
        <f t="shared" si="84"/>
        <v>6518000</v>
      </c>
      <c r="Y156" s="15">
        <f t="shared" si="80"/>
        <v>2851011.3831627378</v>
      </c>
      <c r="Z156" s="15">
        <f t="shared" si="74"/>
        <v>6518000</v>
      </c>
      <c r="AB156" s="2">
        <v>42095</v>
      </c>
      <c r="AC156" s="12">
        <f t="shared" si="61"/>
        <v>10257.313871965165</v>
      </c>
      <c r="AD156" s="12">
        <f t="shared" si="75"/>
        <v>1071.0257804999997</v>
      </c>
      <c r="AE156" s="12">
        <f t="shared" si="83"/>
        <v>1103.1565539149997</v>
      </c>
      <c r="AF156" s="13">
        <f t="shared" si="76"/>
        <v>4147.2</v>
      </c>
      <c r="AG156" s="15">
        <f t="shared" si="62"/>
        <v>4147.2</v>
      </c>
      <c r="AH156" s="15">
        <f t="shared" si="77"/>
        <v>5006.9573180501657</v>
      </c>
      <c r="AI156" s="15">
        <f t="shared" si="81"/>
        <v>2945693.45</v>
      </c>
      <c r="AJ156" s="15">
        <f t="shared" si="82"/>
        <v>623915.35885075887</v>
      </c>
    </row>
    <row r="157" spans="1:36" x14ac:dyDescent="0.15">
      <c r="A157" s="2">
        <v>42096</v>
      </c>
      <c r="B157" s="38">
        <v>1.1144876480000001</v>
      </c>
      <c r="C157" s="12">
        <f t="shared" si="63"/>
        <v>96291.732787200002</v>
      </c>
      <c r="D157" s="12">
        <f>Výpar!$H$18/30</f>
        <v>9562.0499999999975</v>
      </c>
      <c r="E157" s="12">
        <f t="shared" si="64"/>
        <v>9848.9114999999983</v>
      </c>
      <c r="F157" s="13">
        <f t="shared" si="65"/>
        <v>11664</v>
      </c>
      <c r="G157" s="13">
        <f t="shared" si="66"/>
        <v>7171.2000000000007</v>
      </c>
      <c r="H157" s="14">
        <f t="shared" si="66"/>
        <v>7171.2000000000007</v>
      </c>
      <c r="I157" s="15">
        <f t="shared" si="58"/>
        <v>26006.400000000001</v>
      </c>
      <c r="J157" s="15">
        <f t="shared" si="59"/>
        <v>60436.421287200006</v>
      </c>
      <c r="K157" s="15">
        <f t="shared" si="67"/>
        <v>5627000</v>
      </c>
      <c r="L157" s="15">
        <f t="shared" si="68"/>
        <v>6017522.025912853</v>
      </c>
      <c r="N157" s="2">
        <v>42096</v>
      </c>
      <c r="O157" s="38">
        <f t="shared" si="60"/>
        <v>0.36782945015268503</v>
      </c>
      <c r="P157" s="12">
        <f t="shared" si="69"/>
        <v>31780.464493191987</v>
      </c>
      <c r="Q157" s="12">
        <f t="shared" si="70"/>
        <v>2731.3199999999993</v>
      </c>
      <c r="R157" s="12">
        <f t="shared" si="71"/>
        <v>2813.2595999999994</v>
      </c>
      <c r="S157" s="13">
        <f t="shared" si="72"/>
        <v>7171.2000000000007</v>
      </c>
      <c r="T157" s="13">
        <f t="shared" si="78"/>
        <v>0</v>
      </c>
      <c r="U157" s="14">
        <v>0</v>
      </c>
      <c r="V157" s="15">
        <f t="shared" si="79"/>
        <v>7171.2000000000007</v>
      </c>
      <c r="W157" s="15">
        <f t="shared" si="73"/>
        <v>21796.004893191988</v>
      </c>
      <c r="X157" s="15">
        <f t="shared" si="84"/>
        <v>6518000</v>
      </c>
      <c r="Y157" s="15">
        <f t="shared" si="80"/>
        <v>2872807.3880559299</v>
      </c>
      <c r="Z157" s="15">
        <f t="shared" si="74"/>
        <v>6518000</v>
      </c>
      <c r="AB157" s="2">
        <v>42096</v>
      </c>
      <c r="AC157" s="12">
        <f t="shared" si="61"/>
        <v>10502.646907050914</v>
      </c>
      <c r="AD157" s="12">
        <f t="shared" si="75"/>
        <v>1071.0257804999997</v>
      </c>
      <c r="AE157" s="12">
        <f t="shared" si="83"/>
        <v>1103.1565539149997</v>
      </c>
      <c r="AF157" s="13">
        <f t="shared" si="76"/>
        <v>4147.2</v>
      </c>
      <c r="AG157" s="15">
        <f t="shared" si="62"/>
        <v>4147.2</v>
      </c>
      <c r="AH157" s="15">
        <f t="shared" si="77"/>
        <v>5252.2903531359143</v>
      </c>
      <c r="AI157" s="15">
        <f t="shared" si="81"/>
        <v>2945693.45</v>
      </c>
      <c r="AJ157" s="15">
        <f t="shared" si="82"/>
        <v>629167.64920389478</v>
      </c>
    </row>
    <row r="158" spans="1:36" x14ac:dyDescent="0.15">
      <c r="A158" s="2">
        <v>42097</v>
      </c>
      <c r="B158" s="38">
        <v>1.957649701</v>
      </c>
      <c r="C158" s="12">
        <f t="shared" si="63"/>
        <v>169140.93416639999</v>
      </c>
      <c r="D158" s="12">
        <f>Výpar!$H$18/30</f>
        <v>9562.0499999999975</v>
      </c>
      <c r="E158" s="12">
        <f t="shared" si="64"/>
        <v>9848.9114999999983</v>
      </c>
      <c r="F158" s="13">
        <f t="shared" si="65"/>
        <v>11664</v>
      </c>
      <c r="G158" s="13">
        <f t="shared" si="66"/>
        <v>7171.2000000000007</v>
      </c>
      <c r="H158" s="14">
        <f t="shared" si="66"/>
        <v>7171.2000000000007</v>
      </c>
      <c r="I158" s="15">
        <f t="shared" si="58"/>
        <v>26006.400000000001</v>
      </c>
      <c r="J158" s="15">
        <f t="shared" si="59"/>
        <v>133285.62266639998</v>
      </c>
      <c r="K158" s="15">
        <f t="shared" si="67"/>
        <v>5627000</v>
      </c>
      <c r="L158" s="15">
        <f t="shared" si="68"/>
        <v>6150807.6485792529</v>
      </c>
      <c r="N158" s="2">
        <v>42097</v>
      </c>
      <c r="O158" s="38">
        <f t="shared" si="60"/>
        <v>0.64610964006879523</v>
      </c>
      <c r="P158" s="12">
        <f t="shared" si="69"/>
        <v>55823.872901943905</v>
      </c>
      <c r="Q158" s="12">
        <f t="shared" si="70"/>
        <v>2731.3199999999993</v>
      </c>
      <c r="R158" s="12">
        <f t="shared" si="71"/>
        <v>2813.2595999999994</v>
      </c>
      <c r="S158" s="13">
        <f t="shared" si="72"/>
        <v>7171.2000000000007</v>
      </c>
      <c r="T158" s="13">
        <f t="shared" si="78"/>
        <v>0</v>
      </c>
      <c r="U158" s="14">
        <v>0</v>
      </c>
      <c r="V158" s="15">
        <f t="shared" si="79"/>
        <v>7171.2000000000007</v>
      </c>
      <c r="W158" s="15">
        <f t="shared" si="73"/>
        <v>45839.413301943903</v>
      </c>
      <c r="X158" s="15">
        <f t="shared" si="84"/>
        <v>6518000</v>
      </c>
      <c r="Y158" s="15">
        <f t="shared" si="80"/>
        <v>2918646.8013578737</v>
      </c>
      <c r="Z158" s="15">
        <f t="shared" si="74"/>
        <v>6518000</v>
      </c>
      <c r="AB158" s="2">
        <v>42097</v>
      </c>
      <c r="AC158" s="12">
        <f t="shared" si="61"/>
        <v>18448.390714956397</v>
      </c>
      <c r="AD158" s="12">
        <f t="shared" si="75"/>
        <v>1071.0257804999997</v>
      </c>
      <c r="AE158" s="12">
        <f t="shared" si="83"/>
        <v>1103.1565539149997</v>
      </c>
      <c r="AF158" s="13">
        <f t="shared" si="76"/>
        <v>4147.2</v>
      </c>
      <c r="AG158" s="15">
        <f t="shared" si="62"/>
        <v>4147.2</v>
      </c>
      <c r="AH158" s="15">
        <f t="shared" si="77"/>
        <v>13198.034161041396</v>
      </c>
      <c r="AI158" s="15">
        <f t="shared" si="81"/>
        <v>2945693.45</v>
      </c>
      <c r="AJ158" s="15">
        <f t="shared" si="82"/>
        <v>642365.68336493615</v>
      </c>
    </row>
    <row r="159" spans="1:36" x14ac:dyDescent="0.15">
      <c r="A159" s="2">
        <v>42098</v>
      </c>
      <c r="B159" s="38">
        <v>1.9854305459999999</v>
      </c>
      <c r="C159" s="12">
        <f t="shared" si="63"/>
        <v>171541.19917439998</v>
      </c>
      <c r="D159" s="12">
        <f>Výpar!$H$18/30</f>
        <v>9562.0499999999975</v>
      </c>
      <c r="E159" s="12">
        <f t="shared" si="64"/>
        <v>9848.9114999999983</v>
      </c>
      <c r="F159" s="13">
        <f t="shared" si="65"/>
        <v>11664</v>
      </c>
      <c r="G159" s="13">
        <f t="shared" si="66"/>
        <v>7171.2000000000007</v>
      </c>
      <c r="H159" s="14">
        <f t="shared" si="66"/>
        <v>7171.2000000000007</v>
      </c>
      <c r="I159" s="15">
        <f t="shared" si="58"/>
        <v>26006.400000000001</v>
      </c>
      <c r="J159" s="15">
        <f t="shared" si="59"/>
        <v>135685.8876744</v>
      </c>
      <c r="K159" s="15">
        <f t="shared" si="67"/>
        <v>5627000</v>
      </c>
      <c r="L159" s="15">
        <f t="shared" si="68"/>
        <v>6286493.5362536525</v>
      </c>
      <c r="N159" s="2">
        <v>42098</v>
      </c>
      <c r="O159" s="38">
        <f t="shared" si="60"/>
        <v>0.65527852853468782</v>
      </c>
      <c r="P159" s="12">
        <f t="shared" si="69"/>
        <v>56616.064865397027</v>
      </c>
      <c r="Q159" s="12">
        <f t="shared" si="70"/>
        <v>2731.3199999999993</v>
      </c>
      <c r="R159" s="12">
        <f t="shared" si="71"/>
        <v>2813.2595999999994</v>
      </c>
      <c r="S159" s="13">
        <f t="shared" si="72"/>
        <v>7171.2000000000007</v>
      </c>
      <c r="T159" s="13">
        <f t="shared" si="78"/>
        <v>0</v>
      </c>
      <c r="U159" s="14">
        <v>0</v>
      </c>
      <c r="V159" s="15">
        <f t="shared" si="79"/>
        <v>7171.2000000000007</v>
      </c>
      <c r="W159" s="15">
        <f t="shared" si="73"/>
        <v>46631.605265397026</v>
      </c>
      <c r="X159" s="15">
        <f t="shared" si="84"/>
        <v>6518000</v>
      </c>
      <c r="Y159" s="15">
        <f t="shared" si="80"/>
        <v>2965278.4066232708</v>
      </c>
      <c r="Z159" s="15">
        <f t="shared" si="74"/>
        <v>6518000</v>
      </c>
      <c r="AB159" s="2">
        <v>42098</v>
      </c>
      <c r="AC159" s="12">
        <f t="shared" si="61"/>
        <v>18710.190301823161</v>
      </c>
      <c r="AD159" s="12">
        <f t="shared" si="75"/>
        <v>1071.0257804999997</v>
      </c>
      <c r="AE159" s="12">
        <f t="shared" si="83"/>
        <v>1103.1565539149997</v>
      </c>
      <c r="AF159" s="13">
        <f t="shared" si="76"/>
        <v>4147.2</v>
      </c>
      <c r="AG159" s="15">
        <f t="shared" si="62"/>
        <v>4147.2</v>
      </c>
      <c r="AH159" s="15">
        <f t="shared" si="77"/>
        <v>13459.83374790816</v>
      </c>
      <c r="AI159" s="15">
        <f t="shared" si="81"/>
        <v>2945693.45</v>
      </c>
      <c r="AJ159" s="15">
        <f t="shared" si="82"/>
        <v>655825.51711284427</v>
      </c>
    </row>
    <row r="160" spans="1:36" x14ac:dyDescent="0.15">
      <c r="A160" s="2">
        <v>42099</v>
      </c>
      <c r="B160" s="38">
        <v>1.092829061</v>
      </c>
      <c r="C160" s="12">
        <f t="shared" si="63"/>
        <v>94420.4308704</v>
      </c>
      <c r="D160" s="12">
        <f>Výpar!$H$18/30</f>
        <v>9562.0499999999975</v>
      </c>
      <c r="E160" s="12">
        <f t="shared" si="64"/>
        <v>9848.9114999999983</v>
      </c>
      <c r="F160" s="13">
        <f t="shared" si="65"/>
        <v>11664</v>
      </c>
      <c r="G160" s="13">
        <f t="shared" si="66"/>
        <v>7171.2000000000007</v>
      </c>
      <c r="H160" s="14">
        <f t="shared" si="66"/>
        <v>7171.2000000000007</v>
      </c>
      <c r="I160" s="15">
        <f t="shared" si="58"/>
        <v>26006.400000000001</v>
      </c>
      <c r="J160" s="15">
        <f t="shared" si="59"/>
        <v>58565.119370400003</v>
      </c>
      <c r="K160" s="15">
        <f t="shared" si="67"/>
        <v>5627000</v>
      </c>
      <c r="L160" s="15">
        <f t="shared" si="68"/>
        <v>6345058.6556240525</v>
      </c>
      <c r="N160" s="2">
        <v>42099</v>
      </c>
      <c r="O160" s="38">
        <f t="shared" si="60"/>
        <v>0.36068117339825828</v>
      </c>
      <c r="P160" s="12">
        <f t="shared" si="69"/>
        <v>31162.853381609515</v>
      </c>
      <c r="Q160" s="12">
        <f t="shared" si="70"/>
        <v>2731.3199999999993</v>
      </c>
      <c r="R160" s="12">
        <f t="shared" si="71"/>
        <v>2813.2595999999994</v>
      </c>
      <c r="S160" s="13">
        <f t="shared" si="72"/>
        <v>7171.2000000000007</v>
      </c>
      <c r="T160" s="13">
        <f t="shared" si="78"/>
        <v>0</v>
      </c>
      <c r="U160" s="14">
        <v>0</v>
      </c>
      <c r="V160" s="15">
        <f t="shared" si="79"/>
        <v>7171.2000000000007</v>
      </c>
      <c r="W160" s="15">
        <f t="shared" si="73"/>
        <v>21178.393781609513</v>
      </c>
      <c r="X160" s="15">
        <f t="shared" si="84"/>
        <v>6518000</v>
      </c>
      <c r="Y160" s="15">
        <f t="shared" si="80"/>
        <v>2986456.8004048802</v>
      </c>
      <c r="Z160" s="15">
        <f t="shared" si="74"/>
        <v>6518000</v>
      </c>
      <c r="AB160" s="2">
        <v>42099</v>
      </c>
      <c r="AC160" s="12">
        <f t="shared" si="61"/>
        <v>10298.541915690215</v>
      </c>
      <c r="AD160" s="12">
        <f t="shared" si="75"/>
        <v>1071.0257804999997</v>
      </c>
      <c r="AE160" s="12">
        <f t="shared" si="83"/>
        <v>1103.1565539149997</v>
      </c>
      <c r="AF160" s="13">
        <f t="shared" si="76"/>
        <v>4147.2</v>
      </c>
      <c r="AG160" s="15">
        <f t="shared" si="62"/>
        <v>4147.2</v>
      </c>
      <c r="AH160" s="15">
        <f t="shared" si="77"/>
        <v>5048.1853617752158</v>
      </c>
      <c r="AI160" s="15">
        <f t="shared" si="81"/>
        <v>2945693.45</v>
      </c>
      <c r="AJ160" s="15">
        <f t="shared" si="82"/>
        <v>660873.70247461949</v>
      </c>
    </row>
    <row r="161" spans="1:36" x14ac:dyDescent="0.15">
      <c r="A161" s="2">
        <v>42100</v>
      </c>
      <c r="B161" s="38">
        <v>1.4676270140000001</v>
      </c>
      <c r="C161" s="12">
        <f t="shared" si="63"/>
        <v>126802.9740096</v>
      </c>
      <c r="D161" s="12">
        <f>Výpar!$H$18/30</f>
        <v>9562.0499999999975</v>
      </c>
      <c r="E161" s="12">
        <f t="shared" si="64"/>
        <v>9848.9114999999983</v>
      </c>
      <c r="F161" s="13">
        <f t="shared" si="65"/>
        <v>11664</v>
      </c>
      <c r="G161" s="13">
        <f t="shared" si="66"/>
        <v>7171.2000000000007</v>
      </c>
      <c r="H161" s="14">
        <f t="shared" si="66"/>
        <v>7171.2000000000007</v>
      </c>
      <c r="I161" s="15">
        <f t="shared" si="58"/>
        <v>26006.400000000001</v>
      </c>
      <c r="J161" s="15">
        <f t="shared" si="59"/>
        <v>90947.662509600006</v>
      </c>
      <c r="K161" s="15">
        <f t="shared" si="67"/>
        <v>5627000</v>
      </c>
      <c r="L161" s="15">
        <f t="shared" si="68"/>
        <v>6436006.3181336522</v>
      </c>
      <c r="N161" s="2">
        <v>42100</v>
      </c>
      <c r="O161" s="38">
        <f t="shared" si="60"/>
        <v>0.48438081710246728</v>
      </c>
      <c r="P161" s="12">
        <f t="shared" si="69"/>
        <v>41850.502597653176</v>
      </c>
      <c r="Q161" s="12">
        <f t="shared" si="70"/>
        <v>2731.3199999999993</v>
      </c>
      <c r="R161" s="12">
        <f t="shared" si="71"/>
        <v>2813.2595999999994</v>
      </c>
      <c r="S161" s="13">
        <f t="shared" si="72"/>
        <v>7171.2000000000007</v>
      </c>
      <c r="T161" s="13">
        <f t="shared" si="78"/>
        <v>0</v>
      </c>
      <c r="U161" s="14">
        <v>0</v>
      </c>
      <c r="V161" s="15">
        <f t="shared" si="79"/>
        <v>7171.2000000000007</v>
      </c>
      <c r="W161" s="15">
        <f t="shared" si="73"/>
        <v>31866.042997653174</v>
      </c>
      <c r="X161" s="15">
        <f t="shared" si="84"/>
        <v>6518000</v>
      </c>
      <c r="Y161" s="15">
        <f t="shared" si="80"/>
        <v>3018322.8434025333</v>
      </c>
      <c r="Z161" s="15">
        <f t="shared" si="74"/>
        <v>6518000</v>
      </c>
      <c r="AB161" s="2">
        <v>42100</v>
      </c>
      <c r="AC161" s="12">
        <f t="shared" si="61"/>
        <v>13830.542085372192</v>
      </c>
      <c r="AD161" s="12">
        <f t="shared" si="75"/>
        <v>1071.0257804999997</v>
      </c>
      <c r="AE161" s="12">
        <f t="shared" si="83"/>
        <v>1103.1565539149997</v>
      </c>
      <c r="AF161" s="13">
        <f t="shared" si="76"/>
        <v>4147.2</v>
      </c>
      <c r="AG161" s="15">
        <f t="shared" si="62"/>
        <v>4147.2</v>
      </c>
      <c r="AH161" s="15">
        <f t="shared" si="77"/>
        <v>8580.1855314571912</v>
      </c>
      <c r="AI161" s="15">
        <f t="shared" si="81"/>
        <v>2945693.45</v>
      </c>
      <c r="AJ161" s="15">
        <f t="shared" si="82"/>
        <v>669453.88800607668</v>
      </c>
    </row>
    <row r="162" spans="1:36" x14ac:dyDescent="0.15">
      <c r="A162" s="2">
        <v>42101</v>
      </c>
      <c r="B162" s="38">
        <v>1.0284841739999999</v>
      </c>
      <c r="C162" s="12">
        <f t="shared" si="63"/>
        <v>88861.0326336</v>
      </c>
      <c r="D162" s="12">
        <f>Výpar!$H$18/30</f>
        <v>9562.0499999999975</v>
      </c>
      <c r="E162" s="12">
        <f t="shared" si="64"/>
        <v>9848.9114999999983</v>
      </c>
      <c r="F162" s="13">
        <f t="shared" si="65"/>
        <v>11664</v>
      </c>
      <c r="G162" s="13">
        <f t="shared" si="66"/>
        <v>7171.2000000000007</v>
      </c>
      <c r="H162" s="14">
        <f t="shared" si="66"/>
        <v>7171.2000000000007</v>
      </c>
      <c r="I162" s="15">
        <f t="shared" si="58"/>
        <v>26006.400000000001</v>
      </c>
      <c r="J162" s="15">
        <f t="shared" si="59"/>
        <v>53005.721133600004</v>
      </c>
      <c r="K162" s="15">
        <f t="shared" si="67"/>
        <v>5627000</v>
      </c>
      <c r="L162" s="15">
        <f t="shared" si="68"/>
        <v>6489012.0392672522</v>
      </c>
      <c r="N162" s="2">
        <v>42101</v>
      </c>
      <c r="O162" s="38">
        <f t="shared" si="60"/>
        <v>0.33944455902409282</v>
      </c>
      <c r="P162" s="12">
        <f t="shared" si="69"/>
        <v>29328.00989968162</v>
      </c>
      <c r="Q162" s="12">
        <f t="shared" si="70"/>
        <v>2731.3199999999993</v>
      </c>
      <c r="R162" s="12">
        <f t="shared" si="71"/>
        <v>2813.2595999999994</v>
      </c>
      <c r="S162" s="13">
        <f t="shared" si="72"/>
        <v>7171.2000000000007</v>
      </c>
      <c r="T162" s="13">
        <f t="shared" si="78"/>
        <v>0</v>
      </c>
      <c r="U162" s="14">
        <v>0</v>
      </c>
      <c r="V162" s="15">
        <f t="shared" si="79"/>
        <v>7171.2000000000007</v>
      </c>
      <c r="W162" s="15">
        <f t="shared" si="73"/>
        <v>19343.550299681621</v>
      </c>
      <c r="X162" s="15">
        <f t="shared" si="84"/>
        <v>6518000</v>
      </c>
      <c r="Y162" s="15">
        <f t="shared" si="80"/>
        <v>3037666.393702215</v>
      </c>
      <c r="Z162" s="15">
        <f t="shared" si="74"/>
        <v>6518000</v>
      </c>
      <c r="AB162" s="2">
        <v>42101</v>
      </c>
      <c r="AC162" s="12">
        <f t="shared" si="61"/>
        <v>9692.1721370319865</v>
      </c>
      <c r="AD162" s="12">
        <f t="shared" si="75"/>
        <v>1071.0257804999997</v>
      </c>
      <c r="AE162" s="12">
        <f t="shared" si="83"/>
        <v>1103.1565539149997</v>
      </c>
      <c r="AF162" s="13">
        <f t="shared" si="76"/>
        <v>4147.2</v>
      </c>
      <c r="AG162" s="15">
        <f t="shared" si="62"/>
        <v>4147.2</v>
      </c>
      <c r="AH162" s="15">
        <f t="shared" si="77"/>
        <v>4441.815583116987</v>
      </c>
      <c r="AI162" s="15">
        <f t="shared" si="81"/>
        <v>2945693.45</v>
      </c>
      <c r="AJ162" s="15">
        <f t="shared" si="82"/>
        <v>673895.70358919364</v>
      </c>
    </row>
    <row r="163" spans="1:36" x14ac:dyDescent="0.15">
      <c r="A163" s="2">
        <v>42102</v>
      </c>
      <c r="B163" s="38">
        <v>1.0632864719999999</v>
      </c>
      <c r="C163" s="12">
        <f t="shared" si="63"/>
        <v>91867.951180799995</v>
      </c>
      <c r="D163" s="12">
        <f>Výpar!$H$18/30</f>
        <v>9562.0499999999975</v>
      </c>
      <c r="E163" s="12">
        <f t="shared" si="64"/>
        <v>9848.9114999999983</v>
      </c>
      <c r="F163" s="13">
        <f t="shared" si="65"/>
        <v>11664</v>
      </c>
      <c r="G163" s="13">
        <f t="shared" si="66"/>
        <v>7171.2000000000007</v>
      </c>
      <c r="H163" s="14">
        <f t="shared" si="66"/>
        <v>7171.2000000000007</v>
      </c>
      <c r="I163" s="15">
        <f t="shared" si="58"/>
        <v>26006.400000000001</v>
      </c>
      <c r="J163" s="15">
        <f t="shared" si="59"/>
        <v>56012.639680799999</v>
      </c>
      <c r="K163" s="15">
        <f t="shared" si="67"/>
        <v>5627000</v>
      </c>
      <c r="L163" s="15">
        <f t="shared" si="68"/>
        <v>6545024.6789480522</v>
      </c>
      <c r="N163" s="2">
        <v>42102</v>
      </c>
      <c r="O163" s="38">
        <f t="shared" si="60"/>
        <v>0.35093083270362835</v>
      </c>
      <c r="P163" s="12">
        <f t="shared" si="69"/>
        <v>30320.423945593488</v>
      </c>
      <c r="Q163" s="12">
        <f t="shared" si="70"/>
        <v>2731.3199999999993</v>
      </c>
      <c r="R163" s="12">
        <f t="shared" si="71"/>
        <v>2813.2595999999994</v>
      </c>
      <c r="S163" s="13">
        <f t="shared" si="72"/>
        <v>7171.2000000000007</v>
      </c>
      <c r="T163" s="13">
        <f t="shared" si="78"/>
        <v>0</v>
      </c>
      <c r="U163" s="14">
        <v>0</v>
      </c>
      <c r="V163" s="15">
        <f>SUM(S163+U163)</f>
        <v>7171.2000000000007</v>
      </c>
      <c r="W163" s="15">
        <f t="shared" si="73"/>
        <v>20335.964345593486</v>
      </c>
      <c r="X163" s="15">
        <f t="shared" si="84"/>
        <v>6518000</v>
      </c>
      <c r="Y163" s="15">
        <f t="shared" si="80"/>
        <v>3058002.3580478085</v>
      </c>
      <c r="Z163" s="15">
        <f t="shared" si="74"/>
        <v>6518000</v>
      </c>
      <c r="AB163" s="2">
        <v>42102</v>
      </c>
      <c r="AC163" s="12">
        <f t="shared" si="61"/>
        <v>10020.140103392043</v>
      </c>
      <c r="AD163" s="12">
        <f t="shared" si="75"/>
        <v>1071.0257804999997</v>
      </c>
      <c r="AE163" s="12">
        <f t="shared" si="83"/>
        <v>1103.1565539149997</v>
      </c>
      <c r="AF163" s="13">
        <f t="shared" si="76"/>
        <v>4147.2</v>
      </c>
      <c r="AG163" s="15">
        <f t="shared" si="62"/>
        <v>4147.2</v>
      </c>
      <c r="AH163" s="15">
        <f t="shared" si="77"/>
        <v>4769.7835494770434</v>
      </c>
      <c r="AI163" s="15">
        <f t="shared" si="81"/>
        <v>2945693.45</v>
      </c>
      <c r="AJ163" s="15">
        <f t="shared" si="82"/>
        <v>678665.48713867064</v>
      </c>
    </row>
    <row r="164" spans="1:36" x14ac:dyDescent="0.15">
      <c r="A164" s="2">
        <v>42103</v>
      </c>
      <c r="B164" s="38">
        <v>1.4559001600000001</v>
      </c>
      <c r="C164" s="12">
        <f t="shared" si="63"/>
        <v>125789.773824</v>
      </c>
      <c r="D164" s="12">
        <f>Výpar!$H$18/30</f>
        <v>9562.0499999999975</v>
      </c>
      <c r="E164" s="12">
        <f t="shared" si="64"/>
        <v>9848.9114999999983</v>
      </c>
      <c r="F164" s="13">
        <f t="shared" si="65"/>
        <v>11664</v>
      </c>
      <c r="G164" s="13">
        <f t="shared" si="66"/>
        <v>7171.2000000000007</v>
      </c>
      <c r="H164" s="14">
        <f t="shared" si="66"/>
        <v>7171.2000000000007</v>
      </c>
      <c r="I164" s="15">
        <f t="shared" si="58"/>
        <v>26006.400000000001</v>
      </c>
      <c r="J164" s="15">
        <f t="shared" si="59"/>
        <v>89934.462324000007</v>
      </c>
      <c r="K164" s="15">
        <f t="shared" si="67"/>
        <v>5627000</v>
      </c>
      <c r="L164" s="15">
        <f t="shared" si="68"/>
        <v>6634959.1412720522</v>
      </c>
      <c r="N164" s="2">
        <v>42103</v>
      </c>
      <c r="O164" s="38">
        <f t="shared" si="60"/>
        <v>0.48051044467924525</v>
      </c>
      <c r="P164" s="12">
        <f t="shared" si="69"/>
        <v>41516.102420286792</v>
      </c>
      <c r="Q164" s="12">
        <f t="shared" si="70"/>
        <v>2731.3199999999993</v>
      </c>
      <c r="R164" s="12">
        <f t="shared" si="71"/>
        <v>2813.2595999999994</v>
      </c>
      <c r="S164" s="13">
        <f t="shared" si="72"/>
        <v>7171.2000000000007</v>
      </c>
      <c r="T164" s="13">
        <f t="shared" si="78"/>
        <v>0</v>
      </c>
      <c r="U164" s="14">
        <v>0</v>
      </c>
      <c r="V164" s="15">
        <f t="shared" ref="V164:V227" si="85">SUM(S164+U164)</f>
        <v>7171.2000000000007</v>
      </c>
      <c r="W164" s="15">
        <f t="shared" si="73"/>
        <v>31531.64282028679</v>
      </c>
      <c r="X164" s="15">
        <f t="shared" si="84"/>
        <v>6518000</v>
      </c>
      <c r="Y164" s="15">
        <f t="shared" si="80"/>
        <v>3089534.0008680951</v>
      </c>
      <c r="Z164" s="15">
        <f t="shared" si="74"/>
        <v>6518000</v>
      </c>
      <c r="AB164" s="2">
        <v>42103</v>
      </c>
      <c r="AC164" s="12">
        <f t="shared" si="61"/>
        <v>13720.031208815093</v>
      </c>
      <c r="AD164" s="12">
        <f t="shared" si="75"/>
        <v>1071.0257804999997</v>
      </c>
      <c r="AE164" s="12">
        <f t="shared" si="83"/>
        <v>1103.1565539149997</v>
      </c>
      <c r="AF164" s="13">
        <f t="shared" si="76"/>
        <v>4147.2</v>
      </c>
      <c r="AG164" s="15">
        <f t="shared" si="62"/>
        <v>4147.2</v>
      </c>
      <c r="AH164" s="15">
        <f t="shared" si="77"/>
        <v>8469.6746549000927</v>
      </c>
      <c r="AI164" s="15">
        <f t="shared" si="81"/>
        <v>2945693.45</v>
      </c>
      <c r="AJ164" s="15">
        <f t="shared" si="82"/>
        <v>687135.16179357073</v>
      </c>
    </row>
    <row r="165" spans="1:36" x14ac:dyDescent="0.15">
      <c r="A165" s="2">
        <v>42104</v>
      </c>
      <c r="B165" s="38">
        <v>1.051064209</v>
      </c>
      <c r="C165" s="12">
        <f t="shared" si="63"/>
        <v>90811.947657600002</v>
      </c>
      <c r="D165" s="12">
        <f>Výpar!$H$18/30</f>
        <v>9562.0499999999975</v>
      </c>
      <c r="E165" s="12">
        <f t="shared" si="64"/>
        <v>9848.9114999999983</v>
      </c>
      <c r="F165" s="13">
        <f t="shared" si="65"/>
        <v>11664</v>
      </c>
      <c r="G165" s="13">
        <f t="shared" si="66"/>
        <v>7171.2000000000007</v>
      </c>
      <c r="H165" s="14">
        <f t="shared" si="66"/>
        <v>7171.2000000000007</v>
      </c>
      <c r="I165" s="15">
        <f t="shared" si="58"/>
        <v>26006.400000000001</v>
      </c>
      <c r="J165" s="15">
        <f t="shared" si="59"/>
        <v>54956.636157600005</v>
      </c>
      <c r="K165" s="15">
        <f t="shared" si="67"/>
        <v>5627000</v>
      </c>
      <c r="L165" s="15">
        <f t="shared" si="68"/>
        <v>6689915.7774296524</v>
      </c>
      <c r="N165" s="2">
        <v>42104</v>
      </c>
      <c r="O165" s="38">
        <f t="shared" si="60"/>
        <v>0.34689695373962254</v>
      </c>
      <c r="P165" s="12">
        <f t="shared" si="69"/>
        <v>29971.896803103387</v>
      </c>
      <c r="Q165" s="12">
        <f t="shared" si="70"/>
        <v>2731.3199999999993</v>
      </c>
      <c r="R165" s="12">
        <f t="shared" si="71"/>
        <v>2813.2595999999994</v>
      </c>
      <c r="S165" s="13">
        <f t="shared" si="72"/>
        <v>7171.2000000000007</v>
      </c>
      <c r="T165" s="13">
        <f t="shared" si="78"/>
        <v>0</v>
      </c>
      <c r="U165" s="14">
        <v>0</v>
      </c>
      <c r="V165" s="15">
        <f t="shared" si="85"/>
        <v>7171.2000000000007</v>
      </c>
      <c r="W165" s="15">
        <f t="shared" si="73"/>
        <v>19987.437203103385</v>
      </c>
      <c r="X165" s="15">
        <f t="shared" si="84"/>
        <v>6518000</v>
      </c>
      <c r="Y165" s="15">
        <f t="shared" si="80"/>
        <v>3109521.4380711983</v>
      </c>
      <c r="Z165" s="15">
        <f t="shared" si="74"/>
        <v>6518000</v>
      </c>
      <c r="AB165" s="2">
        <v>42104</v>
      </c>
      <c r="AC165" s="12">
        <f t="shared" si="61"/>
        <v>9904.9606189675451</v>
      </c>
      <c r="AD165" s="12">
        <f t="shared" si="75"/>
        <v>1071.0257804999997</v>
      </c>
      <c r="AE165" s="12">
        <f t="shared" si="83"/>
        <v>1103.1565539149997</v>
      </c>
      <c r="AF165" s="13">
        <f t="shared" si="76"/>
        <v>4147.2</v>
      </c>
      <c r="AG165" s="15">
        <f t="shared" ref="AG165:AG169" si="86">SUM(AF165:AF165)</f>
        <v>4147.2</v>
      </c>
      <c r="AH165" s="15">
        <f t="shared" si="77"/>
        <v>4654.6040650525456</v>
      </c>
      <c r="AI165" s="15">
        <f t="shared" si="81"/>
        <v>2945693.45</v>
      </c>
      <c r="AJ165" s="15">
        <f t="shared" si="82"/>
        <v>691789.76585862332</v>
      </c>
    </row>
    <row r="166" spans="1:36" x14ac:dyDescent="0.15">
      <c r="A166" s="2">
        <v>42105</v>
      </c>
      <c r="B166" s="38">
        <v>1.08164408</v>
      </c>
      <c r="C166" s="12">
        <f t="shared" si="63"/>
        <v>93454.048511999994</v>
      </c>
      <c r="D166" s="12">
        <f>Výpar!$H$18/30</f>
        <v>9562.0499999999975</v>
      </c>
      <c r="E166" s="12">
        <f t="shared" si="64"/>
        <v>9848.9114999999983</v>
      </c>
      <c r="F166" s="13">
        <f t="shared" si="65"/>
        <v>11664</v>
      </c>
      <c r="G166" s="13">
        <f t="shared" si="66"/>
        <v>7171.2000000000007</v>
      </c>
      <c r="H166" s="14">
        <f t="shared" si="66"/>
        <v>7171.2000000000007</v>
      </c>
      <c r="I166" s="15">
        <f t="shared" si="58"/>
        <v>26006.400000000001</v>
      </c>
      <c r="J166" s="15">
        <f t="shared" si="59"/>
        <v>57598.737011999998</v>
      </c>
      <c r="K166" s="15">
        <f t="shared" si="67"/>
        <v>5627000</v>
      </c>
      <c r="L166" s="15">
        <f t="shared" si="68"/>
        <v>6747514.5144416522</v>
      </c>
      <c r="N166" s="2">
        <v>42105</v>
      </c>
      <c r="O166" s="38">
        <f t="shared" si="60"/>
        <v>0.35698964265892591</v>
      </c>
      <c r="P166" s="12">
        <f t="shared" si="69"/>
        <v>30843.905125731198</v>
      </c>
      <c r="Q166" s="12">
        <f t="shared" si="70"/>
        <v>2731.3199999999993</v>
      </c>
      <c r="R166" s="12">
        <f t="shared" si="71"/>
        <v>2813.2595999999994</v>
      </c>
      <c r="S166" s="13">
        <f t="shared" si="72"/>
        <v>7171.2000000000007</v>
      </c>
      <c r="T166" s="13">
        <f t="shared" si="78"/>
        <v>0</v>
      </c>
      <c r="U166" s="14">
        <v>0</v>
      </c>
      <c r="V166" s="15">
        <f t="shared" si="85"/>
        <v>7171.2000000000007</v>
      </c>
      <c r="W166" s="15">
        <f t="shared" si="73"/>
        <v>20859.4455257312</v>
      </c>
      <c r="X166" s="15">
        <f t="shared" si="84"/>
        <v>6518000</v>
      </c>
      <c r="Y166" s="15">
        <f t="shared" si="80"/>
        <v>3130380.8835969297</v>
      </c>
      <c r="Z166" s="15">
        <f t="shared" si="74"/>
        <v>6518000</v>
      </c>
      <c r="AB166" s="2">
        <v>42105</v>
      </c>
      <c r="AC166" s="12">
        <f t="shared" si="61"/>
        <v>10193.137511867633</v>
      </c>
      <c r="AD166" s="12">
        <f t="shared" si="75"/>
        <v>1071.0257804999997</v>
      </c>
      <c r="AE166" s="12">
        <f t="shared" si="83"/>
        <v>1103.1565539149997</v>
      </c>
      <c r="AF166" s="13">
        <f t="shared" si="76"/>
        <v>4147.2</v>
      </c>
      <c r="AG166" s="15">
        <f t="shared" si="86"/>
        <v>4147.2</v>
      </c>
      <c r="AH166" s="15">
        <f t="shared" si="77"/>
        <v>4942.7809579526338</v>
      </c>
      <c r="AI166" s="15">
        <f t="shared" si="81"/>
        <v>2945693.45</v>
      </c>
      <c r="AJ166" s="15">
        <f t="shared" si="82"/>
        <v>696732.54681657592</v>
      </c>
    </row>
    <row r="167" spans="1:36" x14ac:dyDescent="0.15">
      <c r="A167" s="2">
        <v>42106</v>
      </c>
      <c r="B167" s="38">
        <v>1.065327006</v>
      </c>
      <c r="C167" s="12">
        <f t="shared" si="63"/>
        <v>92044.253318399991</v>
      </c>
      <c r="D167" s="12">
        <f>Výpar!$H$18/30</f>
        <v>9562.0499999999975</v>
      </c>
      <c r="E167" s="12">
        <f t="shared" si="64"/>
        <v>9848.9114999999983</v>
      </c>
      <c r="F167" s="13">
        <f t="shared" si="65"/>
        <v>11664</v>
      </c>
      <c r="G167" s="13">
        <f t="shared" si="66"/>
        <v>7171.2000000000007</v>
      </c>
      <c r="H167" s="14">
        <f t="shared" si="66"/>
        <v>7171.2000000000007</v>
      </c>
      <c r="I167" s="15">
        <f t="shared" si="58"/>
        <v>26006.400000000001</v>
      </c>
      <c r="J167" s="15">
        <f t="shared" si="59"/>
        <v>56188.941818399995</v>
      </c>
      <c r="K167" s="15">
        <f t="shared" si="67"/>
        <v>5627000</v>
      </c>
      <c r="L167" s="15">
        <f t="shared" si="68"/>
        <v>6803703.4562600525</v>
      </c>
      <c r="N167" s="2">
        <v>42106</v>
      </c>
      <c r="O167" s="38">
        <f t="shared" si="60"/>
        <v>0.35160429777126262</v>
      </c>
      <c r="P167" s="12">
        <f t="shared" si="69"/>
        <v>30378.611327437091</v>
      </c>
      <c r="Q167" s="12">
        <f t="shared" si="70"/>
        <v>2731.3199999999993</v>
      </c>
      <c r="R167" s="12">
        <f t="shared" si="71"/>
        <v>2813.2595999999994</v>
      </c>
      <c r="S167" s="13">
        <f t="shared" si="72"/>
        <v>7171.2000000000007</v>
      </c>
      <c r="T167" s="13">
        <f t="shared" si="78"/>
        <v>0</v>
      </c>
      <c r="U167" s="14">
        <v>0</v>
      </c>
      <c r="V167" s="15">
        <f t="shared" si="85"/>
        <v>7171.2000000000007</v>
      </c>
      <c r="W167" s="15">
        <f t="shared" si="73"/>
        <v>20394.151727437093</v>
      </c>
      <c r="X167" s="15">
        <f t="shared" si="84"/>
        <v>6518000</v>
      </c>
      <c r="Y167" s="15">
        <f t="shared" si="80"/>
        <v>3150775.0353243668</v>
      </c>
      <c r="Z167" s="15">
        <f t="shared" si="74"/>
        <v>6518000</v>
      </c>
      <c r="AB167" s="2">
        <v>42106</v>
      </c>
      <c r="AC167" s="12">
        <f t="shared" si="61"/>
        <v>10039.369574568589</v>
      </c>
      <c r="AD167" s="12">
        <f t="shared" si="75"/>
        <v>1071.0257804999997</v>
      </c>
      <c r="AE167" s="12">
        <f t="shared" si="83"/>
        <v>1103.1565539149997</v>
      </c>
      <c r="AF167" s="13">
        <f t="shared" si="76"/>
        <v>4147.2</v>
      </c>
      <c r="AG167" s="15">
        <f t="shared" si="86"/>
        <v>4147.2</v>
      </c>
      <c r="AH167" s="15">
        <f t="shared" si="77"/>
        <v>4789.0130206535896</v>
      </c>
      <c r="AI167" s="15">
        <f t="shared" si="81"/>
        <v>2945693.45</v>
      </c>
      <c r="AJ167" s="15">
        <f t="shared" si="82"/>
        <v>701521.55983722955</v>
      </c>
    </row>
    <row r="168" spans="1:36" x14ac:dyDescent="0.15">
      <c r="A168" s="2">
        <v>42107</v>
      </c>
      <c r="B168" s="38">
        <v>0.23490356700000001</v>
      </c>
      <c r="C168" s="12">
        <f t="shared" si="63"/>
        <v>20295.668188800002</v>
      </c>
      <c r="D168" s="12">
        <f>Výpar!$H$18/30</f>
        <v>9562.0499999999975</v>
      </c>
      <c r="E168" s="12">
        <f t="shared" si="64"/>
        <v>9848.9114999999983</v>
      </c>
      <c r="F168" s="13">
        <f t="shared" si="65"/>
        <v>11664</v>
      </c>
      <c r="G168" s="13">
        <f t="shared" si="66"/>
        <v>7171.2000000000007</v>
      </c>
      <c r="H168" s="14">
        <f t="shared" si="66"/>
        <v>7171.2000000000007</v>
      </c>
      <c r="I168" s="15">
        <f t="shared" si="58"/>
        <v>26006.400000000001</v>
      </c>
      <c r="J168" s="15">
        <f t="shared" si="59"/>
        <v>-15559.643311199994</v>
      </c>
      <c r="K168" s="15">
        <f t="shared" si="67"/>
        <v>5611440.3566888003</v>
      </c>
      <c r="L168" s="15">
        <f t="shared" si="68"/>
        <v>6772584.169637653</v>
      </c>
      <c r="N168" s="2">
        <v>42107</v>
      </c>
      <c r="O168" s="38">
        <f t="shared" si="60"/>
        <v>7.7528405131785189E-2</v>
      </c>
      <c r="P168" s="12">
        <f t="shared" si="69"/>
        <v>6698.4542033862399</v>
      </c>
      <c r="Q168" s="12">
        <f t="shared" si="70"/>
        <v>2731.3199999999993</v>
      </c>
      <c r="R168" s="12">
        <f t="shared" si="71"/>
        <v>2813.2595999999994</v>
      </c>
      <c r="S168" s="13">
        <f t="shared" si="72"/>
        <v>7171.2000000000007</v>
      </c>
      <c r="T168" s="13">
        <f t="shared" si="78"/>
        <v>0</v>
      </c>
      <c r="U168" s="14">
        <v>0</v>
      </c>
      <c r="V168" s="15">
        <f t="shared" si="85"/>
        <v>7171.2000000000007</v>
      </c>
      <c r="W168" s="15">
        <f t="shared" si="73"/>
        <v>-3286.0053966137602</v>
      </c>
      <c r="X168" s="15">
        <f t="shared" si="84"/>
        <v>6514713.9946033861</v>
      </c>
      <c r="Y168" s="15">
        <f t="shared" si="80"/>
        <v>3144203.0245311391</v>
      </c>
      <c r="Z168" s="15">
        <f t="shared" si="74"/>
        <v>6518000</v>
      </c>
      <c r="AB168" s="2">
        <v>42107</v>
      </c>
      <c r="AC168" s="12">
        <f t="shared" si="61"/>
        <v>2213.6712110135263</v>
      </c>
      <c r="AD168" s="12">
        <f t="shared" si="75"/>
        <v>1071.0257804999997</v>
      </c>
      <c r="AE168" s="12">
        <f t="shared" si="83"/>
        <v>1103.1565539149997</v>
      </c>
      <c r="AF168" s="13">
        <f t="shared" si="76"/>
        <v>4147.2</v>
      </c>
      <c r="AG168" s="15">
        <f t="shared" si="86"/>
        <v>4147.2</v>
      </c>
      <c r="AH168" s="15">
        <f t="shared" si="77"/>
        <v>-3036.6853429014732</v>
      </c>
      <c r="AI168" s="15">
        <f t="shared" si="81"/>
        <v>2942656.7646570988</v>
      </c>
      <c r="AJ168" s="15">
        <f t="shared" si="82"/>
        <v>695448.18915142678</v>
      </c>
    </row>
    <row r="169" spans="1:36" x14ac:dyDescent="0.15">
      <c r="A169" s="2">
        <v>42108</v>
      </c>
      <c r="B169" s="38">
        <v>1.467713399</v>
      </c>
      <c r="C169" s="12">
        <f t="shared" si="63"/>
        <v>126810.4376736</v>
      </c>
      <c r="D169" s="12">
        <f>Výpar!$H$18/30</f>
        <v>9562.0499999999975</v>
      </c>
      <c r="E169" s="12">
        <f t="shared" si="64"/>
        <v>9848.9114999999983</v>
      </c>
      <c r="F169" s="13">
        <f t="shared" si="65"/>
        <v>11664</v>
      </c>
      <c r="G169" s="13">
        <f t="shared" si="66"/>
        <v>7171.2000000000007</v>
      </c>
      <c r="H169" s="14">
        <f t="shared" si="66"/>
        <v>7171.2000000000007</v>
      </c>
      <c r="I169" s="15">
        <f t="shared" si="58"/>
        <v>26006.400000000001</v>
      </c>
      <c r="J169" s="15">
        <f t="shared" si="59"/>
        <v>90955.126173600001</v>
      </c>
      <c r="K169" s="15">
        <f t="shared" si="67"/>
        <v>5627000</v>
      </c>
      <c r="L169" s="15">
        <f t="shared" si="68"/>
        <v>6863539.2958112527</v>
      </c>
      <c r="N169" s="2">
        <v>42108</v>
      </c>
      <c r="O169" s="38">
        <f t="shared" si="60"/>
        <v>0.48440932791378805</v>
      </c>
      <c r="P169" s="12">
        <f t="shared" si="69"/>
        <v>41852.965931751285</v>
      </c>
      <c r="Q169" s="12">
        <f t="shared" si="70"/>
        <v>2731.3199999999993</v>
      </c>
      <c r="R169" s="12">
        <f t="shared" si="71"/>
        <v>2813.2595999999994</v>
      </c>
      <c r="S169" s="13">
        <f t="shared" si="72"/>
        <v>7171.2000000000007</v>
      </c>
      <c r="T169" s="13">
        <f>IF(AG169-$AG$5&gt;0,AG169-$AG$5,0)</f>
        <v>0</v>
      </c>
      <c r="U169" s="14">
        <v>0</v>
      </c>
      <c r="V169" s="15">
        <f t="shared" si="85"/>
        <v>7171.2000000000007</v>
      </c>
      <c r="W169" s="15">
        <f t="shared" si="73"/>
        <v>31868.506331751283</v>
      </c>
      <c r="X169" s="15">
        <f t="shared" si="84"/>
        <v>6518000</v>
      </c>
      <c r="Y169" s="15">
        <f t="shared" si="80"/>
        <v>3176071.5308628902</v>
      </c>
      <c r="Z169" s="15">
        <f t="shared" si="74"/>
        <v>6518000</v>
      </c>
      <c r="AB169" s="2">
        <v>42108</v>
      </c>
      <c r="AC169" s="12">
        <f t="shared" si="61"/>
        <v>13831.356155545775</v>
      </c>
      <c r="AD169" s="12">
        <f t="shared" si="75"/>
        <v>1071.0257804999997</v>
      </c>
      <c r="AE169" s="12">
        <f t="shared" si="83"/>
        <v>1103.1565539149997</v>
      </c>
      <c r="AF169" s="13">
        <f t="shared" si="76"/>
        <v>4147.2</v>
      </c>
      <c r="AG169" s="15">
        <f t="shared" si="86"/>
        <v>4147.2</v>
      </c>
      <c r="AH169" s="15">
        <f t="shared" si="77"/>
        <v>8580.9996016307741</v>
      </c>
      <c r="AI169" s="15">
        <f t="shared" si="81"/>
        <v>2945693.45</v>
      </c>
      <c r="AJ169" s="15">
        <f t="shared" si="82"/>
        <v>704029.1887530575</v>
      </c>
    </row>
    <row r="170" spans="1:36" s="32" customFormat="1" x14ac:dyDescent="0.15">
      <c r="A170" s="31">
        <v>42109</v>
      </c>
      <c r="B170" s="32">
        <v>0.201073108</v>
      </c>
      <c r="C170" s="33">
        <f t="shared" si="63"/>
        <v>17372.7165312</v>
      </c>
      <c r="D170" s="33">
        <f>Výpar!$H$18/30</f>
        <v>9562.0499999999975</v>
      </c>
      <c r="E170" s="33">
        <f t="shared" si="64"/>
        <v>9848.9114999999983</v>
      </c>
      <c r="F170" s="34">
        <f t="shared" si="65"/>
        <v>11664</v>
      </c>
      <c r="G170" s="34">
        <f t="shared" si="66"/>
        <v>7171.2000000000007</v>
      </c>
      <c r="H170" s="35">
        <f t="shared" si="66"/>
        <v>7171.2000000000007</v>
      </c>
      <c r="I170" s="36">
        <f t="shared" si="58"/>
        <v>26006.400000000001</v>
      </c>
      <c r="J170" s="36">
        <f t="shared" si="59"/>
        <v>-18482.594968799996</v>
      </c>
      <c r="K170" s="36">
        <f t="shared" si="67"/>
        <v>5608517.4050311996</v>
      </c>
      <c r="L170" s="36">
        <f t="shared" si="68"/>
        <v>6826574.1058736518</v>
      </c>
      <c r="N170" s="31">
        <v>42109</v>
      </c>
      <c r="O170" s="32">
        <f t="shared" si="60"/>
        <v>6.6362880637445568E-2</v>
      </c>
      <c r="P170" s="33">
        <f t="shared" si="69"/>
        <v>5733.7528870752967</v>
      </c>
      <c r="Q170" s="33">
        <f t="shared" si="70"/>
        <v>2731.3199999999993</v>
      </c>
      <c r="R170" s="33">
        <f t="shared" si="71"/>
        <v>2813.2595999999994</v>
      </c>
      <c r="S170" s="34">
        <f t="shared" si="72"/>
        <v>7171.2000000000007</v>
      </c>
      <c r="T170" s="13">
        <f t="shared" ref="T170:T233" si="87">IF(AG170-$AG$5&gt;0,AG170-$AG$5,0)</f>
        <v>0</v>
      </c>
      <c r="U170" s="35">
        <v>0</v>
      </c>
      <c r="V170" s="15">
        <f t="shared" si="85"/>
        <v>7171.2000000000007</v>
      </c>
      <c r="W170" s="15">
        <f>P170+T170-(R170+V170)</f>
        <v>-4250.7067129247034</v>
      </c>
      <c r="X170" s="36">
        <f>IF(IF(W170+X169&gt;$Y$2,$Y$2,W170+X169)&lt;0,0,IF(W170+X169&gt;$Y$2,$Y$2,W170+X169))</f>
        <v>6513749.2932870751</v>
      </c>
      <c r="Y170" s="36">
        <f t="shared" si="80"/>
        <v>3167570.1174370404</v>
      </c>
      <c r="Z170" s="36">
        <f t="shared" si="74"/>
        <v>6518000</v>
      </c>
      <c r="AB170" s="31">
        <v>42109</v>
      </c>
      <c r="AC170" s="33">
        <f t="shared" si="61"/>
        <v>1894.8616071403189</v>
      </c>
      <c r="AD170" s="33">
        <f t="shared" si="75"/>
        <v>1071.0257804999997</v>
      </c>
      <c r="AE170" s="33">
        <f t="shared" si="83"/>
        <v>1103.1565539149997</v>
      </c>
      <c r="AF170" s="13">
        <f t="shared" si="76"/>
        <v>4147.2</v>
      </c>
      <c r="AG170" s="36">
        <f>IF(AI169&gt;0,SUM(AF170:AF170),0)</f>
        <v>4147.2</v>
      </c>
      <c r="AH170" s="36">
        <f>AC170-(AE170+AG170)</f>
        <v>-3355.4949467746806</v>
      </c>
      <c r="AI170" s="36">
        <f t="shared" si="81"/>
        <v>2942337.9550532256</v>
      </c>
      <c r="AJ170" s="36">
        <f t="shared" si="82"/>
        <v>697318.19885950838</v>
      </c>
    </row>
    <row r="171" spans="1:36" x14ac:dyDescent="0.15">
      <c r="A171" s="2">
        <v>42110</v>
      </c>
      <c r="B171" s="38">
        <v>0.65516982899999998</v>
      </c>
      <c r="C171" s="12">
        <f t="shared" si="63"/>
        <v>56606.673225599996</v>
      </c>
      <c r="D171" s="12">
        <f>Výpar!$H$18/30</f>
        <v>9562.0499999999975</v>
      </c>
      <c r="E171" s="12">
        <f t="shared" si="64"/>
        <v>9848.9114999999983</v>
      </c>
      <c r="F171" s="13">
        <f t="shared" si="65"/>
        <v>11664</v>
      </c>
      <c r="G171" s="13">
        <f t="shared" si="66"/>
        <v>7171.2000000000007</v>
      </c>
      <c r="H171" s="14">
        <f t="shared" si="66"/>
        <v>7171.2000000000007</v>
      </c>
      <c r="I171" s="15">
        <f t="shared" si="58"/>
        <v>26006.400000000001</v>
      </c>
      <c r="J171" s="15">
        <f t="shared" si="59"/>
        <v>20751.3617256</v>
      </c>
      <c r="K171" s="15">
        <f t="shared" si="67"/>
        <v>5627000</v>
      </c>
      <c r="L171" s="15">
        <f t="shared" si="68"/>
        <v>6847325.4675992522</v>
      </c>
      <c r="N171" s="2">
        <v>42110</v>
      </c>
      <c r="O171" s="38">
        <f t="shared" si="60"/>
        <v>0.21623457055820025</v>
      </c>
      <c r="P171" s="12">
        <f t="shared" si="69"/>
        <v>18682.6668962285</v>
      </c>
      <c r="Q171" s="12">
        <f t="shared" si="70"/>
        <v>2731.3199999999993</v>
      </c>
      <c r="R171" s="12">
        <f t="shared" si="71"/>
        <v>2813.2595999999994</v>
      </c>
      <c r="S171" s="13">
        <f t="shared" si="72"/>
        <v>7171.2000000000007</v>
      </c>
      <c r="T171" s="13">
        <f t="shared" si="87"/>
        <v>0</v>
      </c>
      <c r="U171" s="14">
        <v>0</v>
      </c>
      <c r="V171" s="15">
        <f t="shared" si="85"/>
        <v>7171.2000000000007</v>
      </c>
      <c r="W171" s="15">
        <f t="shared" si="73"/>
        <v>8698.2072962285001</v>
      </c>
      <c r="X171" s="15">
        <f t="shared" si="84"/>
        <v>6518000</v>
      </c>
      <c r="Y171" s="15">
        <f t="shared" si="80"/>
        <v>3176268.3247332689</v>
      </c>
      <c r="Z171" s="15">
        <f t="shared" si="74"/>
        <v>6518000</v>
      </c>
      <c r="AB171" s="2">
        <v>42110</v>
      </c>
      <c r="AC171" s="12">
        <f t="shared" si="61"/>
        <v>6174.1531101652226</v>
      </c>
      <c r="AD171" s="12">
        <f t="shared" si="75"/>
        <v>1071.0257804999997</v>
      </c>
      <c r="AE171" s="12">
        <f t="shared" si="83"/>
        <v>1103.1565539149997</v>
      </c>
      <c r="AF171" s="13">
        <f t="shared" si="76"/>
        <v>4147.2</v>
      </c>
      <c r="AG171" s="36">
        <f t="shared" ref="AG171:AG234" si="88">IF(AI170&gt;0,SUM(AF171:AF171),0)</f>
        <v>4147.2</v>
      </c>
      <c r="AH171" s="15">
        <f t="shared" si="77"/>
        <v>923.79655625022315</v>
      </c>
      <c r="AI171" s="15">
        <f t="shared" si="81"/>
        <v>2943261.7516094758</v>
      </c>
      <c r="AJ171" s="15">
        <f t="shared" si="82"/>
        <v>695810.29702523421</v>
      </c>
    </row>
    <row r="172" spans="1:36" x14ac:dyDescent="0.15">
      <c r="A172" s="2">
        <v>42111</v>
      </c>
      <c r="B172" s="38">
        <v>1.027288518</v>
      </c>
      <c r="C172" s="12">
        <f t="shared" si="63"/>
        <v>88757.727955199996</v>
      </c>
      <c r="D172" s="12">
        <f>Výpar!$H$18/30</f>
        <v>9562.0499999999975</v>
      </c>
      <c r="E172" s="12">
        <f t="shared" si="64"/>
        <v>9848.9114999999983</v>
      </c>
      <c r="F172" s="13">
        <f t="shared" si="65"/>
        <v>11664</v>
      </c>
      <c r="G172" s="13">
        <f t="shared" si="66"/>
        <v>7171.2000000000007</v>
      </c>
      <c r="H172" s="14">
        <f t="shared" si="66"/>
        <v>7171.2000000000007</v>
      </c>
      <c r="I172" s="15">
        <f t="shared" si="58"/>
        <v>26006.400000000001</v>
      </c>
      <c r="J172" s="15">
        <f t="shared" si="59"/>
        <v>52902.4164552</v>
      </c>
      <c r="K172" s="15">
        <f t="shared" si="67"/>
        <v>5627000</v>
      </c>
      <c r="L172" s="15">
        <f t="shared" si="68"/>
        <v>6900227.8840544522</v>
      </c>
      <c r="N172" s="2">
        <v>42111</v>
      </c>
      <c r="O172" s="38">
        <f t="shared" si="60"/>
        <v>0.33904994048359932</v>
      </c>
      <c r="P172" s="12">
        <f t="shared" si="69"/>
        <v>29293.91485778298</v>
      </c>
      <c r="Q172" s="12">
        <f t="shared" si="70"/>
        <v>2731.3199999999993</v>
      </c>
      <c r="R172" s="12">
        <f t="shared" si="71"/>
        <v>2813.2595999999994</v>
      </c>
      <c r="S172" s="13">
        <f t="shared" si="72"/>
        <v>7171.2000000000007</v>
      </c>
      <c r="T172" s="13">
        <f t="shared" si="87"/>
        <v>0</v>
      </c>
      <c r="U172" s="14">
        <v>0</v>
      </c>
      <c r="V172" s="15">
        <f t="shared" si="85"/>
        <v>7171.2000000000007</v>
      </c>
      <c r="W172" s="15">
        <f t="shared" si="73"/>
        <v>19309.455257782982</v>
      </c>
      <c r="X172" s="15">
        <f t="shared" si="84"/>
        <v>6518000</v>
      </c>
      <c r="Y172" s="15">
        <f t="shared" si="80"/>
        <v>3195577.7799910521</v>
      </c>
      <c r="Z172" s="15">
        <f t="shared" si="74"/>
        <v>6518000</v>
      </c>
      <c r="AB172" s="2">
        <v>42111</v>
      </c>
      <c r="AC172" s="12">
        <f t="shared" si="61"/>
        <v>9680.9045803095469</v>
      </c>
      <c r="AD172" s="12">
        <f t="shared" si="75"/>
        <v>1071.0257804999997</v>
      </c>
      <c r="AE172" s="12">
        <f t="shared" si="83"/>
        <v>1103.1565539149997</v>
      </c>
      <c r="AF172" s="13">
        <f t="shared" si="76"/>
        <v>4147.2</v>
      </c>
      <c r="AG172" s="36">
        <f t="shared" si="88"/>
        <v>4147.2</v>
      </c>
      <c r="AH172" s="15">
        <f t="shared" si="77"/>
        <v>4430.5480263945474</v>
      </c>
      <c r="AI172" s="15">
        <f t="shared" si="81"/>
        <v>2945693.45</v>
      </c>
      <c r="AJ172" s="15">
        <f t="shared" si="82"/>
        <v>700240.84505162877</v>
      </c>
    </row>
    <row r="173" spans="1:36" x14ac:dyDescent="0.15">
      <c r="A173" s="2">
        <v>42112</v>
      </c>
      <c r="B173" s="38">
        <v>0.191507858</v>
      </c>
      <c r="C173" s="12">
        <f t="shared" si="63"/>
        <v>16546.278931199999</v>
      </c>
      <c r="D173" s="12">
        <f>Výpar!$H$18/30</f>
        <v>9562.0499999999975</v>
      </c>
      <c r="E173" s="12">
        <f t="shared" si="64"/>
        <v>9848.9114999999983</v>
      </c>
      <c r="F173" s="13">
        <f t="shared" si="65"/>
        <v>11664</v>
      </c>
      <c r="G173" s="13">
        <f t="shared" si="66"/>
        <v>7171.2000000000007</v>
      </c>
      <c r="H173" s="14">
        <f t="shared" si="66"/>
        <v>7171.2000000000007</v>
      </c>
      <c r="I173" s="15">
        <f t="shared" si="58"/>
        <v>26006.400000000001</v>
      </c>
      <c r="J173" s="15">
        <f t="shared" si="59"/>
        <v>-19309.032568799998</v>
      </c>
      <c r="K173" s="15">
        <f t="shared" si="67"/>
        <v>5607690.9674311997</v>
      </c>
      <c r="L173" s="15">
        <f t="shared" si="68"/>
        <v>6861609.8189168517</v>
      </c>
      <c r="N173" s="2">
        <v>42112</v>
      </c>
      <c r="O173" s="38">
        <f t="shared" si="60"/>
        <v>6.3205931653410735E-2</v>
      </c>
      <c r="P173" s="12">
        <f t="shared" si="69"/>
        <v>5460.9924948546877</v>
      </c>
      <c r="Q173" s="12">
        <f t="shared" si="70"/>
        <v>2731.3199999999993</v>
      </c>
      <c r="R173" s="12">
        <f t="shared" si="71"/>
        <v>2813.2595999999994</v>
      </c>
      <c r="S173" s="13">
        <f t="shared" si="72"/>
        <v>7171.2000000000007</v>
      </c>
      <c r="T173" s="13">
        <f t="shared" si="87"/>
        <v>0</v>
      </c>
      <c r="U173" s="14">
        <v>0</v>
      </c>
      <c r="V173" s="15">
        <f t="shared" si="85"/>
        <v>7171.2000000000007</v>
      </c>
      <c r="W173" s="15">
        <f t="shared" si="73"/>
        <v>-4523.4671051453124</v>
      </c>
      <c r="X173" s="15">
        <f t="shared" si="84"/>
        <v>6513476.5328948544</v>
      </c>
      <c r="Y173" s="15">
        <f t="shared" si="80"/>
        <v>3186530.845780761</v>
      </c>
      <c r="Z173" s="15">
        <f t="shared" si="74"/>
        <v>6518000</v>
      </c>
      <c r="AB173" s="2">
        <v>42112</v>
      </c>
      <c r="AC173" s="12">
        <f t="shared" si="61"/>
        <v>1804.7211345133237</v>
      </c>
      <c r="AD173" s="12">
        <f t="shared" si="75"/>
        <v>1071.0257804999997</v>
      </c>
      <c r="AE173" s="12">
        <f t="shared" si="83"/>
        <v>1103.1565539149997</v>
      </c>
      <c r="AF173" s="13">
        <f t="shared" si="76"/>
        <v>4147.2</v>
      </c>
      <c r="AG173" s="36">
        <f t="shared" si="88"/>
        <v>4147.2</v>
      </c>
      <c r="AH173" s="15">
        <f t="shared" si="77"/>
        <v>-3445.6354194016758</v>
      </c>
      <c r="AI173" s="15">
        <f t="shared" si="81"/>
        <v>2942247.8145805984</v>
      </c>
      <c r="AJ173" s="15">
        <f t="shared" si="82"/>
        <v>693349.57421282516</v>
      </c>
    </row>
    <row r="174" spans="1:36" x14ac:dyDescent="0.15">
      <c r="A174" s="2">
        <v>42113</v>
      </c>
      <c r="B174" s="38">
        <v>0.59943733200000004</v>
      </c>
      <c r="C174" s="12">
        <f t="shared" si="63"/>
        <v>51791.385484800005</v>
      </c>
      <c r="D174" s="12">
        <f>Výpar!$H$18/30</f>
        <v>9562.0499999999975</v>
      </c>
      <c r="E174" s="12">
        <f t="shared" si="64"/>
        <v>9848.9114999999983</v>
      </c>
      <c r="F174" s="13">
        <f t="shared" si="65"/>
        <v>11664</v>
      </c>
      <c r="G174" s="13">
        <f t="shared" si="66"/>
        <v>7171.2000000000007</v>
      </c>
      <c r="H174" s="14">
        <f t="shared" si="66"/>
        <v>7171.2000000000007</v>
      </c>
      <c r="I174" s="15">
        <f t="shared" si="58"/>
        <v>26006.400000000001</v>
      </c>
      <c r="J174" s="15">
        <f t="shared" si="59"/>
        <v>15936.073984800008</v>
      </c>
      <c r="K174" s="15">
        <f t="shared" si="67"/>
        <v>5623627.0414159996</v>
      </c>
      <c r="L174" s="15">
        <f t="shared" si="68"/>
        <v>6874172.9343176512</v>
      </c>
      <c r="N174" s="2">
        <v>42113</v>
      </c>
      <c r="O174" s="38">
        <f t="shared" si="60"/>
        <v>0.19784041987924528</v>
      </c>
      <c r="P174" s="12">
        <f t="shared" si="69"/>
        <v>17093.412277566793</v>
      </c>
      <c r="Q174" s="12">
        <f t="shared" si="70"/>
        <v>2731.3199999999993</v>
      </c>
      <c r="R174" s="12">
        <f t="shared" si="71"/>
        <v>2813.2595999999994</v>
      </c>
      <c r="S174" s="13">
        <f t="shared" si="72"/>
        <v>7171.2000000000007</v>
      </c>
      <c r="T174" s="13">
        <f t="shared" si="87"/>
        <v>0</v>
      </c>
      <c r="U174" s="14">
        <v>0</v>
      </c>
      <c r="V174" s="15">
        <f t="shared" si="85"/>
        <v>7171.2000000000007</v>
      </c>
      <c r="W174" s="15">
        <f t="shared" si="73"/>
        <v>7108.9526775667928</v>
      </c>
      <c r="X174" s="15">
        <f t="shared" si="84"/>
        <v>6518000</v>
      </c>
      <c r="Y174" s="15">
        <f t="shared" si="80"/>
        <v>3193639.798458328</v>
      </c>
      <c r="Z174" s="15">
        <f t="shared" si="74"/>
        <v>6518000</v>
      </c>
      <c r="AB174" s="2">
        <v>42113</v>
      </c>
      <c r="AC174" s="12">
        <f t="shared" si="61"/>
        <v>5648.9442948950946</v>
      </c>
      <c r="AD174" s="12">
        <f t="shared" si="75"/>
        <v>1071.0257804999997</v>
      </c>
      <c r="AE174" s="12">
        <f t="shared" si="83"/>
        <v>1103.1565539149997</v>
      </c>
      <c r="AF174" s="13">
        <f t="shared" si="76"/>
        <v>4147.2</v>
      </c>
      <c r="AG174" s="36">
        <f t="shared" si="88"/>
        <v>4147.2</v>
      </c>
      <c r="AH174" s="15">
        <f t="shared" si="77"/>
        <v>398.58774098009508</v>
      </c>
      <c r="AI174" s="15">
        <f t="shared" si="81"/>
        <v>2942646.4023215785</v>
      </c>
      <c r="AJ174" s="15">
        <f t="shared" si="82"/>
        <v>690701.11427538353</v>
      </c>
    </row>
    <row r="175" spans="1:36" x14ac:dyDescent="0.15">
      <c r="A175" s="2">
        <v>42114</v>
      </c>
      <c r="B175" s="38">
        <v>0.62344731099999995</v>
      </c>
      <c r="C175" s="12">
        <f t="shared" si="63"/>
        <v>53865.847670399999</v>
      </c>
      <c r="D175" s="12">
        <f>Výpar!$H$18/30</f>
        <v>9562.0499999999975</v>
      </c>
      <c r="E175" s="12">
        <f t="shared" si="64"/>
        <v>9848.9114999999983</v>
      </c>
      <c r="F175" s="13">
        <f t="shared" si="65"/>
        <v>11664</v>
      </c>
      <c r="G175" s="13">
        <f t="shared" si="66"/>
        <v>7171.2000000000007</v>
      </c>
      <c r="H175" s="14">
        <f t="shared" si="66"/>
        <v>7171.2000000000007</v>
      </c>
      <c r="I175" s="15">
        <f t="shared" si="58"/>
        <v>26006.400000000001</v>
      </c>
      <c r="J175" s="15">
        <f t="shared" si="59"/>
        <v>18010.536170400002</v>
      </c>
      <c r="K175" s="15">
        <f t="shared" si="67"/>
        <v>5627000</v>
      </c>
      <c r="L175" s="15">
        <f t="shared" si="68"/>
        <v>6892183.470488051</v>
      </c>
      <c r="N175" s="2">
        <v>42114</v>
      </c>
      <c r="O175" s="38">
        <f t="shared" si="60"/>
        <v>0.20576475837648761</v>
      </c>
      <c r="P175" s="12">
        <f t="shared" si="69"/>
        <v>17778.075123728529</v>
      </c>
      <c r="Q175" s="12">
        <f t="shared" si="70"/>
        <v>2731.3199999999993</v>
      </c>
      <c r="R175" s="12">
        <f t="shared" si="71"/>
        <v>2813.2595999999994</v>
      </c>
      <c r="S175" s="13">
        <f t="shared" si="72"/>
        <v>7171.2000000000007</v>
      </c>
      <c r="T175" s="13">
        <f t="shared" si="87"/>
        <v>0</v>
      </c>
      <c r="U175" s="14">
        <v>0</v>
      </c>
      <c r="V175" s="15">
        <f t="shared" si="85"/>
        <v>7171.2000000000007</v>
      </c>
      <c r="W175" s="15">
        <f t="shared" si="73"/>
        <v>7793.6155237285293</v>
      </c>
      <c r="X175" s="15">
        <f t="shared" si="84"/>
        <v>6518000</v>
      </c>
      <c r="Y175" s="15">
        <f t="shared" si="80"/>
        <v>3201433.4139820565</v>
      </c>
      <c r="Z175" s="15">
        <f t="shared" si="74"/>
        <v>6518000</v>
      </c>
      <c r="AB175" s="2">
        <v>42114</v>
      </c>
      <c r="AC175" s="12">
        <f t="shared" si="61"/>
        <v>5875.2082038179369</v>
      </c>
      <c r="AD175" s="12">
        <f t="shared" si="75"/>
        <v>1071.0257804999997</v>
      </c>
      <c r="AE175" s="12">
        <f t="shared" si="83"/>
        <v>1103.1565539149997</v>
      </c>
      <c r="AF175" s="13">
        <f t="shared" si="76"/>
        <v>4147.2</v>
      </c>
      <c r="AG175" s="36">
        <f t="shared" si="88"/>
        <v>4147.2</v>
      </c>
      <c r="AH175" s="15">
        <f t="shared" si="77"/>
        <v>624.85164990293742</v>
      </c>
      <c r="AI175" s="15">
        <f t="shared" si="81"/>
        <v>2943271.2539714812</v>
      </c>
      <c r="AJ175" s="15">
        <f t="shared" si="82"/>
        <v>688903.76989676734</v>
      </c>
    </row>
    <row r="176" spans="1:36" x14ac:dyDescent="0.15">
      <c r="A176" s="2">
        <v>42115</v>
      </c>
      <c r="B176" s="38">
        <v>0.195094827</v>
      </c>
      <c r="C176" s="12">
        <f t="shared" si="63"/>
        <v>16856.193052800001</v>
      </c>
      <c r="D176" s="12">
        <f>Výpar!$H$18/30</f>
        <v>9562.0499999999975</v>
      </c>
      <c r="E176" s="12">
        <f t="shared" si="64"/>
        <v>9848.9114999999983</v>
      </c>
      <c r="F176" s="13">
        <f t="shared" si="65"/>
        <v>11664</v>
      </c>
      <c r="G176" s="13">
        <f t="shared" si="66"/>
        <v>7171.2000000000007</v>
      </c>
      <c r="H176" s="14">
        <f t="shared" si="66"/>
        <v>7171.2000000000007</v>
      </c>
      <c r="I176" s="15">
        <f t="shared" si="58"/>
        <v>26006.400000000001</v>
      </c>
      <c r="J176" s="15">
        <f t="shared" si="59"/>
        <v>-18999.118447199995</v>
      </c>
      <c r="K176" s="15">
        <f t="shared" si="67"/>
        <v>5608000.8815527996</v>
      </c>
      <c r="L176" s="15">
        <f t="shared" si="68"/>
        <v>6854185.2335936502</v>
      </c>
      <c r="N176" s="2">
        <v>42115</v>
      </c>
      <c r="O176" s="38">
        <f t="shared" si="60"/>
        <v>6.4389787604934676E-2</v>
      </c>
      <c r="P176" s="12">
        <f t="shared" si="69"/>
        <v>5563.2776490663564</v>
      </c>
      <c r="Q176" s="12">
        <f t="shared" si="70"/>
        <v>2731.3199999999993</v>
      </c>
      <c r="R176" s="12">
        <f t="shared" si="71"/>
        <v>2813.2595999999994</v>
      </c>
      <c r="S176" s="13">
        <f t="shared" si="72"/>
        <v>7171.2000000000007</v>
      </c>
      <c r="T176" s="13">
        <f t="shared" si="87"/>
        <v>0</v>
      </c>
      <c r="U176" s="14">
        <v>0</v>
      </c>
      <c r="V176" s="15">
        <f t="shared" si="85"/>
        <v>7171.2000000000007</v>
      </c>
      <c r="W176" s="15">
        <f t="shared" si="73"/>
        <v>-4421.1819509336437</v>
      </c>
      <c r="X176" s="15">
        <f t="shared" si="84"/>
        <v>6513578.8180490667</v>
      </c>
      <c r="Y176" s="15">
        <f t="shared" si="80"/>
        <v>3192591.0500801899</v>
      </c>
      <c r="Z176" s="15">
        <f t="shared" si="74"/>
        <v>6518000</v>
      </c>
      <c r="AB176" s="2">
        <v>42115</v>
      </c>
      <c r="AC176" s="12">
        <f t="shared" si="61"/>
        <v>1838.5238141043828</v>
      </c>
      <c r="AD176" s="12">
        <f t="shared" si="75"/>
        <v>1071.0257804999997</v>
      </c>
      <c r="AE176" s="12">
        <f t="shared" si="83"/>
        <v>1103.1565539149997</v>
      </c>
      <c r="AF176" s="13">
        <f t="shared" si="76"/>
        <v>4147.2</v>
      </c>
      <c r="AG176" s="36">
        <f t="shared" si="88"/>
        <v>4147.2</v>
      </c>
      <c r="AH176" s="15">
        <f t="shared" si="77"/>
        <v>-3411.8327398106167</v>
      </c>
      <c r="AI176" s="15">
        <f t="shared" si="81"/>
        <v>2939859.4212316708</v>
      </c>
      <c r="AJ176" s="15">
        <f t="shared" si="82"/>
        <v>679657.90838862746</v>
      </c>
    </row>
    <row r="177" spans="1:36" x14ac:dyDescent="0.15">
      <c r="A177" s="2">
        <v>42116</v>
      </c>
      <c r="B177" s="38">
        <v>1.06687344</v>
      </c>
      <c r="C177" s="12">
        <f t="shared" si="63"/>
        <v>92177.865215999991</v>
      </c>
      <c r="D177" s="12">
        <f>Výpar!$H$18/30</f>
        <v>9562.0499999999975</v>
      </c>
      <c r="E177" s="12">
        <f t="shared" si="64"/>
        <v>9848.9114999999983</v>
      </c>
      <c r="F177" s="13">
        <f t="shared" si="65"/>
        <v>11664</v>
      </c>
      <c r="G177" s="13">
        <f t="shared" si="66"/>
        <v>7171.2000000000007</v>
      </c>
      <c r="H177" s="14">
        <f t="shared" si="66"/>
        <v>7171.2000000000007</v>
      </c>
      <c r="I177" s="15">
        <f t="shared" si="58"/>
        <v>26006.400000000001</v>
      </c>
      <c r="J177" s="15">
        <f t="shared" si="59"/>
        <v>56322.553715999995</v>
      </c>
      <c r="K177" s="15">
        <f t="shared" si="67"/>
        <v>5627000</v>
      </c>
      <c r="L177" s="15">
        <f t="shared" si="68"/>
        <v>6910507.7873096503</v>
      </c>
      <c r="N177" s="2">
        <v>42116</v>
      </c>
      <c r="O177" s="38">
        <f t="shared" si="60"/>
        <v>0.35211468832510878</v>
      </c>
      <c r="P177" s="12">
        <f t="shared" si="69"/>
        <v>30422.709071289399</v>
      </c>
      <c r="Q177" s="12">
        <f t="shared" si="70"/>
        <v>2731.3199999999993</v>
      </c>
      <c r="R177" s="12">
        <f t="shared" si="71"/>
        <v>2813.2595999999994</v>
      </c>
      <c r="S177" s="13">
        <f t="shared" si="72"/>
        <v>7171.2000000000007</v>
      </c>
      <c r="T177" s="13">
        <f t="shared" si="87"/>
        <v>0</v>
      </c>
      <c r="U177" s="14">
        <v>0</v>
      </c>
      <c r="V177" s="15">
        <f t="shared" si="85"/>
        <v>7171.2000000000007</v>
      </c>
      <c r="W177" s="15">
        <f t="shared" si="73"/>
        <v>20438.249471289397</v>
      </c>
      <c r="X177" s="15">
        <f t="shared" si="84"/>
        <v>6518000</v>
      </c>
      <c r="Y177" s="15">
        <f t="shared" si="80"/>
        <v>3213029.2995514795</v>
      </c>
      <c r="Z177" s="15">
        <f t="shared" si="74"/>
        <v>6518000</v>
      </c>
      <c r="AB177" s="2">
        <v>42116</v>
      </c>
      <c r="AC177" s="12">
        <f t="shared" si="61"/>
        <v>10053.94277355936</v>
      </c>
      <c r="AD177" s="12">
        <f t="shared" si="75"/>
        <v>1071.0257804999997</v>
      </c>
      <c r="AE177" s="12">
        <f t="shared" si="83"/>
        <v>1103.1565539149997</v>
      </c>
      <c r="AF177" s="13">
        <f t="shared" si="76"/>
        <v>4147.2</v>
      </c>
      <c r="AG177" s="36">
        <f t="shared" si="88"/>
        <v>4147.2</v>
      </c>
      <c r="AH177" s="15">
        <f t="shared" si="77"/>
        <v>4803.5862196443604</v>
      </c>
      <c r="AI177" s="15">
        <f t="shared" si="81"/>
        <v>2944663.0074513149</v>
      </c>
      <c r="AJ177" s="15">
        <f t="shared" si="82"/>
        <v>683431.05205958639</v>
      </c>
    </row>
    <row r="178" spans="1:36" x14ac:dyDescent="0.15">
      <c r="A178" s="2">
        <v>42117</v>
      </c>
      <c r="B178" s="38">
        <v>0.60964523800000003</v>
      </c>
      <c r="C178" s="12">
        <f t="shared" si="63"/>
        <v>52673.348563200001</v>
      </c>
      <c r="D178" s="12">
        <f>Výpar!$H$18/30</f>
        <v>9562.0499999999975</v>
      </c>
      <c r="E178" s="12">
        <f t="shared" si="64"/>
        <v>9848.9114999999983</v>
      </c>
      <c r="F178" s="13">
        <f t="shared" si="65"/>
        <v>11664</v>
      </c>
      <c r="G178" s="13">
        <f t="shared" si="66"/>
        <v>7171.2000000000007</v>
      </c>
      <c r="H178" s="14">
        <f t="shared" si="66"/>
        <v>7171.2000000000007</v>
      </c>
      <c r="I178" s="15">
        <f t="shared" si="58"/>
        <v>26006.400000000001</v>
      </c>
      <c r="J178" s="15">
        <f t="shared" si="59"/>
        <v>16818.037063200005</v>
      </c>
      <c r="K178" s="15">
        <f t="shared" si="67"/>
        <v>5627000</v>
      </c>
      <c r="L178" s="15">
        <f t="shared" si="68"/>
        <v>6927325.8243728504</v>
      </c>
      <c r="N178" s="2">
        <v>42117</v>
      </c>
      <c r="O178" s="38">
        <f t="shared" si="60"/>
        <v>0.20120947332539912</v>
      </c>
      <c r="P178" s="12">
        <f t="shared" si="69"/>
        <v>17384.498495314485</v>
      </c>
      <c r="Q178" s="12">
        <f t="shared" si="70"/>
        <v>2731.3199999999993</v>
      </c>
      <c r="R178" s="12">
        <f t="shared" si="71"/>
        <v>2813.2595999999994</v>
      </c>
      <c r="S178" s="13">
        <f t="shared" si="72"/>
        <v>7171.2000000000007</v>
      </c>
      <c r="T178" s="13">
        <f t="shared" si="87"/>
        <v>0</v>
      </c>
      <c r="U178" s="14">
        <v>0</v>
      </c>
      <c r="V178" s="15">
        <f t="shared" si="85"/>
        <v>7171.2000000000007</v>
      </c>
      <c r="W178" s="15">
        <f t="shared" si="73"/>
        <v>7400.0388953144848</v>
      </c>
      <c r="X178" s="15">
        <f t="shared" si="84"/>
        <v>6518000</v>
      </c>
      <c r="Y178" s="15">
        <f t="shared" si="80"/>
        <v>3220429.3384467941</v>
      </c>
      <c r="Z178" s="15">
        <f t="shared" si="74"/>
        <v>6518000</v>
      </c>
      <c r="AB178" s="2">
        <v>42117</v>
      </c>
      <c r="AC178" s="12">
        <f t="shared" si="61"/>
        <v>5745.1409935043248</v>
      </c>
      <c r="AD178" s="12">
        <f t="shared" si="75"/>
        <v>1071.0257804999997</v>
      </c>
      <c r="AE178" s="12">
        <f t="shared" si="83"/>
        <v>1103.1565539149997</v>
      </c>
      <c r="AF178" s="13">
        <f t="shared" si="76"/>
        <v>4147.2</v>
      </c>
      <c r="AG178" s="36">
        <f t="shared" si="88"/>
        <v>4147.2</v>
      </c>
      <c r="AH178" s="15">
        <f t="shared" si="77"/>
        <v>494.7844395893253</v>
      </c>
      <c r="AI178" s="15">
        <f t="shared" si="81"/>
        <v>2945157.7918909043</v>
      </c>
      <c r="AJ178" s="15">
        <f t="shared" si="82"/>
        <v>683390.17839007988</v>
      </c>
    </row>
    <row r="179" spans="1:36" x14ac:dyDescent="0.15">
      <c r="A179" s="2">
        <v>42118</v>
      </c>
      <c r="B179" s="38">
        <v>0.197486139</v>
      </c>
      <c r="C179" s="12">
        <f t="shared" si="63"/>
        <v>17062.802409600001</v>
      </c>
      <c r="D179" s="12">
        <f>Výpar!$H$18/30</f>
        <v>9562.0499999999975</v>
      </c>
      <c r="E179" s="12">
        <f t="shared" si="64"/>
        <v>9848.9114999999983</v>
      </c>
      <c r="F179" s="13">
        <f t="shared" si="65"/>
        <v>11664</v>
      </c>
      <c r="G179" s="13">
        <f t="shared" si="66"/>
        <v>7171.2000000000007</v>
      </c>
      <c r="H179" s="14">
        <f t="shared" si="66"/>
        <v>7171.2000000000007</v>
      </c>
      <c r="I179" s="15">
        <f t="shared" si="58"/>
        <v>26006.400000000001</v>
      </c>
      <c r="J179" s="15">
        <f t="shared" si="59"/>
        <v>-18792.509090399995</v>
      </c>
      <c r="K179" s="15">
        <f t="shared" si="67"/>
        <v>5608207.4909095997</v>
      </c>
      <c r="L179" s="15">
        <f t="shared" si="68"/>
        <v>6889740.8061920498</v>
      </c>
      <c r="N179" s="2">
        <v>42118</v>
      </c>
      <c r="O179" s="38">
        <f t="shared" si="60"/>
        <v>6.5179024685921627E-2</v>
      </c>
      <c r="P179" s="12">
        <f t="shared" si="69"/>
        <v>5631.467732863629</v>
      </c>
      <c r="Q179" s="12">
        <f t="shared" si="70"/>
        <v>2731.3199999999993</v>
      </c>
      <c r="R179" s="12">
        <f t="shared" si="71"/>
        <v>2813.2595999999994</v>
      </c>
      <c r="S179" s="13">
        <f t="shared" si="72"/>
        <v>7171.2000000000007</v>
      </c>
      <c r="T179" s="13">
        <f t="shared" si="87"/>
        <v>0</v>
      </c>
      <c r="U179" s="14">
        <v>0</v>
      </c>
      <c r="V179" s="15">
        <f t="shared" si="85"/>
        <v>7171.2000000000007</v>
      </c>
      <c r="W179" s="15">
        <f t="shared" si="73"/>
        <v>-4352.9918671363712</v>
      </c>
      <c r="X179" s="15">
        <f t="shared" si="84"/>
        <v>6513647.0081328638</v>
      </c>
      <c r="Y179" s="15">
        <f t="shared" si="80"/>
        <v>3211723.3547125217</v>
      </c>
      <c r="Z179" s="15">
        <f t="shared" si="74"/>
        <v>6518000</v>
      </c>
      <c r="AB179" s="2">
        <v>42118</v>
      </c>
      <c r="AC179" s="12">
        <f t="shared" si="61"/>
        <v>1861.05892754926</v>
      </c>
      <c r="AD179" s="12">
        <f t="shared" si="75"/>
        <v>1071.0257804999997</v>
      </c>
      <c r="AE179" s="12">
        <f t="shared" si="83"/>
        <v>1103.1565539149997</v>
      </c>
      <c r="AF179" s="13">
        <f t="shared" si="76"/>
        <v>4147.2</v>
      </c>
      <c r="AG179" s="36">
        <f t="shared" si="88"/>
        <v>4147.2</v>
      </c>
      <c r="AH179" s="15">
        <f t="shared" si="77"/>
        <v>-3389.2976263657392</v>
      </c>
      <c r="AI179" s="15">
        <f t="shared" si="81"/>
        <v>2941768.4942645384</v>
      </c>
      <c r="AJ179" s="15">
        <f t="shared" si="82"/>
        <v>676075.92502825218</v>
      </c>
    </row>
    <row r="180" spans="1:36" x14ac:dyDescent="0.15">
      <c r="A180" s="2">
        <v>42119</v>
      </c>
      <c r="B180" s="38">
        <v>1.018711468</v>
      </c>
      <c r="C180" s="12">
        <f t="shared" si="63"/>
        <v>88016.670835199999</v>
      </c>
      <c r="D180" s="12">
        <f>Výpar!$H$18/30</f>
        <v>9562.0499999999975</v>
      </c>
      <c r="E180" s="12">
        <f t="shared" si="64"/>
        <v>9848.9114999999983</v>
      </c>
      <c r="F180" s="13">
        <f t="shared" si="65"/>
        <v>11664</v>
      </c>
      <c r="G180" s="13">
        <f t="shared" si="66"/>
        <v>7171.2000000000007</v>
      </c>
      <c r="H180" s="14">
        <f t="shared" si="66"/>
        <v>7171.2000000000007</v>
      </c>
      <c r="I180" s="15">
        <f t="shared" si="58"/>
        <v>26006.400000000001</v>
      </c>
      <c r="J180" s="15">
        <f t="shared" si="59"/>
        <v>52161.359335200003</v>
      </c>
      <c r="K180" s="15">
        <f t="shared" si="67"/>
        <v>5627000</v>
      </c>
      <c r="L180" s="15">
        <f t="shared" si="68"/>
        <v>6941902.1655272497</v>
      </c>
      <c r="N180" s="2">
        <v>42119</v>
      </c>
      <c r="O180" s="38">
        <f t="shared" si="60"/>
        <v>0.33621914052714075</v>
      </c>
      <c r="P180" s="12">
        <f t="shared" si="69"/>
        <v>29049.333741544961</v>
      </c>
      <c r="Q180" s="12">
        <f t="shared" si="70"/>
        <v>2731.3199999999993</v>
      </c>
      <c r="R180" s="12">
        <f t="shared" si="71"/>
        <v>2813.2595999999994</v>
      </c>
      <c r="S180" s="13">
        <f t="shared" si="72"/>
        <v>7171.2000000000007</v>
      </c>
      <c r="T180" s="13">
        <f t="shared" si="87"/>
        <v>0</v>
      </c>
      <c r="U180" s="14">
        <v>0</v>
      </c>
      <c r="V180" s="15">
        <f t="shared" si="85"/>
        <v>7171.2000000000007</v>
      </c>
      <c r="W180" s="15">
        <f t="shared" si="73"/>
        <v>19064.874141544962</v>
      </c>
      <c r="X180" s="15">
        <f t="shared" si="84"/>
        <v>6518000</v>
      </c>
      <c r="Y180" s="15">
        <f t="shared" si="80"/>
        <v>3230788.2288540667</v>
      </c>
      <c r="Z180" s="15">
        <f t="shared" si="74"/>
        <v>6518000</v>
      </c>
      <c r="AB180" s="2">
        <v>42119</v>
      </c>
      <c r="AC180" s="12">
        <f t="shared" si="61"/>
        <v>9600.0766520541074</v>
      </c>
      <c r="AD180" s="12">
        <f t="shared" si="75"/>
        <v>1071.0257804999997</v>
      </c>
      <c r="AE180" s="12">
        <f t="shared" si="83"/>
        <v>1103.1565539149997</v>
      </c>
      <c r="AF180" s="13">
        <f t="shared" si="76"/>
        <v>4147.2</v>
      </c>
      <c r="AG180" s="36">
        <f t="shared" si="88"/>
        <v>4147.2</v>
      </c>
      <c r="AH180" s="15">
        <f t="shared" si="77"/>
        <v>4349.7200981391079</v>
      </c>
      <c r="AI180" s="15">
        <f t="shared" si="81"/>
        <v>2945693.45</v>
      </c>
      <c r="AJ180" s="15">
        <f t="shared" si="82"/>
        <v>680425.64512639132</v>
      </c>
    </row>
    <row r="181" spans="1:36" x14ac:dyDescent="0.15">
      <c r="A181" s="2">
        <v>42120</v>
      </c>
      <c r="B181" s="38">
        <v>1.0145407420000001</v>
      </c>
      <c r="C181" s="12">
        <f t="shared" si="63"/>
        <v>87656.320108800006</v>
      </c>
      <c r="D181" s="12">
        <f>Výpar!$H$18/30</f>
        <v>9562.0499999999975</v>
      </c>
      <c r="E181" s="12">
        <f t="shared" si="64"/>
        <v>9848.9114999999983</v>
      </c>
      <c r="F181" s="13">
        <f t="shared" si="65"/>
        <v>11664</v>
      </c>
      <c r="G181" s="13">
        <f t="shared" si="66"/>
        <v>7171.2000000000007</v>
      </c>
      <c r="H181" s="14">
        <f t="shared" si="66"/>
        <v>7171.2000000000007</v>
      </c>
      <c r="I181" s="15">
        <f t="shared" si="58"/>
        <v>26006.400000000001</v>
      </c>
      <c r="J181" s="15">
        <f t="shared" si="59"/>
        <v>51801.00860880001</v>
      </c>
      <c r="K181" s="15">
        <f t="shared" si="67"/>
        <v>5627000</v>
      </c>
      <c r="L181" s="15">
        <f t="shared" si="68"/>
        <v>6993703.17413605</v>
      </c>
      <c r="N181" s="2">
        <v>42120</v>
      </c>
      <c r="O181" s="38">
        <f t="shared" si="60"/>
        <v>0.3348426193480406</v>
      </c>
      <c r="P181" s="12">
        <f t="shared" si="69"/>
        <v>28930.402311670707</v>
      </c>
      <c r="Q181" s="12">
        <f t="shared" si="70"/>
        <v>2731.3199999999993</v>
      </c>
      <c r="R181" s="12">
        <f t="shared" si="71"/>
        <v>2813.2595999999994</v>
      </c>
      <c r="S181" s="13">
        <f t="shared" si="72"/>
        <v>7171.2000000000007</v>
      </c>
      <c r="T181" s="13">
        <f t="shared" si="87"/>
        <v>0</v>
      </c>
      <c r="U181" s="14">
        <v>0</v>
      </c>
      <c r="V181" s="15">
        <f t="shared" si="85"/>
        <v>7171.2000000000007</v>
      </c>
      <c r="W181" s="15">
        <f t="shared" si="73"/>
        <v>18945.942711670708</v>
      </c>
      <c r="X181" s="15">
        <f t="shared" si="84"/>
        <v>6518000</v>
      </c>
      <c r="Y181" s="15">
        <f t="shared" si="80"/>
        <v>3249734.1715657376</v>
      </c>
      <c r="Z181" s="15">
        <f t="shared" si="74"/>
        <v>6518000</v>
      </c>
      <c r="AB181" s="2">
        <v>42120</v>
      </c>
      <c r="AC181" s="12">
        <f t="shared" si="61"/>
        <v>9560.7727956114941</v>
      </c>
      <c r="AD181" s="12">
        <f t="shared" si="75"/>
        <v>1071.0257804999997</v>
      </c>
      <c r="AE181" s="12">
        <f t="shared" si="83"/>
        <v>1103.1565539149997</v>
      </c>
      <c r="AF181" s="13">
        <f t="shared" si="76"/>
        <v>4147.2</v>
      </c>
      <c r="AG181" s="36">
        <f t="shared" si="88"/>
        <v>4147.2</v>
      </c>
      <c r="AH181" s="15">
        <f t="shared" si="77"/>
        <v>4310.4162416964946</v>
      </c>
      <c r="AI181" s="15">
        <f t="shared" si="81"/>
        <v>2945693.45</v>
      </c>
      <c r="AJ181" s="15">
        <f t="shared" si="82"/>
        <v>684736.06136808777</v>
      </c>
    </row>
    <row r="182" spans="1:36" x14ac:dyDescent="0.15">
      <c r="A182" s="2">
        <v>42121</v>
      </c>
      <c r="B182" s="38">
        <v>1.0445859390000001</v>
      </c>
      <c r="C182" s="12">
        <f t="shared" si="63"/>
        <v>90252.225129600003</v>
      </c>
      <c r="D182" s="12">
        <f>Výpar!$H$18/30</f>
        <v>9562.0499999999975</v>
      </c>
      <c r="E182" s="12">
        <f t="shared" si="64"/>
        <v>9848.9114999999983</v>
      </c>
      <c r="F182" s="13">
        <f t="shared" si="65"/>
        <v>11664</v>
      </c>
      <c r="G182" s="13">
        <f t="shared" si="66"/>
        <v>7171.2000000000007</v>
      </c>
      <c r="H182" s="14">
        <f t="shared" si="66"/>
        <v>7171.2000000000007</v>
      </c>
      <c r="I182" s="15">
        <f t="shared" si="58"/>
        <v>26006.400000000001</v>
      </c>
      <c r="J182" s="15">
        <f t="shared" si="59"/>
        <v>54396.913629600007</v>
      </c>
      <c r="K182" s="15">
        <f t="shared" si="67"/>
        <v>5627000</v>
      </c>
      <c r="L182" s="15">
        <f t="shared" si="68"/>
        <v>7048100.0877656499</v>
      </c>
      <c r="N182" s="2">
        <v>42121</v>
      </c>
      <c r="O182" s="38">
        <f t="shared" si="60"/>
        <v>0.34475884256690853</v>
      </c>
      <c r="P182" s="12">
        <f t="shared" si="69"/>
        <v>29787.163997780895</v>
      </c>
      <c r="Q182" s="12">
        <f t="shared" si="70"/>
        <v>2731.3199999999993</v>
      </c>
      <c r="R182" s="12">
        <f t="shared" si="71"/>
        <v>2813.2595999999994</v>
      </c>
      <c r="S182" s="13">
        <f t="shared" si="72"/>
        <v>7171.2000000000007</v>
      </c>
      <c r="T182" s="13">
        <f t="shared" si="87"/>
        <v>0</v>
      </c>
      <c r="U182" s="14">
        <v>0</v>
      </c>
      <c r="V182" s="15">
        <f t="shared" si="85"/>
        <v>7171.2000000000007</v>
      </c>
      <c r="W182" s="15">
        <f t="shared" si="73"/>
        <v>19802.704397780893</v>
      </c>
      <c r="X182" s="15">
        <f t="shared" si="84"/>
        <v>6518000</v>
      </c>
      <c r="Y182" s="15">
        <f t="shared" si="80"/>
        <v>3269536.8759635184</v>
      </c>
      <c r="Z182" s="15">
        <f t="shared" si="74"/>
        <v>6518000</v>
      </c>
      <c r="AB182" s="2">
        <v>42121</v>
      </c>
      <c r="AC182" s="12">
        <f t="shared" si="61"/>
        <v>9843.9110573141352</v>
      </c>
      <c r="AD182" s="12">
        <f t="shared" si="75"/>
        <v>1071.0257804999997</v>
      </c>
      <c r="AE182" s="12">
        <f t="shared" si="83"/>
        <v>1103.1565539149997</v>
      </c>
      <c r="AF182" s="13">
        <f t="shared" si="76"/>
        <v>4147.2</v>
      </c>
      <c r="AG182" s="36">
        <f t="shared" si="88"/>
        <v>4147.2</v>
      </c>
      <c r="AH182" s="15">
        <f t="shared" si="77"/>
        <v>4593.5545033991357</v>
      </c>
      <c r="AI182" s="15">
        <f t="shared" si="81"/>
        <v>2945693.45</v>
      </c>
      <c r="AJ182" s="15">
        <f t="shared" si="82"/>
        <v>689329.61587148695</v>
      </c>
    </row>
    <row r="183" spans="1:36" x14ac:dyDescent="0.15">
      <c r="A183" s="2">
        <v>42122</v>
      </c>
      <c r="B183" s="38">
        <v>0.20824704399999999</v>
      </c>
      <c r="C183" s="12">
        <f t="shared" si="63"/>
        <v>17992.544601599999</v>
      </c>
      <c r="D183" s="12">
        <f>Výpar!$H$18/30</f>
        <v>9562.0499999999975</v>
      </c>
      <c r="E183" s="12">
        <f t="shared" si="64"/>
        <v>9848.9114999999983</v>
      </c>
      <c r="F183" s="13">
        <f t="shared" si="65"/>
        <v>11664</v>
      </c>
      <c r="G183" s="13">
        <f t="shared" si="66"/>
        <v>7171.2000000000007</v>
      </c>
      <c r="H183" s="14">
        <f t="shared" si="66"/>
        <v>7171.2000000000007</v>
      </c>
      <c r="I183" s="15">
        <f t="shared" si="58"/>
        <v>26006.400000000001</v>
      </c>
      <c r="J183" s="15">
        <f t="shared" si="59"/>
        <v>-17862.766898399997</v>
      </c>
      <c r="K183" s="15">
        <f t="shared" si="67"/>
        <v>5609137.2331015998</v>
      </c>
      <c r="L183" s="15">
        <f t="shared" si="68"/>
        <v>7012374.5539688496</v>
      </c>
      <c r="N183" s="2">
        <v>42122</v>
      </c>
      <c r="O183" s="38">
        <f t="shared" si="60"/>
        <v>6.873059188040638E-2</v>
      </c>
      <c r="P183" s="12">
        <f t="shared" si="69"/>
        <v>5938.3231384671117</v>
      </c>
      <c r="Q183" s="12">
        <f t="shared" si="70"/>
        <v>2731.3199999999993</v>
      </c>
      <c r="R183" s="12">
        <f t="shared" si="71"/>
        <v>2813.2595999999994</v>
      </c>
      <c r="S183" s="13">
        <f t="shared" si="72"/>
        <v>7171.2000000000007</v>
      </c>
      <c r="T183" s="13">
        <f t="shared" si="87"/>
        <v>0</v>
      </c>
      <c r="U183" s="14">
        <v>0</v>
      </c>
      <c r="V183" s="15">
        <f t="shared" si="85"/>
        <v>7171.2000000000007</v>
      </c>
      <c r="W183" s="15">
        <f t="shared" si="73"/>
        <v>-4046.1364615328885</v>
      </c>
      <c r="X183" s="15">
        <f t="shared" si="84"/>
        <v>6513953.8635384673</v>
      </c>
      <c r="Y183" s="15">
        <f t="shared" si="80"/>
        <v>3261444.603040453</v>
      </c>
      <c r="Z183" s="15">
        <f t="shared" si="74"/>
        <v>6518000</v>
      </c>
      <c r="AB183" s="2">
        <v>42122</v>
      </c>
      <c r="AC183" s="12">
        <f t="shared" si="61"/>
        <v>1962.4669474749494</v>
      </c>
      <c r="AD183" s="12">
        <f t="shared" si="75"/>
        <v>1071.0257804999997</v>
      </c>
      <c r="AE183" s="12">
        <f t="shared" si="83"/>
        <v>1103.1565539149997</v>
      </c>
      <c r="AF183" s="13">
        <f t="shared" si="76"/>
        <v>4147.2</v>
      </c>
      <c r="AG183" s="36">
        <f t="shared" si="88"/>
        <v>4147.2</v>
      </c>
      <c r="AH183" s="15">
        <f t="shared" si="77"/>
        <v>-3287.8896064400501</v>
      </c>
      <c r="AI183" s="15">
        <f t="shared" si="81"/>
        <v>2942405.5603935602</v>
      </c>
      <c r="AJ183" s="15">
        <f t="shared" si="82"/>
        <v>682753.836658607</v>
      </c>
    </row>
    <row r="184" spans="1:36" x14ac:dyDescent="0.15">
      <c r="A184" s="2">
        <v>42123</v>
      </c>
      <c r="B184" s="38">
        <v>1.026236183</v>
      </c>
      <c r="C184" s="12">
        <f t="shared" si="63"/>
        <v>88666.806211200004</v>
      </c>
      <c r="D184" s="12">
        <f>Výpar!$H$18/30</f>
        <v>9562.0499999999975</v>
      </c>
      <c r="E184" s="12">
        <f t="shared" si="64"/>
        <v>9848.9114999999983</v>
      </c>
      <c r="F184" s="13">
        <f t="shared" si="65"/>
        <v>11664</v>
      </c>
      <c r="G184" s="13">
        <f t="shared" si="66"/>
        <v>7171.2000000000007</v>
      </c>
      <c r="H184" s="14">
        <f t="shared" si="66"/>
        <v>7171.2000000000007</v>
      </c>
      <c r="I184" s="15">
        <f t="shared" si="58"/>
        <v>26006.400000000001</v>
      </c>
      <c r="J184" s="15">
        <f t="shared" si="59"/>
        <v>52811.494711200008</v>
      </c>
      <c r="K184" s="15">
        <f t="shared" si="67"/>
        <v>5627000</v>
      </c>
      <c r="L184" s="15">
        <f t="shared" si="68"/>
        <v>7065186.0486800494</v>
      </c>
      <c r="N184" s="2">
        <v>42123</v>
      </c>
      <c r="O184" s="38">
        <f t="shared" si="60"/>
        <v>0.33870262411349777</v>
      </c>
      <c r="P184" s="12">
        <f t="shared" si="69"/>
        <v>29263.906723406209</v>
      </c>
      <c r="Q184" s="12">
        <f t="shared" si="70"/>
        <v>2731.3199999999993</v>
      </c>
      <c r="R184" s="12">
        <f t="shared" si="71"/>
        <v>2813.2595999999994</v>
      </c>
      <c r="S184" s="13">
        <f t="shared" si="72"/>
        <v>7171.2000000000007</v>
      </c>
      <c r="T184" s="13">
        <f t="shared" si="87"/>
        <v>0</v>
      </c>
      <c r="U184" s="14">
        <v>0</v>
      </c>
      <c r="V184" s="15">
        <f t="shared" si="85"/>
        <v>7171.2000000000007</v>
      </c>
      <c r="W184" s="15">
        <f t="shared" si="73"/>
        <v>19279.447123406208</v>
      </c>
      <c r="X184" s="15">
        <f t="shared" si="84"/>
        <v>6518000</v>
      </c>
      <c r="Y184" s="15">
        <f t="shared" si="80"/>
        <v>3280724.050163859</v>
      </c>
      <c r="Z184" s="15">
        <f t="shared" si="74"/>
        <v>6518000</v>
      </c>
      <c r="AB184" s="2">
        <v>42123</v>
      </c>
      <c r="AC184" s="12">
        <f t="shared" si="61"/>
        <v>9670.987644080813</v>
      </c>
      <c r="AD184" s="12">
        <f t="shared" si="75"/>
        <v>1071.0257804999997</v>
      </c>
      <c r="AE184" s="12">
        <f t="shared" si="83"/>
        <v>1103.1565539149997</v>
      </c>
      <c r="AF184" s="13">
        <f t="shared" si="76"/>
        <v>4147.2</v>
      </c>
      <c r="AG184" s="36">
        <f t="shared" si="88"/>
        <v>4147.2</v>
      </c>
      <c r="AH184" s="15">
        <f t="shared" si="77"/>
        <v>4420.6310901658135</v>
      </c>
      <c r="AI184" s="15">
        <f t="shared" si="81"/>
        <v>2945693.45</v>
      </c>
      <c r="AJ184" s="15">
        <f t="shared" si="82"/>
        <v>687174.46774877282</v>
      </c>
    </row>
    <row r="185" spans="1:36" x14ac:dyDescent="0.15">
      <c r="A185" s="2">
        <v>42124</v>
      </c>
      <c r="B185" s="38">
        <v>1.073610213</v>
      </c>
      <c r="C185" s="12">
        <f t="shared" si="63"/>
        <v>92759.922403200006</v>
      </c>
      <c r="D185" s="12">
        <f>Výpar!$H$18/30</f>
        <v>9562.0499999999975</v>
      </c>
      <c r="E185" s="12">
        <f t="shared" si="64"/>
        <v>9848.9114999999983</v>
      </c>
      <c r="F185" s="13">
        <f t="shared" si="65"/>
        <v>11664</v>
      </c>
      <c r="G185" s="13">
        <f t="shared" si="66"/>
        <v>7171.2000000000007</v>
      </c>
      <c r="H185" s="14">
        <f t="shared" si="66"/>
        <v>7171.2000000000007</v>
      </c>
      <c r="I185" s="15">
        <f t="shared" si="58"/>
        <v>26006.400000000001</v>
      </c>
      <c r="J185" s="15">
        <f t="shared" si="59"/>
        <v>56904.610903200009</v>
      </c>
      <c r="K185" s="15">
        <f t="shared" si="67"/>
        <v>5627000</v>
      </c>
      <c r="L185" s="15">
        <f t="shared" si="68"/>
        <v>7122090.6595832491</v>
      </c>
      <c r="N185" s="2">
        <v>42124</v>
      </c>
      <c r="O185" s="38">
        <f t="shared" si="60"/>
        <v>0.35433811674339616</v>
      </c>
      <c r="P185" s="12">
        <f t="shared" si="69"/>
        <v>30614.813286629429</v>
      </c>
      <c r="Q185" s="12">
        <f t="shared" si="70"/>
        <v>2731.3199999999993</v>
      </c>
      <c r="R185" s="12">
        <f t="shared" si="71"/>
        <v>2813.2595999999994</v>
      </c>
      <c r="S185" s="13">
        <f t="shared" si="72"/>
        <v>7171.2000000000007</v>
      </c>
      <c r="T185" s="13">
        <f t="shared" si="87"/>
        <v>0</v>
      </c>
      <c r="U185" s="14">
        <v>0</v>
      </c>
      <c r="V185" s="15">
        <f t="shared" si="85"/>
        <v>7171.2000000000007</v>
      </c>
      <c r="W185" s="15">
        <f t="shared" si="73"/>
        <v>20630.353686629431</v>
      </c>
      <c r="X185" s="15">
        <f t="shared" si="84"/>
        <v>6518000</v>
      </c>
      <c r="Y185" s="15">
        <f t="shared" si="80"/>
        <v>3301354.4038504884</v>
      </c>
      <c r="Z185" s="15">
        <f t="shared" si="74"/>
        <v>6518000</v>
      </c>
      <c r="AB185" s="2">
        <v>42124</v>
      </c>
      <c r="AC185" s="12">
        <f t="shared" si="61"/>
        <v>10117.428401452074</v>
      </c>
      <c r="AD185" s="12">
        <f t="shared" si="75"/>
        <v>1071.0257804999997</v>
      </c>
      <c r="AE185" s="12">
        <f t="shared" si="83"/>
        <v>1103.1565539149997</v>
      </c>
      <c r="AF185" s="13">
        <f t="shared" si="76"/>
        <v>4147.2</v>
      </c>
      <c r="AG185" s="36">
        <f t="shared" si="88"/>
        <v>4147.2</v>
      </c>
      <c r="AH185" s="15">
        <f t="shared" si="77"/>
        <v>4867.071847537075</v>
      </c>
      <c r="AI185" s="15">
        <f t="shared" si="81"/>
        <v>2945693.45</v>
      </c>
      <c r="AJ185" s="15">
        <f t="shared" si="82"/>
        <v>692041.53959630989</v>
      </c>
    </row>
    <row r="186" spans="1:36" x14ac:dyDescent="0.15">
      <c r="A186" s="2">
        <v>42125</v>
      </c>
      <c r="B186" s="38">
        <v>0.235989277</v>
      </c>
      <c r="C186" s="12">
        <f t="shared" si="63"/>
        <v>20389.473532799999</v>
      </c>
      <c r="D186" s="12">
        <f>Výpar!$I$18/31</f>
        <v>13963.628571428571</v>
      </c>
      <c r="E186" s="12">
        <f t="shared" si="64"/>
        <v>14382.53742857143</v>
      </c>
      <c r="F186" s="13">
        <f t="shared" si="65"/>
        <v>11664</v>
      </c>
      <c r="G186" s="13">
        <f t="shared" si="66"/>
        <v>7171.2000000000007</v>
      </c>
      <c r="H186" s="14">
        <f t="shared" si="66"/>
        <v>7171.2000000000007</v>
      </c>
      <c r="I186" s="15">
        <f t="shared" si="58"/>
        <v>26006.400000000001</v>
      </c>
      <c r="J186" s="15">
        <f t="shared" si="59"/>
        <v>-19999.463895771431</v>
      </c>
      <c r="K186" s="15">
        <f t="shared" si="67"/>
        <v>5607000.5361042283</v>
      </c>
      <c r="L186" s="15">
        <f t="shared" si="68"/>
        <v>7082091.7317917058</v>
      </c>
      <c r="N186" s="2">
        <v>42125</v>
      </c>
      <c r="O186" s="38">
        <f t="shared" si="60"/>
        <v>7.7886736705079812E-2</v>
      </c>
      <c r="P186" s="12">
        <f t="shared" si="69"/>
        <v>6729.4140513188959</v>
      </c>
      <c r="Q186" s="12">
        <f t="shared" si="70"/>
        <v>3988.5942857142859</v>
      </c>
      <c r="R186" s="12">
        <f t="shared" si="71"/>
        <v>4108.2521142857149</v>
      </c>
      <c r="S186" s="13">
        <f t="shared" si="72"/>
        <v>7171.2000000000007</v>
      </c>
      <c r="T186" s="13">
        <f t="shared" si="87"/>
        <v>0</v>
      </c>
      <c r="U186" s="14">
        <v>0</v>
      </c>
      <c r="V186" s="15">
        <f t="shared" si="85"/>
        <v>7171.2000000000007</v>
      </c>
      <c r="W186" s="15">
        <f t="shared" si="73"/>
        <v>-4550.0380629668198</v>
      </c>
      <c r="X186" s="15">
        <f t="shared" si="84"/>
        <v>6513449.9619370336</v>
      </c>
      <c r="Y186" s="15">
        <f t="shared" si="80"/>
        <v>3292254.3277245555</v>
      </c>
      <c r="Z186" s="15">
        <f t="shared" si="74"/>
        <v>6518000</v>
      </c>
      <c r="AB186" s="2">
        <v>42125</v>
      </c>
      <c r="AC186" s="12">
        <f t="shared" si="61"/>
        <v>2223.9026647168648</v>
      </c>
      <c r="AD186" s="12">
        <f t="shared" si="75"/>
        <v>1564.0376477142854</v>
      </c>
      <c r="AE186" s="12">
        <f t="shared" si="83"/>
        <v>1610.9587771457141</v>
      </c>
      <c r="AF186" s="13">
        <f t="shared" si="76"/>
        <v>4147.2</v>
      </c>
      <c r="AG186" s="36">
        <f t="shared" si="88"/>
        <v>4147.2</v>
      </c>
      <c r="AH186" s="15">
        <f t="shared" si="77"/>
        <v>-3534.2561124288495</v>
      </c>
      <c r="AI186" s="15">
        <f t="shared" si="81"/>
        <v>2942159.1938875713</v>
      </c>
      <c r="AJ186" s="15">
        <f t="shared" si="82"/>
        <v>684973.02737145219</v>
      </c>
    </row>
    <row r="187" spans="1:36" x14ac:dyDescent="0.15">
      <c r="A187" s="2">
        <v>42126</v>
      </c>
      <c r="B187" s="38">
        <v>1.064274672</v>
      </c>
      <c r="C187" s="12">
        <f t="shared" si="63"/>
        <v>91953.331660800002</v>
      </c>
      <c r="D187" s="12">
        <f>Výpar!$I$18/31</f>
        <v>13963.628571428571</v>
      </c>
      <c r="E187" s="12">
        <f t="shared" si="64"/>
        <v>14382.53742857143</v>
      </c>
      <c r="F187" s="13">
        <f t="shared" si="65"/>
        <v>11664</v>
      </c>
      <c r="G187" s="13">
        <f t="shared" si="66"/>
        <v>7171.2000000000007</v>
      </c>
      <c r="H187" s="14">
        <f t="shared" si="66"/>
        <v>7171.2000000000007</v>
      </c>
      <c r="I187" s="15">
        <f t="shared" si="58"/>
        <v>26006.400000000001</v>
      </c>
      <c r="J187" s="15">
        <f t="shared" si="59"/>
        <v>51564.394232228573</v>
      </c>
      <c r="K187" s="15">
        <f t="shared" si="67"/>
        <v>5627000</v>
      </c>
      <c r="L187" s="15">
        <f t="shared" si="68"/>
        <v>7133656.1260239342</v>
      </c>
      <c r="N187" s="2">
        <v>42126</v>
      </c>
      <c r="O187" s="38">
        <f t="shared" si="60"/>
        <v>0.35125698173120457</v>
      </c>
      <c r="P187" s="12">
        <f t="shared" si="69"/>
        <v>30348.603221576075</v>
      </c>
      <c r="Q187" s="12">
        <f t="shared" si="70"/>
        <v>3988.5942857142859</v>
      </c>
      <c r="R187" s="12">
        <f t="shared" si="71"/>
        <v>4108.2521142857149</v>
      </c>
      <c r="S187" s="13">
        <f t="shared" si="72"/>
        <v>7171.2000000000007</v>
      </c>
      <c r="T187" s="13">
        <f t="shared" si="87"/>
        <v>0</v>
      </c>
      <c r="U187" s="14">
        <v>0</v>
      </c>
      <c r="V187" s="15">
        <f t="shared" si="85"/>
        <v>7171.2000000000007</v>
      </c>
      <c r="W187" s="15">
        <f t="shared" si="73"/>
        <v>19069.15110729036</v>
      </c>
      <c r="X187" s="15">
        <f t="shared" si="84"/>
        <v>6518000</v>
      </c>
      <c r="Y187" s="15">
        <f t="shared" si="80"/>
        <v>3311323.4788318458</v>
      </c>
      <c r="Z187" s="15">
        <f t="shared" si="74"/>
        <v>6518000</v>
      </c>
      <c r="AB187" s="2">
        <v>42126</v>
      </c>
      <c r="AC187" s="12">
        <f t="shared" si="61"/>
        <v>10029.452647763597</v>
      </c>
      <c r="AD187" s="12">
        <f t="shared" si="75"/>
        <v>1564.0376477142854</v>
      </c>
      <c r="AE187" s="12">
        <f t="shared" si="83"/>
        <v>1610.9587771457141</v>
      </c>
      <c r="AF187" s="13">
        <f t="shared" si="76"/>
        <v>4147.2</v>
      </c>
      <c r="AG187" s="36">
        <f t="shared" si="88"/>
        <v>4147.2</v>
      </c>
      <c r="AH187" s="15">
        <f t="shared" si="77"/>
        <v>4271.2938706178829</v>
      </c>
      <c r="AI187" s="15">
        <f t="shared" si="81"/>
        <v>2945693.45</v>
      </c>
      <c r="AJ187" s="15">
        <f t="shared" si="82"/>
        <v>689244.32124207006</v>
      </c>
    </row>
    <row r="188" spans="1:36" x14ac:dyDescent="0.15">
      <c r="A188" s="2">
        <v>42127</v>
      </c>
      <c r="B188" s="38">
        <v>0.64114721100000005</v>
      </c>
      <c r="C188" s="12">
        <f t="shared" si="63"/>
        <v>55395.119030400005</v>
      </c>
      <c r="D188" s="12">
        <f>Výpar!$I$18/31</f>
        <v>13963.628571428571</v>
      </c>
      <c r="E188" s="12">
        <f t="shared" si="64"/>
        <v>14382.53742857143</v>
      </c>
      <c r="F188" s="13">
        <f t="shared" si="65"/>
        <v>11664</v>
      </c>
      <c r="G188" s="13">
        <f t="shared" si="66"/>
        <v>7171.2000000000007</v>
      </c>
      <c r="H188" s="14">
        <f t="shared" si="66"/>
        <v>7171.2000000000007</v>
      </c>
      <c r="I188" s="15">
        <f t="shared" si="58"/>
        <v>26006.400000000001</v>
      </c>
      <c r="J188" s="15">
        <f t="shared" si="59"/>
        <v>15006.181601828575</v>
      </c>
      <c r="K188" s="15">
        <f t="shared" si="67"/>
        <v>5627000</v>
      </c>
      <c r="L188" s="15">
        <f t="shared" si="68"/>
        <v>7148662.3076257631</v>
      </c>
      <c r="N188" s="2">
        <v>42127</v>
      </c>
      <c r="O188" s="38">
        <f t="shared" si="60"/>
        <v>0.21160649605428156</v>
      </c>
      <c r="P188" s="12">
        <f t="shared" si="69"/>
        <v>18282.801259089927</v>
      </c>
      <c r="Q188" s="12">
        <f t="shared" si="70"/>
        <v>3988.5942857142859</v>
      </c>
      <c r="R188" s="12">
        <f t="shared" si="71"/>
        <v>4108.2521142857149</v>
      </c>
      <c r="S188" s="13">
        <f t="shared" si="72"/>
        <v>7171.2000000000007</v>
      </c>
      <c r="T188" s="13">
        <f t="shared" si="87"/>
        <v>0</v>
      </c>
      <c r="U188" s="14">
        <v>0</v>
      </c>
      <c r="V188" s="15">
        <f t="shared" si="85"/>
        <v>7171.2000000000007</v>
      </c>
      <c r="W188" s="15">
        <f t="shared" si="73"/>
        <v>7003.3491448042114</v>
      </c>
      <c r="X188" s="15">
        <f t="shared" si="84"/>
        <v>6518000</v>
      </c>
      <c r="Y188" s="15">
        <f t="shared" si="80"/>
        <v>3318326.8279766501</v>
      </c>
      <c r="Z188" s="15">
        <f t="shared" si="74"/>
        <v>6518000</v>
      </c>
      <c r="AB188" s="2">
        <v>42127</v>
      </c>
      <c r="AC188" s="12">
        <f t="shared" si="61"/>
        <v>6042.007540108214</v>
      </c>
      <c r="AD188" s="12">
        <f t="shared" si="75"/>
        <v>1564.0376477142854</v>
      </c>
      <c r="AE188" s="12">
        <f t="shared" si="83"/>
        <v>1610.9587771457141</v>
      </c>
      <c r="AF188" s="13">
        <f t="shared" si="76"/>
        <v>4147.2</v>
      </c>
      <c r="AG188" s="36">
        <f t="shared" si="88"/>
        <v>4147.2</v>
      </c>
      <c r="AH188" s="15">
        <f t="shared" si="77"/>
        <v>283.84876296249968</v>
      </c>
      <c r="AI188" s="15">
        <f t="shared" si="81"/>
        <v>2945693.45</v>
      </c>
      <c r="AJ188" s="15">
        <f t="shared" si="82"/>
        <v>689528.17000503256</v>
      </c>
    </row>
    <row r="189" spans="1:36" x14ac:dyDescent="0.15">
      <c r="A189" s="2">
        <v>42128</v>
      </c>
      <c r="B189" s="38">
        <v>0.244974041</v>
      </c>
      <c r="C189" s="12">
        <f t="shared" si="63"/>
        <v>21165.757142400002</v>
      </c>
      <c r="D189" s="12">
        <f>Výpar!$I$18/31</f>
        <v>13963.628571428571</v>
      </c>
      <c r="E189" s="12">
        <f t="shared" si="64"/>
        <v>14382.53742857143</v>
      </c>
      <c r="F189" s="13">
        <f t="shared" si="65"/>
        <v>11664</v>
      </c>
      <c r="G189" s="13">
        <f t="shared" si="66"/>
        <v>7171.2000000000007</v>
      </c>
      <c r="H189" s="14">
        <f t="shared" si="66"/>
        <v>7171.2000000000007</v>
      </c>
      <c r="I189" s="15">
        <f t="shared" si="58"/>
        <v>26006.400000000001</v>
      </c>
      <c r="J189" s="15">
        <f t="shared" si="59"/>
        <v>-19223.180286171428</v>
      </c>
      <c r="K189" s="15">
        <f t="shared" si="67"/>
        <v>5607776.8197138282</v>
      </c>
      <c r="L189" s="15">
        <f t="shared" si="68"/>
        <v>7110215.9470534194</v>
      </c>
      <c r="N189" s="2">
        <v>42128</v>
      </c>
      <c r="O189" s="38">
        <f t="shared" si="60"/>
        <v>8.0852100033962246E-2</v>
      </c>
      <c r="P189" s="12">
        <f t="shared" si="69"/>
        <v>6985.6214429343381</v>
      </c>
      <c r="Q189" s="12">
        <f t="shared" si="70"/>
        <v>3988.5942857142859</v>
      </c>
      <c r="R189" s="12">
        <f t="shared" si="71"/>
        <v>4108.2521142857149</v>
      </c>
      <c r="S189" s="13">
        <f t="shared" si="72"/>
        <v>7171.2000000000007</v>
      </c>
      <c r="T189" s="13">
        <f t="shared" si="87"/>
        <v>0</v>
      </c>
      <c r="U189" s="14">
        <v>0</v>
      </c>
      <c r="V189" s="15">
        <f t="shared" si="85"/>
        <v>7171.2000000000007</v>
      </c>
      <c r="W189" s="15">
        <f t="shared" si="73"/>
        <v>-4293.8306713513775</v>
      </c>
      <c r="X189" s="15">
        <f t="shared" si="84"/>
        <v>6513706.1693286486</v>
      </c>
      <c r="Y189" s="15">
        <f t="shared" si="80"/>
        <v>3309739.1666339473</v>
      </c>
      <c r="Z189" s="15">
        <f t="shared" si="74"/>
        <v>6518000</v>
      </c>
      <c r="AB189" s="2">
        <v>42128</v>
      </c>
      <c r="AC189" s="12">
        <f t="shared" si="61"/>
        <v>2308.5727855607543</v>
      </c>
      <c r="AD189" s="12">
        <f t="shared" si="75"/>
        <v>1564.0376477142854</v>
      </c>
      <c r="AE189" s="12">
        <f t="shared" si="83"/>
        <v>1610.9587771457141</v>
      </c>
      <c r="AF189" s="13">
        <f t="shared" si="76"/>
        <v>4147.2</v>
      </c>
      <c r="AG189" s="36">
        <f t="shared" si="88"/>
        <v>4147.2</v>
      </c>
      <c r="AH189" s="15">
        <f t="shared" si="77"/>
        <v>-3449.5859915849601</v>
      </c>
      <c r="AI189" s="15">
        <f t="shared" si="81"/>
        <v>2942243.864008415</v>
      </c>
      <c r="AJ189" s="15">
        <f t="shared" si="82"/>
        <v>682628.99802186224</v>
      </c>
    </row>
    <row r="190" spans="1:36" x14ac:dyDescent="0.15">
      <c r="A190" s="2">
        <v>42129</v>
      </c>
      <c r="B190" s="38">
        <v>1.082345637</v>
      </c>
      <c r="C190" s="12">
        <f t="shared" si="63"/>
        <v>93514.663036800004</v>
      </c>
      <c r="D190" s="12">
        <f>Výpar!$I$18/31</f>
        <v>13963.628571428571</v>
      </c>
      <c r="E190" s="12">
        <f t="shared" si="64"/>
        <v>14382.53742857143</v>
      </c>
      <c r="F190" s="13">
        <f t="shared" si="65"/>
        <v>11664</v>
      </c>
      <c r="G190" s="13">
        <f t="shared" si="66"/>
        <v>7171.2000000000007</v>
      </c>
      <c r="H190" s="14">
        <f t="shared" si="66"/>
        <v>7171.2000000000007</v>
      </c>
      <c r="I190" s="15">
        <f t="shared" si="58"/>
        <v>26006.400000000001</v>
      </c>
      <c r="J190" s="15">
        <f t="shared" si="59"/>
        <v>53125.725608228575</v>
      </c>
      <c r="K190" s="15">
        <f t="shared" si="67"/>
        <v>5627000</v>
      </c>
      <c r="L190" s="15">
        <f t="shared" si="68"/>
        <v>7163341.6726616481</v>
      </c>
      <c r="N190" s="2">
        <v>42129</v>
      </c>
      <c r="O190" s="38">
        <f t="shared" si="60"/>
        <v>0.35722118701567485</v>
      </c>
      <c r="P190" s="12">
        <f t="shared" si="69"/>
        <v>30863.910558154308</v>
      </c>
      <c r="Q190" s="12">
        <f t="shared" si="70"/>
        <v>3988.5942857142859</v>
      </c>
      <c r="R190" s="12">
        <f t="shared" si="71"/>
        <v>4108.2521142857149</v>
      </c>
      <c r="S190" s="13">
        <f t="shared" si="72"/>
        <v>7171.2000000000007</v>
      </c>
      <c r="T190" s="13">
        <f t="shared" si="87"/>
        <v>0</v>
      </c>
      <c r="U190" s="14">
        <v>0</v>
      </c>
      <c r="V190" s="15">
        <f t="shared" si="85"/>
        <v>7171.2000000000007</v>
      </c>
      <c r="W190" s="15">
        <f t="shared" si="73"/>
        <v>19584.458443868592</v>
      </c>
      <c r="X190" s="15">
        <f t="shared" si="84"/>
        <v>6518000</v>
      </c>
      <c r="Y190" s="15">
        <f t="shared" si="80"/>
        <v>3329323.6250778157</v>
      </c>
      <c r="Z190" s="15">
        <f t="shared" si="74"/>
        <v>6518000</v>
      </c>
      <c r="AB190" s="2">
        <v>42129</v>
      </c>
      <c r="AC190" s="12">
        <f t="shared" si="61"/>
        <v>10199.74880582804</v>
      </c>
      <c r="AD190" s="12">
        <f t="shared" si="75"/>
        <v>1564.0376477142854</v>
      </c>
      <c r="AE190" s="12">
        <f t="shared" si="83"/>
        <v>1610.9587771457141</v>
      </c>
      <c r="AF190" s="13">
        <f t="shared" si="76"/>
        <v>4147.2</v>
      </c>
      <c r="AG190" s="36">
        <f t="shared" si="88"/>
        <v>4147.2</v>
      </c>
      <c r="AH190" s="15">
        <f t="shared" si="77"/>
        <v>4441.5900286823253</v>
      </c>
      <c r="AI190" s="15">
        <f t="shared" si="81"/>
        <v>2945693.45</v>
      </c>
      <c r="AJ190" s="15">
        <f t="shared" si="82"/>
        <v>687070.58805054461</v>
      </c>
    </row>
    <row r="191" spans="1:36" x14ac:dyDescent="0.15">
      <c r="A191" s="2">
        <v>42130</v>
      </c>
      <c r="B191" s="38">
        <v>1.0771402459999999</v>
      </c>
      <c r="C191" s="12">
        <f t="shared" si="63"/>
        <v>93064.917254399988</v>
      </c>
      <c r="D191" s="12">
        <f>Výpar!$I$18/31</f>
        <v>13963.628571428571</v>
      </c>
      <c r="E191" s="12">
        <f t="shared" si="64"/>
        <v>14382.53742857143</v>
      </c>
      <c r="F191" s="13">
        <f t="shared" si="65"/>
        <v>11664</v>
      </c>
      <c r="G191" s="13">
        <f t="shared" si="66"/>
        <v>7171.2000000000007</v>
      </c>
      <c r="H191" s="14">
        <f t="shared" si="66"/>
        <v>7171.2000000000007</v>
      </c>
      <c r="I191" s="15">
        <f t="shared" si="58"/>
        <v>26006.400000000001</v>
      </c>
      <c r="J191" s="15">
        <f t="shared" si="59"/>
        <v>52675.979825828559</v>
      </c>
      <c r="K191" s="15">
        <f t="shared" si="67"/>
        <v>5627000</v>
      </c>
      <c r="L191" s="15">
        <f t="shared" si="68"/>
        <v>7216017.6524874764</v>
      </c>
      <c r="N191" s="2">
        <v>42130</v>
      </c>
      <c r="O191" s="38">
        <f t="shared" si="60"/>
        <v>0.35550318133584902</v>
      </c>
      <c r="P191" s="12">
        <f t="shared" si="69"/>
        <v>30715.474867417353</v>
      </c>
      <c r="Q191" s="12">
        <f t="shared" si="70"/>
        <v>3988.5942857142859</v>
      </c>
      <c r="R191" s="12">
        <f t="shared" si="71"/>
        <v>4108.2521142857149</v>
      </c>
      <c r="S191" s="13">
        <f t="shared" si="72"/>
        <v>7171.2000000000007</v>
      </c>
      <c r="T191" s="13">
        <f t="shared" si="87"/>
        <v>0</v>
      </c>
      <c r="U191" s="14">
        <v>0</v>
      </c>
      <c r="V191" s="15">
        <f t="shared" si="85"/>
        <v>7171.2000000000007</v>
      </c>
      <c r="W191" s="15">
        <f t="shared" si="73"/>
        <v>19436.022753131638</v>
      </c>
      <c r="X191" s="15">
        <f t="shared" si="84"/>
        <v>6518000</v>
      </c>
      <c r="Y191" s="15">
        <f t="shared" si="80"/>
        <v>3348759.6478309473</v>
      </c>
      <c r="Z191" s="15">
        <f t="shared" si="74"/>
        <v>6518000</v>
      </c>
      <c r="AB191" s="2">
        <v>42130</v>
      </c>
      <c r="AC191" s="12">
        <f t="shared" si="61"/>
        <v>10150.694530723018</v>
      </c>
      <c r="AD191" s="12">
        <f t="shared" si="75"/>
        <v>1564.0376477142854</v>
      </c>
      <c r="AE191" s="12">
        <f t="shared" si="83"/>
        <v>1610.9587771457141</v>
      </c>
      <c r="AF191" s="13">
        <f t="shared" si="76"/>
        <v>4147.2</v>
      </c>
      <c r="AG191" s="36">
        <f t="shared" si="88"/>
        <v>4147.2</v>
      </c>
      <c r="AH191" s="15">
        <f t="shared" si="77"/>
        <v>4392.5357535773037</v>
      </c>
      <c r="AI191" s="15">
        <f t="shared" si="81"/>
        <v>2945693.45</v>
      </c>
      <c r="AJ191" s="15">
        <f t="shared" si="82"/>
        <v>691463.12380412186</v>
      </c>
    </row>
    <row r="192" spans="1:36" x14ac:dyDescent="0.15">
      <c r="A192" s="2">
        <v>42131</v>
      </c>
      <c r="B192" s="38">
        <v>0.18792089000000001</v>
      </c>
      <c r="C192" s="12">
        <f t="shared" si="63"/>
        <v>16236.364896000001</v>
      </c>
      <c r="D192" s="12">
        <f>Výpar!$I$18/31</f>
        <v>13963.628571428571</v>
      </c>
      <c r="E192" s="12">
        <f t="shared" si="64"/>
        <v>14382.53742857143</v>
      </c>
      <c r="F192" s="13">
        <f t="shared" si="65"/>
        <v>11664</v>
      </c>
      <c r="G192" s="13">
        <f t="shared" si="66"/>
        <v>7171.2000000000007</v>
      </c>
      <c r="H192" s="14">
        <f t="shared" si="66"/>
        <v>7171.2000000000007</v>
      </c>
      <c r="I192" s="15">
        <f t="shared" si="58"/>
        <v>26006.400000000001</v>
      </c>
      <c r="J192" s="15">
        <f t="shared" si="59"/>
        <v>-24152.57253257143</v>
      </c>
      <c r="K192" s="15">
        <f t="shared" si="67"/>
        <v>5602847.4274674281</v>
      </c>
      <c r="L192" s="15">
        <f t="shared" si="68"/>
        <v>7167712.5074223327</v>
      </c>
      <c r="N192" s="2">
        <v>42131</v>
      </c>
      <c r="O192" s="38">
        <f t="shared" si="60"/>
        <v>6.2022076031930329E-2</v>
      </c>
      <c r="P192" s="12">
        <f t="shared" si="69"/>
        <v>5358.7073691587802</v>
      </c>
      <c r="Q192" s="12">
        <f t="shared" si="70"/>
        <v>3988.5942857142859</v>
      </c>
      <c r="R192" s="12">
        <f t="shared" si="71"/>
        <v>4108.2521142857149</v>
      </c>
      <c r="S192" s="13">
        <f t="shared" si="72"/>
        <v>7171.2000000000007</v>
      </c>
      <c r="T192" s="13">
        <f t="shared" si="87"/>
        <v>0</v>
      </c>
      <c r="U192" s="14">
        <v>0</v>
      </c>
      <c r="V192" s="15">
        <f t="shared" si="85"/>
        <v>7171.2000000000007</v>
      </c>
      <c r="W192" s="15">
        <f t="shared" si="73"/>
        <v>-5920.7447451269354</v>
      </c>
      <c r="X192" s="15">
        <f t="shared" si="84"/>
        <v>6512079.2552548731</v>
      </c>
      <c r="Y192" s="15">
        <f t="shared" si="80"/>
        <v>3336918.1583406935</v>
      </c>
      <c r="Z192" s="15">
        <f t="shared" si="74"/>
        <v>6518000</v>
      </c>
      <c r="AB192" s="2">
        <v>42131</v>
      </c>
      <c r="AC192" s="12">
        <f t="shared" si="61"/>
        <v>1770.9184643460085</v>
      </c>
      <c r="AD192" s="12">
        <f t="shared" si="75"/>
        <v>1564.0376477142854</v>
      </c>
      <c r="AE192" s="12">
        <f t="shared" si="83"/>
        <v>1610.9587771457141</v>
      </c>
      <c r="AF192" s="13">
        <f t="shared" si="76"/>
        <v>4147.2</v>
      </c>
      <c r="AG192" s="36">
        <f t="shared" si="88"/>
        <v>4147.2</v>
      </c>
      <c r="AH192" s="15">
        <f t="shared" si="77"/>
        <v>-3987.2403127997059</v>
      </c>
      <c r="AI192" s="15">
        <f t="shared" si="81"/>
        <v>2941706.2096872004</v>
      </c>
      <c r="AJ192" s="15">
        <f t="shared" si="82"/>
        <v>683488.64317852224</v>
      </c>
    </row>
    <row r="193" spans="1:36" x14ac:dyDescent="0.15">
      <c r="A193" s="2">
        <v>42132</v>
      </c>
      <c r="B193" s="38">
        <v>0.19270351499999999</v>
      </c>
      <c r="C193" s="12">
        <f t="shared" si="63"/>
        <v>16649.583695999998</v>
      </c>
      <c r="D193" s="12">
        <f>Výpar!$I$18/31</f>
        <v>13963.628571428571</v>
      </c>
      <c r="E193" s="12">
        <f t="shared" si="64"/>
        <v>14382.53742857143</v>
      </c>
      <c r="F193" s="13">
        <f t="shared" si="65"/>
        <v>11664</v>
      </c>
      <c r="G193" s="13">
        <f t="shared" si="66"/>
        <v>7171.2000000000007</v>
      </c>
      <c r="H193" s="14">
        <f t="shared" si="66"/>
        <v>7171.2000000000007</v>
      </c>
      <c r="I193" s="15">
        <f t="shared" si="58"/>
        <v>26006.400000000001</v>
      </c>
      <c r="J193" s="15">
        <f t="shared" si="59"/>
        <v>-23739.353732571431</v>
      </c>
      <c r="K193" s="15">
        <f t="shared" si="67"/>
        <v>5579108.0737348571</v>
      </c>
      <c r="L193" s="15">
        <f t="shared" si="68"/>
        <v>7096081.2274246188</v>
      </c>
      <c r="N193" s="2">
        <v>42132</v>
      </c>
      <c r="O193" s="38">
        <f t="shared" si="60"/>
        <v>6.3600550523947738E-2</v>
      </c>
      <c r="P193" s="12">
        <f t="shared" si="69"/>
        <v>5495.0875652690847</v>
      </c>
      <c r="Q193" s="12">
        <f t="shared" si="70"/>
        <v>3988.5942857142859</v>
      </c>
      <c r="R193" s="12">
        <f t="shared" si="71"/>
        <v>4108.2521142857149</v>
      </c>
      <c r="S193" s="13">
        <f t="shared" si="72"/>
        <v>7171.2000000000007</v>
      </c>
      <c r="T193" s="13">
        <f t="shared" si="87"/>
        <v>0</v>
      </c>
      <c r="U193" s="14">
        <v>0</v>
      </c>
      <c r="V193" s="15">
        <f t="shared" si="85"/>
        <v>7171.2000000000007</v>
      </c>
      <c r="W193" s="15">
        <f t="shared" si="73"/>
        <v>-5784.3645490166309</v>
      </c>
      <c r="X193" s="15">
        <f t="shared" si="84"/>
        <v>6506294.8907058565</v>
      </c>
      <c r="Y193" s="15">
        <f t="shared" si="80"/>
        <v>3319428.6844975334</v>
      </c>
      <c r="Z193" s="15">
        <f t="shared" si="74"/>
        <v>6518000</v>
      </c>
      <c r="AB193" s="2">
        <v>42132</v>
      </c>
      <c r="AC193" s="12">
        <f t="shared" si="61"/>
        <v>1815.9887006595063</v>
      </c>
      <c r="AD193" s="12">
        <f t="shared" si="75"/>
        <v>1564.0376477142854</v>
      </c>
      <c r="AE193" s="12">
        <f t="shared" si="83"/>
        <v>1610.9587771457141</v>
      </c>
      <c r="AF193" s="13">
        <f t="shared" si="76"/>
        <v>4147.2</v>
      </c>
      <c r="AG193" s="36">
        <f t="shared" si="88"/>
        <v>4147.2</v>
      </c>
      <c r="AH193" s="15">
        <f t="shared" si="77"/>
        <v>-3942.170076486208</v>
      </c>
      <c r="AI193" s="15">
        <f t="shared" si="81"/>
        <v>2937764.0396107142</v>
      </c>
      <c r="AJ193" s="15">
        <f t="shared" si="82"/>
        <v>671617.06271275005</v>
      </c>
    </row>
    <row r="194" spans="1:36" x14ac:dyDescent="0.15">
      <c r="A194" s="2">
        <v>42133</v>
      </c>
      <c r="B194" s="38">
        <v>1.062584916</v>
      </c>
      <c r="C194" s="12">
        <f t="shared" si="63"/>
        <v>91807.336742400003</v>
      </c>
      <c r="D194" s="12">
        <f>Výpar!$I$18/31</f>
        <v>13963.628571428571</v>
      </c>
      <c r="E194" s="12">
        <f t="shared" si="64"/>
        <v>14382.53742857143</v>
      </c>
      <c r="F194" s="13">
        <f t="shared" si="65"/>
        <v>11664</v>
      </c>
      <c r="G194" s="13">
        <f t="shared" si="66"/>
        <v>7171.2000000000007</v>
      </c>
      <c r="H194" s="14">
        <f t="shared" si="66"/>
        <v>7171.2000000000007</v>
      </c>
      <c r="I194" s="15">
        <f t="shared" si="58"/>
        <v>26006.400000000001</v>
      </c>
      <c r="J194" s="15">
        <f t="shared" si="59"/>
        <v>51418.399313828573</v>
      </c>
      <c r="K194" s="15">
        <f t="shared" si="67"/>
        <v>5627000</v>
      </c>
      <c r="L194" s="15">
        <f t="shared" si="68"/>
        <v>7147499.6267384477</v>
      </c>
      <c r="N194" s="2">
        <v>42133</v>
      </c>
      <c r="O194" s="38">
        <f t="shared" si="60"/>
        <v>0.35069928867692307</v>
      </c>
      <c r="P194" s="12">
        <f t="shared" si="69"/>
        <v>30300.418541686155</v>
      </c>
      <c r="Q194" s="12">
        <f t="shared" si="70"/>
        <v>3988.5942857142859</v>
      </c>
      <c r="R194" s="12">
        <f t="shared" si="71"/>
        <v>4108.2521142857149</v>
      </c>
      <c r="S194" s="13">
        <f t="shared" si="72"/>
        <v>7171.2000000000007</v>
      </c>
      <c r="T194" s="13">
        <f t="shared" si="87"/>
        <v>0</v>
      </c>
      <c r="U194" s="14">
        <v>0</v>
      </c>
      <c r="V194" s="15">
        <f t="shared" si="85"/>
        <v>7171.2000000000007</v>
      </c>
      <c r="W194" s="15">
        <f t="shared" si="73"/>
        <v>19020.966427400439</v>
      </c>
      <c r="X194" s="15">
        <f t="shared" si="84"/>
        <v>6518000</v>
      </c>
      <c r="Y194" s="15">
        <f t="shared" si="80"/>
        <v>3338449.6509249336</v>
      </c>
      <c r="Z194" s="15">
        <f t="shared" si="74"/>
        <v>6518000</v>
      </c>
      <c r="AB194" s="2">
        <v>42133</v>
      </c>
      <c r="AC194" s="12">
        <f t="shared" si="61"/>
        <v>10013.528818855386</v>
      </c>
      <c r="AD194" s="12">
        <f t="shared" si="75"/>
        <v>1564.0376477142854</v>
      </c>
      <c r="AE194" s="12">
        <f t="shared" si="83"/>
        <v>1610.9587771457141</v>
      </c>
      <c r="AF194" s="13">
        <f t="shared" si="76"/>
        <v>4147.2</v>
      </c>
      <c r="AG194" s="36">
        <f t="shared" si="88"/>
        <v>4147.2</v>
      </c>
      <c r="AH194" s="15">
        <f t="shared" si="77"/>
        <v>4255.3700417096716</v>
      </c>
      <c r="AI194" s="15">
        <f t="shared" si="81"/>
        <v>2942019.409652424</v>
      </c>
      <c r="AJ194" s="15">
        <f t="shared" si="82"/>
        <v>672198.39240688377</v>
      </c>
    </row>
    <row r="195" spans="1:36" x14ac:dyDescent="0.15">
      <c r="A195" s="2">
        <v>42134</v>
      </c>
      <c r="B195" s="38">
        <v>0.61737741000000002</v>
      </c>
      <c r="C195" s="12">
        <f t="shared" si="63"/>
        <v>53341.408223999999</v>
      </c>
      <c r="D195" s="12">
        <f>Výpar!$I$18/31</f>
        <v>13963.628571428571</v>
      </c>
      <c r="E195" s="12">
        <f t="shared" si="64"/>
        <v>14382.53742857143</v>
      </c>
      <c r="F195" s="13">
        <f t="shared" si="65"/>
        <v>11664</v>
      </c>
      <c r="G195" s="13">
        <f t="shared" si="66"/>
        <v>7171.2000000000007</v>
      </c>
      <c r="H195" s="14">
        <f t="shared" si="66"/>
        <v>7171.2000000000007</v>
      </c>
      <c r="I195" s="15">
        <f t="shared" si="58"/>
        <v>26006.400000000001</v>
      </c>
      <c r="J195" s="15">
        <f t="shared" si="59"/>
        <v>12952.47079542857</v>
      </c>
      <c r="K195" s="15">
        <f t="shared" si="67"/>
        <v>5627000</v>
      </c>
      <c r="L195" s="15">
        <f t="shared" si="68"/>
        <v>7160452.0975338761</v>
      </c>
      <c r="N195" s="2">
        <v>42134</v>
      </c>
      <c r="O195" s="38">
        <f t="shared" si="60"/>
        <v>0.20376142675471695</v>
      </c>
      <c r="P195" s="12">
        <f t="shared" si="69"/>
        <v>17604.987271607544</v>
      </c>
      <c r="Q195" s="12">
        <f t="shared" si="70"/>
        <v>3988.5942857142859</v>
      </c>
      <c r="R195" s="12">
        <f t="shared" si="71"/>
        <v>4108.2521142857149</v>
      </c>
      <c r="S195" s="13">
        <f t="shared" si="72"/>
        <v>7171.2000000000007</v>
      </c>
      <c r="T195" s="13">
        <f t="shared" si="87"/>
        <v>0</v>
      </c>
      <c r="U195" s="14">
        <v>0</v>
      </c>
      <c r="V195" s="15">
        <f t="shared" si="85"/>
        <v>7171.2000000000007</v>
      </c>
      <c r="W195" s="15">
        <f t="shared" si="73"/>
        <v>6325.5351573218286</v>
      </c>
      <c r="X195" s="15">
        <f t="shared" si="84"/>
        <v>6518000</v>
      </c>
      <c r="Y195" s="15">
        <f t="shared" si="80"/>
        <v>3344775.1860822556</v>
      </c>
      <c r="Z195" s="15">
        <f t="shared" si="74"/>
        <v>6518000</v>
      </c>
      <c r="AB195" s="2">
        <v>42134</v>
      </c>
      <c r="AC195" s="12">
        <f t="shared" si="61"/>
        <v>5818.0070073056595</v>
      </c>
      <c r="AD195" s="12">
        <f t="shared" si="75"/>
        <v>1564.0376477142854</v>
      </c>
      <c r="AE195" s="12">
        <f t="shared" si="83"/>
        <v>1610.9587771457141</v>
      </c>
      <c r="AF195" s="13">
        <f t="shared" si="76"/>
        <v>4147.2</v>
      </c>
      <c r="AG195" s="36">
        <f t="shared" si="88"/>
        <v>4147.2</v>
      </c>
      <c r="AH195" s="15">
        <f t="shared" si="77"/>
        <v>59.84823015994516</v>
      </c>
      <c r="AI195" s="15">
        <f t="shared" si="81"/>
        <v>2942079.2578825839</v>
      </c>
      <c r="AJ195" s="15">
        <f t="shared" si="82"/>
        <v>668644.04851962731</v>
      </c>
    </row>
    <row r="196" spans="1:36" x14ac:dyDescent="0.15">
      <c r="A196" s="2">
        <v>42135</v>
      </c>
      <c r="B196" s="38">
        <v>0.195094827</v>
      </c>
      <c r="C196" s="12">
        <f t="shared" si="63"/>
        <v>16856.193052800001</v>
      </c>
      <c r="D196" s="12">
        <f>Výpar!$I$18/31</f>
        <v>13963.628571428571</v>
      </c>
      <c r="E196" s="12">
        <f t="shared" si="64"/>
        <v>14382.53742857143</v>
      </c>
      <c r="F196" s="13">
        <f t="shared" si="65"/>
        <v>11664</v>
      </c>
      <c r="G196" s="13">
        <f t="shared" si="66"/>
        <v>7171.2000000000007</v>
      </c>
      <c r="H196" s="14">
        <f t="shared" si="66"/>
        <v>7171.2000000000007</v>
      </c>
      <c r="I196" s="15">
        <f t="shared" si="58"/>
        <v>26006.400000000001</v>
      </c>
      <c r="J196" s="15">
        <f t="shared" si="59"/>
        <v>-23532.744375771428</v>
      </c>
      <c r="K196" s="15">
        <f t="shared" si="67"/>
        <v>5603467.2556242282</v>
      </c>
      <c r="L196" s="15">
        <f t="shared" si="68"/>
        <v>7113386.6087823324</v>
      </c>
      <c r="N196" s="2">
        <v>42135</v>
      </c>
      <c r="O196" s="38">
        <f t="shared" si="60"/>
        <v>6.4389787604934676E-2</v>
      </c>
      <c r="P196" s="12">
        <f t="shared" si="69"/>
        <v>5563.2776490663564</v>
      </c>
      <c r="Q196" s="12">
        <f t="shared" si="70"/>
        <v>3988.5942857142859</v>
      </c>
      <c r="R196" s="12">
        <f t="shared" si="71"/>
        <v>4108.2521142857149</v>
      </c>
      <c r="S196" s="13">
        <f t="shared" si="72"/>
        <v>7171.2000000000007</v>
      </c>
      <c r="T196" s="13">
        <f t="shared" si="87"/>
        <v>0</v>
      </c>
      <c r="U196" s="14">
        <v>0</v>
      </c>
      <c r="V196" s="15">
        <f t="shared" si="85"/>
        <v>7171.2000000000007</v>
      </c>
      <c r="W196" s="15">
        <f t="shared" si="73"/>
        <v>-5716.1744652193593</v>
      </c>
      <c r="X196" s="15">
        <f t="shared" si="84"/>
        <v>6512283.8255347805</v>
      </c>
      <c r="Y196" s="15">
        <f t="shared" si="80"/>
        <v>3333342.8371518166</v>
      </c>
      <c r="Z196" s="15">
        <f t="shared" si="74"/>
        <v>6518000</v>
      </c>
      <c r="AB196" s="2">
        <v>42135</v>
      </c>
      <c r="AC196" s="12">
        <f t="shared" si="61"/>
        <v>1838.5238141043828</v>
      </c>
      <c r="AD196" s="12">
        <f t="shared" si="75"/>
        <v>1564.0376477142854</v>
      </c>
      <c r="AE196" s="12">
        <f t="shared" si="83"/>
        <v>1610.9587771457141</v>
      </c>
      <c r="AF196" s="13">
        <f t="shared" si="76"/>
        <v>4147.2</v>
      </c>
      <c r="AG196" s="36">
        <f t="shared" si="88"/>
        <v>4147.2</v>
      </c>
      <c r="AH196" s="15">
        <f t="shared" si="77"/>
        <v>-3919.6349630413315</v>
      </c>
      <c r="AI196" s="15">
        <f t="shared" si="81"/>
        <v>2938159.6229195427</v>
      </c>
      <c r="AJ196" s="15">
        <f t="shared" si="82"/>
        <v>657190.58647612866</v>
      </c>
    </row>
    <row r="197" spans="1:36" x14ac:dyDescent="0.15">
      <c r="A197" s="2">
        <v>42136</v>
      </c>
      <c r="B197" s="38">
        <v>1.009466239</v>
      </c>
      <c r="C197" s="12">
        <f t="shared" si="63"/>
        <v>87217.883049600001</v>
      </c>
      <c r="D197" s="12">
        <f>Výpar!$I$18/31</f>
        <v>13963.628571428571</v>
      </c>
      <c r="E197" s="12">
        <f t="shared" si="64"/>
        <v>14382.53742857143</v>
      </c>
      <c r="F197" s="13">
        <f t="shared" si="65"/>
        <v>11664</v>
      </c>
      <c r="G197" s="13">
        <f t="shared" si="66"/>
        <v>7171.2000000000007</v>
      </c>
      <c r="H197" s="14">
        <f t="shared" si="66"/>
        <v>7171.2000000000007</v>
      </c>
      <c r="I197" s="15">
        <f t="shared" ref="I197:I260" si="89">SUM(F197:H197)</f>
        <v>26006.400000000001</v>
      </c>
      <c r="J197" s="15">
        <f t="shared" ref="J197:J260" si="90">C197-(E197+I197)</f>
        <v>46828.945621028572</v>
      </c>
      <c r="K197" s="15">
        <f t="shared" si="67"/>
        <v>5627000</v>
      </c>
      <c r="L197" s="15">
        <f t="shared" si="68"/>
        <v>7160215.5544033609</v>
      </c>
      <c r="N197" s="2">
        <v>42136</v>
      </c>
      <c r="O197" s="38">
        <f t="shared" ref="O197:O260" si="91">B197*90.96/275.6</f>
        <v>0.33316781240725685</v>
      </c>
      <c r="P197" s="12">
        <f t="shared" si="69"/>
        <v>28785.698991986992</v>
      </c>
      <c r="Q197" s="12">
        <f t="shared" si="70"/>
        <v>3988.5942857142859</v>
      </c>
      <c r="R197" s="12">
        <f t="shared" si="71"/>
        <v>4108.2521142857149</v>
      </c>
      <c r="S197" s="13">
        <f t="shared" si="72"/>
        <v>7171.2000000000007</v>
      </c>
      <c r="T197" s="13">
        <f t="shared" si="87"/>
        <v>0</v>
      </c>
      <c r="U197" s="14">
        <v>0</v>
      </c>
      <c r="V197" s="15">
        <f t="shared" si="85"/>
        <v>7171.2000000000007</v>
      </c>
      <c r="W197" s="15">
        <f t="shared" si="73"/>
        <v>17506.246877701276</v>
      </c>
      <c r="X197" s="15">
        <f t="shared" si="84"/>
        <v>6518000</v>
      </c>
      <c r="Y197" s="15">
        <f t="shared" si="80"/>
        <v>3350849.0840295181</v>
      </c>
      <c r="Z197" s="15">
        <f t="shared" si="74"/>
        <v>6518000</v>
      </c>
      <c r="AB197" s="2">
        <v>42136</v>
      </c>
      <c r="AC197" s="12">
        <f t="shared" ref="AC197:AC260" si="92">P197*30.06/90.96</f>
        <v>9512.951975584092</v>
      </c>
      <c r="AD197" s="12">
        <f t="shared" si="75"/>
        <v>1564.0376477142854</v>
      </c>
      <c r="AE197" s="12">
        <f t="shared" si="83"/>
        <v>1610.9587771457141</v>
      </c>
      <c r="AF197" s="13">
        <f t="shared" si="76"/>
        <v>4147.2</v>
      </c>
      <c r="AG197" s="36">
        <f t="shared" si="88"/>
        <v>4147.2</v>
      </c>
      <c r="AH197" s="15">
        <f t="shared" si="77"/>
        <v>3754.7931984383777</v>
      </c>
      <c r="AI197" s="15">
        <f t="shared" si="81"/>
        <v>2941914.4161179811</v>
      </c>
      <c r="AJ197" s="15">
        <f t="shared" si="82"/>
        <v>657166.34579254792</v>
      </c>
    </row>
    <row r="198" spans="1:36" x14ac:dyDescent="0.15">
      <c r="A198" s="2">
        <v>42137</v>
      </c>
      <c r="B198" s="38">
        <v>0.195094827</v>
      </c>
      <c r="C198" s="12">
        <f t="shared" ref="C198:C261" si="93">B198*86400</f>
        <v>16856.193052800001</v>
      </c>
      <c r="D198" s="12">
        <f>Výpar!$I$18/31</f>
        <v>13963.628571428571</v>
      </c>
      <c r="E198" s="12">
        <f t="shared" ref="E198:E261" si="94">D198*1.03</f>
        <v>14382.53742857143</v>
      </c>
      <c r="F198" s="13">
        <f t="shared" ref="F198:F201" si="95">0.135*86400</f>
        <v>11664</v>
      </c>
      <c r="G198" s="13">
        <f t="shared" ref="G198:H261" si="96">0.083*86400</f>
        <v>7171.2000000000007</v>
      </c>
      <c r="H198" s="14">
        <f t="shared" si="96"/>
        <v>7171.2000000000007</v>
      </c>
      <c r="I198" s="15">
        <f t="shared" si="89"/>
        <v>26006.400000000001</v>
      </c>
      <c r="J198" s="15">
        <f t="shared" si="90"/>
        <v>-23532.744375771428</v>
      </c>
      <c r="K198" s="15">
        <f t="shared" ref="K198:K261" si="97">IF(IF(J198+K197&gt;$L$2,$L$2,J198+K197)&lt;0,0,IF(J198+K197&gt;$L$2,$L$2,J198+K197))</f>
        <v>5603467.2556242282</v>
      </c>
      <c r="L198" s="15">
        <f t="shared" ref="L198:L261" si="98">IF((IF($L$2&lt;=K198,J198,J198+K198-$L$2)+L197)&lt;0,0,IF($L$2&lt;=K198,J198,J198+K198-$L$2)+L197)</f>
        <v>7113150.0656518172</v>
      </c>
      <c r="N198" s="2">
        <v>42137</v>
      </c>
      <c r="O198" s="38">
        <f t="shared" si="91"/>
        <v>6.4389787604934676E-2</v>
      </c>
      <c r="P198" s="12">
        <f t="shared" ref="P198:P261" si="99">O198*86400</f>
        <v>5563.2776490663564</v>
      </c>
      <c r="Q198" s="12">
        <f t="shared" ref="Q198:Q261" si="100">D198*1124000/3935000</f>
        <v>3988.5942857142859</v>
      </c>
      <c r="R198" s="12">
        <f t="shared" ref="R198:R261" si="101">Q198*1.03</f>
        <v>4108.2521142857149</v>
      </c>
      <c r="S198" s="13">
        <f t="shared" ref="S198:S261" si="102">0.083*86400</f>
        <v>7171.2000000000007</v>
      </c>
      <c r="T198" s="13">
        <f t="shared" si="87"/>
        <v>0</v>
      </c>
      <c r="U198" s="14">
        <v>0</v>
      </c>
      <c r="V198" s="15">
        <f t="shared" si="85"/>
        <v>7171.2000000000007</v>
      </c>
      <c r="W198" s="15">
        <f t="shared" ref="W198:W261" si="103">P198+T198-(R198+V198)</f>
        <v>-5716.1744652193593</v>
      </c>
      <c r="X198" s="15">
        <f t="shared" si="84"/>
        <v>6512283.8255347805</v>
      </c>
      <c r="Y198" s="15">
        <f t="shared" si="80"/>
        <v>3339416.7350990791</v>
      </c>
      <c r="Z198" s="15">
        <f t="shared" ref="Z198:Z261" si="104">$Y$2</f>
        <v>6518000</v>
      </c>
      <c r="AB198" s="2">
        <v>42137</v>
      </c>
      <c r="AC198" s="12">
        <f t="shared" si="92"/>
        <v>1838.5238141043828</v>
      </c>
      <c r="AD198" s="12">
        <f t="shared" ref="AD198:AD261" si="105">$D198*440751.35/3935000</f>
        <v>1564.0376477142854</v>
      </c>
      <c r="AE198" s="12">
        <f t="shared" si="83"/>
        <v>1610.9587771457141</v>
      </c>
      <c r="AF198" s="13">
        <f t="shared" ref="AF198:AF235" si="106">0.048*86400</f>
        <v>4147.2</v>
      </c>
      <c r="AG198" s="36">
        <f t="shared" si="88"/>
        <v>4147.2</v>
      </c>
      <c r="AH198" s="15">
        <f t="shared" ref="AH198:AH261" si="107">AC198-(AE198+AG198)</f>
        <v>-3919.6349630413315</v>
      </c>
      <c r="AI198" s="15">
        <f t="shared" si="81"/>
        <v>2937994.7811549399</v>
      </c>
      <c r="AJ198" s="15">
        <f t="shared" si="82"/>
        <v>645548.04198444646</v>
      </c>
    </row>
    <row r="199" spans="1:36" x14ac:dyDescent="0.15">
      <c r="A199" s="2">
        <v>42138</v>
      </c>
      <c r="B199" s="38">
        <v>0.63952944300000003</v>
      </c>
      <c r="C199" s="12">
        <f t="shared" si="93"/>
        <v>55255.3438752</v>
      </c>
      <c r="D199" s="12">
        <f>Výpar!$I$18/31</f>
        <v>13963.628571428571</v>
      </c>
      <c r="E199" s="12">
        <f t="shared" si="94"/>
        <v>14382.53742857143</v>
      </c>
      <c r="F199" s="13">
        <f t="shared" si="95"/>
        <v>11664</v>
      </c>
      <c r="G199" s="13">
        <f t="shared" si="96"/>
        <v>7171.2000000000007</v>
      </c>
      <c r="H199" s="14">
        <f t="shared" si="96"/>
        <v>7171.2000000000007</v>
      </c>
      <c r="I199" s="15">
        <f t="shared" si="89"/>
        <v>26006.400000000001</v>
      </c>
      <c r="J199" s="15">
        <f t="shared" si="90"/>
        <v>14866.406446628571</v>
      </c>
      <c r="K199" s="15">
        <f t="shared" si="97"/>
        <v>5618333.6620708564</v>
      </c>
      <c r="L199" s="15">
        <f t="shared" si="98"/>
        <v>7119350.1341693019</v>
      </c>
      <c r="N199" s="2">
        <v>42138</v>
      </c>
      <c r="O199" s="38">
        <f t="shared" si="91"/>
        <v>0.21107256217445572</v>
      </c>
      <c r="P199" s="12">
        <f t="shared" si="99"/>
        <v>18236.669371872973</v>
      </c>
      <c r="Q199" s="12">
        <f t="shared" si="100"/>
        <v>3988.5942857142859</v>
      </c>
      <c r="R199" s="12">
        <f t="shared" si="101"/>
        <v>4108.2521142857149</v>
      </c>
      <c r="S199" s="13">
        <f t="shared" si="102"/>
        <v>7171.2000000000007</v>
      </c>
      <c r="T199" s="13">
        <f t="shared" si="87"/>
        <v>0</v>
      </c>
      <c r="U199" s="14">
        <v>0</v>
      </c>
      <c r="V199" s="15">
        <f t="shared" si="85"/>
        <v>7171.2000000000007</v>
      </c>
      <c r="W199" s="15">
        <f t="shared" si="103"/>
        <v>6957.2172575872573</v>
      </c>
      <c r="X199" s="15">
        <f t="shared" si="84"/>
        <v>6518000</v>
      </c>
      <c r="Y199" s="15">
        <f t="shared" ref="Y199:Y262" si="108">IF((IF($Y$2&lt;=X199,W199,W199+X199-$Y$2)+Y198)&lt;0,0,IF($Y$2&lt;=X199,W199,W199+X199-$Y$2)+Y198)</f>
        <v>3346373.9523566663</v>
      </c>
      <c r="Z199" s="15">
        <f t="shared" si="104"/>
        <v>6518000</v>
      </c>
      <c r="AB199" s="2">
        <v>42138</v>
      </c>
      <c r="AC199" s="12">
        <f t="shared" si="92"/>
        <v>6026.7621077231925</v>
      </c>
      <c r="AD199" s="12">
        <f t="shared" si="105"/>
        <v>1564.0376477142854</v>
      </c>
      <c r="AE199" s="12">
        <f t="shared" si="83"/>
        <v>1610.9587771457141</v>
      </c>
      <c r="AF199" s="13">
        <f t="shared" si="106"/>
        <v>4147.2</v>
      </c>
      <c r="AG199" s="36">
        <f t="shared" si="88"/>
        <v>4147.2</v>
      </c>
      <c r="AH199" s="15">
        <f t="shared" si="107"/>
        <v>268.60333057747812</v>
      </c>
      <c r="AI199" s="15">
        <f t="shared" ref="AI199:AI262" si="109">IF(IF(AH199+AI198&gt;$AJ$2,$AJ$2,AH199+AI198)&lt;0,0,IF(AH199+AI198&gt;$AJ$2,$AJ$2,AH199+AI198))</f>
        <v>2938263.3844855172</v>
      </c>
      <c r="AJ199" s="15">
        <f t="shared" si="82"/>
        <v>638386.5798005407</v>
      </c>
    </row>
    <row r="200" spans="1:36" x14ac:dyDescent="0.15">
      <c r="A200" s="2">
        <v>42139</v>
      </c>
      <c r="B200" s="38">
        <v>0.19987745100000001</v>
      </c>
      <c r="C200" s="12">
        <f t="shared" si="93"/>
        <v>17269.4117664</v>
      </c>
      <c r="D200" s="12">
        <f>Výpar!$I$18/31</f>
        <v>13963.628571428571</v>
      </c>
      <c r="E200" s="12">
        <f t="shared" si="94"/>
        <v>14382.53742857143</v>
      </c>
      <c r="F200" s="13">
        <f t="shared" si="95"/>
        <v>11664</v>
      </c>
      <c r="G200" s="13">
        <f t="shared" si="96"/>
        <v>7171.2000000000007</v>
      </c>
      <c r="H200" s="14">
        <f t="shared" si="96"/>
        <v>7171.2000000000007</v>
      </c>
      <c r="I200" s="15">
        <f t="shared" si="89"/>
        <v>26006.400000000001</v>
      </c>
      <c r="J200" s="15">
        <f t="shared" si="90"/>
        <v>-23119.525662171429</v>
      </c>
      <c r="K200" s="15">
        <f t="shared" si="97"/>
        <v>5595214.1364086848</v>
      </c>
      <c r="L200" s="15">
        <f t="shared" si="98"/>
        <v>7064444.7449158151</v>
      </c>
      <c r="N200" s="2">
        <v>42139</v>
      </c>
      <c r="O200" s="38">
        <f t="shared" si="91"/>
        <v>6.5968261766908565E-2</v>
      </c>
      <c r="P200" s="12">
        <f t="shared" si="99"/>
        <v>5699.6578166608997</v>
      </c>
      <c r="Q200" s="12">
        <f t="shared" si="100"/>
        <v>3988.5942857142859</v>
      </c>
      <c r="R200" s="12">
        <f t="shared" si="101"/>
        <v>4108.2521142857149</v>
      </c>
      <c r="S200" s="13">
        <f t="shared" si="102"/>
        <v>7171.2000000000007</v>
      </c>
      <c r="T200" s="13">
        <f t="shared" si="87"/>
        <v>0</v>
      </c>
      <c r="U200" s="14">
        <v>0</v>
      </c>
      <c r="V200" s="15">
        <f t="shared" si="85"/>
        <v>7171.2000000000007</v>
      </c>
      <c r="W200" s="15">
        <f t="shared" si="103"/>
        <v>-5579.794297624816</v>
      </c>
      <c r="X200" s="15">
        <f t="shared" si="84"/>
        <v>6512420.2057023756</v>
      </c>
      <c r="Y200" s="15">
        <f t="shared" si="108"/>
        <v>3335214.3637614176</v>
      </c>
      <c r="Z200" s="15">
        <f t="shared" si="104"/>
        <v>6518000</v>
      </c>
      <c r="AB200" s="2">
        <v>42139</v>
      </c>
      <c r="AC200" s="12">
        <f t="shared" si="92"/>
        <v>1883.5940409941363</v>
      </c>
      <c r="AD200" s="12">
        <f t="shared" si="105"/>
        <v>1564.0376477142854</v>
      </c>
      <c r="AE200" s="12">
        <f t="shared" si="83"/>
        <v>1610.9587771457141</v>
      </c>
      <c r="AF200" s="13">
        <f t="shared" si="106"/>
        <v>4147.2</v>
      </c>
      <c r="AG200" s="36">
        <f t="shared" si="88"/>
        <v>4147.2</v>
      </c>
      <c r="AH200" s="15">
        <f t="shared" si="107"/>
        <v>-3874.564736151578</v>
      </c>
      <c r="AI200" s="15">
        <f t="shared" si="109"/>
        <v>2934388.8197493656</v>
      </c>
      <c r="AJ200" s="15">
        <f t="shared" ref="AJ200:AJ263" si="110">IF((IF($AJ$2&lt;=AI200,AH200,AH200+AI200-$AJ$2)+AJ199)&lt;0,0,IF($AJ$2&lt;=AI200,AH200,AH200+AI200-$AJ$2)+AJ199)</f>
        <v>623207.38481375447</v>
      </c>
    </row>
    <row r="201" spans="1:36" x14ac:dyDescent="0.15">
      <c r="A201" s="2">
        <v>42140</v>
      </c>
      <c r="B201" s="38">
        <v>0.19987745100000001</v>
      </c>
      <c r="C201" s="12">
        <f t="shared" si="93"/>
        <v>17269.4117664</v>
      </c>
      <c r="D201" s="12">
        <f>Výpar!$I$18/31</f>
        <v>13963.628571428571</v>
      </c>
      <c r="E201" s="12">
        <f t="shared" si="94"/>
        <v>14382.53742857143</v>
      </c>
      <c r="F201" s="13">
        <f t="shared" si="95"/>
        <v>11664</v>
      </c>
      <c r="G201" s="13">
        <f t="shared" si="96"/>
        <v>7171.2000000000007</v>
      </c>
      <c r="H201" s="14">
        <f t="shared" si="96"/>
        <v>7171.2000000000007</v>
      </c>
      <c r="I201" s="15">
        <f t="shared" si="89"/>
        <v>26006.400000000001</v>
      </c>
      <c r="J201" s="15">
        <f t="shared" si="90"/>
        <v>-23119.525662171429</v>
      </c>
      <c r="K201" s="15">
        <f t="shared" si="97"/>
        <v>5572094.6107465131</v>
      </c>
      <c r="L201" s="15">
        <f t="shared" si="98"/>
        <v>6986419.8300001565</v>
      </c>
      <c r="N201" s="2">
        <v>42140</v>
      </c>
      <c r="O201" s="38">
        <f t="shared" si="91"/>
        <v>6.5968261766908565E-2</v>
      </c>
      <c r="P201" s="12">
        <f t="shared" si="99"/>
        <v>5699.6578166608997</v>
      </c>
      <c r="Q201" s="12">
        <f t="shared" si="100"/>
        <v>3988.5942857142859</v>
      </c>
      <c r="R201" s="12">
        <f t="shared" si="101"/>
        <v>4108.2521142857149</v>
      </c>
      <c r="S201" s="13">
        <f t="shared" si="102"/>
        <v>7171.2000000000007</v>
      </c>
      <c r="T201" s="13">
        <f t="shared" si="87"/>
        <v>0</v>
      </c>
      <c r="U201" s="14">
        <v>0</v>
      </c>
      <c r="V201" s="15">
        <f t="shared" si="85"/>
        <v>7171.2000000000007</v>
      </c>
      <c r="W201" s="15">
        <f t="shared" si="103"/>
        <v>-5579.794297624816</v>
      </c>
      <c r="X201" s="15">
        <f t="shared" si="84"/>
        <v>6506840.4114047512</v>
      </c>
      <c r="Y201" s="15">
        <f t="shared" si="108"/>
        <v>3318474.9808685444</v>
      </c>
      <c r="Z201" s="15">
        <f t="shared" si="104"/>
        <v>6518000</v>
      </c>
      <c r="AB201" s="2">
        <v>42140</v>
      </c>
      <c r="AC201" s="12">
        <f t="shared" si="92"/>
        <v>1883.5940409941363</v>
      </c>
      <c r="AD201" s="12">
        <f t="shared" si="105"/>
        <v>1564.0376477142854</v>
      </c>
      <c r="AE201" s="12">
        <f t="shared" ref="AE201:AE264" si="111">AD201*1.03</f>
        <v>1610.9587771457141</v>
      </c>
      <c r="AF201" s="13">
        <f t="shared" si="106"/>
        <v>4147.2</v>
      </c>
      <c r="AG201" s="36">
        <f t="shared" si="88"/>
        <v>4147.2</v>
      </c>
      <c r="AH201" s="15">
        <f t="shared" si="107"/>
        <v>-3874.564736151578</v>
      </c>
      <c r="AI201" s="15">
        <f t="shared" si="109"/>
        <v>2930514.255013214</v>
      </c>
      <c r="AJ201" s="15">
        <f t="shared" si="110"/>
        <v>604153.62509081664</v>
      </c>
    </row>
    <row r="202" spans="1:36" x14ac:dyDescent="0.15">
      <c r="A202" s="2">
        <v>42141</v>
      </c>
      <c r="B202" s="38">
        <v>0.64523547800000003</v>
      </c>
      <c r="C202" s="12">
        <f t="shared" si="93"/>
        <v>55748.345299200002</v>
      </c>
      <c r="D202" s="12">
        <f>Výpar!$I$18/31</f>
        <v>13963.628571428571</v>
      </c>
      <c r="E202" s="12">
        <f t="shared" si="94"/>
        <v>14382.53742857143</v>
      </c>
      <c r="F202" s="13">
        <f>IF(K201&lt;4/5*$L$2,0.135*86400*1/3,0.135*86400)</f>
        <v>11664</v>
      </c>
      <c r="G202" s="13">
        <f t="shared" si="96"/>
        <v>7171.2000000000007</v>
      </c>
      <c r="H202" s="14">
        <f t="shared" si="96"/>
        <v>7171.2000000000007</v>
      </c>
      <c r="I202" s="15">
        <f t="shared" si="89"/>
        <v>26006.400000000001</v>
      </c>
      <c r="J202" s="15">
        <f t="shared" si="90"/>
        <v>15359.407870628573</v>
      </c>
      <c r="K202" s="15">
        <f t="shared" si="97"/>
        <v>5587454.018617142</v>
      </c>
      <c r="L202" s="15">
        <f t="shared" si="98"/>
        <v>6962233.2564879274</v>
      </c>
      <c r="N202" s="2">
        <v>42141</v>
      </c>
      <c r="O202" s="38">
        <f t="shared" si="91"/>
        <v>0.21295580217300433</v>
      </c>
      <c r="P202" s="12">
        <f t="shared" si="99"/>
        <v>18399.381307747575</v>
      </c>
      <c r="Q202" s="12">
        <f t="shared" si="100"/>
        <v>3988.5942857142859</v>
      </c>
      <c r="R202" s="12">
        <f t="shared" si="101"/>
        <v>4108.2521142857149</v>
      </c>
      <c r="S202" s="13">
        <f t="shared" si="102"/>
        <v>7171.2000000000007</v>
      </c>
      <c r="T202" s="13">
        <f t="shared" si="87"/>
        <v>0</v>
      </c>
      <c r="U202" s="14">
        <v>0</v>
      </c>
      <c r="V202" s="15">
        <f t="shared" si="85"/>
        <v>7171.2000000000007</v>
      </c>
      <c r="W202" s="15">
        <f t="shared" si="103"/>
        <v>7119.9291934618595</v>
      </c>
      <c r="X202" s="15">
        <f t="shared" ref="X202:X265" si="112">IF(IF(W202+X201&gt;$Y$2,$Y$2,W202+X201)&lt;0,0,IF(W202+X201&gt;$Y$2,$Y$2,W202+X201))</f>
        <v>6513960.3405982135</v>
      </c>
      <c r="Y202" s="15">
        <f t="shared" si="108"/>
        <v>3321555.2506602202</v>
      </c>
      <c r="Z202" s="15">
        <f t="shared" si="104"/>
        <v>6518000</v>
      </c>
      <c r="AB202" s="2">
        <v>42141</v>
      </c>
      <c r="AC202" s="12">
        <f t="shared" si="92"/>
        <v>6080.5343239983749</v>
      </c>
      <c r="AD202" s="12">
        <f t="shared" si="105"/>
        <v>1564.0376477142854</v>
      </c>
      <c r="AE202" s="12">
        <f t="shared" si="111"/>
        <v>1610.9587771457141</v>
      </c>
      <c r="AF202" s="13">
        <f t="shared" si="106"/>
        <v>4147.2</v>
      </c>
      <c r="AG202" s="36">
        <f t="shared" si="88"/>
        <v>4147.2</v>
      </c>
      <c r="AH202" s="15">
        <f t="shared" si="107"/>
        <v>322.37554685266059</v>
      </c>
      <c r="AI202" s="15">
        <f t="shared" si="109"/>
        <v>2930836.6305600666</v>
      </c>
      <c r="AJ202" s="15">
        <f t="shared" si="110"/>
        <v>589619.1811977356</v>
      </c>
    </row>
    <row r="203" spans="1:36" x14ac:dyDescent="0.15">
      <c r="A203" s="2">
        <v>42142</v>
      </c>
      <c r="B203" s="38">
        <v>0.197486139</v>
      </c>
      <c r="C203" s="12">
        <f t="shared" si="93"/>
        <v>17062.802409600001</v>
      </c>
      <c r="D203" s="12">
        <f>Výpar!$I$18/31</f>
        <v>13963.628571428571</v>
      </c>
      <c r="E203" s="12">
        <f t="shared" si="94"/>
        <v>14382.53742857143</v>
      </c>
      <c r="F203" s="13">
        <f t="shared" ref="F203:F266" si="113">IF(K202&lt;4/5*$L$2,0.135*86400*1/3,0.135*86400)</f>
        <v>11664</v>
      </c>
      <c r="G203" s="13">
        <f t="shared" si="96"/>
        <v>7171.2000000000007</v>
      </c>
      <c r="H203" s="14">
        <f t="shared" si="96"/>
        <v>7171.2000000000007</v>
      </c>
      <c r="I203" s="15">
        <f t="shared" si="89"/>
        <v>26006.400000000001</v>
      </c>
      <c r="J203" s="15">
        <f t="shared" si="90"/>
        <v>-23326.135018971429</v>
      </c>
      <c r="K203" s="15">
        <f t="shared" si="97"/>
        <v>5564127.8835981702</v>
      </c>
      <c r="L203" s="15">
        <f t="shared" si="98"/>
        <v>6876035.0050671259</v>
      </c>
      <c r="N203" s="2">
        <v>42142</v>
      </c>
      <c r="O203" s="38">
        <f t="shared" si="91"/>
        <v>6.5179024685921627E-2</v>
      </c>
      <c r="P203" s="12">
        <f t="shared" si="99"/>
        <v>5631.467732863629</v>
      </c>
      <c r="Q203" s="12">
        <f t="shared" si="100"/>
        <v>3988.5942857142859</v>
      </c>
      <c r="R203" s="12">
        <f t="shared" si="101"/>
        <v>4108.2521142857149</v>
      </c>
      <c r="S203" s="13">
        <f t="shared" si="102"/>
        <v>7171.2000000000007</v>
      </c>
      <c r="T203" s="13">
        <f t="shared" si="87"/>
        <v>0</v>
      </c>
      <c r="U203" s="14">
        <v>0</v>
      </c>
      <c r="V203" s="15">
        <f t="shared" si="85"/>
        <v>7171.2000000000007</v>
      </c>
      <c r="W203" s="15">
        <f t="shared" si="103"/>
        <v>-5647.9843814220867</v>
      </c>
      <c r="X203" s="15">
        <f t="shared" si="112"/>
        <v>6508312.3562167911</v>
      </c>
      <c r="Y203" s="15">
        <f t="shared" si="108"/>
        <v>3306219.6224955888</v>
      </c>
      <c r="Z203" s="15">
        <f t="shared" si="104"/>
        <v>6518000</v>
      </c>
      <c r="AB203" s="2">
        <v>42142</v>
      </c>
      <c r="AC203" s="12">
        <f t="shared" si="92"/>
        <v>1861.05892754926</v>
      </c>
      <c r="AD203" s="12">
        <f t="shared" si="105"/>
        <v>1564.0376477142854</v>
      </c>
      <c r="AE203" s="12">
        <f t="shared" si="111"/>
        <v>1610.9587771457141</v>
      </c>
      <c r="AF203" s="13">
        <f t="shared" si="106"/>
        <v>4147.2</v>
      </c>
      <c r="AG203" s="36">
        <f t="shared" si="88"/>
        <v>4147.2</v>
      </c>
      <c r="AH203" s="15">
        <f t="shared" si="107"/>
        <v>-3897.0998495964541</v>
      </c>
      <c r="AI203" s="15">
        <f t="shared" si="109"/>
        <v>2926939.5307104699</v>
      </c>
      <c r="AJ203" s="15">
        <f t="shared" si="110"/>
        <v>566968.16205860872</v>
      </c>
    </row>
    <row r="204" spans="1:36" x14ac:dyDescent="0.15">
      <c r="A204" s="2">
        <v>42143</v>
      </c>
      <c r="B204" s="38">
        <v>0.19270351499999999</v>
      </c>
      <c r="C204" s="12">
        <f t="shared" si="93"/>
        <v>16649.583695999998</v>
      </c>
      <c r="D204" s="12">
        <f>Výpar!$I$18/31</f>
        <v>13963.628571428571</v>
      </c>
      <c r="E204" s="12">
        <f t="shared" si="94"/>
        <v>14382.53742857143</v>
      </c>
      <c r="F204" s="13">
        <f t="shared" si="113"/>
        <v>11664</v>
      </c>
      <c r="G204" s="13">
        <f t="shared" si="96"/>
        <v>7171.2000000000007</v>
      </c>
      <c r="H204" s="14">
        <f t="shared" si="96"/>
        <v>7171.2000000000007</v>
      </c>
      <c r="I204" s="15">
        <f t="shared" si="89"/>
        <v>26006.400000000001</v>
      </c>
      <c r="J204" s="15">
        <f t="shared" si="90"/>
        <v>-23739.353732571431</v>
      </c>
      <c r="K204" s="15">
        <f t="shared" si="97"/>
        <v>5540388.5298655992</v>
      </c>
      <c r="L204" s="15">
        <f t="shared" si="98"/>
        <v>6765684.1812001541</v>
      </c>
      <c r="N204" s="2">
        <v>42143</v>
      </c>
      <c r="O204" s="38">
        <f t="shared" si="91"/>
        <v>6.3600550523947738E-2</v>
      </c>
      <c r="P204" s="12">
        <f t="shared" si="99"/>
        <v>5495.0875652690847</v>
      </c>
      <c r="Q204" s="12">
        <f t="shared" si="100"/>
        <v>3988.5942857142859</v>
      </c>
      <c r="R204" s="12">
        <f t="shared" si="101"/>
        <v>4108.2521142857149</v>
      </c>
      <c r="S204" s="13">
        <f t="shared" si="102"/>
        <v>7171.2000000000007</v>
      </c>
      <c r="T204" s="13">
        <f t="shared" si="87"/>
        <v>0</v>
      </c>
      <c r="U204" s="14">
        <v>0</v>
      </c>
      <c r="V204" s="15">
        <f t="shared" si="85"/>
        <v>7171.2000000000007</v>
      </c>
      <c r="W204" s="15">
        <f t="shared" si="103"/>
        <v>-5784.3645490166309</v>
      </c>
      <c r="X204" s="15">
        <f t="shared" si="112"/>
        <v>6502527.9916677745</v>
      </c>
      <c r="Y204" s="15">
        <f t="shared" si="108"/>
        <v>3284963.2496143468</v>
      </c>
      <c r="Z204" s="15">
        <f t="shared" si="104"/>
        <v>6518000</v>
      </c>
      <c r="AB204" s="2">
        <v>42143</v>
      </c>
      <c r="AC204" s="12">
        <f t="shared" si="92"/>
        <v>1815.9887006595063</v>
      </c>
      <c r="AD204" s="12">
        <f t="shared" si="105"/>
        <v>1564.0376477142854</v>
      </c>
      <c r="AE204" s="12">
        <f t="shared" si="111"/>
        <v>1610.9587771457141</v>
      </c>
      <c r="AF204" s="13">
        <f t="shared" si="106"/>
        <v>4147.2</v>
      </c>
      <c r="AG204" s="36">
        <f t="shared" si="88"/>
        <v>4147.2</v>
      </c>
      <c r="AH204" s="15">
        <f t="shared" si="107"/>
        <v>-3942.170076486208</v>
      </c>
      <c r="AI204" s="15">
        <f t="shared" si="109"/>
        <v>2922997.3606339837</v>
      </c>
      <c r="AJ204" s="15">
        <f t="shared" si="110"/>
        <v>540329.90261610609</v>
      </c>
    </row>
    <row r="205" spans="1:36" x14ac:dyDescent="0.15">
      <c r="A205" s="2">
        <v>42144</v>
      </c>
      <c r="B205" s="38">
        <v>0.70167280399999998</v>
      </c>
      <c r="C205" s="12">
        <f t="shared" si="93"/>
        <v>60624.530265599999</v>
      </c>
      <c r="D205" s="12">
        <f>Výpar!$I$18/31</f>
        <v>13963.628571428571</v>
      </c>
      <c r="E205" s="12">
        <f t="shared" si="94"/>
        <v>14382.53742857143</v>
      </c>
      <c r="F205" s="13">
        <f t="shared" si="113"/>
        <v>11664</v>
      </c>
      <c r="G205" s="13">
        <f t="shared" si="96"/>
        <v>7171.2000000000007</v>
      </c>
      <c r="H205" s="14">
        <f t="shared" si="96"/>
        <v>7171.2000000000007</v>
      </c>
      <c r="I205" s="15">
        <f t="shared" si="89"/>
        <v>26006.400000000001</v>
      </c>
      <c r="J205" s="15">
        <f t="shared" si="90"/>
        <v>20235.592837028569</v>
      </c>
      <c r="K205" s="15">
        <f t="shared" si="97"/>
        <v>5560624.1227026274</v>
      </c>
      <c r="L205" s="15">
        <f t="shared" si="98"/>
        <v>6719543.8967398098</v>
      </c>
      <c r="N205" s="2">
        <v>42144</v>
      </c>
      <c r="O205" s="38">
        <f t="shared" si="91"/>
        <v>0.23158257711117558</v>
      </c>
      <c r="P205" s="12">
        <f t="shared" si="99"/>
        <v>20008.734662405572</v>
      </c>
      <c r="Q205" s="12">
        <f t="shared" si="100"/>
        <v>3988.5942857142859</v>
      </c>
      <c r="R205" s="12">
        <f t="shared" si="101"/>
        <v>4108.2521142857149</v>
      </c>
      <c r="S205" s="13">
        <f t="shared" si="102"/>
        <v>7171.2000000000007</v>
      </c>
      <c r="T205" s="13">
        <f t="shared" si="87"/>
        <v>0</v>
      </c>
      <c r="U205" s="14">
        <v>0</v>
      </c>
      <c r="V205" s="15">
        <f t="shared" si="85"/>
        <v>7171.2000000000007</v>
      </c>
      <c r="W205" s="15">
        <f t="shared" si="103"/>
        <v>8729.2825481198561</v>
      </c>
      <c r="X205" s="15">
        <f t="shared" si="112"/>
        <v>6511257.2742158948</v>
      </c>
      <c r="Y205" s="15">
        <f t="shared" si="108"/>
        <v>3286949.8063783618</v>
      </c>
      <c r="Z205" s="15">
        <f t="shared" si="104"/>
        <v>6518000</v>
      </c>
      <c r="AB205" s="2">
        <v>42144</v>
      </c>
      <c r="AC205" s="12">
        <f t="shared" si="92"/>
        <v>6612.3852677211025</v>
      </c>
      <c r="AD205" s="12">
        <f t="shared" si="105"/>
        <v>1564.0376477142854</v>
      </c>
      <c r="AE205" s="12">
        <f t="shared" si="111"/>
        <v>1610.9587771457141</v>
      </c>
      <c r="AF205" s="13">
        <f t="shared" si="106"/>
        <v>4147.2</v>
      </c>
      <c r="AG205" s="36">
        <f t="shared" si="88"/>
        <v>4147.2</v>
      </c>
      <c r="AH205" s="15">
        <f t="shared" si="107"/>
        <v>854.2264905753882</v>
      </c>
      <c r="AI205" s="15">
        <f t="shared" si="109"/>
        <v>2923851.5871245591</v>
      </c>
      <c r="AJ205" s="15">
        <f t="shared" si="110"/>
        <v>519342.26623124036</v>
      </c>
    </row>
    <row r="206" spans="1:36" x14ac:dyDescent="0.15">
      <c r="A206" s="2">
        <v>42145</v>
      </c>
      <c r="B206" s="38">
        <v>1.167096519</v>
      </c>
      <c r="C206" s="12">
        <f t="shared" si="93"/>
        <v>100837.1392416</v>
      </c>
      <c r="D206" s="12">
        <f>Výpar!$I$18/31</f>
        <v>13963.628571428571</v>
      </c>
      <c r="E206" s="12">
        <f t="shared" si="94"/>
        <v>14382.53742857143</v>
      </c>
      <c r="F206" s="13">
        <f t="shared" si="113"/>
        <v>11664</v>
      </c>
      <c r="G206" s="13">
        <f t="shared" si="96"/>
        <v>7171.2000000000007</v>
      </c>
      <c r="H206" s="14">
        <f t="shared" si="96"/>
        <v>7171.2000000000007</v>
      </c>
      <c r="I206" s="15">
        <f t="shared" si="89"/>
        <v>26006.400000000001</v>
      </c>
      <c r="J206" s="15">
        <f t="shared" si="90"/>
        <v>60448.201813028572</v>
      </c>
      <c r="K206" s="15">
        <f t="shared" si="97"/>
        <v>5621072.3245156556</v>
      </c>
      <c r="L206" s="15">
        <f t="shared" si="98"/>
        <v>6774064.4230684936</v>
      </c>
      <c r="N206" s="2">
        <v>42145</v>
      </c>
      <c r="O206" s="38">
        <f t="shared" si="91"/>
        <v>0.38519266824470239</v>
      </c>
      <c r="P206" s="12">
        <f t="shared" si="99"/>
        <v>33280.646536342283</v>
      </c>
      <c r="Q206" s="12">
        <f t="shared" si="100"/>
        <v>3988.5942857142859</v>
      </c>
      <c r="R206" s="12">
        <f t="shared" si="101"/>
        <v>4108.2521142857149</v>
      </c>
      <c r="S206" s="13">
        <f t="shared" si="102"/>
        <v>7171.2000000000007</v>
      </c>
      <c r="T206" s="13">
        <f t="shared" si="87"/>
        <v>0</v>
      </c>
      <c r="U206" s="14">
        <v>0</v>
      </c>
      <c r="V206" s="15">
        <f t="shared" si="85"/>
        <v>7171.2000000000007</v>
      </c>
      <c r="W206" s="15">
        <f t="shared" si="103"/>
        <v>22001.194422056567</v>
      </c>
      <c r="X206" s="15">
        <f t="shared" si="112"/>
        <v>6518000</v>
      </c>
      <c r="Y206" s="15">
        <f t="shared" si="108"/>
        <v>3308951.0008004182</v>
      </c>
      <c r="Z206" s="15">
        <f t="shared" si="104"/>
        <v>6518000</v>
      </c>
      <c r="AB206" s="2">
        <v>42145</v>
      </c>
      <c r="AC206" s="12">
        <f t="shared" si="92"/>
        <v>10998.41946880441</v>
      </c>
      <c r="AD206" s="12">
        <f t="shared" si="105"/>
        <v>1564.0376477142854</v>
      </c>
      <c r="AE206" s="12">
        <f t="shared" si="111"/>
        <v>1610.9587771457141</v>
      </c>
      <c r="AF206" s="13">
        <f t="shared" si="106"/>
        <v>4147.2</v>
      </c>
      <c r="AG206" s="36">
        <f t="shared" si="88"/>
        <v>4147.2</v>
      </c>
      <c r="AH206" s="15">
        <f t="shared" si="107"/>
        <v>5240.2606916586956</v>
      </c>
      <c r="AI206" s="15">
        <f t="shared" si="109"/>
        <v>2929091.8478162177</v>
      </c>
      <c r="AJ206" s="15">
        <f t="shared" si="110"/>
        <v>507980.92473911645</v>
      </c>
    </row>
    <row r="207" spans="1:36" x14ac:dyDescent="0.15">
      <c r="A207" s="2">
        <v>42146</v>
      </c>
      <c r="B207" s="38">
        <v>0.17717830900000001</v>
      </c>
      <c r="C207" s="12">
        <f t="shared" si="93"/>
        <v>15308.205897600001</v>
      </c>
      <c r="D207" s="12">
        <f>Výpar!$I$18/31</f>
        <v>13963.628571428571</v>
      </c>
      <c r="E207" s="12">
        <f t="shared" si="94"/>
        <v>14382.53742857143</v>
      </c>
      <c r="F207" s="13">
        <f t="shared" si="113"/>
        <v>11664</v>
      </c>
      <c r="G207" s="13">
        <f t="shared" si="96"/>
        <v>7171.2000000000007</v>
      </c>
      <c r="H207" s="14">
        <f t="shared" si="96"/>
        <v>7171.2000000000007</v>
      </c>
      <c r="I207" s="15">
        <f t="shared" si="89"/>
        <v>26006.400000000001</v>
      </c>
      <c r="J207" s="15">
        <f t="shared" si="90"/>
        <v>-25080.731530971429</v>
      </c>
      <c r="K207" s="15">
        <f t="shared" si="97"/>
        <v>5595991.5929846838</v>
      </c>
      <c r="L207" s="15">
        <f t="shared" si="98"/>
        <v>6717975.2845222056</v>
      </c>
      <c r="N207" s="2">
        <v>42146</v>
      </c>
      <c r="O207" s="38">
        <f t="shared" si="91"/>
        <v>5.8476556555297522E-2</v>
      </c>
      <c r="P207" s="12">
        <f t="shared" si="99"/>
        <v>5052.3744863777056</v>
      </c>
      <c r="Q207" s="12">
        <f t="shared" si="100"/>
        <v>3988.5942857142859</v>
      </c>
      <c r="R207" s="12">
        <f t="shared" si="101"/>
        <v>4108.2521142857149</v>
      </c>
      <c r="S207" s="13">
        <f t="shared" si="102"/>
        <v>7171.2000000000007</v>
      </c>
      <c r="T207" s="13">
        <f t="shared" si="87"/>
        <v>0</v>
      </c>
      <c r="U207" s="14">
        <v>0</v>
      </c>
      <c r="V207" s="15">
        <f t="shared" si="85"/>
        <v>7171.2000000000007</v>
      </c>
      <c r="W207" s="15">
        <f t="shared" si="103"/>
        <v>-6227.0776279080101</v>
      </c>
      <c r="X207" s="15">
        <f t="shared" si="112"/>
        <v>6511772.9223720916</v>
      </c>
      <c r="Y207" s="15">
        <f t="shared" si="108"/>
        <v>3296496.8455446013</v>
      </c>
      <c r="Z207" s="15">
        <f t="shared" si="104"/>
        <v>6518000</v>
      </c>
      <c r="AB207" s="2">
        <v>42146</v>
      </c>
      <c r="AC207" s="12">
        <f t="shared" si="92"/>
        <v>1669.6831251155875</v>
      </c>
      <c r="AD207" s="12">
        <f t="shared" si="105"/>
        <v>1564.0376477142854</v>
      </c>
      <c r="AE207" s="12">
        <f t="shared" si="111"/>
        <v>1610.9587771457141</v>
      </c>
      <c r="AF207" s="13">
        <f t="shared" si="106"/>
        <v>4147.2</v>
      </c>
      <c r="AG207" s="36">
        <f t="shared" si="88"/>
        <v>4147.2</v>
      </c>
      <c r="AH207" s="15">
        <f t="shared" si="107"/>
        <v>-4088.4756520301271</v>
      </c>
      <c r="AI207" s="15">
        <f t="shared" si="109"/>
        <v>2925003.3721641875</v>
      </c>
      <c r="AJ207" s="15">
        <f t="shared" si="110"/>
        <v>483202.37125127355</v>
      </c>
    </row>
    <row r="208" spans="1:36" x14ac:dyDescent="0.15">
      <c r="A208" s="2">
        <v>42147</v>
      </c>
      <c r="B208" s="38">
        <v>0.62096437800000004</v>
      </c>
      <c r="C208" s="12">
        <f t="shared" si="93"/>
        <v>53651.322259200002</v>
      </c>
      <c r="D208" s="12">
        <f>Výpar!$I$18/31</f>
        <v>13963.628571428571</v>
      </c>
      <c r="E208" s="12">
        <f t="shared" si="94"/>
        <v>14382.53742857143</v>
      </c>
      <c r="F208" s="13">
        <f t="shared" si="113"/>
        <v>11664</v>
      </c>
      <c r="G208" s="13">
        <f t="shared" si="96"/>
        <v>7171.2000000000007</v>
      </c>
      <c r="H208" s="14">
        <f t="shared" si="96"/>
        <v>7171.2000000000007</v>
      </c>
      <c r="I208" s="15">
        <f t="shared" si="89"/>
        <v>26006.400000000001</v>
      </c>
      <c r="J208" s="15">
        <f t="shared" si="90"/>
        <v>13262.384830628573</v>
      </c>
      <c r="K208" s="15">
        <f t="shared" si="97"/>
        <v>5609253.9778153123</v>
      </c>
      <c r="L208" s="15">
        <f t="shared" si="98"/>
        <v>6713491.6471681464</v>
      </c>
      <c r="N208" s="2">
        <v>42147</v>
      </c>
      <c r="O208" s="38">
        <f t="shared" si="91"/>
        <v>0.20494528237619736</v>
      </c>
      <c r="P208" s="12">
        <f t="shared" si="99"/>
        <v>17707.272397303452</v>
      </c>
      <c r="Q208" s="12">
        <f t="shared" si="100"/>
        <v>3988.5942857142859</v>
      </c>
      <c r="R208" s="12">
        <f t="shared" si="101"/>
        <v>4108.2521142857149</v>
      </c>
      <c r="S208" s="13">
        <f t="shared" si="102"/>
        <v>7171.2000000000007</v>
      </c>
      <c r="T208" s="13">
        <f t="shared" si="87"/>
        <v>0</v>
      </c>
      <c r="U208" s="14">
        <v>0</v>
      </c>
      <c r="V208" s="15">
        <f t="shared" si="85"/>
        <v>7171.2000000000007</v>
      </c>
      <c r="W208" s="15">
        <f t="shared" si="103"/>
        <v>6427.8202830177361</v>
      </c>
      <c r="X208" s="15">
        <f t="shared" si="112"/>
        <v>6518000</v>
      </c>
      <c r="Y208" s="15">
        <f t="shared" si="108"/>
        <v>3302924.6658276189</v>
      </c>
      <c r="Z208" s="15">
        <f t="shared" si="104"/>
        <v>6518000</v>
      </c>
      <c r="AB208" s="2">
        <v>42147</v>
      </c>
      <c r="AC208" s="12">
        <f t="shared" si="92"/>
        <v>5851.8096774729747</v>
      </c>
      <c r="AD208" s="12">
        <f t="shared" si="105"/>
        <v>1564.0376477142854</v>
      </c>
      <c r="AE208" s="12">
        <f t="shared" si="111"/>
        <v>1610.9587771457141</v>
      </c>
      <c r="AF208" s="13">
        <f t="shared" si="106"/>
        <v>4147.2</v>
      </c>
      <c r="AG208" s="36">
        <f t="shared" si="88"/>
        <v>4147.2</v>
      </c>
      <c r="AH208" s="15">
        <f t="shared" si="107"/>
        <v>93.650900327260388</v>
      </c>
      <c r="AI208" s="15">
        <f t="shared" si="109"/>
        <v>2925097.0230645146</v>
      </c>
      <c r="AJ208" s="15">
        <f t="shared" si="110"/>
        <v>462699.59521611512</v>
      </c>
    </row>
    <row r="209" spans="1:36" x14ac:dyDescent="0.15">
      <c r="A209" s="2">
        <v>42148</v>
      </c>
      <c r="B209" s="38">
        <v>1.076862765</v>
      </c>
      <c r="C209" s="12">
        <f t="shared" si="93"/>
        <v>93040.942895999993</v>
      </c>
      <c r="D209" s="12">
        <f>Výpar!$I$18/31</f>
        <v>13963.628571428571</v>
      </c>
      <c r="E209" s="12">
        <f t="shared" si="94"/>
        <v>14382.53742857143</v>
      </c>
      <c r="F209" s="13">
        <f t="shared" si="113"/>
        <v>11664</v>
      </c>
      <c r="G209" s="13">
        <f t="shared" si="96"/>
        <v>7171.2000000000007</v>
      </c>
      <c r="H209" s="14">
        <f t="shared" si="96"/>
        <v>7171.2000000000007</v>
      </c>
      <c r="I209" s="15">
        <f t="shared" si="89"/>
        <v>26006.400000000001</v>
      </c>
      <c r="J209" s="15">
        <f t="shared" si="90"/>
        <v>52652.005467428564</v>
      </c>
      <c r="K209" s="15">
        <f t="shared" si="97"/>
        <v>5627000</v>
      </c>
      <c r="L209" s="15">
        <f t="shared" si="98"/>
        <v>6766143.6526355753</v>
      </c>
      <c r="N209" s="2">
        <v>42148</v>
      </c>
      <c r="O209" s="38">
        <f t="shared" si="91"/>
        <v>0.35541160052394771</v>
      </c>
      <c r="P209" s="12">
        <f t="shared" si="99"/>
        <v>30707.562285269083</v>
      </c>
      <c r="Q209" s="12">
        <f t="shared" si="100"/>
        <v>3988.5942857142859</v>
      </c>
      <c r="R209" s="12">
        <f t="shared" si="101"/>
        <v>4108.2521142857149</v>
      </c>
      <c r="S209" s="13">
        <f t="shared" si="102"/>
        <v>7171.2000000000007</v>
      </c>
      <c r="T209" s="13">
        <f t="shared" si="87"/>
        <v>0</v>
      </c>
      <c r="U209" s="14">
        <v>0</v>
      </c>
      <c r="V209" s="15">
        <f t="shared" si="85"/>
        <v>7171.2000000000007</v>
      </c>
      <c r="W209" s="15">
        <f t="shared" si="103"/>
        <v>19428.110170983367</v>
      </c>
      <c r="X209" s="15">
        <f t="shared" si="112"/>
        <v>6518000</v>
      </c>
      <c r="Y209" s="15">
        <f t="shared" si="108"/>
        <v>3322352.7759986022</v>
      </c>
      <c r="Z209" s="15">
        <f t="shared" si="104"/>
        <v>6518000</v>
      </c>
      <c r="AB209" s="2">
        <v>42148</v>
      </c>
      <c r="AC209" s="12">
        <f t="shared" si="92"/>
        <v>10148.079620659506</v>
      </c>
      <c r="AD209" s="12">
        <f t="shared" si="105"/>
        <v>1564.0376477142854</v>
      </c>
      <c r="AE209" s="12">
        <f t="shared" si="111"/>
        <v>1610.9587771457141</v>
      </c>
      <c r="AF209" s="13">
        <f t="shared" si="106"/>
        <v>4147.2</v>
      </c>
      <c r="AG209" s="36">
        <f t="shared" si="88"/>
        <v>4147.2</v>
      </c>
      <c r="AH209" s="15">
        <f t="shared" si="107"/>
        <v>4389.9208435137916</v>
      </c>
      <c r="AI209" s="15">
        <f t="shared" si="109"/>
        <v>2929486.9439080283</v>
      </c>
      <c r="AJ209" s="15">
        <f t="shared" si="110"/>
        <v>450883.00996765692</v>
      </c>
    </row>
    <row r="210" spans="1:36" x14ac:dyDescent="0.15">
      <c r="A210" s="2">
        <v>42149</v>
      </c>
      <c r="B210" s="38">
        <v>1.075666454</v>
      </c>
      <c r="C210" s="12">
        <f t="shared" si="93"/>
        <v>92937.581625600011</v>
      </c>
      <c r="D210" s="12">
        <f>Výpar!$I$18/31</f>
        <v>13963.628571428571</v>
      </c>
      <c r="E210" s="12">
        <f t="shared" si="94"/>
        <v>14382.53742857143</v>
      </c>
      <c r="F210" s="13">
        <f t="shared" si="113"/>
        <v>11664</v>
      </c>
      <c r="G210" s="13">
        <f t="shared" si="96"/>
        <v>7171.2000000000007</v>
      </c>
      <c r="H210" s="14">
        <f t="shared" si="96"/>
        <v>7171.2000000000007</v>
      </c>
      <c r="I210" s="15">
        <f t="shared" si="89"/>
        <v>26006.400000000001</v>
      </c>
      <c r="J210" s="15">
        <f t="shared" si="90"/>
        <v>52548.644197028581</v>
      </c>
      <c r="K210" s="15">
        <f t="shared" si="97"/>
        <v>5627000</v>
      </c>
      <c r="L210" s="15">
        <f t="shared" si="98"/>
        <v>6818692.2968326034</v>
      </c>
      <c r="N210" s="2">
        <v>42149</v>
      </c>
      <c r="O210" s="38">
        <f t="shared" si="91"/>
        <v>0.35501676580493463</v>
      </c>
      <c r="P210" s="12">
        <f t="shared" si="99"/>
        <v>30673.44856554635</v>
      </c>
      <c r="Q210" s="12">
        <f t="shared" si="100"/>
        <v>3988.5942857142859</v>
      </c>
      <c r="R210" s="12">
        <f t="shared" si="101"/>
        <v>4108.2521142857149</v>
      </c>
      <c r="S210" s="13">
        <f t="shared" si="102"/>
        <v>7171.2000000000007</v>
      </c>
      <c r="T210" s="13">
        <f t="shared" si="87"/>
        <v>0</v>
      </c>
      <c r="U210" s="14">
        <v>0</v>
      </c>
      <c r="V210" s="15">
        <f t="shared" si="85"/>
        <v>7171.2000000000007</v>
      </c>
      <c r="W210" s="15">
        <f t="shared" si="103"/>
        <v>19393.996451260635</v>
      </c>
      <c r="X210" s="15">
        <f t="shared" si="112"/>
        <v>6518000</v>
      </c>
      <c r="Y210" s="15">
        <f t="shared" si="108"/>
        <v>3341746.7724498627</v>
      </c>
      <c r="Z210" s="15">
        <f t="shared" si="104"/>
        <v>6518000</v>
      </c>
      <c r="AB210" s="2">
        <v>42149</v>
      </c>
      <c r="AC210" s="12">
        <f t="shared" si="92"/>
        <v>10136.805891384382</v>
      </c>
      <c r="AD210" s="12">
        <f t="shared" si="105"/>
        <v>1564.0376477142854</v>
      </c>
      <c r="AE210" s="12">
        <f t="shared" si="111"/>
        <v>1610.9587771457141</v>
      </c>
      <c r="AF210" s="13">
        <f t="shared" si="106"/>
        <v>4147.2</v>
      </c>
      <c r="AG210" s="36">
        <f t="shared" si="88"/>
        <v>4147.2</v>
      </c>
      <c r="AH210" s="15">
        <f t="shared" si="107"/>
        <v>4378.6471142386672</v>
      </c>
      <c r="AI210" s="15">
        <f t="shared" si="109"/>
        <v>2933865.591022267</v>
      </c>
      <c r="AJ210" s="15">
        <f t="shared" si="110"/>
        <v>443433.79810416244</v>
      </c>
    </row>
    <row r="211" spans="1:36" x14ac:dyDescent="0.15">
      <c r="A211" s="2">
        <v>42150</v>
      </c>
      <c r="B211" s="38">
        <v>1.068419875</v>
      </c>
      <c r="C211" s="12">
        <f t="shared" si="93"/>
        <v>92311.477200000008</v>
      </c>
      <c r="D211" s="12">
        <f>Výpar!$I$18/31</f>
        <v>13963.628571428571</v>
      </c>
      <c r="E211" s="12">
        <f t="shared" si="94"/>
        <v>14382.53742857143</v>
      </c>
      <c r="F211" s="13">
        <f t="shared" si="113"/>
        <v>11664</v>
      </c>
      <c r="G211" s="13">
        <f t="shared" si="96"/>
        <v>7171.2000000000007</v>
      </c>
      <c r="H211" s="14">
        <f t="shared" si="96"/>
        <v>7171.2000000000007</v>
      </c>
      <c r="I211" s="15">
        <f t="shared" si="89"/>
        <v>26006.400000000001</v>
      </c>
      <c r="J211" s="15">
        <f t="shared" si="90"/>
        <v>51922.539771428579</v>
      </c>
      <c r="K211" s="15">
        <f t="shared" si="97"/>
        <v>5627000</v>
      </c>
      <c r="L211" s="15">
        <f t="shared" si="98"/>
        <v>6870614.8366040317</v>
      </c>
      <c r="N211" s="2">
        <v>42150</v>
      </c>
      <c r="O211" s="38">
        <f t="shared" si="91"/>
        <v>0.35262507920899855</v>
      </c>
      <c r="P211" s="12">
        <f t="shared" si="99"/>
        <v>30466.806843657476</v>
      </c>
      <c r="Q211" s="12">
        <f t="shared" si="100"/>
        <v>3988.5942857142859</v>
      </c>
      <c r="R211" s="12">
        <f t="shared" si="101"/>
        <v>4108.2521142857149</v>
      </c>
      <c r="S211" s="13">
        <f t="shared" si="102"/>
        <v>7171.2000000000007</v>
      </c>
      <c r="T211" s="13">
        <f t="shared" si="87"/>
        <v>0</v>
      </c>
      <c r="U211" s="14">
        <v>0</v>
      </c>
      <c r="V211" s="15">
        <f t="shared" si="85"/>
        <v>7171.2000000000007</v>
      </c>
      <c r="W211" s="15">
        <f t="shared" si="103"/>
        <v>19187.35472937176</v>
      </c>
      <c r="X211" s="15">
        <f t="shared" si="112"/>
        <v>6518000</v>
      </c>
      <c r="Y211" s="15">
        <f t="shared" si="108"/>
        <v>3360934.1271792343</v>
      </c>
      <c r="Z211" s="15">
        <f t="shared" si="104"/>
        <v>6518000</v>
      </c>
      <c r="AB211" s="2">
        <v>42150</v>
      </c>
      <c r="AC211" s="12">
        <f t="shared" si="92"/>
        <v>10068.515981973875</v>
      </c>
      <c r="AD211" s="12">
        <f t="shared" si="105"/>
        <v>1564.0376477142854</v>
      </c>
      <c r="AE211" s="12">
        <f t="shared" si="111"/>
        <v>1610.9587771457141</v>
      </c>
      <c r="AF211" s="13">
        <f t="shared" si="106"/>
        <v>4147.2</v>
      </c>
      <c r="AG211" s="36">
        <f t="shared" si="88"/>
        <v>4147.2</v>
      </c>
      <c r="AH211" s="15">
        <f t="shared" si="107"/>
        <v>4310.3572048281603</v>
      </c>
      <c r="AI211" s="15">
        <f t="shared" si="109"/>
        <v>2938175.948227095</v>
      </c>
      <c r="AJ211" s="15">
        <f t="shared" si="110"/>
        <v>440226.65353608516</v>
      </c>
    </row>
    <row r="212" spans="1:36" x14ac:dyDescent="0.15">
      <c r="A212" s="2">
        <v>42151</v>
      </c>
      <c r="B212" s="38">
        <v>1.0727803869999999</v>
      </c>
      <c r="C212" s="12">
        <f t="shared" si="93"/>
        <v>92688.225436799985</v>
      </c>
      <c r="D212" s="12">
        <f>Výpar!$I$18/31</f>
        <v>13963.628571428571</v>
      </c>
      <c r="E212" s="12">
        <f t="shared" si="94"/>
        <v>14382.53742857143</v>
      </c>
      <c r="F212" s="13">
        <f t="shared" si="113"/>
        <v>11664</v>
      </c>
      <c r="G212" s="13">
        <f t="shared" si="96"/>
        <v>7171.2000000000007</v>
      </c>
      <c r="H212" s="14">
        <f t="shared" si="96"/>
        <v>7171.2000000000007</v>
      </c>
      <c r="I212" s="15">
        <f t="shared" si="89"/>
        <v>26006.400000000001</v>
      </c>
      <c r="J212" s="15">
        <f t="shared" si="90"/>
        <v>52299.288008228556</v>
      </c>
      <c r="K212" s="15">
        <f t="shared" si="97"/>
        <v>5627000</v>
      </c>
      <c r="L212" s="15">
        <f t="shared" si="98"/>
        <v>6922914.1246122606</v>
      </c>
      <c r="N212" s="2">
        <v>42151</v>
      </c>
      <c r="O212" s="38">
        <f t="shared" si="91"/>
        <v>0.35406423803164</v>
      </c>
      <c r="P212" s="12">
        <f t="shared" si="99"/>
        <v>30591.150165933697</v>
      </c>
      <c r="Q212" s="12">
        <f t="shared" si="100"/>
        <v>3988.5942857142859</v>
      </c>
      <c r="R212" s="12">
        <f t="shared" si="101"/>
        <v>4108.2521142857149</v>
      </c>
      <c r="S212" s="13">
        <f t="shared" si="102"/>
        <v>7171.2000000000007</v>
      </c>
      <c r="T212" s="13">
        <f t="shared" si="87"/>
        <v>0</v>
      </c>
      <c r="U212" s="14">
        <v>0</v>
      </c>
      <c r="V212" s="15">
        <f t="shared" si="85"/>
        <v>7171.2000000000007</v>
      </c>
      <c r="W212" s="15">
        <f t="shared" si="103"/>
        <v>19311.698051647982</v>
      </c>
      <c r="X212" s="15">
        <f t="shared" si="112"/>
        <v>6518000</v>
      </c>
      <c r="Y212" s="15">
        <f t="shared" si="108"/>
        <v>3380245.8252308825</v>
      </c>
      <c r="Z212" s="15">
        <f t="shared" si="104"/>
        <v>6518000</v>
      </c>
      <c r="AB212" s="2">
        <v>42151</v>
      </c>
      <c r="AC212" s="12">
        <f t="shared" si="92"/>
        <v>10109.608333201044</v>
      </c>
      <c r="AD212" s="12">
        <f t="shared" si="105"/>
        <v>1564.0376477142854</v>
      </c>
      <c r="AE212" s="12">
        <f t="shared" si="111"/>
        <v>1610.9587771457141</v>
      </c>
      <c r="AF212" s="13">
        <f t="shared" si="106"/>
        <v>4147.2</v>
      </c>
      <c r="AG212" s="36">
        <f t="shared" si="88"/>
        <v>4147.2</v>
      </c>
      <c r="AH212" s="15">
        <f t="shared" si="107"/>
        <v>4351.4495560553296</v>
      </c>
      <c r="AI212" s="15">
        <f t="shared" si="109"/>
        <v>2942527.3977831504</v>
      </c>
      <c r="AJ212" s="15">
        <f t="shared" si="110"/>
        <v>441412.05087529088</v>
      </c>
    </row>
    <row r="213" spans="1:36" x14ac:dyDescent="0.15">
      <c r="A213" s="2">
        <v>42152</v>
      </c>
      <c r="B213" s="38">
        <v>0.62609778100000002</v>
      </c>
      <c r="C213" s="12">
        <f t="shared" si="93"/>
        <v>54094.848278400001</v>
      </c>
      <c r="D213" s="12">
        <f>Výpar!$I$18/31</f>
        <v>13963.628571428571</v>
      </c>
      <c r="E213" s="12">
        <f t="shared" si="94"/>
        <v>14382.53742857143</v>
      </c>
      <c r="F213" s="13">
        <f t="shared" si="113"/>
        <v>11664</v>
      </c>
      <c r="G213" s="13">
        <f t="shared" si="96"/>
        <v>7171.2000000000007</v>
      </c>
      <c r="H213" s="14">
        <f t="shared" si="96"/>
        <v>7171.2000000000007</v>
      </c>
      <c r="I213" s="15">
        <f t="shared" si="89"/>
        <v>26006.400000000001</v>
      </c>
      <c r="J213" s="15">
        <f t="shared" si="90"/>
        <v>13705.910849828571</v>
      </c>
      <c r="K213" s="15">
        <f t="shared" si="97"/>
        <v>5627000</v>
      </c>
      <c r="L213" s="15">
        <f t="shared" si="98"/>
        <v>6936620.0354620889</v>
      </c>
      <c r="N213" s="2">
        <v>42152</v>
      </c>
      <c r="O213" s="38">
        <f t="shared" si="91"/>
        <v>0.20663952888156747</v>
      </c>
      <c r="P213" s="12">
        <f t="shared" si="99"/>
        <v>17853.655295367429</v>
      </c>
      <c r="Q213" s="12">
        <f t="shared" si="100"/>
        <v>3988.5942857142859</v>
      </c>
      <c r="R213" s="12">
        <f t="shared" si="101"/>
        <v>4108.2521142857149</v>
      </c>
      <c r="S213" s="13">
        <f t="shared" si="102"/>
        <v>7171.2000000000007</v>
      </c>
      <c r="T213" s="13">
        <f t="shared" si="87"/>
        <v>0</v>
      </c>
      <c r="U213" s="14">
        <v>0</v>
      </c>
      <c r="V213" s="15">
        <f t="shared" si="85"/>
        <v>7171.2000000000007</v>
      </c>
      <c r="W213" s="15">
        <f t="shared" si="103"/>
        <v>6574.2031810817134</v>
      </c>
      <c r="X213" s="15">
        <f t="shared" si="112"/>
        <v>6518000</v>
      </c>
      <c r="Y213" s="15">
        <f t="shared" si="108"/>
        <v>3386820.0284119644</v>
      </c>
      <c r="Z213" s="15">
        <f t="shared" si="104"/>
        <v>6518000</v>
      </c>
      <c r="AB213" s="2">
        <v>42152</v>
      </c>
      <c r="AC213" s="12">
        <f t="shared" si="92"/>
        <v>5900.1855560548038</v>
      </c>
      <c r="AD213" s="12">
        <f t="shared" si="105"/>
        <v>1564.0376477142854</v>
      </c>
      <c r="AE213" s="12">
        <f t="shared" si="111"/>
        <v>1610.9587771457141</v>
      </c>
      <c r="AF213" s="13">
        <f t="shared" si="106"/>
        <v>4147.2</v>
      </c>
      <c r="AG213" s="36">
        <f t="shared" si="88"/>
        <v>4147.2</v>
      </c>
      <c r="AH213" s="15">
        <f t="shared" si="107"/>
        <v>142.02677890908944</v>
      </c>
      <c r="AI213" s="15">
        <f t="shared" si="109"/>
        <v>2942669.4245620593</v>
      </c>
      <c r="AJ213" s="15">
        <f t="shared" si="110"/>
        <v>438530.05221625895</v>
      </c>
    </row>
    <row r="214" spans="1:36" x14ac:dyDescent="0.15">
      <c r="A214" s="2">
        <v>42153</v>
      </c>
      <c r="B214" s="38">
        <v>0.63474681799999999</v>
      </c>
      <c r="C214" s="12">
        <f t="shared" si="93"/>
        <v>54842.125075199998</v>
      </c>
      <c r="D214" s="12">
        <f>Výpar!$I$18/31</f>
        <v>13963.628571428571</v>
      </c>
      <c r="E214" s="12">
        <f t="shared" si="94"/>
        <v>14382.53742857143</v>
      </c>
      <c r="F214" s="13">
        <f t="shared" si="113"/>
        <v>11664</v>
      </c>
      <c r="G214" s="13">
        <f t="shared" si="96"/>
        <v>7171.2000000000007</v>
      </c>
      <c r="H214" s="14">
        <f t="shared" si="96"/>
        <v>7171.2000000000007</v>
      </c>
      <c r="I214" s="15">
        <f t="shared" si="89"/>
        <v>26006.400000000001</v>
      </c>
      <c r="J214" s="15">
        <f t="shared" si="90"/>
        <v>14453.187646628568</v>
      </c>
      <c r="K214" s="15">
        <f t="shared" si="97"/>
        <v>5627000</v>
      </c>
      <c r="L214" s="15">
        <f t="shared" si="98"/>
        <v>6951073.2231087172</v>
      </c>
      <c r="N214" s="2">
        <v>42153</v>
      </c>
      <c r="O214" s="38">
        <f t="shared" si="91"/>
        <v>0.2094940876824383</v>
      </c>
      <c r="P214" s="12">
        <f t="shared" si="99"/>
        <v>18100.289175762668</v>
      </c>
      <c r="Q214" s="12">
        <f t="shared" si="100"/>
        <v>3988.5942857142859</v>
      </c>
      <c r="R214" s="12">
        <f t="shared" si="101"/>
        <v>4108.2521142857149</v>
      </c>
      <c r="S214" s="13">
        <f t="shared" si="102"/>
        <v>7171.2000000000007</v>
      </c>
      <c r="T214" s="13">
        <f t="shared" si="87"/>
        <v>0</v>
      </c>
      <c r="U214" s="14">
        <v>0</v>
      </c>
      <c r="V214" s="15">
        <f t="shared" si="85"/>
        <v>7171.2000000000007</v>
      </c>
      <c r="W214" s="15">
        <f t="shared" si="103"/>
        <v>6820.8370614769519</v>
      </c>
      <c r="X214" s="15">
        <f t="shared" si="112"/>
        <v>6518000</v>
      </c>
      <c r="Y214" s="15">
        <f t="shared" si="108"/>
        <v>3393640.8654734413</v>
      </c>
      <c r="Z214" s="15">
        <f t="shared" si="104"/>
        <v>6518000</v>
      </c>
      <c r="AB214" s="2">
        <v>42153</v>
      </c>
      <c r="AC214" s="12">
        <f t="shared" si="92"/>
        <v>5981.6918714096937</v>
      </c>
      <c r="AD214" s="12">
        <f t="shared" si="105"/>
        <v>1564.0376477142854</v>
      </c>
      <c r="AE214" s="12">
        <f t="shared" si="111"/>
        <v>1610.9587771457141</v>
      </c>
      <c r="AF214" s="13">
        <f t="shared" si="106"/>
        <v>4147.2</v>
      </c>
      <c r="AG214" s="36">
        <f t="shared" si="88"/>
        <v>4147.2</v>
      </c>
      <c r="AH214" s="15">
        <f t="shared" si="107"/>
        <v>223.53309426397936</v>
      </c>
      <c r="AI214" s="15">
        <f t="shared" si="109"/>
        <v>2942892.9576563234</v>
      </c>
      <c r="AJ214" s="15">
        <f t="shared" si="110"/>
        <v>435953.09296684631</v>
      </c>
    </row>
    <row r="215" spans="1:36" x14ac:dyDescent="0.15">
      <c r="A215" s="2">
        <v>42154</v>
      </c>
      <c r="B215" s="38">
        <v>0.63312839600000004</v>
      </c>
      <c r="C215" s="12">
        <f t="shared" si="93"/>
        <v>54702.293414400003</v>
      </c>
      <c r="D215" s="12">
        <f>Výpar!$I$18/31</f>
        <v>13963.628571428571</v>
      </c>
      <c r="E215" s="12">
        <f t="shared" si="94"/>
        <v>14382.53742857143</v>
      </c>
      <c r="F215" s="13">
        <f t="shared" si="113"/>
        <v>11664</v>
      </c>
      <c r="G215" s="13">
        <f t="shared" si="96"/>
        <v>7171.2000000000007</v>
      </c>
      <c r="H215" s="14">
        <f t="shared" si="96"/>
        <v>7171.2000000000007</v>
      </c>
      <c r="I215" s="15">
        <f t="shared" si="89"/>
        <v>26006.400000000001</v>
      </c>
      <c r="J215" s="15">
        <f t="shared" si="90"/>
        <v>14313.355985828573</v>
      </c>
      <c r="K215" s="15">
        <f t="shared" si="97"/>
        <v>5627000</v>
      </c>
      <c r="L215" s="15">
        <f t="shared" si="98"/>
        <v>6965386.5790945459</v>
      </c>
      <c r="N215" s="2">
        <v>42154</v>
      </c>
      <c r="O215" s="38">
        <f t="shared" si="91"/>
        <v>0.20895993795413642</v>
      </c>
      <c r="P215" s="12">
        <f t="shared" si="99"/>
        <v>18054.138639237386</v>
      </c>
      <c r="Q215" s="12">
        <f t="shared" si="100"/>
        <v>3988.5942857142859</v>
      </c>
      <c r="R215" s="12">
        <f t="shared" si="101"/>
        <v>4108.2521142857149</v>
      </c>
      <c r="S215" s="13">
        <f t="shared" si="102"/>
        <v>7171.2000000000007</v>
      </c>
      <c r="T215" s="13">
        <f t="shared" si="87"/>
        <v>0</v>
      </c>
      <c r="U215" s="14">
        <v>0</v>
      </c>
      <c r="V215" s="15">
        <f t="shared" si="85"/>
        <v>7171.2000000000007</v>
      </c>
      <c r="W215" s="15">
        <f t="shared" si="103"/>
        <v>6774.6865249516704</v>
      </c>
      <c r="X215" s="15">
        <f t="shared" si="112"/>
        <v>6518000</v>
      </c>
      <c r="Y215" s="15">
        <f t="shared" si="108"/>
        <v>3400415.5519983931</v>
      </c>
      <c r="Z215" s="15">
        <f t="shared" si="104"/>
        <v>6518000</v>
      </c>
      <c r="AB215" s="2">
        <v>42154</v>
      </c>
      <c r="AC215" s="12">
        <f t="shared" si="92"/>
        <v>5966.4402758957331</v>
      </c>
      <c r="AD215" s="12">
        <f t="shared" si="105"/>
        <v>1564.0376477142854</v>
      </c>
      <c r="AE215" s="12">
        <f t="shared" si="111"/>
        <v>1610.9587771457141</v>
      </c>
      <c r="AF215" s="13">
        <f t="shared" si="106"/>
        <v>4147.2</v>
      </c>
      <c r="AG215" s="36">
        <f t="shared" si="88"/>
        <v>4147.2</v>
      </c>
      <c r="AH215" s="15">
        <f t="shared" si="107"/>
        <v>208.28149875001873</v>
      </c>
      <c r="AI215" s="15">
        <f t="shared" si="109"/>
        <v>2943101.2391550737</v>
      </c>
      <c r="AJ215" s="15">
        <f t="shared" si="110"/>
        <v>433569.16362066998</v>
      </c>
    </row>
    <row r="216" spans="1:36" x14ac:dyDescent="0.15">
      <c r="A216" s="2">
        <v>42155</v>
      </c>
      <c r="B216" s="38">
        <v>0.64677602199999995</v>
      </c>
      <c r="C216" s="12">
        <f t="shared" si="93"/>
        <v>55881.448300799995</v>
      </c>
      <c r="D216" s="12">
        <f>Výpar!$I$18/31</f>
        <v>13963.628571428571</v>
      </c>
      <c r="E216" s="12">
        <f t="shared" si="94"/>
        <v>14382.53742857143</v>
      </c>
      <c r="F216" s="13">
        <f t="shared" si="113"/>
        <v>11664</v>
      </c>
      <c r="G216" s="13">
        <f t="shared" si="96"/>
        <v>7171.2000000000007</v>
      </c>
      <c r="H216" s="14">
        <f t="shared" si="96"/>
        <v>7171.2000000000007</v>
      </c>
      <c r="I216" s="15">
        <f t="shared" si="89"/>
        <v>26006.400000000001</v>
      </c>
      <c r="J216" s="15">
        <f t="shared" si="90"/>
        <v>15492.510872228566</v>
      </c>
      <c r="K216" s="15">
        <f t="shared" si="97"/>
        <v>5627000</v>
      </c>
      <c r="L216" s="15">
        <f t="shared" si="98"/>
        <v>6980879.0899667749</v>
      </c>
      <c r="N216" s="2">
        <v>42155</v>
      </c>
      <c r="O216" s="38">
        <f t="shared" si="91"/>
        <v>0.21346424877039183</v>
      </c>
      <c r="P216" s="12">
        <f t="shared" si="99"/>
        <v>18443.311093761855</v>
      </c>
      <c r="Q216" s="12">
        <f t="shared" si="100"/>
        <v>3988.5942857142859</v>
      </c>
      <c r="R216" s="12">
        <f t="shared" si="101"/>
        <v>4108.2521142857149</v>
      </c>
      <c r="S216" s="13">
        <f t="shared" si="102"/>
        <v>7171.2000000000007</v>
      </c>
      <c r="T216" s="13">
        <f t="shared" si="87"/>
        <v>0</v>
      </c>
      <c r="U216" s="14">
        <v>0</v>
      </c>
      <c r="V216" s="15">
        <f t="shared" si="85"/>
        <v>7171.2000000000007</v>
      </c>
      <c r="W216" s="15">
        <f t="shared" si="103"/>
        <v>7163.8589794761392</v>
      </c>
      <c r="X216" s="15">
        <f t="shared" si="112"/>
        <v>6518000</v>
      </c>
      <c r="Y216" s="15">
        <f t="shared" si="108"/>
        <v>3407579.4109778693</v>
      </c>
      <c r="Z216" s="15">
        <f t="shared" si="104"/>
        <v>6518000</v>
      </c>
      <c r="AB216" s="2">
        <v>42155</v>
      </c>
      <c r="AC216" s="12">
        <f t="shared" si="92"/>
        <v>6095.0520171337012</v>
      </c>
      <c r="AD216" s="12">
        <f t="shared" si="105"/>
        <v>1564.0376477142854</v>
      </c>
      <c r="AE216" s="12">
        <f t="shared" si="111"/>
        <v>1610.9587771457141</v>
      </c>
      <c r="AF216" s="13">
        <f t="shared" si="106"/>
        <v>4147.2</v>
      </c>
      <c r="AG216" s="36">
        <f t="shared" si="88"/>
        <v>4147.2</v>
      </c>
      <c r="AH216" s="15">
        <f t="shared" si="107"/>
        <v>336.89323998798682</v>
      </c>
      <c r="AI216" s="15">
        <f t="shared" si="109"/>
        <v>2943438.1323950617</v>
      </c>
      <c r="AJ216" s="15">
        <f t="shared" si="110"/>
        <v>431650.73925571947</v>
      </c>
    </row>
    <row r="217" spans="1:36" x14ac:dyDescent="0.15">
      <c r="A217" s="2">
        <v>42156</v>
      </c>
      <c r="B217" s="38">
        <v>0.19629048299999999</v>
      </c>
      <c r="C217" s="12">
        <f t="shared" si="93"/>
        <v>16959.497731199997</v>
      </c>
      <c r="D217" s="12">
        <f>Výpar!J$18/30</f>
        <v>16333.186567164183</v>
      </c>
      <c r="E217" s="12">
        <f t="shared" si="94"/>
        <v>16823.18216417911</v>
      </c>
      <c r="F217" s="13">
        <f t="shared" si="113"/>
        <v>11664</v>
      </c>
      <c r="G217" s="13">
        <f t="shared" si="96"/>
        <v>7171.2000000000007</v>
      </c>
      <c r="H217" s="14">
        <f t="shared" si="96"/>
        <v>7171.2000000000007</v>
      </c>
      <c r="I217" s="15">
        <f t="shared" si="89"/>
        <v>26006.400000000001</v>
      </c>
      <c r="J217" s="15">
        <f t="shared" si="90"/>
        <v>-25870.084432979114</v>
      </c>
      <c r="K217" s="15">
        <f t="shared" si="97"/>
        <v>5601129.9155670209</v>
      </c>
      <c r="L217" s="15">
        <f t="shared" si="98"/>
        <v>6929138.9211008167</v>
      </c>
      <c r="N217" s="2">
        <v>42156</v>
      </c>
      <c r="O217" s="38">
        <f t="shared" si="91"/>
        <v>6.4784406145428144E-2</v>
      </c>
      <c r="P217" s="12">
        <f t="shared" si="99"/>
        <v>5597.3726909649913</v>
      </c>
      <c r="Q217" s="12">
        <f t="shared" si="100"/>
        <v>4665.4388059701505</v>
      </c>
      <c r="R217" s="12">
        <f t="shared" si="101"/>
        <v>4805.4019701492552</v>
      </c>
      <c r="S217" s="13">
        <f t="shared" si="102"/>
        <v>7171.2000000000007</v>
      </c>
      <c r="T217" s="13">
        <f t="shared" si="87"/>
        <v>0</v>
      </c>
      <c r="U217" s="14">
        <v>0</v>
      </c>
      <c r="V217" s="15">
        <f t="shared" si="85"/>
        <v>7171.2000000000007</v>
      </c>
      <c r="W217" s="15">
        <f t="shared" si="103"/>
        <v>-6379.2292791842638</v>
      </c>
      <c r="X217" s="15">
        <f t="shared" si="112"/>
        <v>6511620.7707208153</v>
      </c>
      <c r="Y217" s="15">
        <f t="shared" si="108"/>
        <v>3394820.9524194999</v>
      </c>
      <c r="Z217" s="15">
        <f t="shared" si="104"/>
        <v>6518000</v>
      </c>
      <c r="AB217" s="2">
        <v>42156</v>
      </c>
      <c r="AC217" s="12">
        <f t="shared" si="92"/>
        <v>1849.7913708268211</v>
      </c>
      <c r="AD217" s="12">
        <f t="shared" si="105"/>
        <v>1829.4470214179107</v>
      </c>
      <c r="AE217" s="12">
        <f t="shared" si="111"/>
        <v>1884.3304320604482</v>
      </c>
      <c r="AF217" s="13">
        <f t="shared" si="106"/>
        <v>4147.2</v>
      </c>
      <c r="AG217" s="36">
        <f t="shared" si="88"/>
        <v>4147.2</v>
      </c>
      <c r="AH217" s="15">
        <f t="shared" si="107"/>
        <v>-4181.7390612336276</v>
      </c>
      <c r="AI217" s="15">
        <f t="shared" si="109"/>
        <v>2939256.3933338281</v>
      </c>
      <c r="AJ217" s="15">
        <f t="shared" si="110"/>
        <v>421031.94352831377</v>
      </c>
    </row>
    <row r="218" spans="1:36" x14ac:dyDescent="0.15">
      <c r="A218" s="2">
        <v>42157</v>
      </c>
      <c r="B218" s="38">
        <v>0.63003552699999998</v>
      </c>
      <c r="C218" s="12">
        <f t="shared" si="93"/>
        <v>54435.0695328</v>
      </c>
      <c r="D218" s="12">
        <f>Výpar!J$18/30</f>
        <v>16333.186567164183</v>
      </c>
      <c r="E218" s="12">
        <f t="shared" si="94"/>
        <v>16823.18216417911</v>
      </c>
      <c r="F218" s="13">
        <f t="shared" si="113"/>
        <v>11664</v>
      </c>
      <c r="G218" s="13">
        <f t="shared" si="96"/>
        <v>7171.2000000000007</v>
      </c>
      <c r="H218" s="14">
        <f t="shared" si="96"/>
        <v>7171.2000000000007</v>
      </c>
      <c r="I218" s="15">
        <f t="shared" si="89"/>
        <v>26006.400000000001</v>
      </c>
      <c r="J218" s="15">
        <f t="shared" si="90"/>
        <v>11605.487368620888</v>
      </c>
      <c r="K218" s="15">
        <f t="shared" si="97"/>
        <v>5612735.4029356418</v>
      </c>
      <c r="L218" s="15">
        <f t="shared" si="98"/>
        <v>6926479.8114050794</v>
      </c>
      <c r="N218" s="2">
        <v>42157</v>
      </c>
      <c r="O218" s="38">
        <f t="shared" si="91"/>
        <v>0.20793915651640055</v>
      </c>
      <c r="P218" s="12">
        <f t="shared" si="99"/>
        <v>17965.943123017008</v>
      </c>
      <c r="Q218" s="12">
        <f t="shared" si="100"/>
        <v>4665.4388059701505</v>
      </c>
      <c r="R218" s="12">
        <f t="shared" si="101"/>
        <v>4805.4019701492552</v>
      </c>
      <c r="S218" s="13">
        <f t="shared" si="102"/>
        <v>7171.2000000000007</v>
      </c>
      <c r="T218" s="13">
        <f t="shared" si="87"/>
        <v>0</v>
      </c>
      <c r="U218" s="14">
        <v>0</v>
      </c>
      <c r="V218" s="15">
        <f t="shared" si="85"/>
        <v>7171.2000000000007</v>
      </c>
      <c r="W218" s="15">
        <f t="shared" si="103"/>
        <v>5989.3411528677534</v>
      </c>
      <c r="X218" s="15">
        <f t="shared" si="112"/>
        <v>6517610.1118736826</v>
      </c>
      <c r="Y218" s="15">
        <f t="shared" si="108"/>
        <v>3400420.4054460498</v>
      </c>
      <c r="Z218" s="15">
        <f t="shared" si="104"/>
        <v>6518000</v>
      </c>
      <c r="AB218" s="2">
        <v>42157</v>
      </c>
      <c r="AC218" s="12">
        <f t="shared" si="92"/>
        <v>5937.2938684904502</v>
      </c>
      <c r="AD218" s="12">
        <f t="shared" si="105"/>
        <v>1829.4470214179107</v>
      </c>
      <c r="AE218" s="12">
        <f t="shared" si="111"/>
        <v>1884.3304320604482</v>
      </c>
      <c r="AF218" s="13">
        <f t="shared" si="106"/>
        <v>4147.2</v>
      </c>
      <c r="AG218" s="36">
        <f t="shared" si="88"/>
        <v>4147.2</v>
      </c>
      <c r="AH218" s="15">
        <f t="shared" si="107"/>
        <v>-94.236563569997998</v>
      </c>
      <c r="AI218" s="15">
        <f t="shared" si="109"/>
        <v>2939162.1567702582</v>
      </c>
      <c r="AJ218" s="15">
        <f t="shared" si="110"/>
        <v>414406.41373500193</v>
      </c>
    </row>
    <row r="219" spans="1:36" x14ac:dyDescent="0.15">
      <c r="A219" s="2">
        <v>42158</v>
      </c>
      <c r="B219" s="38">
        <v>0.191507858</v>
      </c>
      <c r="C219" s="12">
        <f t="shared" si="93"/>
        <v>16546.278931199999</v>
      </c>
      <c r="D219" s="12">
        <f>Výpar!J$18/30</f>
        <v>16333.186567164183</v>
      </c>
      <c r="E219" s="12">
        <f t="shared" si="94"/>
        <v>16823.18216417911</v>
      </c>
      <c r="F219" s="13">
        <f t="shared" si="113"/>
        <v>11664</v>
      </c>
      <c r="G219" s="13">
        <f t="shared" si="96"/>
        <v>7171.2000000000007</v>
      </c>
      <c r="H219" s="14">
        <f t="shared" si="96"/>
        <v>7171.2000000000007</v>
      </c>
      <c r="I219" s="15">
        <f t="shared" si="89"/>
        <v>26006.400000000001</v>
      </c>
      <c r="J219" s="15">
        <f t="shared" si="90"/>
        <v>-26283.303232979113</v>
      </c>
      <c r="K219" s="15">
        <f t="shared" si="97"/>
        <v>5586452.0997026628</v>
      </c>
      <c r="L219" s="15">
        <f t="shared" si="98"/>
        <v>6859648.6078747632</v>
      </c>
      <c r="N219" s="2">
        <v>42158</v>
      </c>
      <c r="O219" s="38">
        <f t="shared" si="91"/>
        <v>6.3205931653410735E-2</v>
      </c>
      <c r="P219" s="12">
        <f t="shared" si="99"/>
        <v>5460.9924948546877</v>
      </c>
      <c r="Q219" s="12">
        <f t="shared" si="100"/>
        <v>4665.4388059701505</v>
      </c>
      <c r="R219" s="12">
        <f t="shared" si="101"/>
        <v>4805.4019701492552</v>
      </c>
      <c r="S219" s="13">
        <f t="shared" si="102"/>
        <v>7171.2000000000007</v>
      </c>
      <c r="T219" s="13">
        <f t="shared" si="87"/>
        <v>0</v>
      </c>
      <c r="U219" s="14">
        <v>0</v>
      </c>
      <c r="V219" s="15">
        <f t="shared" si="85"/>
        <v>7171.2000000000007</v>
      </c>
      <c r="W219" s="15">
        <f t="shared" si="103"/>
        <v>-6515.6094752945673</v>
      </c>
      <c r="X219" s="15">
        <f t="shared" si="112"/>
        <v>6511094.5023983885</v>
      </c>
      <c r="Y219" s="15">
        <f t="shared" si="108"/>
        <v>3386999.2983691441</v>
      </c>
      <c r="Z219" s="15">
        <f t="shared" si="104"/>
        <v>6518000</v>
      </c>
      <c r="AB219" s="2">
        <v>42158</v>
      </c>
      <c r="AC219" s="12">
        <f t="shared" si="92"/>
        <v>1804.7211345133237</v>
      </c>
      <c r="AD219" s="12">
        <f t="shared" si="105"/>
        <v>1829.4470214179107</v>
      </c>
      <c r="AE219" s="12">
        <f t="shared" si="111"/>
        <v>1884.3304320604482</v>
      </c>
      <c r="AF219" s="13">
        <f t="shared" si="106"/>
        <v>4147.2</v>
      </c>
      <c r="AG219" s="36">
        <f t="shared" si="88"/>
        <v>4147.2</v>
      </c>
      <c r="AH219" s="15">
        <f t="shared" si="107"/>
        <v>-4226.8092975471245</v>
      </c>
      <c r="AI219" s="15">
        <f t="shared" si="109"/>
        <v>2934935.347472711</v>
      </c>
      <c r="AJ219" s="15">
        <f t="shared" si="110"/>
        <v>399421.50191016553</v>
      </c>
    </row>
    <row r="220" spans="1:36" x14ac:dyDescent="0.15">
      <c r="A220" s="2">
        <v>42159</v>
      </c>
      <c r="B220" s="38">
        <v>0.191507858</v>
      </c>
      <c r="C220" s="12">
        <f t="shared" si="93"/>
        <v>16546.278931199999</v>
      </c>
      <c r="D220" s="12">
        <f>Výpar!J$18/30</f>
        <v>16333.186567164183</v>
      </c>
      <c r="E220" s="12">
        <f t="shared" si="94"/>
        <v>16823.18216417911</v>
      </c>
      <c r="F220" s="13">
        <f t="shared" si="113"/>
        <v>11664</v>
      </c>
      <c r="G220" s="13">
        <f t="shared" si="96"/>
        <v>7171.2000000000007</v>
      </c>
      <c r="H220" s="14">
        <f t="shared" si="96"/>
        <v>7171.2000000000007</v>
      </c>
      <c r="I220" s="15">
        <f t="shared" si="89"/>
        <v>26006.400000000001</v>
      </c>
      <c r="J220" s="15">
        <f t="shared" si="90"/>
        <v>-26283.303232979113</v>
      </c>
      <c r="K220" s="15">
        <f t="shared" si="97"/>
        <v>5560168.7964696838</v>
      </c>
      <c r="L220" s="15">
        <f t="shared" si="98"/>
        <v>6766534.1011114679</v>
      </c>
      <c r="N220" s="2">
        <v>42159</v>
      </c>
      <c r="O220" s="38">
        <f t="shared" si="91"/>
        <v>6.3205931653410735E-2</v>
      </c>
      <c r="P220" s="12">
        <f t="shared" si="99"/>
        <v>5460.9924948546877</v>
      </c>
      <c r="Q220" s="12">
        <f t="shared" si="100"/>
        <v>4665.4388059701505</v>
      </c>
      <c r="R220" s="12">
        <f t="shared" si="101"/>
        <v>4805.4019701492552</v>
      </c>
      <c r="S220" s="13">
        <f t="shared" si="102"/>
        <v>7171.2000000000007</v>
      </c>
      <c r="T220" s="13">
        <f t="shared" si="87"/>
        <v>0</v>
      </c>
      <c r="U220" s="14">
        <v>0</v>
      </c>
      <c r="V220" s="15">
        <f t="shared" si="85"/>
        <v>7171.2000000000007</v>
      </c>
      <c r="W220" s="15">
        <f t="shared" si="103"/>
        <v>-6515.6094752945673</v>
      </c>
      <c r="X220" s="15">
        <f t="shared" si="112"/>
        <v>6504578.8929230943</v>
      </c>
      <c r="Y220" s="15">
        <f t="shared" si="108"/>
        <v>3367062.5818169443</v>
      </c>
      <c r="Z220" s="15">
        <f t="shared" si="104"/>
        <v>6518000</v>
      </c>
      <c r="AB220" s="2">
        <v>42159</v>
      </c>
      <c r="AC220" s="12">
        <f t="shared" si="92"/>
        <v>1804.7211345133237</v>
      </c>
      <c r="AD220" s="12">
        <f t="shared" si="105"/>
        <v>1829.4470214179107</v>
      </c>
      <c r="AE220" s="12">
        <f t="shared" si="111"/>
        <v>1884.3304320604482</v>
      </c>
      <c r="AF220" s="13">
        <f t="shared" si="106"/>
        <v>4147.2</v>
      </c>
      <c r="AG220" s="36">
        <f t="shared" si="88"/>
        <v>4147.2</v>
      </c>
      <c r="AH220" s="15">
        <f t="shared" si="107"/>
        <v>-4226.8092975471245</v>
      </c>
      <c r="AI220" s="15">
        <f t="shared" si="109"/>
        <v>2930708.5381751638</v>
      </c>
      <c r="AJ220" s="15">
        <f t="shared" si="110"/>
        <v>380209.78078778193</v>
      </c>
    </row>
    <row r="221" spans="1:36" x14ac:dyDescent="0.15">
      <c r="A221" s="2">
        <v>42160</v>
      </c>
      <c r="B221" s="38">
        <v>0.66204207100000001</v>
      </c>
      <c r="C221" s="12">
        <f t="shared" si="93"/>
        <v>57200.4349344</v>
      </c>
      <c r="D221" s="12">
        <f>Výpar!J$18/30</f>
        <v>16333.186567164183</v>
      </c>
      <c r="E221" s="12">
        <f t="shared" si="94"/>
        <v>16823.18216417911</v>
      </c>
      <c r="F221" s="13">
        <f t="shared" si="113"/>
        <v>11664</v>
      </c>
      <c r="G221" s="13">
        <f t="shared" si="96"/>
        <v>7171.2000000000007</v>
      </c>
      <c r="H221" s="14">
        <f t="shared" si="96"/>
        <v>7171.2000000000007</v>
      </c>
      <c r="I221" s="15">
        <f t="shared" si="89"/>
        <v>26006.400000000001</v>
      </c>
      <c r="J221" s="15">
        <f t="shared" si="90"/>
        <v>14370.852770220888</v>
      </c>
      <c r="K221" s="15">
        <f t="shared" si="97"/>
        <v>5574539.6492399042</v>
      </c>
      <c r="L221" s="15">
        <f t="shared" si="98"/>
        <v>6728444.6031215927</v>
      </c>
      <c r="N221" s="2">
        <v>42160</v>
      </c>
      <c r="O221" s="38">
        <f t="shared" si="91"/>
        <v>0.21850270964499272</v>
      </c>
      <c r="P221" s="12">
        <f t="shared" si="99"/>
        <v>18878.634113327371</v>
      </c>
      <c r="Q221" s="12">
        <f t="shared" si="100"/>
        <v>4665.4388059701505</v>
      </c>
      <c r="R221" s="12">
        <f t="shared" si="101"/>
        <v>4805.4019701492552</v>
      </c>
      <c r="S221" s="13">
        <f t="shared" si="102"/>
        <v>7171.2000000000007</v>
      </c>
      <c r="T221" s="13">
        <f t="shared" si="87"/>
        <v>0</v>
      </c>
      <c r="U221" s="14">
        <v>0</v>
      </c>
      <c r="V221" s="15">
        <f t="shared" si="85"/>
        <v>7171.2000000000007</v>
      </c>
      <c r="W221" s="15">
        <f t="shared" si="103"/>
        <v>6902.0321431781158</v>
      </c>
      <c r="X221" s="15">
        <f t="shared" si="112"/>
        <v>6511480.9250662727</v>
      </c>
      <c r="Y221" s="15">
        <f t="shared" si="108"/>
        <v>3367445.5390263954</v>
      </c>
      <c r="Z221" s="15">
        <f t="shared" si="104"/>
        <v>6518000</v>
      </c>
      <c r="AB221" s="2">
        <v>42160</v>
      </c>
      <c r="AC221" s="12">
        <f t="shared" si="92"/>
        <v>6238.9153633093756</v>
      </c>
      <c r="AD221" s="12">
        <f t="shared" si="105"/>
        <v>1829.4470214179107</v>
      </c>
      <c r="AE221" s="12">
        <f t="shared" si="111"/>
        <v>1884.3304320604482</v>
      </c>
      <c r="AF221" s="13">
        <f t="shared" si="106"/>
        <v>4147.2</v>
      </c>
      <c r="AG221" s="36">
        <f t="shared" si="88"/>
        <v>4147.2</v>
      </c>
      <c r="AH221" s="15">
        <f t="shared" si="107"/>
        <v>207.38493124892739</v>
      </c>
      <c r="AI221" s="15">
        <f t="shared" si="109"/>
        <v>2930915.9231064129</v>
      </c>
      <c r="AJ221" s="15">
        <f t="shared" si="110"/>
        <v>365639.63882544369</v>
      </c>
    </row>
    <row r="222" spans="1:36" x14ac:dyDescent="0.15">
      <c r="A222" s="2">
        <v>42161</v>
      </c>
      <c r="B222" s="38">
        <v>0.67251829600000002</v>
      </c>
      <c r="C222" s="12">
        <f t="shared" si="93"/>
        <v>58105.580774400005</v>
      </c>
      <c r="D222" s="12">
        <f>Výpar!J$18/30</f>
        <v>16333.186567164183</v>
      </c>
      <c r="E222" s="12">
        <f t="shared" si="94"/>
        <v>16823.18216417911</v>
      </c>
      <c r="F222" s="13">
        <f t="shared" si="113"/>
        <v>11664</v>
      </c>
      <c r="G222" s="13">
        <f t="shared" si="96"/>
        <v>7171.2000000000007</v>
      </c>
      <c r="H222" s="14">
        <f t="shared" si="96"/>
        <v>7171.2000000000007</v>
      </c>
      <c r="I222" s="15">
        <f t="shared" si="89"/>
        <v>26006.400000000001</v>
      </c>
      <c r="J222" s="15">
        <f t="shared" si="90"/>
        <v>15275.998610220893</v>
      </c>
      <c r="K222" s="15">
        <f t="shared" si="97"/>
        <v>5589815.6478501251</v>
      </c>
      <c r="L222" s="15">
        <f t="shared" si="98"/>
        <v>6706536.2495819386</v>
      </c>
      <c r="N222" s="2">
        <v>42161</v>
      </c>
      <c r="O222" s="38">
        <f t="shared" si="91"/>
        <v>0.22196032004412189</v>
      </c>
      <c r="P222" s="12">
        <f t="shared" si="99"/>
        <v>19177.371651812133</v>
      </c>
      <c r="Q222" s="12">
        <f t="shared" si="100"/>
        <v>4665.4388059701505</v>
      </c>
      <c r="R222" s="12">
        <f t="shared" si="101"/>
        <v>4805.4019701492552</v>
      </c>
      <c r="S222" s="13">
        <f t="shared" si="102"/>
        <v>7171.2000000000007</v>
      </c>
      <c r="T222" s="13">
        <f t="shared" si="87"/>
        <v>0</v>
      </c>
      <c r="U222" s="14">
        <v>0</v>
      </c>
      <c r="V222" s="15">
        <f t="shared" si="85"/>
        <v>7171.2000000000007</v>
      </c>
      <c r="W222" s="15">
        <f t="shared" si="103"/>
        <v>7200.7696816628777</v>
      </c>
      <c r="X222" s="15">
        <f t="shared" si="112"/>
        <v>6518000</v>
      </c>
      <c r="Y222" s="15">
        <f t="shared" si="108"/>
        <v>3374646.3087080582</v>
      </c>
      <c r="Z222" s="15">
        <f t="shared" si="104"/>
        <v>6518000</v>
      </c>
      <c r="AB222" s="2">
        <v>42161</v>
      </c>
      <c r="AC222" s="12">
        <f t="shared" si="92"/>
        <v>6337.6406316344846</v>
      </c>
      <c r="AD222" s="12">
        <f t="shared" si="105"/>
        <v>1829.4470214179107</v>
      </c>
      <c r="AE222" s="12">
        <f t="shared" si="111"/>
        <v>1884.3304320604482</v>
      </c>
      <c r="AF222" s="13">
        <f t="shared" si="106"/>
        <v>4147.2</v>
      </c>
      <c r="AG222" s="36">
        <f t="shared" si="88"/>
        <v>4147.2</v>
      </c>
      <c r="AH222" s="15">
        <f t="shared" si="107"/>
        <v>306.11019957403641</v>
      </c>
      <c r="AI222" s="15">
        <f t="shared" si="109"/>
        <v>2931222.0333059868</v>
      </c>
      <c r="AJ222" s="15">
        <f t="shared" si="110"/>
        <v>351474.3323310042</v>
      </c>
    </row>
    <row r="223" spans="1:36" x14ac:dyDescent="0.15">
      <c r="A223" s="2">
        <v>42162</v>
      </c>
      <c r="B223" s="38">
        <v>0.20824704399999999</v>
      </c>
      <c r="C223" s="12">
        <f t="shared" si="93"/>
        <v>17992.544601599999</v>
      </c>
      <c r="D223" s="12">
        <f>Výpar!J$18/30</f>
        <v>16333.186567164183</v>
      </c>
      <c r="E223" s="12">
        <f t="shared" si="94"/>
        <v>16823.18216417911</v>
      </c>
      <c r="F223" s="13">
        <f t="shared" si="113"/>
        <v>11664</v>
      </c>
      <c r="G223" s="13">
        <f t="shared" si="96"/>
        <v>7171.2000000000007</v>
      </c>
      <c r="H223" s="14">
        <f t="shared" si="96"/>
        <v>7171.2000000000007</v>
      </c>
      <c r="I223" s="15">
        <f t="shared" si="89"/>
        <v>26006.400000000001</v>
      </c>
      <c r="J223" s="15">
        <f t="shared" si="90"/>
        <v>-24837.037562579113</v>
      </c>
      <c r="K223" s="15">
        <f t="shared" si="97"/>
        <v>5564978.6102875462</v>
      </c>
      <c r="L223" s="15">
        <f t="shared" si="98"/>
        <v>6619677.8223069059</v>
      </c>
      <c r="N223" s="2">
        <v>42162</v>
      </c>
      <c r="O223" s="38">
        <f t="shared" si="91"/>
        <v>6.873059188040638E-2</v>
      </c>
      <c r="P223" s="12">
        <f t="shared" si="99"/>
        <v>5938.3231384671117</v>
      </c>
      <c r="Q223" s="12">
        <f t="shared" si="100"/>
        <v>4665.4388059701505</v>
      </c>
      <c r="R223" s="12">
        <f t="shared" si="101"/>
        <v>4805.4019701492552</v>
      </c>
      <c r="S223" s="13">
        <f t="shared" si="102"/>
        <v>7171.2000000000007</v>
      </c>
      <c r="T223" s="13">
        <f t="shared" si="87"/>
        <v>0</v>
      </c>
      <c r="U223" s="14">
        <v>0</v>
      </c>
      <c r="V223" s="15">
        <f t="shared" si="85"/>
        <v>7171.2000000000007</v>
      </c>
      <c r="W223" s="15">
        <f t="shared" si="103"/>
        <v>-6038.2788316821434</v>
      </c>
      <c r="X223" s="15">
        <f t="shared" si="112"/>
        <v>6511961.7211683178</v>
      </c>
      <c r="Y223" s="15">
        <f t="shared" si="108"/>
        <v>3362569.7510446939</v>
      </c>
      <c r="Z223" s="15">
        <f t="shared" si="104"/>
        <v>6518000</v>
      </c>
      <c r="AB223" s="2">
        <v>42162</v>
      </c>
      <c r="AC223" s="12">
        <f t="shared" si="92"/>
        <v>1962.4669474749494</v>
      </c>
      <c r="AD223" s="12">
        <f t="shared" si="105"/>
        <v>1829.4470214179107</v>
      </c>
      <c r="AE223" s="12">
        <f t="shared" si="111"/>
        <v>1884.3304320604482</v>
      </c>
      <c r="AF223" s="13">
        <f t="shared" si="106"/>
        <v>4147.2</v>
      </c>
      <c r="AG223" s="36">
        <f t="shared" si="88"/>
        <v>4147.2</v>
      </c>
      <c r="AH223" s="15">
        <f t="shared" si="107"/>
        <v>-4069.0634845854988</v>
      </c>
      <c r="AI223" s="15">
        <f t="shared" si="109"/>
        <v>2927152.9698214014</v>
      </c>
      <c r="AJ223" s="15">
        <f t="shared" si="110"/>
        <v>328864.78866782004</v>
      </c>
    </row>
    <row r="224" spans="1:36" x14ac:dyDescent="0.15">
      <c r="A224" s="2">
        <v>42163</v>
      </c>
      <c r="B224" s="38">
        <v>0.204660076</v>
      </c>
      <c r="C224" s="12">
        <f t="shared" si="93"/>
        <v>17682.630566399999</v>
      </c>
      <c r="D224" s="12">
        <f>Výpar!J$18/30</f>
        <v>16333.186567164183</v>
      </c>
      <c r="E224" s="12">
        <f t="shared" si="94"/>
        <v>16823.18216417911</v>
      </c>
      <c r="F224" s="13">
        <f t="shared" si="113"/>
        <v>11664</v>
      </c>
      <c r="G224" s="13">
        <f t="shared" si="96"/>
        <v>7171.2000000000007</v>
      </c>
      <c r="H224" s="14">
        <f t="shared" si="96"/>
        <v>7171.2000000000007</v>
      </c>
      <c r="I224" s="15">
        <f t="shared" si="89"/>
        <v>26006.400000000001</v>
      </c>
      <c r="J224" s="15">
        <f t="shared" si="90"/>
        <v>-25146.951597779112</v>
      </c>
      <c r="K224" s="15">
        <f t="shared" si="97"/>
        <v>5539831.6586897671</v>
      </c>
      <c r="L224" s="15">
        <f t="shared" si="98"/>
        <v>6507362.5293988939</v>
      </c>
      <c r="N224" s="2">
        <v>42163</v>
      </c>
      <c r="O224" s="38">
        <f t="shared" si="91"/>
        <v>6.754673625892596E-2</v>
      </c>
      <c r="P224" s="12">
        <f t="shared" si="99"/>
        <v>5836.0380127712033</v>
      </c>
      <c r="Q224" s="12">
        <f t="shared" si="100"/>
        <v>4665.4388059701505</v>
      </c>
      <c r="R224" s="12">
        <f t="shared" si="101"/>
        <v>4805.4019701492552</v>
      </c>
      <c r="S224" s="13">
        <f t="shared" si="102"/>
        <v>7171.2000000000007</v>
      </c>
      <c r="T224" s="13">
        <f t="shared" si="87"/>
        <v>0</v>
      </c>
      <c r="U224" s="14">
        <v>0</v>
      </c>
      <c r="V224" s="15">
        <f t="shared" si="85"/>
        <v>7171.2000000000007</v>
      </c>
      <c r="W224" s="15">
        <f t="shared" si="103"/>
        <v>-6140.5639573780518</v>
      </c>
      <c r="X224" s="15">
        <f t="shared" si="112"/>
        <v>6505821.1572109396</v>
      </c>
      <c r="Y224" s="15">
        <f t="shared" si="108"/>
        <v>3344250.3442982552</v>
      </c>
      <c r="Z224" s="15">
        <f t="shared" si="104"/>
        <v>6518000</v>
      </c>
      <c r="AB224" s="2">
        <v>42163</v>
      </c>
      <c r="AC224" s="12">
        <f t="shared" si="92"/>
        <v>1928.6642773076339</v>
      </c>
      <c r="AD224" s="12">
        <f t="shared" si="105"/>
        <v>1829.4470214179107</v>
      </c>
      <c r="AE224" s="12">
        <f t="shared" si="111"/>
        <v>1884.3304320604482</v>
      </c>
      <c r="AF224" s="13">
        <f t="shared" si="106"/>
        <v>4147.2</v>
      </c>
      <c r="AG224" s="36">
        <f t="shared" si="88"/>
        <v>4147.2</v>
      </c>
      <c r="AH224" s="15">
        <f t="shared" si="107"/>
        <v>-4102.8661547528145</v>
      </c>
      <c r="AI224" s="15">
        <f t="shared" si="109"/>
        <v>2923050.1036666487</v>
      </c>
      <c r="AJ224" s="15">
        <f t="shared" si="110"/>
        <v>302118.57617971592</v>
      </c>
    </row>
    <row r="225" spans="1:36" x14ac:dyDescent="0.15">
      <c r="A225" s="2">
        <v>42164</v>
      </c>
      <c r="B225" s="38">
        <v>0.64388930099999997</v>
      </c>
      <c r="C225" s="12">
        <f t="shared" si="93"/>
        <v>55632.035606400001</v>
      </c>
      <c r="D225" s="12">
        <f>Výpar!J$18/30</f>
        <v>16333.186567164183</v>
      </c>
      <c r="E225" s="12">
        <f t="shared" si="94"/>
        <v>16823.18216417911</v>
      </c>
      <c r="F225" s="13">
        <f t="shared" si="113"/>
        <v>11664</v>
      </c>
      <c r="G225" s="13">
        <f t="shared" si="96"/>
        <v>7171.2000000000007</v>
      </c>
      <c r="H225" s="14">
        <f t="shared" si="96"/>
        <v>7171.2000000000007</v>
      </c>
      <c r="I225" s="15">
        <f t="shared" si="89"/>
        <v>26006.400000000001</v>
      </c>
      <c r="J225" s="15">
        <f t="shared" si="90"/>
        <v>12802.453442220889</v>
      </c>
      <c r="K225" s="15">
        <f t="shared" si="97"/>
        <v>5552634.1121319877</v>
      </c>
      <c r="L225" s="15">
        <f t="shared" si="98"/>
        <v>6445799.0949731022</v>
      </c>
      <c r="N225" s="2">
        <v>42164</v>
      </c>
      <c r="O225" s="38">
        <f t="shared" si="91"/>
        <v>0.21251150514862113</v>
      </c>
      <c r="P225" s="12">
        <f t="shared" si="99"/>
        <v>18360.994044840867</v>
      </c>
      <c r="Q225" s="12">
        <f t="shared" si="100"/>
        <v>4665.4388059701505</v>
      </c>
      <c r="R225" s="12">
        <f t="shared" si="101"/>
        <v>4805.4019701492552</v>
      </c>
      <c r="S225" s="13">
        <f t="shared" si="102"/>
        <v>7171.2000000000007</v>
      </c>
      <c r="T225" s="13">
        <f t="shared" si="87"/>
        <v>0</v>
      </c>
      <c r="U225" s="14">
        <v>0</v>
      </c>
      <c r="V225" s="15">
        <f t="shared" si="85"/>
        <v>7171.2000000000007</v>
      </c>
      <c r="W225" s="15">
        <f t="shared" si="103"/>
        <v>6384.3920746916119</v>
      </c>
      <c r="X225" s="15">
        <f t="shared" si="112"/>
        <v>6512205.5492856316</v>
      </c>
      <c r="Y225" s="15">
        <f t="shared" si="108"/>
        <v>3344840.2856585789</v>
      </c>
      <c r="Z225" s="15">
        <f t="shared" si="104"/>
        <v>6518000</v>
      </c>
      <c r="AB225" s="2">
        <v>42164</v>
      </c>
      <c r="AC225" s="12">
        <f t="shared" si="92"/>
        <v>6067.8482958214217</v>
      </c>
      <c r="AD225" s="12">
        <f t="shared" si="105"/>
        <v>1829.4470214179107</v>
      </c>
      <c r="AE225" s="12">
        <f t="shared" si="111"/>
        <v>1884.3304320604482</v>
      </c>
      <c r="AF225" s="13">
        <f t="shared" si="106"/>
        <v>4147.2</v>
      </c>
      <c r="AG225" s="36">
        <f t="shared" si="88"/>
        <v>4147.2</v>
      </c>
      <c r="AH225" s="15">
        <f t="shared" si="107"/>
        <v>36.317863760973523</v>
      </c>
      <c r="AI225" s="15">
        <f t="shared" si="109"/>
        <v>2923086.4215304097</v>
      </c>
      <c r="AJ225" s="15">
        <f t="shared" si="110"/>
        <v>279547.86557388643</v>
      </c>
    </row>
    <row r="226" spans="1:36" x14ac:dyDescent="0.15">
      <c r="A226" s="2">
        <v>42165</v>
      </c>
      <c r="B226" s="38">
        <v>0.207051388</v>
      </c>
      <c r="C226" s="12">
        <f t="shared" si="93"/>
        <v>17889.239923199999</v>
      </c>
      <c r="D226" s="12">
        <f>Výpar!J$18/30</f>
        <v>16333.186567164183</v>
      </c>
      <c r="E226" s="12">
        <f t="shared" si="94"/>
        <v>16823.18216417911</v>
      </c>
      <c r="F226" s="13">
        <f t="shared" si="113"/>
        <v>11664</v>
      </c>
      <c r="G226" s="13">
        <f t="shared" si="96"/>
        <v>7171.2000000000007</v>
      </c>
      <c r="H226" s="14">
        <f t="shared" si="96"/>
        <v>7171.2000000000007</v>
      </c>
      <c r="I226" s="15">
        <f t="shared" si="89"/>
        <v>26006.400000000001</v>
      </c>
      <c r="J226" s="15">
        <f t="shared" si="90"/>
        <v>-24940.342240979113</v>
      </c>
      <c r="K226" s="15">
        <f t="shared" si="97"/>
        <v>5527693.7698910087</v>
      </c>
      <c r="L226" s="15">
        <f t="shared" si="98"/>
        <v>6321552.522623132</v>
      </c>
      <c r="N226" s="2">
        <v>42165</v>
      </c>
      <c r="O226" s="38">
        <f t="shared" si="91"/>
        <v>6.8335973339912898E-2</v>
      </c>
      <c r="P226" s="12">
        <f t="shared" si="99"/>
        <v>5904.228096568474</v>
      </c>
      <c r="Q226" s="12">
        <f t="shared" si="100"/>
        <v>4665.4388059701505</v>
      </c>
      <c r="R226" s="12">
        <f t="shared" si="101"/>
        <v>4805.4019701492552</v>
      </c>
      <c r="S226" s="13">
        <f t="shared" si="102"/>
        <v>7171.2000000000007</v>
      </c>
      <c r="T226" s="13">
        <f t="shared" si="87"/>
        <v>0</v>
      </c>
      <c r="U226" s="14">
        <v>0</v>
      </c>
      <c r="V226" s="15">
        <f t="shared" si="85"/>
        <v>7171.2000000000007</v>
      </c>
      <c r="W226" s="15">
        <f t="shared" si="103"/>
        <v>-6072.373873580781</v>
      </c>
      <c r="X226" s="15">
        <f t="shared" si="112"/>
        <v>6506133.1754120504</v>
      </c>
      <c r="Y226" s="15">
        <f t="shared" si="108"/>
        <v>3326901.0871970481</v>
      </c>
      <c r="Z226" s="15">
        <f t="shared" si="104"/>
        <v>6518000</v>
      </c>
      <c r="AB226" s="2">
        <v>42165</v>
      </c>
      <c r="AC226" s="12">
        <f t="shared" si="92"/>
        <v>1951.1993907525102</v>
      </c>
      <c r="AD226" s="12">
        <f t="shared" si="105"/>
        <v>1829.4470214179107</v>
      </c>
      <c r="AE226" s="12">
        <f t="shared" si="111"/>
        <v>1884.3304320604482</v>
      </c>
      <c r="AF226" s="13">
        <f t="shared" si="106"/>
        <v>4147.2</v>
      </c>
      <c r="AG226" s="36">
        <f t="shared" si="88"/>
        <v>4147.2</v>
      </c>
      <c r="AH226" s="15">
        <f t="shared" si="107"/>
        <v>-4080.331041307938</v>
      </c>
      <c r="AI226" s="15">
        <f t="shared" si="109"/>
        <v>2919006.0904891016</v>
      </c>
      <c r="AJ226" s="15">
        <f t="shared" si="110"/>
        <v>248780.17502167972</v>
      </c>
    </row>
    <row r="227" spans="1:36" x14ac:dyDescent="0.15">
      <c r="A227" s="2">
        <v>42166</v>
      </c>
      <c r="B227" s="38">
        <v>0.201073108</v>
      </c>
      <c r="C227" s="12">
        <f t="shared" si="93"/>
        <v>17372.7165312</v>
      </c>
      <c r="D227" s="12">
        <f>Výpar!J$18/30</f>
        <v>16333.186567164183</v>
      </c>
      <c r="E227" s="12">
        <f t="shared" si="94"/>
        <v>16823.18216417911</v>
      </c>
      <c r="F227" s="13">
        <f t="shared" si="113"/>
        <v>11664</v>
      </c>
      <c r="G227" s="13">
        <f t="shared" si="96"/>
        <v>7171.2000000000007</v>
      </c>
      <c r="H227" s="14">
        <f t="shared" si="96"/>
        <v>7171.2000000000007</v>
      </c>
      <c r="I227" s="15">
        <f t="shared" si="89"/>
        <v>26006.400000000001</v>
      </c>
      <c r="J227" s="15">
        <f t="shared" si="90"/>
        <v>-25456.865632979112</v>
      </c>
      <c r="K227" s="15">
        <f t="shared" si="97"/>
        <v>5502236.9042580295</v>
      </c>
      <c r="L227" s="15">
        <f t="shared" si="98"/>
        <v>6171332.5612481823</v>
      </c>
      <c r="N227" s="2">
        <v>42166</v>
      </c>
      <c r="O227" s="38">
        <f t="shared" si="91"/>
        <v>6.6362880637445568E-2</v>
      </c>
      <c r="P227" s="12">
        <f t="shared" si="99"/>
        <v>5733.7528870752967</v>
      </c>
      <c r="Q227" s="12">
        <f t="shared" si="100"/>
        <v>4665.4388059701505</v>
      </c>
      <c r="R227" s="12">
        <f t="shared" si="101"/>
        <v>4805.4019701492552</v>
      </c>
      <c r="S227" s="13">
        <f t="shared" si="102"/>
        <v>7171.2000000000007</v>
      </c>
      <c r="T227" s="13">
        <f t="shared" si="87"/>
        <v>0</v>
      </c>
      <c r="U227" s="14">
        <v>0</v>
      </c>
      <c r="V227" s="15">
        <f t="shared" si="85"/>
        <v>7171.2000000000007</v>
      </c>
      <c r="W227" s="15">
        <f t="shared" si="103"/>
        <v>-6242.8490830739584</v>
      </c>
      <c r="X227" s="15">
        <f t="shared" si="112"/>
        <v>6499890.3263289761</v>
      </c>
      <c r="Y227" s="15">
        <f t="shared" si="108"/>
        <v>3302548.5644429498</v>
      </c>
      <c r="Z227" s="15">
        <f t="shared" si="104"/>
        <v>6518000</v>
      </c>
      <c r="AB227" s="2">
        <v>42166</v>
      </c>
      <c r="AC227" s="12">
        <f t="shared" si="92"/>
        <v>1894.8616071403189</v>
      </c>
      <c r="AD227" s="12">
        <f t="shared" si="105"/>
        <v>1829.4470214179107</v>
      </c>
      <c r="AE227" s="12">
        <f t="shared" si="111"/>
        <v>1884.3304320604482</v>
      </c>
      <c r="AF227" s="13">
        <f t="shared" si="106"/>
        <v>4147.2</v>
      </c>
      <c r="AG227" s="36">
        <f t="shared" si="88"/>
        <v>4147.2</v>
      </c>
      <c r="AH227" s="15">
        <f t="shared" si="107"/>
        <v>-4136.6688249201288</v>
      </c>
      <c r="AI227" s="15">
        <f t="shared" si="109"/>
        <v>2914869.4216641816</v>
      </c>
      <c r="AJ227" s="15">
        <f t="shared" si="110"/>
        <v>213819.4778609412</v>
      </c>
    </row>
    <row r="228" spans="1:36" x14ac:dyDescent="0.15">
      <c r="A228" s="2">
        <v>42167</v>
      </c>
      <c r="B228" s="38">
        <v>0.24276793399999999</v>
      </c>
      <c r="C228" s="12">
        <f t="shared" si="93"/>
        <v>20975.149497599999</v>
      </c>
      <c r="D228" s="12">
        <f>Výpar!J$18/30</f>
        <v>16333.186567164183</v>
      </c>
      <c r="E228" s="12">
        <f t="shared" si="94"/>
        <v>16823.18216417911</v>
      </c>
      <c r="F228" s="13">
        <f t="shared" si="113"/>
        <v>11664</v>
      </c>
      <c r="G228" s="13">
        <f t="shared" si="96"/>
        <v>7171.2000000000007</v>
      </c>
      <c r="H228" s="14">
        <f t="shared" si="96"/>
        <v>7171.2000000000007</v>
      </c>
      <c r="I228" s="15">
        <f t="shared" si="89"/>
        <v>26006.400000000001</v>
      </c>
      <c r="J228" s="15">
        <f t="shared" si="90"/>
        <v>-21854.432666579112</v>
      </c>
      <c r="K228" s="15">
        <f t="shared" si="97"/>
        <v>5480382.4715914503</v>
      </c>
      <c r="L228" s="15">
        <f t="shared" si="98"/>
        <v>6002860.6001730533</v>
      </c>
      <c r="N228" s="2">
        <v>42167</v>
      </c>
      <c r="O228" s="38">
        <f t="shared" si="91"/>
        <v>8.0123988667053683E-2</v>
      </c>
      <c r="P228" s="12">
        <f t="shared" si="99"/>
        <v>6922.7126208334385</v>
      </c>
      <c r="Q228" s="12">
        <f t="shared" si="100"/>
        <v>4665.4388059701505</v>
      </c>
      <c r="R228" s="12">
        <f t="shared" si="101"/>
        <v>4805.4019701492552</v>
      </c>
      <c r="S228" s="13">
        <f t="shared" si="102"/>
        <v>7171.2000000000007</v>
      </c>
      <c r="T228" s="13">
        <f t="shared" si="87"/>
        <v>0</v>
      </c>
      <c r="U228" s="14">
        <v>0</v>
      </c>
      <c r="V228" s="15">
        <f t="shared" ref="V228:V291" si="114">SUM(S228+U228)</f>
        <v>7171.2000000000007</v>
      </c>
      <c r="W228" s="15">
        <f t="shared" si="103"/>
        <v>-5053.8893493158166</v>
      </c>
      <c r="X228" s="15">
        <f t="shared" si="112"/>
        <v>6494836.4369796598</v>
      </c>
      <c r="Y228" s="15">
        <f t="shared" si="108"/>
        <v>3274331.1120732934</v>
      </c>
      <c r="Z228" s="15">
        <f t="shared" si="104"/>
        <v>6518000</v>
      </c>
      <c r="AB228" s="2">
        <v>42167</v>
      </c>
      <c r="AC228" s="12">
        <f t="shared" si="92"/>
        <v>2287.782996726618</v>
      </c>
      <c r="AD228" s="12">
        <f t="shared" si="105"/>
        <v>1829.4470214179107</v>
      </c>
      <c r="AE228" s="12">
        <f t="shared" si="111"/>
        <v>1884.3304320604482</v>
      </c>
      <c r="AF228" s="13">
        <f t="shared" si="106"/>
        <v>4147.2</v>
      </c>
      <c r="AG228" s="36">
        <f t="shared" si="88"/>
        <v>4147.2</v>
      </c>
      <c r="AH228" s="15">
        <f t="shared" si="107"/>
        <v>-3743.7474353338303</v>
      </c>
      <c r="AI228" s="15">
        <f t="shared" si="109"/>
        <v>2911125.674228848</v>
      </c>
      <c r="AJ228" s="15">
        <f t="shared" si="110"/>
        <v>175507.9546544553</v>
      </c>
    </row>
    <row r="229" spans="1:36" x14ac:dyDescent="0.15">
      <c r="A229" s="2">
        <v>42168</v>
      </c>
      <c r="B229" s="38">
        <v>0.64986758200000005</v>
      </c>
      <c r="C229" s="12">
        <f t="shared" si="93"/>
        <v>56148.559084800007</v>
      </c>
      <c r="D229" s="12">
        <f>Výpar!J$18/30</f>
        <v>16333.186567164183</v>
      </c>
      <c r="E229" s="12">
        <f t="shared" si="94"/>
        <v>16823.18216417911</v>
      </c>
      <c r="F229" s="13">
        <f t="shared" si="113"/>
        <v>11664</v>
      </c>
      <c r="G229" s="13">
        <f t="shared" si="96"/>
        <v>7171.2000000000007</v>
      </c>
      <c r="H229" s="14">
        <f t="shared" si="96"/>
        <v>7171.2000000000007</v>
      </c>
      <c r="I229" s="15">
        <f t="shared" si="89"/>
        <v>26006.400000000001</v>
      </c>
      <c r="J229" s="15">
        <f t="shared" si="90"/>
        <v>13318.976920620895</v>
      </c>
      <c r="K229" s="15">
        <f t="shared" si="97"/>
        <v>5493701.4485120708</v>
      </c>
      <c r="L229" s="15">
        <f t="shared" si="98"/>
        <v>5882881.0256057447</v>
      </c>
      <c r="N229" s="2">
        <v>42168</v>
      </c>
      <c r="O229" s="38">
        <f t="shared" si="91"/>
        <v>0.21448459818113205</v>
      </c>
      <c r="P229" s="12">
        <f t="shared" si="99"/>
        <v>18531.469282849808</v>
      </c>
      <c r="Q229" s="12">
        <f t="shared" si="100"/>
        <v>4665.4388059701505</v>
      </c>
      <c r="R229" s="12">
        <f t="shared" si="101"/>
        <v>4805.4019701492552</v>
      </c>
      <c r="S229" s="13">
        <f t="shared" si="102"/>
        <v>7171.2000000000007</v>
      </c>
      <c r="T229" s="13">
        <f t="shared" si="87"/>
        <v>0</v>
      </c>
      <c r="U229" s="14">
        <v>0</v>
      </c>
      <c r="V229" s="15">
        <f t="shared" si="114"/>
        <v>7171.2000000000007</v>
      </c>
      <c r="W229" s="15">
        <f t="shared" si="103"/>
        <v>6554.8673127005532</v>
      </c>
      <c r="X229" s="15">
        <f t="shared" si="112"/>
        <v>6501391.3042923603</v>
      </c>
      <c r="Y229" s="15">
        <f t="shared" si="108"/>
        <v>3264277.2836783542</v>
      </c>
      <c r="Z229" s="15">
        <f t="shared" si="104"/>
        <v>6518000</v>
      </c>
      <c r="AB229" s="2">
        <v>42168</v>
      </c>
      <c r="AC229" s="12">
        <f t="shared" si="92"/>
        <v>6124.1860888573574</v>
      </c>
      <c r="AD229" s="12">
        <f t="shared" si="105"/>
        <v>1829.4470214179107</v>
      </c>
      <c r="AE229" s="12">
        <f t="shared" si="111"/>
        <v>1884.3304320604482</v>
      </c>
      <c r="AF229" s="13">
        <f t="shared" si="106"/>
        <v>4147.2</v>
      </c>
      <c r="AG229" s="36">
        <f t="shared" si="88"/>
        <v>4147.2</v>
      </c>
      <c r="AH229" s="15">
        <f t="shared" si="107"/>
        <v>92.65565679690917</v>
      </c>
      <c r="AI229" s="15">
        <f t="shared" si="109"/>
        <v>2911218.3298856448</v>
      </c>
      <c r="AJ229" s="15">
        <f t="shared" si="110"/>
        <v>141125.49019689683</v>
      </c>
    </row>
    <row r="230" spans="1:36" x14ac:dyDescent="0.15">
      <c r="A230" s="2">
        <v>42169</v>
      </c>
      <c r="B230" s="38">
        <v>0.22139926200000001</v>
      </c>
      <c r="C230" s="12">
        <f t="shared" si="93"/>
        <v>19128.896236800003</v>
      </c>
      <c r="D230" s="12">
        <f>Výpar!J$18/30</f>
        <v>16333.186567164183</v>
      </c>
      <c r="E230" s="12">
        <f t="shared" si="94"/>
        <v>16823.18216417911</v>
      </c>
      <c r="F230" s="13">
        <f t="shared" si="113"/>
        <v>11664</v>
      </c>
      <c r="G230" s="13">
        <f t="shared" si="96"/>
        <v>7171.2000000000007</v>
      </c>
      <c r="H230" s="14">
        <f t="shared" si="96"/>
        <v>7171.2000000000007</v>
      </c>
      <c r="I230" s="15">
        <f t="shared" si="89"/>
        <v>26006.400000000001</v>
      </c>
      <c r="J230" s="15">
        <f t="shared" si="90"/>
        <v>-23700.685927379109</v>
      </c>
      <c r="K230" s="15">
        <f t="shared" si="97"/>
        <v>5470000.7625846919</v>
      </c>
      <c r="L230" s="15">
        <f t="shared" si="98"/>
        <v>5702181.1022630576</v>
      </c>
      <c r="N230" s="2">
        <v>42169</v>
      </c>
      <c r="O230" s="38">
        <f t="shared" si="91"/>
        <v>7.3071396485921619E-2</v>
      </c>
      <c r="P230" s="12">
        <f t="shared" si="99"/>
        <v>6313.3686563836281</v>
      </c>
      <c r="Q230" s="12">
        <f t="shared" si="100"/>
        <v>4665.4388059701505</v>
      </c>
      <c r="R230" s="12">
        <f t="shared" si="101"/>
        <v>4805.4019701492552</v>
      </c>
      <c r="S230" s="13">
        <f t="shared" si="102"/>
        <v>7171.2000000000007</v>
      </c>
      <c r="T230" s="13">
        <f t="shared" si="87"/>
        <v>0</v>
      </c>
      <c r="U230" s="14">
        <v>0</v>
      </c>
      <c r="V230" s="15">
        <f t="shared" si="114"/>
        <v>7171.2000000000007</v>
      </c>
      <c r="W230" s="15">
        <f t="shared" si="103"/>
        <v>-5663.2333137656269</v>
      </c>
      <c r="X230" s="15">
        <f t="shared" si="112"/>
        <v>6495728.0709785949</v>
      </c>
      <c r="Y230" s="15">
        <f t="shared" si="108"/>
        <v>3236342.1213431838</v>
      </c>
      <c r="Z230" s="15">
        <f t="shared" si="104"/>
        <v>6518000</v>
      </c>
      <c r="AB230" s="2">
        <v>42169</v>
      </c>
      <c r="AC230" s="12">
        <f t="shared" si="92"/>
        <v>2086.4100902692599</v>
      </c>
      <c r="AD230" s="12">
        <f t="shared" si="105"/>
        <v>1829.4470214179107</v>
      </c>
      <c r="AE230" s="12">
        <f t="shared" si="111"/>
        <v>1884.3304320604482</v>
      </c>
      <c r="AF230" s="13">
        <f t="shared" si="106"/>
        <v>4147.2</v>
      </c>
      <c r="AG230" s="36">
        <f t="shared" si="88"/>
        <v>4147.2</v>
      </c>
      <c r="AH230" s="15">
        <f t="shared" si="107"/>
        <v>-3945.1203417911884</v>
      </c>
      <c r="AI230" s="15">
        <f t="shared" si="109"/>
        <v>2907273.2095438535</v>
      </c>
      <c r="AJ230" s="15">
        <f t="shared" si="110"/>
        <v>98760.129398958874</v>
      </c>
    </row>
    <row r="231" spans="1:36" x14ac:dyDescent="0.15">
      <c r="A231" s="2">
        <v>42170</v>
      </c>
      <c r="B231" s="38">
        <v>0.64473483399999998</v>
      </c>
      <c r="C231" s="12">
        <f t="shared" si="93"/>
        <v>55705.089657600001</v>
      </c>
      <c r="D231" s="12">
        <f>Výpar!J$18/30</f>
        <v>16333.186567164183</v>
      </c>
      <c r="E231" s="12">
        <f t="shared" si="94"/>
        <v>16823.18216417911</v>
      </c>
      <c r="F231" s="13">
        <f t="shared" si="113"/>
        <v>11664</v>
      </c>
      <c r="G231" s="13">
        <f t="shared" si="96"/>
        <v>7171.2000000000007</v>
      </c>
      <c r="H231" s="14">
        <f t="shared" si="96"/>
        <v>7171.2000000000007</v>
      </c>
      <c r="I231" s="15">
        <f t="shared" si="89"/>
        <v>26006.400000000001</v>
      </c>
      <c r="J231" s="15">
        <f t="shared" si="90"/>
        <v>12875.50749342089</v>
      </c>
      <c r="K231" s="15">
        <f t="shared" si="97"/>
        <v>5482876.2700781124</v>
      </c>
      <c r="L231" s="15">
        <f t="shared" si="98"/>
        <v>5570932.8798345905</v>
      </c>
      <c r="N231" s="2">
        <v>42170</v>
      </c>
      <c r="O231" s="38">
        <f t="shared" si="91"/>
        <v>0.21279056785428152</v>
      </c>
      <c r="P231" s="12">
        <f t="shared" si="99"/>
        <v>18385.105062609924</v>
      </c>
      <c r="Q231" s="12">
        <f t="shared" si="100"/>
        <v>4665.4388059701505</v>
      </c>
      <c r="R231" s="12">
        <f t="shared" si="101"/>
        <v>4805.4019701492552</v>
      </c>
      <c r="S231" s="13">
        <f t="shared" si="102"/>
        <v>7171.2000000000007</v>
      </c>
      <c r="T231" s="13">
        <f t="shared" si="87"/>
        <v>0</v>
      </c>
      <c r="U231" s="14">
        <v>0</v>
      </c>
      <c r="V231" s="15">
        <f t="shared" si="114"/>
        <v>7171.2000000000007</v>
      </c>
      <c r="W231" s="15">
        <f t="shared" si="103"/>
        <v>6408.503092460669</v>
      </c>
      <c r="X231" s="15">
        <f t="shared" si="112"/>
        <v>6502136.5740710553</v>
      </c>
      <c r="Y231" s="15">
        <f t="shared" si="108"/>
        <v>3226887.1985066994</v>
      </c>
      <c r="Z231" s="15">
        <f t="shared" si="104"/>
        <v>6518000</v>
      </c>
      <c r="AB231" s="2">
        <v>42170</v>
      </c>
      <c r="AC231" s="12">
        <f t="shared" si="92"/>
        <v>6075.8163828282131</v>
      </c>
      <c r="AD231" s="12">
        <f t="shared" si="105"/>
        <v>1829.4470214179107</v>
      </c>
      <c r="AE231" s="12">
        <f t="shared" si="111"/>
        <v>1884.3304320604482</v>
      </c>
      <c r="AF231" s="13">
        <f t="shared" si="106"/>
        <v>4147.2</v>
      </c>
      <c r="AG231" s="36">
        <f t="shared" si="88"/>
        <v>4147.2</v>
      </c>
      <c r="AH231" s="15">
        <f t="shared" si="107"/>
        <v>44.285950767764916</v>
      </c>
      <c r="AI231" s="15">
        <f t="shared" si="109"/>
        <v>2907317.4954946213</v>
      </c>
      <c r="AJ231" s="15">
        <f t="shared" si="110"/>
        <v>60428.460844347836</v>
      </c>
    </row>
    <row r="232" spans="1:36" x14ac:dyDescent="0.15">
      <c r="A232" s="2">
        <v>42171</v>
      </c>
      <c r="B232" s="38">
        <v>0.224234937</v>
      </c>
      <c r="C232" s="12">
        <f t="shared" si="93"/>
        <v>19373.898556799999</v>
      </c>
      <c r="D232" s="12">
        <f>Výpar!J$18/30</f>
        <v>16333.186567164183</v>
      </c>
      <c r="E232" s="12">
        <f t="shared" si="94"/>
        <v>16823.18216417911</v>
      </c>
      <c r="F232" s="13">
        <f t="shared" si="113"/>
        <v>11664</v>
      </c>
      <c r="G232" s="13">
        <f t="shared" si="96"/>
        <v>7171.2000000000007</v>
      </c>
      <c r="H232" s="14">
        <f t="shared" si="96"/>
        <v>7171.2000000000007</v>
      </c>
      <c r="I232" s="15">
        <f t="shared" si="89"/>
        <v>26006.400000000001</v>
      </c>
      <c r="J232" s="15">
        <f t="shared" si="90"/>
        <v>-23455.683607379113</v>
      </c>
      <c r="K232" s="15">
        <f t="shared" si="97"/>
        <v>5459420.5864707334</v>
      </c>
      <c r="L232" s="15">
        <f t="shared" si="98"/>
        <v>5379897.7826979449</v>
      </c>
      <c r="N232" s="2">
        <v>42171</v>
      </c>
      <c r="O232" s="38">
        <f t="shared" si="91"/>
        <v>7.4007292705079816E-2</v>
      </c>
      <c r="P232" s="12">
        <f t="shared" si="99"/>
        <v>6394.2300897188961</v>
      </c>
      <c r="Q232" s="12">
        <f t="shared" si="100"/>
        <v>4665.4388059701505</v>
      </c>
      <c r="R232" s="12">
        <f t="shared" si="101"/>
        <v>4805.4019701492552</v>
      </c>
      <c r="S232" s="13">
        <f t="shared" si="102"/>
        <v>7171.2000000000007</v>
      </c>
      <c r="T232" s="13">
        <f t="shared" si="87"/>
        <v>0</v>
      </c>
      <c r="U232" s="14">
        <v>0</v>
      </c>
      <c r="V232" s="15">
        <f t="shared" si="114"/>
        <v>7171.2000000000007</v>
      </c>
      <c r="W232" s="15">
        <f t="shared" si="103"/>
        <v>-5582.3718804303589</v>
      </c>
      <c r="X232" s="15">
        <f t="shared" si="112"/>
        <v>6496554.2021906245</v>
      </c>
      <c r="Y232" s="15">
        <f t="shared" si="108"/>
        <v>3199859.0288168932</v>
      </c>
      <c r="Z232" s="15">
        <f t="shared" si="104"/>
        <v>6518000</v>
      </c>
      <c r="AB232" s="2">
        <v>42171</v>
      </c>
      <c r="AC232" s="12">
        <f t="shared" si="92"/>
        <v>2113.1327671168647</v>
      </c>
      <c r="AD232" s="12">
        <f t="shared" si="105"/>
        <v>1829.4470214179107</v>
      </c>
      <c r="AE232" s="12">
        <f t="shared" si="111"/>
        <v>1884.3304320604482</v>
      </c>
      <c r="AF232" s="13">
        <f t="shared" si="106"/>
        <v>4147.2</v>
      </c>
      <c r="AG232" s="36">
        <f t="shared" si="88"/>
        <v>4147.2</v>
      </c>
      <c r="AH232" s="15">
        <f t="shared" si="107"/>
        <v>-3918.3976649435835</v>
      </c>
      <c r="AI232" s="15">
        <f t="shared" si="109"/>
        <v>2903399.0978296776</v>
      </c>
      <c r="AJ232" s="15">
        <f t="shared" si="110"/>
        <v>14215.71100908157</v>
      </c>
    </row>
    <row r="233" spans="1:36" x14ac:dyDescent="0.15">
      <c r="A233" s="2">
        <v>42172</v>
      </c>
      <c r="B233" s="38">
        <v>0.210638357</v>
      </c>
      <c r="C233" s="12">
        <f t="shared" si="93"/>
        <v>18199.154044800001</v>
      </c>
      <c r="D233" s="12">
        <f>Výpar!J$18/30</f>
        <v>16333.186567164183</v>
      </c>
      <c r="E233" s="12">
        <f t="shared" si="94"/>
        <v>16823.18216417911</v>
      </c>
      <c r="F233" s="13">
        <f t="shared" si="113"/>
        <v>11664</v>
      </c>
      <c r="G233" s="13">
        <f t="shared" si="96"/>
        <v>7171.2000000000007</v>
      </c>
      <c r="H233" s="14">
        <f t="shared" si="96"/>
        <v>7171.2000000000007</v>
      </c>
      <c r="I233" s="15">
        <f t="shared" si="89"/>
        <v>26006.400000000001</v>
      </c>
      <c r="J233" s="15">
        <f t="shared" si="90"/>
        <v>-24630.42811937911</v>
      </c>
      <c r="K233" s="15">
        <f t="shared" si="97"/>
        <v>5434790.1583513543</v>
      </c>
      <c r="L233" s="15">
        <f t="shared" si="98"/>
        <v>5163057.5129299201</v>
      </c>
      <c r="N233" s="2">
        <v>42172</v>
      </c>
      <c r="O233" s="38">
        <f t="shared" si="91"/>
        <v>6.9519829291436866E-2</v>
      </c>
      <c r="P233" s="12">
        <f t="shared" si="99"/>
        <v>6006.5132507801454</v>
      </c>
      <c r="Q233" s="12">
        <f t="shared" si="100"/>
        <v>4665.4388059701505</v>
      </c>
      <c r="R233" s="12">
        <f t="shared" si="101"/>
        <v>4805.4019701492552</v>
      </c>
      <c r="S233" s="13">
        <f t="shared" si="102"/>
        <v>7171.2000000000007</v>
      </c>
      <c r="T233" s="13">
        <f t="shared" si="87"/>
        <v>0</v>
      </c>
      <c r="U233" s="14">
        <v>0</v>
      </c>
      <c r="V233" s="15">
        <f t="shared" si="114"/>
        <v>7171.2000000000007</v>
      </c>
      <c r="W233" s="15">
        <f t="shared" si="103"/>
        <v>-5970.0887193691096</v>
      </c>
      <c r="X233" s="15">
        <f t="shared" si="112"/>
        <v>6490584.1134712556</v>
      </c>
      <c r="Y233" s="15">
        <f t="shared" si="108"/>
        <v>3166473.05356878</v>
      </c>
      <c r="Z233" s="15">
        <f t="shared" si="104"/>
        <v>6518000</v>
      </c>
      <c r="AB233" s="2">
        <v>42172</v>
      </c>
      <c r="AC233" s="12">
        <f t="shared" si="92"/>
        <v>1985.0020703435707</v>
      </c>
      <c r="AD233" s="12">
        <f t="shared" si="105"/>
        <v>1829.4470214179107</v>
      </c>
      <c r="AE233" s="12">
        <f t="shared" si="111"/>
        <v>1884.3304320604482</v>
      </c>
      <c r="AF233" s="13">
        <f t="shared" si="106"/>
        <v>4147.2</v>
      </c>
      <c r="AG233" s="36">
        <f t="shared" si="88"/>
        <v>4147.2</v>
      </c>
      <c r="AH233" s="15">
        <f t="shared" si="107"/>
        <v>-4046.5283617168775</v>
      </c>
      <c r="AI233" s="15">
        <f t="shared" si="109"/>
        <v>2899352.5694679609</v>
      </c>
      <c r="AJ233" s="15">
        <f t="shared" si="110"/>
        <v>0</v>
      </c>
    </row>
    <row r="234" spans="1:36" x14ac:dyDescent="0.15">
      <c r="A234" s="2">
        <v>42173</v>
      </c>
      <c r="B234" s="38">
        <v>0.20346442000000001</v>
      </c>
      <c r="C234" s="12">
        <f t="shared" si="93"/>
        <v>17579.325887999999</v>
      </c>
      <c r="D234" s="12">
        <f>Výpar!J$18/30</f>
        <v>16333.186567164183</v>
      </c>
      <c r="E234" s="12">
        <f t="shared" si="94"/>
        <v>16823.18216417911</v>
      </c>
      <c r="F234" s="13">
        <f t="shared" si="113"/>
        <v>11664</v>
      </c>
      <c r="G234" s="13">
        <f t="shared" si="96"/>
        <v>7171.2000000000007</v>
      </c>
      <c r="H234" s="14">
        <f t="shared" si="96"/>
        <v>7171.2000000000007</v>
      </c>
      <c r="I234" s="15">
        <f t="shared" si="89"/>
        <v>26006.400000000001</v>
      </c>
      <c r="J234" s="15">
        <f t="shared" si="90"/>
        <v>-25250.256276179112</v>
      </c>
      <c r="K234" s="15">
        <f t="shared" si="97"/>
        <v>5409539.9020751752</v>
      </c>
      <c r="L234" s="15">
        <f t="shared" si="98"/>
        <v>4920347.1587289162</v>
      </c>
      <c r="N234" s="2">
        <v>42173</v>
      </c>
      <c r="O234" s="38">
        <f t="shared" si="91"/>
        <v>6.7152117718432505E-2</v>
      </c>
      <c r="P234" s="12">
        <f t="shared" si="99"/>
        <v>5801.9429708725684</v>
      </c>
      <c r="Q234" s="12">
        <f t="shared" si="100"/>
        <v>4665.4388059701505</v>
      </c>
      <c r="R234" s="12">
        <f t="shared" si="101"/>
        <v>4805.4019701492552</v>
      </c>
      <c r="S234" s="13">
        <f t="shared" si="102"/>
        <v>7171.2000000000007</v>
      </c>
      <c r="T234" s="13">
        <f t="shared" ref="T234:T297" si="115">IF(AG234-$AG$5&gt;0,AG234-$AG$5,0)</f>
        <v>0</v>
      </c>
      <c r="U234" s="14">
        <v>0</v>
      </c>
      <c r="V234" s="15">
        <f t="shared" si="114"/>
        <v>7171.2000000000007</v>
      </c>
      <c r="W234" s="15">
        <f t="shared" si="103"/>
        <v>-6174.6589992766867</v>
      </c>
      <c r="X234" s="15">
        <f t="shared" si="112"/>
        <v>6484409.4544719793</v>
      </c>
      <c r="Y234" s="15">
        <f t="shared" si="108"/>
        <v>3126707.8490414829</v>
      </c>
      <c r="Z234" s="15">
        <f t="shared" si="104"/>
        <v>6518000</v>
      </c>
      <c r="AB234" s="2">
        <v>42173</v>
      </c>
      <c r="AC234" s="12">
        <f t="shared" si="92"/>
        <v>1917.3967205851959</v>
      </c>
      <c r="AD234" s="12">
        <f t="shared" si="105"/>
        <v>1829.4470214179107</v>
      </c>
      <c r="AE234" s="12">
        <f t="shared" si="111"/>
        <v>1884.3304320604482</v>
      </c>
      <c r="AF234" s="13">
        <f t="shared" si="106"/>
        <v>4147.2</v>
      </c>
      <c r="AG234" s="36">
        <f t="shared" si="88"/>
        <v>4147.2</v>
      </c>
      <c r="AH234" s="15">
        <f t="shared" si="107"/>
        <v>-4114.1337114752523</v>
      </c>
      <c r="AI234" s="15">
        <f t="shared" si="109"/>
        <v>2895238.4357564854</v>
      </c>
      <c r="AJ234" s="15">
        <f t="shared" si="110"/>
        <v>0</v>
      </c>
    </row>
    <row r="235" spans="1:36" x14ac:dyDescent="0.15">
      <c r="A235" s="2">
        <v>42174</v>
      </c>
      <c r="B235" s="38">
        <v>0.19270351499999999</v>
      </c>
      <c r="C235" s="12">
        <f t="shared" si="93"/>
        <v>16649.583695999998</v>
      </c>
      <c r="D235" s="12">
        <f>Výpar!J$18/30</f>
        <v>16333.186567164183</v>
      </c>
      <c r="E235" s="12">
        <f t="shared" si="94"/>
        <v>16823.18216417911</v>
      </c>
      <c r="F235" s="13">
        <f t="shared" si="113"/>
        <v>11664</v>
      </c>
      <c r="G235" s="13">
        <f t="shared" si="96"/>
        <v>7171.2000000000007</v>
      </c>
      <c r="H235" s="14">
        <f t="shared" si="96"/>
        <v>7171.2000000000007</v>
      </c>
      <c r="I235" s="15">
        <f t="shared" si="89"/>
        <v>26006.400000000001</v>
      </c>
      <c r="J235" s="15">
        <f t="shared" si="90"/>
        <v>-26179.998468179114</v>
      </c>
      <c r="K235" s="15">
        <f t="shared" si="97"/>
        <v>5383359.9036069959</v>
      </c>
      <c r="L235" s="15">
        <f t="shared" si="98"/>
        <v>4650527.0638677329</v>
      </c>
      <c r="N235" s="2">
        <v>42174</v>
      </c>
      <c r="O235" s="38">
        <f t="shared" si="91"/>
        <v>6.3600550523947738E-2</v>
      </c>
      <c r="P235" s="12">
        <f t="shared" si="99"/>
        <v>5495.0875652690847</v>
      </c>
      <c r="Q235" s="12">
        <f t="shared" si="100"/>
        <v>4665.4388059701505</v>
      </c>
      <c r="R235" s="12">
        <f t="shared" si="101"/>
        <v>4805.4019701492552</v>
      </c>
      <c r="S235" s="13">
        <f t="shared" si="102"/>
        <v>7171.2000000000007</v>
      </c>
      <c r="T235" s="13">
        <f t="shared" si="115"/>
        <v>0</v>
      </c>
      <c r="U235" s="14">
        <v>0</v>
      </c>
      <c r="V235" s="15">
        <f t="shared" si="114"/>
        <v>7171.2000000000007</v>
      </c>
      <c r="W235" s="15">
        <f t="shared" si="103"/>
        <v>-6481.5144048801703</v>
      </c>
      <c r="X235" s="15">
        <f t="shared" si="112"/>
        <v>6477927.9400670994</v>
      </c>
      <c r="Y235" s="15">
        <f t="shared" si="108"/>
        <v>3080154.2747037024</v>
      </c>
      <c r="Z235" s="15">
        <f t="shared" si="104"/>
        <v>6518000</v>
      </c>
      <c r="AB235" s="2">
        <v>42174</v>
      </c>
      <c r="AC235" s="12">
        <f t="shared" si="92"/>
        <v>1815.9887006595063</v>
      </c>
      <c r="AD235" s="12">
        <f t="shared" si="105"/>
        <v>1829.4470214179107</v>
      </c>
      <c r="AE235" s="12">
        <f t="shared" si="111"/>
        <v>1884.3304320604482</v>
      </c>
      <c r="AF235" s="13">
        <f t="shared" si="106"/>
        <v>4147.2</v>
      </c>
      <c r="AG235" s="36">
        <f t="shared" ref="AG235:AG298" si="116">IF(AI234&gt;0,SUM(AF235:AF235),0)</f>
        <v>4147.2</v>
      </c>
      <c r="AH235" s="15">
        <f t="shared" si="107"/>
        <v>-4215.5417314009419</v>
      </c>
      <c r="AI235" s="15">
        <f t="shared" si="109"/>
        <v>2891022.8940250846</v>
      </c>
      <c r="AJ235" s="15">
        <f t="shared" si="110"/>
        <v>0</v>
      </c>
    </row>
    <row r="236" spans="1:36" x14ac:dyDescent="0.15">
      <c r="A236" s="2">
        <v>42175</v>
      </c>
      <c r="B236" s="38">
        <v>0.21183401299999999</v>
      </c>
      <c r="C236" s="12">
        <f t="shared" si="93"/>
        <v>18302.458723199998</v>
      </c>
      <c r="D236" s="12">
        <f>Výpar!J$18/30</f>
        <v>16333.186567164183</v>
      </c>
      <c r="E236" s="12">
        <f t="shared" si="94"/>
        <v>16823.18216417911</v>
      </c>
      <c r="F236" s="13">
        <f t="shared" si="113"/>
        <v>11664</v>
      </c>
      <c r="G236" s="13">
        <f t="shared" si="96"/>
        <v>7171.2000000000007</v>
      </c>
      <c r="H236" s="14">
        <f t="shared" si="96"/>
        <v>7171.2000000000007</v>
      </c>
      <c r="I236" s="15">
        <f t="shared" si="89"/>
        <v>26006.400000000001</v>
      </c>
      <c r="J236" s="15">
        <f t="shared" si="90"/>
        <v>-24527.123440979114</v>
      </c>
      <c r="K236" s="15">
        <f t="shared" si="97"/>
        <v>5358832.7801660169</v>
      </c>
      <c r="L236" s="15">
        <f t="shared" si="98"/>
        <v>4357832.7205927707</v>
      </c>
      <c r="N236" s="2">
        <v>42175</v>
      </c>
      <c r="O236" s="38">
        <f t="shared" si="91"/>
        <v>6.9914447831930321E-2</v>
      </c>
      <c r="P236" s="12">
        <f t="shared" si="99"/>
        <v>6040.6082926787794</v>
      </c>
      <c r="Q236" s="12">
        <f t="shared" si="100"/>
        <v>4665.4388059701505</v>
      </c>
      <c r="R236" s="12">
        <f t="shared" si="101"/>
        <v>4805.4019701492552</v>
      </c>
      <c r="S236" s="13">
        <f t="shared" si="102"/>
        <v>7171.2000000000007</v>
      </c>
      <c r="T236" s="13">
        <f t="shared" si="115"/>
        <v>21772.799999999999</v>
      </c>
      <c r="U236" s="14">
        <v>0</v>
      </c>
      <c r="V236" s="15">
        <f t="shared" si="114"/>
        <v>7171.2000000000007</v>
      </c>
      <c r="W236" s="15">
        <f t="shared" si="103"/>
        <v>15836.806322529523</v>
      </c>
      <c r="X236" s="15">
        <f t="shared" si="112"/>
        <v>6493764.7463896293</v>
      </c>
      <c r="Y236" s="15">
        <f t="shared" si="108"/>
        <v>3071755.8274158617</v>
      </c>
      <c r="Z236" s="15">
        <f t="shared" si="104"/>
        <v>6518000</v>
      </c>
      <c r="AB236" s="2">
        <v>42175</v>
      </c>
      <c r="AC236" s="12">
        <f t="shared" si="92"/>
        <v>1996.2696270660085</v>
      </c>
      <c r="AD236" s="12">
        <f t="shared" si="105"/>
        <v>1829.4470214179107</v>
      </c>
      <c r="AE236" s="12">
        <f t="shared" si="111"/>
        <v>1884.3304320604482</v>
      </c>
      <c r="AF236" s="34">
        <f t="shared" ref="AF235:AF298" si="117">0.3*86400</f>
        <v>25920</v>
      </c>
      <c r="AG236" s="36">
        <f t="shared" si="116"/>
        <v>25920</v>
      </c>
      <c r="AH236" s="15">
        <f t="shared" si="107"/>
        <v>-25808.060804994439</v>
      </c>
      <c r="AI236" s="15">
        <f t="shared" si="109"/>
        <v>2865214.8332200903</v>
      </c>
      <c r="AJ236" s="15">
        <f t="shared" si="110"/>
        <v>0</v>
      </c>
    </row>
    <row r="237" spans="1:36" x14ac:dyDescent="0.15">
      <c r="A237" s="2">
        <v>42176</v>
      </c>
      <c r="B237" s="38">
        <v>0.20944270100000001</v>
      </c>
      <c r="C237" s="12">
        <f t="shared" si="93"/>
        <v>18095.849366400002</v>
      </c>
      <c r="D237" s="12">
        <f>Výpar!J$18/30</f>
        <v>16333.186567164183</v>
      </c>
      <c r="E237" s="12">
        <f t="shared" si="94"/>
        <v>16823.18216417911</v>
      </c>
      <c r="F237" s="13">
        <f t="shared" si="113"/>
        <v>11664</v>
      </c>
      <c r="G237" s="13">
        <f t="shared" si="96"/>
        <v>7171.2000000000007</v>
      </c>
      <c r="H237" s="14">
        <f t="shared" si="96"/>
        <v>7171.2000000000007</v>
      </c>
      <c r="I237" s="15">
        <f t="shared" si="89"/>
        <v>26006.400000000001</v>
      </c>
      <c r="J237" s="15">
        <f t="shared" si="90"/>
        <v>-24733.73279777911</v>
      </c>
      <c r="K237" s="15">
        <f t="shared" si="97"/>
        <v>5334099.0473682377</v>
      </c>
      <c r="L237" s="15">
        <f t="shared" si="98"/>
        <v>4040198.0351632293</v>
      </c>
      <c r="N237" s="2">
        <v>42176</v>
      </c>
      <c r="O237" s="38">
        <f t="shared" si="91"/>
        <v>6.9125210750943383E-2</v>
      </c>
      <c r="P237" s="12">
        <f t="shared" si="99"/>
        <v>5972.4182088815087</v>
      </c>
      <c r="Q237" s="12">
        <f t="shared" si="100"/>
        <v>4665.4388059701505</v>
      </c>
      <c r="R237" s="12">
        <f t="shared" si="101"/>
        <v>4805.4019701492552</v>
      </c>
      <c r="S237" s="13">
        <f t="shared" si="102"/>
        <v>7171.2000000000007</v>
      </c>
      <c r="T237" s="13">
        <f t="shared" si="115"/>
        <v>21772.799999999999</v>
      </c>
      <c r="U237" s="14">
        <v>0</v>
      </c>
      <c r="V237" s="15">
        <f t="shared" si="114"/>
        <v>7171.2000000000007</v>
      </c>
      <c r="W237" s="15">
        <f t="shared" si="103"/>
        <v>15768.616238732255</v>
      </c>
      <c r="X237" s="15">
        <f t="shared" si="112"/>
        <v>6509533.3626283612</v>
      </c>
      <c r="Y237" s="15">
        <f t="shared" si="108"/>
        <v>3079057.8062829548</v>
      </c>
      <c r="Z237" s="15">
        <f t="shared" si="104"/>
        <v>6518000</v>
      </c>
      <c r="AB237" s="2">
        <v>42176</v>
      </c>
      <c r="AC237" s="12">
        <f t="shared" si="92"/>
        <v>1973.7345136211318</v>
      </c>
      <c r="AD237" s="12">
        <f t="shared" si="105"/>
        <v>1829.4470214179107</v>
      </c>
      <c r="AE237" s="12">
        <f t="shared" si="111"/>
        <v>1884.3304320604482</v>
      </c>
      <c r="AF237" s="34">
        <f t="shared" si="117"/>
        <v>25920</v>
      </c>
      <c r="AG237" s="36">
        <f t="shared" si="116"/>
        <v>25920</v>
      </c>
      <c r="AH237" s="15">
        <f t="shared" si="107"/>
        <v>-25830.595918439314</v>
      </c>
      <c r="AI237" s="15">
        <f t="shared" si="109"/>
        <v>2839384.2373016509</v>
      </c>
      <c r="AJ237" s="15">
        <f t="shared" si="110"/>
        <v>0</v>
      </c>
    </row>
    <row r="238" spans="1:36" x14ac:dyDescent="0.15">
      <c r="A238" s="2">
        <v>42177</v>
      </c>
      <c r="B238" s="38">
        <v>0.207051388</v>
      </c>
      <c r="C238" s="12">
        <f t="shared" si="93"/>
        <v>17889.239923199999</v>
      </c>
      <c r="D238" s="12">
        <f>Výpar!J$18/30</f>
        <v>16333.186567164183</v>
      </c>
      <c r="E238" s="12">
        <f t="shared" si="94"/>
        <v>16823.18216417911</v>
      </c>
      <c r="F238" s="13">
        <f t="shared" si="113"/>
        <v>11664</v>
      </c>
      <c r="G238" s="13">
        <f t="shared" si="96"/>
        <v>7171.2000000000007</v>
      </c>
      <c r="H238" s="14">
        <f t="shared" si="96"/>
        <v>7171.2000000000007</v>
      </c>
      <c r="I238" s="15">
        <f t="shared" si="89"/>
        <v>26006.400000000001</v>
      </c>
      <c r="J238" s="15">
        <f t="shared" si="90"/>
        <v>-24940.342240979113</v>
      </c>
      <c r="K238" s="15">
        <f t="shared" si="97"/>
        <v>5309158.7051272588</v>
      </c>
      <c r="L238" s="15">
        <f t="shared" si="98"/>
        <v>3697416.3980495092</v>
      </c>
      <c r="N238" s="2">
        <v>42177</v>
      </c>
      <c r="O238" s="38">
        <f t="shared" si="91"/>
        <v>6.8335973339912898E-2</v>
      </c>
      <c r="P238" s="12">
        <f t="shared" si="99"/>
        <v>5904.228096568474</v>
      </c>
      <c r="Q238" s="12">
        <f t="shared" si="100"/>
        <v>4665.4388059701505</v>
      </c>
      <c r="R238" s="12">
        <f t="shared" si="101"/>
        <v>4805.4019701492552</v>
      </c>
      <c r="S238" s="13">
        <f t="shared" si="102"/>
        <v>7171.2000000000007</v>
      </c>
      <c r="T238" s="13">
        <f t="shared" si="115"/>
        <v>21772.799999999999</v>
      </c>
      <c r="U238" s="14">
        <v>0</v>
      </c>
      <c r="V238" s="15">
        <f t="shared" si="114"/>
        <v>7171.2000000000007</v>
      </c>
      <c r="W238" s="15">
        <f t="shared" si="103"/>
        <v>15700.426126419217</v>
      </c>
      <c r="X238" s="15">
        <f t="shared" si="112"/>
        <v>6518000</v>
      </c>
      <c r="Y238" s="15">
        <f t="shared" si="108"/>
        <v>3094758.2324093739</v>
      </c>
      <c r="Z238" s="15">
        <f t="shared" si="104"/>
        <v>6518000</v>
      </c>
      <c r="AB238" s="2">
        <v>42177</v>
      </c>
      <c r="AC238" s="12">
        <f t="shared" si="92"/>
        <v>1951.1993907525102</v>
      </c>
      <c r="AD238" s="12">
        <f t="shared" si="105"/>
        <v>1829.4470214179107</v>
      </c>
      <c r="AE238" s="12">
        <f t="shared" si="111"/>
        <v>1884.3304320604482</v>
      </c>
      <c r="AF238" s="34">
        <f t="shared" si="117"/>
        <v>25920</v>
      </c>
      <c r="AG238" s="36">
        <f t="shared" si="116"/>
        <v>25920</v>
      </c>
      <c r="AH238" s="15">
        <f t="shared" si="107"/>
        <v>-25853.131041307937</v>
      </c>
      <c r="AI238" s="15">
        <f t="shared" si="109"/>
        <v>2813531.106260343</v>
      </c>
      <c r="AJ238" s="15">
        <f t="shared" si="110"/>
        <v>0</v>
      </c>
    </row>
    <row r="239" spans="1:36" x14ac:dyDescent="0.15">
      <c r="A239" s="2">
        <v>42178</v>
      </c>
      <c r="B239" s="38">
        <v>0.20226876399999999</v>
      </c>
      <c r="C239" s="12">
        <f t="shared" si="93"/>
        <v>17476.0212096</v>
      </c>
      <c r="D239" s="12">
        <f>Výpar!J$18/30</f>
        <v>16333.186567164183</v>
      </c>
      <c r="E239" s="12">
        <f t="shared" si="94"/>
        <v>16823.18216417911</v>
      </c>
      <c r="F239" s="13">
        <f t="shared" si="113"/>
        <v>11664</v>
      </c>
      <c r="G239" s="13">
        <f t="shared" si="96"/>
        <v>7171.2000000000007</v>
      </c>
      <c r="H239" s="14">
        <f t="shared" si="96"/>
        <v>7171.2000000000007</v>
      </c>
      <c r="I239" s="15">
        <f t="shared" si="89"/>
        <v>26006.400000000001</v>
      </c>
      <c r="J239" s="15">
        <f t="shared" si="90"/>
        <v>-25353.560954579112</v>
      </c>
      <c r="K239" s="15">
        <f t="shared" si="97"/>
        <v>5283805.1441726796</v>
      </c>
      <c r="L239" s="15">
        <f t="shared" si="98"/>
        <v>3328867.9812676096</v>
      </c>
      <c r="N239" s="2">
        <v>42178</v>
      </c>
      <c r="O239" s="38">
        <f t="shared" si="91"/>
        <v>6.6757499177939036E-2</v>
      </c>
      <c r="P239" s="12">
        <f t="shared" si="99"/>
        <v>5767.8479289739325</v>
      </c>
      <c r="Q239" s="12">
        <f t="shared" si="100"/>
        <v>4665.4388059701505</v>
      </c>
      <c r="R239" s="12">
        <f t="shared" si="101"/>
        <v>4805.4019701492552</v>
      </c>
      <c r="S239" s="13">
        <f t="shared" si="102"/>
        <v>7171.2000000000007</v>
      </c>
      <c r="T239" s="13">
        <f t="shared" si="115"/>
        <v>21772.799999999999</v>
      </c>
      <c r="U239" s="14">
        <v>0</v>
      </c>
      <c r="V239" s="15">
        <f t="shared" si="114"/>
        <v>7171.2000000000007</v>
      </c>
      <c r="W239" s="15">
        <f t="shared" si="103"/>
        <v>15564.045958824678</v>
      </c>
      <c r="X239" s="15">
        <f t="shared" si="112"/>
        <v>6518000</v>
      </c>
      <c r="Y239" s="15">
        <f t="shared" si="108"/>
        <v>3110322.2783681983</v>
      </c>
      <c r="Z239" s="15">
        <f t="shared" si="104"/>
        <v>6518000</v>
      </c>
      <c r="AB239" s="2">
        <v>42178</v>
      </c>
      <c r="AC239" s="12">
        <f t="shared" si="92"/>
        <v>1906.1291638627574</v>
      </c>
      <c r="AD239" s="12">
        <f t="shared" si="105"/>
        <v>1829.4470214179107</v>
      </c>
      <c r="AE239" s="12">
        <f t="shared" si="111"/>
        <v>1884.3304320604482</v>
      </c>
      <c r="AF239" s="34">
        <f t="shared" si="117"/>
        <v>25920</v>
      </c>
      <c r="AG239" s="36">
        <f t="shared" si="116"/>
        <v>25920</v>
      </c>
      <c r="AH239" s="15">
        <f t="shared" si="107"/>
        <v>-25898.201268197688</v>
      </c>
      <c r="AI239" s="15">
        <f t="shared" si="109"/>
        <v>2787632.9049921455</v>
      </c>
      <c r="AJ239" s="15">
        <f t="shared" si="110"/>
        <v>0</v>
      </c>
    </row>
    <row r="240" spans="1:36" x14ac:dyDescent="0.15">
      <c r="A240" s="2">
        <v>42179</v>
      </c>
      <c r="B240" s="38">
        <v>0.197486139</v>
      </c>
      <c r="C240" s="12">
        <f t="shared" si="93"/>
        <v>17062.802409600001</v>
      </c>
      <c r="D240" s="12">
        <f>Výpar!J$18/30</f>
        <v>16333.186567164183</v>
      </c>
      <c r="E240" s="12">
        <f t="shared" si="94"/>
        <v>16823.18216417911</v>
      </c>
      <c r="F240" s="13">
        <f t="shared" si="113"/>
        <v>11664</v>
      </c>
      <c r="G240" s="13">
        <f t="shared" si="96"/>
        <v>7171.2000000000007</v>
      </c>
      <c r="H240" s="14">
        <f t="shared" si="96"/>
        <v>7171.2000000000007</v>
      </c>
      <c r="I240" s="15">
        <f t="shared" si="89"/>
        <v>26006.400000000001</v>
      </c>
      <c r="J240" s="15">
        <f t="shared" si="90"/>
        <v>-25766.779754579111</v>
      </c>
      <c r="K240" s="15">
        <f t="shared" si="97"/>
        <v>5258038.3644181006</v>
      </c>
      <c r="L240" s="15">
        <f t="shared" si="98"/>
        <v>2934139.5659311311</v>
      </c>
      <c r="N240" s="2">
        <v>42179</v>
      </c>
      <c r="O240" s="38">
        <f t="shared" si="91"/>
        <v>6.5179024685921627E-2</v>
      </c>
      <c r="P240" s="12">
        <f t="shared" si="99"/>
        <v>5631.467732863629</v>
      </c>
      <c r="Q240" s="12">
        <f t="shared" si="100"/>
        <v>4665.4388059701505</v>
      </c>
      <c r="R240" s="12">
        <f t="shared" si="101"/>
        <v>4805.4019701492552</v>
      </c>
      <c r="S240" s="13">
        <f t="shared" si="102"/>
        <v>7171.2000000000007</v>
      </c>
      <c r="T240" s="13">
        <f t="shared" si="115"/>
        <v>21772.799999999999</v>
      </c>
      <c r="U240" s="14">
        <v>0</v>
      </c>
      <c r="V240" s="15">
        <f t="shared" si="114"/>
        <v>7171.2000000000007</v>
      </c>
      <c r="W240" s="15">
        <f t="shared" si="103"/>
        <v>15427.665762714372</v>
      </c>
      <c r="X240" s="15">
        <f t="shared" si="112"/>
        <v>6518000</v>
      </c>
      <c r="Y240" s="15">
        <f t="shared" si="108"/>
        <v>3125749.9441309129</v>
      </c>
      <c r="Z240" s="15">
        <f t="shared" si="104"/>
        <v>6518000</v>
      </c>
      <c r="AB240" s="2">
        <v>42179</v>
      </c>
      <c r="AC240" s="12">
        <f t="shared" si="92"/>
        <v>1861.05892754926</v>
      </c>
      <c r="AD240" s="12">
        <f t="shared" si="105"/>
        <v>1829.4470214179107</v>
      </c>
      <c r="AE240" s="12">
        <f t="shared" si="111"/>
        <v>1884.3304320604482</v>
      </c>
      <c r="AF240" s="34">
        <f t="shared" si="117"/>
        <v>25920</v>
      </c>
      <c r="AG240" s="36">
        <f t="shared" si="116"/>
        <v>25920</v>
      </c>
      <c r="AH240" s="15">
        <f t="shared" si="107"/>
        <v>-25943.271504511187</v>
      </c>
      <c r="AI240" s="15">
        <f t="shared" si="109"/>
        <v>2761689.6334876344</v>
      </c>
      <c r="AJ240" s="15">
        <f t="shared" si="110"/>
        <v>0</v>
      </c>
    </row>
    <row r="241" spans="1:36" x14ac:dyDescent="0.15">
      <c r="A241" s="2">
        <v>42180</v>
      </c>
      <c r="B241" s="38">
        <v>0.19389917100000001</v>
      </c>
      <c r="C241" s="12">
        <f t="shared" si="93"/>
        <v>16752.888374400001</v>
      </c>
      <c r="D241" s="12">
        <f>Výpar!J$18/30</f>
        <v>16333.186567164183</v>
      </c>
      <c r="E241" s="12">
        <f t="shared" si="94"/>
        <v>16823.18216417911</v>
      </c>
      <c r="F241" s="13">
        <f t="shared" si="113"/>
        <v>11664</v>
      </c>
      <c r="G241" s="13">
        <f t="shared" si="96"/>
        <v>7171.2000000000007</v>
      </c>
      <c r="H241" s="14">
        <f t="shared" si="96"/>
        <v>7171.2000000000007</v>
      </c>
      <c r="I241" s="15">
        <f t="shared" si="89"/>
        <v>26006.400000000001</v>
      </c>
      <c r="J241" s="15">
        <f t="shared" si="90"/>
        <v>-26076.69378977911</v>
      </c>
      <c r="K241" s="15">
        <f t="shared" si="97"/>
        <v>5231961.6706283214</v>
      </c>
      <c r="L241" s="15">
        <f t="shared" si="98"/>
        <v>2513024.5427696733</v>
      </c>
      <c r="N241" s="2">
        <v>42180</v>
      </c>
      <c r="O241" s="38">
        <f t="shared" si="91"/>
        <v>6.3995169064441207E-2</v>
      </c>
      <c r="P241" s="12">
        <f t="shared" si="99"/>
        <v>5529.1826071677206</v>
      </c>
      <c r="Q241" s="12">
        <f t="shared" si="100"/>
        <v>4665.4388059701505</v>
      </c>
      <c r="R241" s="12">
        <f t="shared" si="101"/>
        <v>4805.4019701492552</v>
      </c>
      <c r="S241" s="13">
        <f t="shared" si="102"/>
        <v>7171.2000000000007</v>
      </c>
      <c r="T241" s="13">
        <f t="shared" si="115"/>
        <v>21772.799999999999</v>
      </c>
      <c r="U241" s="14">
        <v>0</v>
      </c>
      <c r="V241" s="15">
        <f t="shared" si="114"/>
        <v>7171.2000000000007</v>
      </c>
      <c r="W241" s="15">
        <f t="shared" si="103"/>
        <v>15325.380637018465</v>
      </c>
      <c r="X241" s="15">
        <f t="shared" si="112"/>
        <v>6518000</v>
      </c>
      <c r="Y241" s="15">
        <f t="shared" si="108"/>
        <v>3141075.3247679314</v>
      </c>
      <c r="Z241" s="15">
        <f t="shared" si="104"/>
        <v>6518000</v>
      </c>
      <c r="AB241" s="2">
        <v>42180</v>
      </c>
      <c r="AC241" s="12">
        <f t="shared" si="92"/>
        <v>1827.2562573819446</v>
      </c>
      <c r="AD241" s="12">
        <f t="shared" si="105"/>
        <v>1829.4470214179107</v>
      </c>
      <c r="AE241" s="12">
        <f t="shared" si="111"/>
        <v>1884.3304320604482</v>
      </c>
      <c r="AF241" s="34">
        <f t="shared" si="117"/>
        <v>25920</v>
      </c>
      <c r="AG241" s="36">
        <f t="shared" si="116"/>
        <v>25920</v>
      </c>
      <c r="AH241" s="15">
        <f t="shared" si="107"/>
        <v>-25977.074174678502</v>
      </c>
      <c r="AI241" s="15">
        <f t="shared" si="109"/>
        <v>2735712.5593129559</v>
      </c>
      <c r="AJ241" s="15">
        <f t="shared" si="110"/>
        <v>0</v>
      </c>
    </row>
    <row r="242" spans="1:36" x14ac:dyDescent="0.15">
      <c r="A242" s="2">
        <v>42181</v>
      </c>
      <c r="B242" s="38">
        <v>0.19629048299999999</v>
      </c>
      <c r="C242" s="12">
        <f t="shared" si="93"/>
        <v>16959.497731199997</v>
      </c>
      <c r="D242" s="12">
        <f>Výpar!J$18/30</f>
        <v>16333.186567164183</v>
      </c>
      <c r="E242" s="12">
        <f t="shared" si="94"/>
        <v>16823.18216417911</v>
      </c>
      <c r="F242" s="13">
        <f t="shared" si="113"/>
        <v>11664</v>
      </c>
      <c r="G242" s="13">
        <f t="shared" si="96"/>
        <v>7171.2000000000007</v>
      </c>
      <c r="H242" s="14">
        <f t="shared" si="96"/>
        <v>7171.2000000000007</v>
      </c>
      <c r="I242" s="15">
        <f t="shared" si="89"/>
        <v>26006.400000000001</v>
      </c>
      <c r="J242" s="15">
        <f t="shared" si="90"/>
        <v>-25870.084432979114</v>
      </c>
      <c r="K242" s="15">
        <f t="shared" si="97"/>
        <v>5206091.5861953422</v>
      </c>
      <c r="L242" s="15">
        <f t="shared" si="98"/>
        <v>2066246.0445320364</v>
      </c>
      <c r="N242" s="2">
        <v>42181</v>
      </c>
      <c r="O242" s="38">
        <f t="shared" si="91"/>
        <v>6.4784406145428144E-2</v>
      </c>
      <c r="P242" s="12">
        <f t="shared" si="99"/>
        <v>5597.3726909649913</v>
      </c>
      <c r="Q242" s="12">
        <f t="shared" si="100"/>
        <v>4665.4388059701505</v>
      </c>
      <c r="R242" s="12">
        <f t="shared" si="101"/>
        <v>4805.4019701492552</v>
      </c>
      <c r="S242" s="13">
        <f t="shared" si="102"/>
        <v>7171.2000000000007</v>
      </c>
      <c r="T242" s="13">
        <f t="shared" si="115"/>
        <v>21772.799999999999</v>
      </c>
      <c r="U242" s="14">
        <v>0</v>
      </c>
      <c r="V242" s="15">
        <f t="shared" si="114"/>
        <v>7171.2000000000007</v>
      </c>
      <c r="W242" s="15">
        <f t="shared" si="103"/>
        <v>15393.570720815736</v>
      </c>
      <c r="X242" s="15">
        <f t="shared" si="112"/>
        <v>6518000</v>
      </c>
      <c r="Y242" s="15">
        <f t="shared" si="108"/>
        <v>3156468.8954887469</v>
      </c>
      <c r="Z242" s="15">
        <f t="shared" si="104"/>
        <v>6518000</v>
      </c>
      <c r="AB242" s="2">
        <v>42181</v>
      </c>
      <c r="AC242" s="12">
        <f t="shared" si="92"/>
        <v>1849.7913708268211</v>
      </c>
      <c r="AD242" s="12">
        <f t="shared" si="105"/>
        <v>1829.4470214179107</v>
      </c>
      <c r="AE242" s="12">
        <f t="shared" si="111"/>
        <v>1884.3304320604482</v>
      </c>
      <c r="AF242" s="34">
        <f t="shared" si="117"/>
        <v>25920</v>
      </c>
      <c r="AG242" s="36">
        <f t="shared" si="116"/>
        <v>25920</v>
      </c>
      <c r="AH242" s="15">
        <f t="shared" si="107"/>
        <v>-25954.539061233627</v>
      </c>
      <c r="AI242" s="15">
        <f t="shared" si="109"/>
        <v>2709758.0202517225</v>
      </c>
      <c r="AJ242" s="15">
        <f t="shared" si="110"/>
        <v>0</v>
      </c>
    </row>
    <row r="243" spans="1:36" x14ac:dyDescent="0.15">
      <c r="A243" s="2">
        <v>42182</v>
      </c>
      <c r="B243" s="38">
        <v>0.195094827</v>
      </c>
      <c r="C243" s="12">
        <f t="shared" si="93"/>
        <v>16856.193052800001</v>
      </c>
      <c r="D243" s="12">
        <f>Výpar!J$18/30</f>
        <v>16333.186567164183</v>
      </c>
      <c r="E243" s="12">
        <f t="shared" si="94"/>
        <v>16823.18216417911</v>
      </c>
      <c r="F243" s="13">
        <f t="shared" si="113"/>
        <v>11664</v>
      </c>
      <c r="G243" s="13">
        <f t="shared" si="96"/>
        <v>7171.2000000000007</v>
      </c>
      <c r="H243" s="14">
        <f t="shared" si="96"/>
        <v>7171.2000000000007</v>
      </c>
      <c r="I243" s="15">
        <f t="shared" si="89"/>
        <v>26006.400000000001</v>
      </c>
      <c r="J243" s="15">
        <f t="shared" si="90"/>
        <v>-25973.389111379111</v>
      </c>
      <c r="K243" s="15">
        <f t="shared" si="97"/>
        <v>5180118.1970839631</v>
      </c>
      <c r="L243" s="15">
        <f t="shared" si="98"/>
        <v>1593390.8525046203</v>
      </c>
      <c r="N243" s="2">
        <v>42182</v>
      </c>
      <c r="O243" s="38">
        <f t="shared" si="91"/>
        <v>6.4389787604934676E-2</v>
      </c>
      <c r="P243" s="12">
        <f t="shared" si="99"/>
        <v>5563.2776490663564</v>
      </c>
      <c r="Q243" s="12">
        <f t="shared" si="100"/>
        <v>4665.4388059701505</v>
      </c>
      <c r="R243" s="12">
        <f t="shared" si="101"/>
        <v>4805.4019701492552</v>
      </c>
      <c r="S243" s="13">
        <f t="shared" si="102"/>
        <v>7171.2000000000007</v>
      </c>
      <c r="T243" s="13">
        <f t="shared" si="115"/>
        <v>21772.799999999999</v>
      </c>
      <c r="U243" s="14">
        <v>0</v>
      </c>
      <c r="V243" s="15">
        <f t="shared" si="114"/>
        <v>7171.2000000000007</v>
      </c>
      <c r="W243" s="15">
        <f t="shared" si="103"/>
        <v>15359.475678917101</v>
      </c>
      <c r="X243" s="15">
        <f t="shared" si="112"/>
        <v>6518000</v>
      </c>
      <c r="Y243" s="15">
        <f t="shared" si="108"/>
        <v>3171828.371167664</v>
      </c>
      <c r="Z243" s="15">
        <f t="shared" si="104"/>
        <v>6518000</v>
      </c>
      <c r="AB243" s="2">
        <v>42182</v>
      </c>
      <c r="AC243" s="12">
        <f t="shared" si="92"/>
        <v>1838.5238141043828</v>
      </c>
      <c r="AD243" s="12">
        <f t="shared" si="105"/>
        <v>1829.4470214179107</v>
      </c>
      <c r="AE243" s="12">
        <f t="shared" si="111"/>
        <v>1884.3304320604482</v>
      </c>
      <c r="AF243" s="34">
        <f t="shared" si="117"/>
        <v>25920</v>
      </c>
      <c r="AG243" s="36">
        <f t="shared" si="116"/>
        <v>25920</v>
      </c>
      <c r="AH243" s="15">
        <f t="shared" si="107"/>
        <v>-25965.806617956063</v>
      </c>
      <c r="AI243" s="15">
        <f t="shared" si="109"/>
        <v>2683792.2136337664</v>
      </c>
      <c r="AJ243" s="15">
        <f t="shared" si="110"/>
        <v>0</v>
      </c>
    </row>
    <row r="244" spans="1:36" x14ac:dyDescent="0.15">
      <c r="A244" s="2">
        <v>42183</v>
      </c>
      <c r="B244" s="38">
        <v>0.19987745100000001</v>
      </c>
      <c r="C244" s="12">
        <f t="shared" si="93"/>
        <v>17269.4117664</v>
      </c>
      <c r="D244" s="12">
        <f>Výpar!J$18/30</f>
        <v>16333.186567164183</v>
      </c>
      <c r="E244" s="12">
        <f t="shared" si="94"/>
        <v>16823.18216417911</v>
      </c>
      <c r="F244" s="13">
        <f t="shared" si="113"/>
        <v>11664</v>
      </c>
      <c r="G244" s="13">
        <f t="shared" si="96"/>
        <v>7171.2000000000007</v>
      </c>
      <c r="H244" s="14">
        <f t="shared" si="96"/>
        <v>7171.2000000000007</v>
      </c>
      <c r="I244" s="15">
        <f t="shared" si="89"/>
        <v>26006.400000000001</v>
      </c>
      <c r="J244" s="15">
        <f t="shared" si="90"/>
        <v>-25560.170397779111</v>
      </c>
      <c r="K244" s="15">
        <f t="shared" si="97"/>
        <v>5154558.0266861841</v>
      </c>
      <c r="L244" s="15">
        <f t="shared" si="98"/>
        <v>1095388.7087930255</v>
      </c>
      <c r="N244" s="2">
        <v>42183</v>
      </c>
      <c r="O244" s="38">
        <f t="shared" si="91"/>
        <v>6.5968261766908565E-2</v>
      </c>
      <c r="P244" s="12">
        <f t="shared" si="99"/>
        <v>5699.6578166608997</v>
      </c>
      <c r="Q244" s="12">
        <f t="shared" si="100"/>
        <v>4665.4388059701505</v>
      </c>
      <c r="R244" s="12">
        <f t="shared" si="101"/>
        <v>4805.4019701492552</v>
      </c>
      <c r="S244" s="13">
        <f t="shared" si="102"/>
        <v>7171.2000000000007</v>
      </c>
      <c r="T244" s="13">
        <f t="shared" si="115"/>
        <v>21772.799999999999</v>
      </c>
      <c r="U244" s="14">
        <v>0</v>
      </c>
      <c r="V244" s="15">
        <f t="shared" si="114"/>
        <v>7171.2000000000007</v>
      </c>
      <c r="W244" s="15">
        <f t="shared" si="103"/>
        <v>15495.855846511644</v>
      </c>
      <c r="X244" s="15">
        <f t="shared" si="112"/>
        <v>6518000</v>
      </c>
      <c r="Y244" s="15">
        <f t="shared" si="108"/>
        <v>3187324.2270141756</v>
      </c>
      <c r="Z244" s="15">
        <f t="shared" si="104"/>
        <v>6518000</v>
      </c>
      <c r="AB244" s="2">
        <v>42183</v>
      </c>
      <c r="AC244" s="12">
        <f t="shared" si="92"/>
        <v>1883.5940409941363</v>
      </c>
      <c r="AD244" s="12">
        <f t="shared" si="105"/>
        <v>1829.4470214179107</v>
      </c>
      <c r="AE244" s="12">
        <f t="shared" si="111"/>
        <v>1884.3304320604482</v>
      </c>
      <c r="AF244" s="34">
        <f t="shared" si="117"/>
        <v>25920</v>
      </c>
      <c r="AG244" s="36">
        <f t="shared" si="116"/>
        <v>25920</v>
      </c>
      <c r="AH244" s="15">
        <f t="shared" si="107"/>
        <v>-25920.736391066312</v>
      </c>
      <c r="AI244" s="15">
        <f t="shared" si="109"/>
        <v>2657871.4772427003</v>
      </c>
      <c r="AJ244" s="15">
        <f t="shared" si="110"/>
        <v>0</v>
      </c>
    </row>
    <row r="245" spans="1:36" x14ac:dyDescent="0.15">
      <c r="A245" s="2">
        <v>42184</v>
      </c>
      <c r="B245" s="38">
        <v>0.22161718899999999</v>
      </c>
      <c r="C245" s="12">
        <f t="shared" si="93"/>
        <v>19147.725129599999</v>
      </c>
      <c r="D245" s="12">
        <f>Výpar!J$18/30</f>
        <v>16333.186567164183</v>
      </c>
      <c r="E245" s="12">
        <f t="shared" si="94"/>
        <v>16823.18216417911</v>
      </c>
      <c r="F245" s="13">
        <f t="shared" si="113"/>
        <v>11664</v>
      </c>
      <c r="G245" s="13">
        <f t="shared" si="96"/>
        <v>7171.2000000000007</v>
      </c>
      <c r="H245" s="14">
        <f t="shared" si="96"/>
        <v>7171.2000000000007</v>
      </c>
      <c r="I245" s="15">
        <f t="shared" si="89"/>
        <v>26006.400000000001</v>
      </c>
      <c r="J245" s="15">
        <f t="shared" si="90"/>
        <v>-23681.857034579112</v>
      </c>
      <c r="K245" s="15">
        <f t="shared" si="97"/>
        <v>5130876.1696516052</v>
      </c>
      <c r="L245" s="15">
        <f t="shared" si="98"/>
        <v>575583.02141005173</v>
      </c>
      <c r="N245" s="2">
        <v>42184</v>
      </c>
      <c r="O245" s="38">
        <f t="shared" si="91"/>
        <v>7.3143321884760512E-2</v>
      </c>
      <c r="P245" s="12">
        <f t="shared" si="99"/>
        <v>6319.5830108433083</v>
      </c>
      <c r="Q245" s="12">
        <f t="shared" si="100"/>
        <v>4665.4388059701505</v>
      </c>
      <c r="R245" s="12">
        <f t="shared" si="101"/>
        <v>4805.4019701492552</v>
      </c>
      <c r="S245" s="13">
        <f t="shared" si="102"/>
        <v>7171.2000000000007</v>
      </c>
      <c r="T245" s="13">
        <f t="shared" si="115"/>
        <v>21772.799999999999</v>
      </c>
      <c r="U245" s="14">
        <v>0</v>
      </c>
      <c r="V245" s="15">
        <f t="shared" si="114"/>
        <v>7171.2000000000007</v>
      </c>
      <c r="W245" s="15">
        <f t="shared" si="103"/>
        <v>16115.781040694052</v>
      </c>
      <c r="X245" s="15">
        <f t="shared" si="112"/>
        <v>6518000</v>
      </c>
      <c r="Y245" s="15">
        <f t="shared" si="108"/>
        <v>3203440.0080548697</v>
      </c>
      <c r="Z245" s="15">
        <f t="shared" si="104"/>
        <v>6518000</v>
      </c>
      <c r="AB245" s="2">
        <v>42184</v>
      </c>
      <c r="AC245" s="12">
        <f t="shared" si="92"/>
        <v>2088.4637786494045</v>
      </c>
      <c r="AD245" s="12">
        <f t="shared" si="105"/>
        <v>1829.4470214179107</v>
      </c>
      <c r="AE245" s="12">
        <f t="shared" si="111"/>
        <v>1884.3304320604482</v>
      </c>
      <c r="AF245" s="34">
        <f t="shared" si="117"/>
        <v>25920</v>
      </c>
      <c r="AG245" s="36">
        <f t="shared" si="116"/>
        <v>25920</v>
      </c>
      <c r="AH245" s="15">
        <f t="shared" si="107"/>
        <v>-25715.866653411042</v>
      </c>
      <c r="AI245" s="15">
        <f t="shared" si="109"/>
        <v>2632155.6105892891</v>
      </c>
      <c r="AJ245" s="15">
        <f t="shared" si="110"/>
        <v>0</v>
      </c>
    </row>
    <row r="246" spans="1:36" x14ac:dyDescent="0.15">
      <c r="A246" s="2">
        <v>42185</v>
      </c>
      <c r="B246" s="38">
        <v>0.207051388</v>
      </c>
      <c r="C246" s="12">
        <f t="shared" si="93"/>
        <v>17889.239923199999</v>
      </c>
      <c r="D246" s="12">
        <f>Výpar!J$18/30</f>
        <v>16333.186567164183</v>
      </c>
      <c r="E246" s="12">
        <f t="shared" si="94"/>
        <v>16823.18216417911</v>
      </c>
      <c r="F246" s="13">
        <f t="shared" si="113"/>
        <v>11664</v>
      </c>
      <c r="G246" s="13">
        <f t="shared" si="96"/>
        <v>7171.2000000000007</v>
      </c>
      <c r="H246" s="14">
        <f t="shared" si="96"/>
        <v>7171.2000000000007</v>
      </c>
      <c r="I246" s="15">
        <f t="shared" si="89"/>
        <v>26006.400000000001</v>
      </c>
      <c r="J246" s="15">
        <f t="shared" si="90"/>
        <v>-24940.342240979113</v>
      </c>
      <c r="K246" s="15">
        <f t="shared" si="97"/>
        <v>5105935.8274106262</v>
      </c>
      <c r="L246" s="15">
        <f t="shared" si="98"/>
        <v>29578.506579698995</v>
      </c>
      <c r="N246" s="2">
        <v>42185</v>
      </c>
      <c r="O246" s="38">
        <f t="shared" si="91"/>
        <v>6.8335973339912898E-2</v>
      </c>
      <c r="P246" s="12">
        <f t="shared" si="99"/>
        <v>5904.228096568474</v>
      </c>
      <c r="Q246" s="12">
        <f t="shared" si="100"/>
        <v>4665.4388059701505</v>
      </c>
      <c r="R246" s="12">
        <f t="shared" si="101"/>
        <v>4805.4019701492552</v>
      </c>
      <c r="S246" s="13">
        <f t="shared" si="102"/>
        <v>7171.2000000000007</v>
      </c>
      <c r="T246" s="13">
        <f t="shared" si="115"/>
        <v>21772.799999999999</v>
      </c>
      <c r="U246" s="14">
        <v>0</v>
      </c>
      <c r="V246" s="15">
        <f t="shared" si="114"/>
        <v>7171.2000000000007</v>
      </c>
      <c r="W246" s="15">
        <f t="shared" si="103"/>
        <v>15700.426126419217</v>
      </c>
      <c r="X246" s="15">
        <f t="shared" si="112"/>
        <v>6518000</v>
      </c>
      <c r="Y246" s="15">
        <f t="shared" si="108"/>
        <v>3219140.4341812888</v>
      </c>
      <c r="Z246" s="15">
        <f t="shared" si="104"/>
        <v>6518000</v>
      </c>
      <c r="AB246" s="2">
        <v>42185</v>
      </c>
      <c r="AC246" s="12">
        <f t="shared" si="92"/>
        <v>1951.1993907525102</v>
      </c>
      <c r="AD246" s="12">
        <f t="shared" si="105"/>
        <v>1829.4470214179107</v>
      </c>
      <c r="AE246" s="12">
        <f t="shared" si="111"/>
        <v>1884.3304320604482</v>
      </c>
      <c r="AF246" s="34">
        <f t="shared" si="117"/>
        <v>25920</v>
      </c>
      <c r="AG246" s="36">
        <f t="shared" si="116"/>
        <v>25920</v>
      </c>
      <c r="AH246" s="15">
        <f t="shared" si="107"/>
        <v>-25853.131041307937</v>
      </c>
      <c r="AI246" s="15">
        <f t="shared" si="109"/>
        <v>2606302.4795479812</v>
      </c>
      <c r="AJ246" s="15">
        <f t="shared" si="110"/>
        <v>0</v>
      </c>
    </row>
    <row r="247" spans="1:36" x14ac:dyDescent="0.15">
      <c r="A247" s="2">
        <v>42186</v>
      </c>
      <c r="B247" s="38">
        <v>0.20226876399999999</v>
      </c>
      <c r="C247" s="12">
        <f t="shared" si="93"/>
        <v>17476.0212096</v>
      </c>
      <c r="D247" s="12">
        <f>Výpar!$K$18/31</f>
        <v>22387.33928571429</v>
      </c>
      <c r="E247" s="12">
        <f t="shared" si="94"/>
        <v>23058.959464285719</v>
      </c>
      <c r="F247" s="13">
        <f t="shared" si="113"/>
        <v>11664</v>
      </c>
      <c r="G247" s="13">
        <f t="shared" si="96"/>
        <v>7171.2000000000007</v>
      </c>
      <c r="H247" s="14">
        <f t="shared" si="96"/>
        <v>7171.2000000000007</v>
      </c>
      <c r="I247" s="15">
        <f t="shared" si="89"/>
        <v>26006.400000000001</v>
      </c>
      <c r="J247" s="15">
        <f t="shared" si="90"/>
        <v>-31589.338254685721</v>
      </c>
      <c r="K247" s="15">
        <f t="shared" si="97"/>
        <v>5074346.4891559407</v>
      </c>
      <c r="L247" s="15">
        <f t="shared" si="98"/>
        <v>0</v>
      </c>
      <c r="N247" s="2">
        <v>42186</v>
      </c>
      <c r="O247" s="38">
        <f t="shared" si="91"/>
        <v>6.6757499177939036E-2</v>
      </c>
      <c r="P247" s="12">
        <f t="shared" si="99"/>
        <v>5767.8479289739325</v>
      </c>
      <c r="Q247" s="12">
        <f t="shared" si="100"/>
        <v>6394.7571428571437</v>
      </c>
      <c r="R247" s="12">
        <f t="shared" si="101"/>
        <v>6586.5998571428581</v>
      </c>
      <c r="S247" s="13">
        <f t="shared" si="102"/>
        <v>7171.2000000000007</v>
      </c>
      <c r="T247" s="13">
        <f t="shared" si="115"/>
        <v>21772.799999999999</v>
      </c>
      <c r="U247" s="14">
        <v>0</v>
      </c>
      <c r="V247" s="15">
        <f t="shared" si="114"/>
        <v>7171.2000000000007</v>
      </c>
      <c r="W247" s="15">
        <f t="shared" si="103"/>
        <v>13782.848071831075</v>
      </c>
      <c r="X247" s="15">
        <f t="shared" si="112"/>
        <v>6518000</v>
      </c>
      <c r="Y247" s="15">
        <f t="shared" si="108"/>
        <v>3232923.2822531201</v>
      </c>
      <c r="Z247" s="15">
        <f t="shared" si="104"/>
        <v>6518000</v>
      </c>
      <c r="AB247" s="2">
        <v>42186</v>
      </c>
      <c r="AC247" s="12">
        <f t="shared" si="92"/>
        <v>1906.1291638627574</v>
      </c>
      <c r="AD247" s="12">
        <f t="shared" si="105"/>
        <v>2507.5603591071431</v>
      </c>
      <c r="AE247" s="12">
        <f t="shared" si="111"/>
        <v>2582.7871698803574</v>
      </c>
      <c r="AF247" s="34">
        <f t="shared" si="117"/>
        <v>25920</v>
      </c>
      <c r="AG247" s="36">
        <f t="shared" si="116"/>
        <v>25920</v>
      </c>
      <c r="AH247" s="15">
        <f t="shared" si="107"/>
        <v>-26596.658006017598</v>
      </c>
      <c r="AI247" s="15">
        <f t="shared" si="109"/>
        <v>2579705.8215419636</v>
      </c>
      <c r="AJ247" s="15">
        <f t="shared" si="110"/>
        <v>0</v>
      </c>
    </row>
    <row r="248" spans="1:36" x14ac:dyDescent="0.15">
      <c r="A248" s="2">
        <v>42187</v>
      </c>
      <c r="B248" s="38">
        <v>0.19987745100000001</v>
      </c>
      <c r="C248" s="12">
        <f t="shared" si="93"/>
        <v>17269.4117664</v>
      </c>
      <c r="D248" s="12">
        <f>Výpar!$K$18/31</f>
        <v>22387.33928571429</v>
      </c>
      <c r="E248" s="12">
        <f t="shared" si="94"/>
        <v>23058.959464285719</v>
      </c>
      <c r="F248" s="13">
        <f t="shared" si="113"/>
        <v>11664</v>
      </c>
      <c r="G248" s="13">
        <f t="shared" si="96"/>
        <v>7171.2000000000007</v>
      </c>
      <c r="H248" s="14">
        <f t="shared" si="96"/>
        <v>7171.2000000000007</v>
      </c>
      <c r="I248" s="15">
        <f t="shared" si="89"/>
        <v>26006.400000000001</v>
      </c>
      <c r="J248" s="15">
        <f t="shared" si="90"/>
        <v>-31795.94769788572</v>
      </c>
      <c r="K248" s="15">
        <f t="shared" si="97"/>
        <v>5042550.5414580554</v>
      </c>
      <c r="L248" s="15">
        <f t="shared" si="98"/>
        <v>0</v>
      </c>
      <c r="N248" s="2">
        <v>42187</v>
      </c>
      <c r="O248" s="38">
        <f t="shared" si="91"/>
        <v>6.5968261766908565E-2</v>
      </c>
      <c r="P248" s="12">
        <f t="shared" si="99"/>
        <v>5699.6578166608997</v>
      </c>
      <c r="Q248" s="12">
        <f t="shared" si="100"/>
        <v>6394.7571428571437</v>
      </c>
      <c r="R248" s="12">
        <f t="shared" si="101"/>
        <v>6586.5998571428581</v>
      </c>
      <c r="S248" s="13">
        <f t="shared" si="102"/>
        <v>7171.2000000000007</v>
      </c>
      <c r="T248" s="13">
        <f t="shared" si="115"/>
        <v>21772.799999999999</v>
      </c>
      <c r="U248" s="14">
        <v>0</v>
      </c>
      <c r="V248" s="15">
        <f t="shared" si="114"/>
        <v>7171.2000000000007</v>
      </c>
      <c r="W248" s="15">
        <f t="shared" si="103"/>
        <v>13714.657959518041</v>
      </c>
      <c r="X248" s="15">
        <f t="shared" si="112"/>
        <v>6518000</v>
      </c>
      <c r="Y248" s="15">
        <f t="shared" si="108"/>
        <v>3246637.9402126381</v>
      </c>
      <c r="Z248" s="15">
        <f t="shared" si="104"/>
        <v>6518000</v>
      </c>
      <c r="AB248" s="2">
        <v>42187</v>
      </c>
      <c r="AC248" s="12">
        <f t="shared" si="92"/>
        <v>1883.5940409941363</v>
      </c>
      <c r="AD248" s="12">
        <f t="shared" si="105"/>
        <v>2507.5603591071431</v>
      </c>
      <c r="AE248" s="12">
        <f t="shared" si="111"/>
        <v>2582.7871698803574</v>
      </c>
      <c r="AF248" s="34">
        <f t="shared" si="117"/>
        <v>25920</v>
      </c>
      <c r="AG248" s="36">
        <f t="shared" si="116"/>
        <v>25920</v>
      </c>
      <c r="AH248" s="15">
        <f t="shared" si="107"/>
        <v>-26619.193128886222</v>
      </c>
      <c r="AI248" s="15">
        <f t="shared" si="109"/>
        <v>2553086.6284130774</v>
      </c>
      <c r="AJ248" s="15">
        <f t="shared" si="110"/>
        <v>0</v>
      </c>
    </row>
    <row r="249" spans="1:36" x14ac:dyDescent="0.15">
      <c r="A249" s="2">
        <v>42188</v>
      </c>
      <c r="B249" s="38">
        <v>0.20226876399999999</v>
      </c>
      <c r="C249" s="12">
        <f t="shared" si="93"/>
        <v>17476.0212096</v>
      </c>
      <c r="D249" s="12">
        <f>Výpar!$K$18/31</f>
        <v>22387.33928571429</v>
      </c>
      <c r="E249" s="12">
        <f t="shared" si="94"/>
        <v>23058.959464285719</v>
      </c>
      <c r="F249" s="13">
        <f t="shared" si="113"/>
        <v>11664</v>
      </c>
      <c r="G249" s="13">
        <f t="shared" si="96"/>
        <v>7171.2000000000007</v>
      </c>
      <c r="H249" s="14">
        <f t="shared" si="96"/>
        <v>7171.2000000000007</v>
      </c>
      <c r="I249" s="15">
        <f t="shared" si="89"/>
        <v>26006.400000000001</v>
      </c>
      <c r="J249" s="15">
        <f t="shared" si="90"/>
        <v>-31589.338254685721</v>
      </c>
      <c r="K249" s="15">
        <f t="shared" si="97"/>
        <v>5010961.2032033699</v>
      </c>
      <c r="L249" s="15">
        <f t="shared" si="98"/>
        <v>0</v>
      </c>
      <c r="N249" s="2">
        <v>42188</v>
      </c>
      <c r="O249" s="38">
        <f t="shared" si="91"/>
        <v>6.6757499177939036E-2</v>
      </c>
      <c r="P249" s="12">
        <f t="shared" si="99"/>
        <v>5767.8479289739325</v>
      </c>
      <c r="Q249" s="12">
        <f t="shared" si="100"/>
        <v>6394.7571428571437</v>
      </c>
      <c r="R249" s="12">
        <f t="shared" si="101"/>
        <v>6586.5998571428581</v>
      </c>
      <c r="S249" s="13">
        <f t="shared" si="102"/>
        <v>7171.2000000000007</v>
      </c>
      <c r="T249" s="13">
        <f t="shared" si="115"/>
        <v>21772.799999999999</v>
      </c>
      <c r="U249" s="14">
        <v>0</v>
      </c>
      <c r="V249" s="15">
        <f t="shared" si="114"/>
        <v>7171.2000000000007</v>
      </c>
      <c r="W249" s="15">
        <f t="shared" si="103"/>
        <v>13782.848071831075</v>
      </c>
      <c r="X249" s="15">
        <f t="shared" si="112"/>
        <v>6518000</v>
      </c>
      <c r="Y249" s="15">
        <f t="shared" si="108"/>
        <v>3260420.7882844694</v>
      </c>
      <c r="Z249" s="15">
        <f t="shared" si="104"/>
        <v>6518000</v>
      </c>
      <c r="AB249" s="2">
        <v>42188</v>
      </c>
      <c r="AC249" s="12">
        <f t="shared" si="92"/>
        <v>1906.1291638627574</v>
      </c>
      <c r="AD249" s="12">
        <f t="shared" si="105"/>
        <v>2507.5603591071431</v>
      </c>
      <c r="AE249" s="12">
        <f t="shared" si="111"/>
        <v>2582.7871698803574</v>
      </c>
      <c r="AF249" s="34">
        <f t="shared" si="117"/>
        <v>25920</v>
      </c>
      <c r="AG249" s="36">
        <f t="shared" si="116"/>
        <v>25920</v>
      </c>
      <c r="AH249" s="15">
        <f t="shared" si="107"/>
        <v>-26596.658006017598</v>
      </c>
      <c r="AI249" s="15">
        <f t="shared" si="109"/>
        <v>2526489.9704070599</v>
      </c>
      <c r="AJ249" s="15">
        <f t="shared" si="110"/>
        <v>0</v>
      </c>
    </row>
    <row r="250" spans="1:36" x14ac:dyDescent="0.15">
      <c r="A250" s="2">
        <v>42189</v>
      </c>
      <c r="B250" s="38">
        <v>0.20226876399999999</v>
      </c>
      <c r="C250" s="12">
        <f t="shared" si="93"/>
        <v>17476.0212096</v>
      </c>
      <c r="D250" s="12">
        <f>Výpar!$K$18/31</f>
        <v>22387.33928571429</v>
      </c>
      <c r="E250" s="12">
        <f t="shared" si="94"/>
        <v>23058.959464285719</v>
      </c>
      <c r="F250" s="13">
        <f t="shared" si="113"/>
        <v>11664</v>
      </c>
      <c r="G250" s="13">
        <f t="shared" si="96"/>
        <v>7171.2000000000007</v>
      </c>
      <c r="H250" s="14">
        <f t="shared" si="96"/>
        <v>7171.2000000000007</v>
      </c>
      <c r="I250" s="15">
        <f t="shared" si="89"/>
        <v>26006.400000000001</v>
      </c>
      <c r="J250" s="15">
        <f t="shared" si="90"/>
        <v>-31589.338254685721</v>
      </c>
      <c r="K250" s="15">
        <f t="shared" si="97"/>
        <v>4979371.8649486843</v>
      </c>
      <c r="L250" s="15">
        <f t="shared" si="98"/>
        <v>0</v>
      </c>
      <c r="N250" s="2">
        <v>42189</v>
      </c>
      <c r="O250" s="38">
        <f t="shared" si="91"/>
        <v>6.6757499177939036E-2</v>
      </c>
      <c r="P250" s="12">
        <f t="shared" si="99"/>
        <v>5767.8479289739325</v>
      </c>
      <c r="Q250" s="12">
        <f t="shared" si="100"/>
        <v>6394.7571428571437</v>
      </c>
      <c r="R250" s="12">
        <f t="shared" si="101"/>
        <v>6586.5998571428581</v>
      </c>
      <c r="S250" s="13">
        <f t="shared" si="102"/>
        <v>7171.2000000000007</v>
      </c>
      <c r="T250" s="13">
        <f t="shared" si="115"/>
        <v>21772.799999999999</v>
      </c>
      <c r="U250" s="14">
        <v>0</v>
      </c>
      <c r="V250" s="15">
        <f t="shared" si="114"/>
        <v>7171.2000000000007</v>
      </c>
      <c r="W250" s="15">
        <f t="shared" si="103"/>
        <v>13782.848071831075</v>
      </c>
      <c r="X250" s="15">
        <f t="shared" si="112"/>
        <v>6518000</v>
      </c>
      <c r="Y250" s="15">
        <f t="shared" si="108"/>
        <v>3274203.6363563007</v>
      </c>
      <c r="Z250" s="15">
        <f t="shared" si="104"/>
        <v>6518000</v>
      </c>
      <c r="AB250" s="2">
        <v>42189</v>
      </c>
      <c r="AC250" s="12">
        <f t="shared" si="92"/>
        <v>1906.1291638627574</v>
      </c>
      <c r="AD250" s="12">
        <f t="shared" si="105"/>
        <v>2507.5603591071431</v>
      </c>
      <c r="AE250" s="12">
        <f t="shared" si="111"/>
        <v>2582.7871698803574</v>
      </c>
      <c r="AF250" s="34">
        <f t="shared" si="117"/>
        <v>25920</v>
      </c>
      <c r="AG250" s="36">
        <f t="shared" si="116"/>
        <v>25920</v>
      </c>
      <c r="AH250" s="15">
        <f t="shared" si="107"/>
        <v>-26596.658006017598</v>
      </c>
      <c r="AI250" s="15">
        <f t="shared" si="109"/>
        <v>2499893.3124010423</v>
      </c>
      <c r="AJ250" s="15">
        <f t="shared" si="110"/>
        <v>0</v>
      </c>
    </row>
    <row r="251" spans="1:36" x14ac:dyDescent="0.15">
      <c r="A251" s="2">
        <v>42190</v>
      </c>
      <c r="B251" s="38">
        <v>0.197486139</v>
      </c>
      <c r="C251" s="12">
        <f t="shared" si="93"/>
        <v>17062.802409600001</v>
      </c>
      <c r="D251" s="12">
        <f>Výpar!$K$18/31</f>
        <v>22387.33928571429</v>
      </c>
      <c r="E251" s="12">
        <f t="shared" si="94"/>
        <v>23058.959464285719</v>
      </c>
      <c r="F251" s="13">
        <f t="shared" si="113"/>
        <v>11664</v>
      </c>
      <c r="G251" s="13">
        <f t="shared" si="96"/>
        <v>7171.2000000000007</v>
      </c>
      <c r="H251" s="14">
        <f t="shared" si="96"/>
        <v>7171.2000000000007</v>
      </c>
      <c r="I251" s="15">
        <f t="shared" si="89"/>
        <v>26006.400000000001</v>
      </c>
      <c r="J251" s="15">
        <f t="shared" si="90"/>
        <v>-32002.55705468572</v>
      </c>
      <c r="K251" s="15">
        <f t="shared" si="97"/>
        <v>4947369.3078939989</v>
      </c>
      <c r="L251" s="15">
        <f t="shared" si="98"/>
        <v>0</v>
      </c>
      <c r="N251" s="2">
        <v>42190</v>
      </c>
      <c r="O251" s="38">
        <f t="shared" si="91"/>
        <v>6.5179024685921627E-2</v>
      </c>
      <c r="P251" s="12">
        <f t="shared" si="99"/>
        <v>5631.467732863629</v>
      </c>
      <c r="Q251" s="12">
        <f t="shared" si="100"/>
        <v>6394.7571428571437</v>
      </c>
      <c r="R251" s="12">
        <f t="shared" si="101"/>
        <v>6586.5998571428581</v>
      </c>
      <c r="S251" s="13">
        <f t="shared" si="102"/>
        <v>7171.2000000000007</v>
      </c>
      <c r="T251" s="13">
        <f t="shared" si="115"/>
        <v>21772.799999999999</v>
      </c>
      <c r="U251" s="14">
        <v>0</v>
      </c>
      <c r="V251" s="15">
        <f t="shared" si="114"/>
        <v>7171.2000000000007</v>
      </c>
      <c r="W251" s="15">
        <f t="shared" si="103"/>
        <v>13646.467875720769</v>
      </c>
      <c r="X251" s="15">
        <f t="shared" si="112"/>
        <v>6518000</v>
      </c>
      <c r="Y251" s="15">
        <f t="shared" si="108"/>
        <v>3287850.1042320216</v>
      </c>
      <c r="Z251" s="15">
        <f t="shared" si="104"/>
        <v>6518000</v>
      </c>
      <c r="AB251" s="2">
        <v>42190</v>
      </c>
      <c r="AC251" s="12">
        <f t="shared" si="92"/>
        <v>1861.05892754926</v>
      </c>
      <c r="AD251" s="12">
        <f t="shared" si="105"/>
        <v>2507.5603591071431</v>
      </c>
      <c r="AE251" s="12">
        <f t="shared" si="111"/>
        <v>2582.7871698803574</v>
      </c>
      <c r="AF251" s="34">
        <f t="shared" si="117"/>
        <v>25920</v>
      </c>
      <c r="AG251" s="36">
        <f t="shared" si="116"/>
        <v>25920</v>
      </c>
      <c r="AH251" s="15">
        <f t="shared" si="107"/>
        <v>-26641.728242331097</v>
      </c>
      <c r="AI251" s="15">
        <f t="shared" si="109"/>
        <v>2473251.5841587111</v>
      </c>
      <c r="AJ251" s="15">
        <f t="shared" si="110"/>
        <v>0</v>
      </c>
    </row>
    <row r="252" spans="1:36" x14ac:dyDescent="0.15">
      <c r="A252" s="2">
        <v>42191</v>
      </c>
      <c r="B252" s="38">
        <v>0.189116546</v>
      </c>
      <c r="C252" s="12">
        <f t="shared" si="93"/>
        <v>16339.669574399999</v>
      </c>
      <c r="D252" s="12">
        <f>Výpar!$K$18/31</f>
        <v>22387.33928571429</v>
      </c>
      <c r="E252" s="12">
        <f t="shared" si="94"/>
        <v>23058.959464285719</v>
      </c>
      <c r="F252" s="13">
        <f t="shared" si="113"/>
        <v>11664</v>
      </c>
      <c r="G252" s="13">
        <f t="shared" si="96"/>
        <v>7171.2000000000007</v>
      </c>
      <c r="H252" s="14">
        <f t="shared" si="96"/>
        <v>7171.2000000000007</v>
      </c>
      <c r="I252" s="15">
        <f t="shared" si="89"/>
        <v>26006.400000000001</v>
      </c>
      <c r="J252" s="15">
        <f t="shared" si="90"/>
        <v>-32725.689889885722</v>
      </c>
      <c r="K252" s="15">
        <f t="shared" si="97"/>
        <v>4914643.6180041134</v>
      </c>
      <c r="L252" s="15">
        <f t="shared" si="98"/>
        <v>0</v>
      </c>
      <c r="N252" s="2">
        <v>42191</v>
      </c>
      <c r="O252" s="38">
        <f t="shared" si="91"/>
        <v>6.2416694572423798E-2</v>
      </c>
      <c r="P252" s="12">
        <f t="shared" si="99"/>
        <v>5392.8024110574161</v>
      </c>
      <c r="Q252" s="12">
        <f t="shared" si="100"/>
        <v>6394.7571428571437</v>
      </c>
      <c r="R252" s="12">
        <f t="shared" si="101"/>
        <v>6586.5998571428581</v>
      </c>
      <c r="S252" s="13">
        <f t="shared" si="102"/>
        <v>7171.2000000000007</v>
      </c>
      <c r="T252" s="13">
        <f t="shared" si="115"/>
        <v>21772.799999999999</v>
      </c>
      <c r="U252" s="14">
        <v>0</v>
      </c>
      <c r="V252" s="15">
        <f t="shared" si="114"/>
        <v>7171.2000000000007</v>
      </c>
      <c r="W252" s="15">
        <f t="shared" si="103"/>
        <v>13407.802553914556</v>
      </c>
      <c r="X252" s="15">
        <f t="shared" si="112"/>
        <v>6518000</v>
      </c>
      <c r="Y252" s="15">
        <f t="shared" si="108"/>
        <v>3301257.9067859361</v>
      </c>
      <c r="Z252" s="15">
        <f t="shared" si="104"/>
        <v>6518000</v>
      </c>
      <c r="AB252" s="2">
        <v>42191</v>
      </c>
      <c r="AC252" s="12">
        <f t="shared" si="92"/>
        <v>1782.186021068447</v>
      </c>
      <c r="AD252" s="12">
        <f t="shared" si="105"/>
        <v>2507.5603591071431</v>
      </c>
      <c r="AE252" s="12">
        <f t="shared" si="111"/>
        <v>2582.7871698803574</v>
      </c>
      <c r="AF252" s="34">
        <f t="shared" si="117"/>
        <v>25920</v>
      </c>
      <c r="AG252" s="36">
        <f t="shared" si="116"/>
        <v>25920</v>
      </c>
      <c r="AH252" s="15">
        <f t="shared" si="107"/>
        <v>-26720.601148811911</v>
      </c>
      <c r="AI252" s="15">
        <f t="shared" si="109"/>
        <v>2446530.983009899</v>
      </c>
      <c r="AJ252" s="15">
        <f t="shared" si="110"/>
        <v>0</v>
      </c>
    </row>
    <row r="253" spans="1:36" x14ac:dyDescent="0.15">
      <c r="A253" s="2">
        <v>42192</v>
      </c>
      <c r="B253" s="38">
        <v>0.19389917100000001</v>
      </c>
      <c r="C253" s="12">
        <f t="shared" si="93"/>
        <v>16752.888374400001</v>
      </c>
      <c r="D253" s="12">
        <f>Výpar!$K$18/31</f>
        <v>22387.33928571429</v>
      </c>
      <c r="E253" s="12">
        <f t="shared" si="94"/>
        <v>23058.959464285719</v>
      </c>
      <c r="F253" s="13">
        <f t="shared" si="113"/>
        <v>11664</v>
      </c>
      <c r="G253" s="13">
        <f t="shared" si="96"/>
        <v>7171.2000000000007</v>
      </c>
      <c r="H253" s="14">
        <f t="shared" si="96"/>
        <v>7171.2000000000007</v>
      </c>
      <c r="I253" s="15">
        <f t="shared" si="89"/>
        <v>26006.400000000001</v>
      </c>
      <c r="J253" s="15">
        <f t="shared" si="90"/>
        <v>-32312.471089885719</v>
      </c>
      <c r="K253" s="15">
        <f t="shared" si="97"/>
        <v>4882331.1469142279</v>
      </c>
      <c r="L253" s="15">
        <f t="shared" si="98"/>
        <v>0</v>
      </c>
      <c r="N253" s="2">
        <v>42192</v>
      </c>
      <c r="O253" s="38">
        <f t="shared" si="91"/>
        <v>6.3995169064441207E-2</v>
      </c>
      <c r="P253" s="12">
        <f t="shared" si="99"/>
        <v>5529.1826071677206</v>
      </c>
      <c r="Q253" s="12">
        <f t="shared" si="100"/>
        <v>6394.7571428571437</v>
      </c>
      <c r="R253" s="12">
        <f t="shared" si="101"/>
        <v>6586.5998571428581</v>
      </c>
      <c r="S253" s="13">
        <f t="shared" si="102"/>
        <v>7171.2000000000007</v>
      </c>
      <c r="T253" s="13">
        <f t="shared" si="115"/>
        <v>21772.799999999999</v>
      </c>
      <c r="U253" s="14">
        <v>0</v>
      </c>
      <c r="V253" s="15">
        <f t="shared" si="114"/>
        <v>7171.2000000000007</v>
      </c>
      <c r="W253" s="15">
        <f t="shared" si="103"/>
        <v>13544.182750024862</v>
      </c>
      <c r="X253" s="15">
        <f t="shared" si="112"/>
        <v>6518000</v>
      </c>
      <c r="Y253" s="15">
        <f t="shared" si="108"/>
        <v>3314802.0895359609</v>
      </c>
      <c r="Z253" s="15">
        <f t="shared" si="104"/>
        <v>6518000</v>
      </c>
      <c r="AB253" s="2">
        <v>42192</v>
      </c>
      <c r="AC253" s="12">
        <f t="shared" si="92"/>
        <v>1827.2562573819446</v>
      </c>
      <c r="AD253" s="12">
        <f t="shared" si="105"/>
        <v>2507.5603591071431</v>
      </c>
      <c r="AE253" s="12">
        <f t="shared" si="111"/>
        <v>2582.7871698803574</v>
      </c>
      <c r="AF253" s="34">
        <f t="shared" si="117"/>
        <v>25920</v>
      </c>
      <c r="AG253" s="36">
        <f t="shared" si="116"/>
        <v>25920</v>
      </c>
      <c r="AH253" s="15">
        <f t="shared" si="107"/>
        <v>-26675.530912498412</v>
      </c>
      <c r="AI253" s="15">
        <f t="shared" si="109"/>
        <v>2419855.4520974006</v>
      </c>
      <c r="AJ253" s="15">
        <f t="shared" si="110"/>
        <v>0</v>
      </c>
    </row>
    <row r="254" spans="1:36" x14ac:dyDescent="0.15">
      <c r="A254" s="2">
        <v>42193</v>
      </c>
      <c r="B254" s="38">
        <v>0.186743558</v>
      </c>
      <c r="C254" s="12">
        <f t="shared" si="93"/>
        <v>16134.643411200001</v>
      </c>
      <c r="D254" s="12">
        <f>Výpar!$K$18/31</f>
        <v>22387.33928571429</v>
      </c>
      <c r="E254" s="12">
        <f t="shared" si="94"/>
        <v>23058.959464285719</v>
      </c>
      <c r="F254" s="13">
        <f t="shared" si="113"/>
        <v>11664</v>
      </c>
      <c r="G254" s="13">
        <f t="shared" si="96"/>
        <v>7171.2000000000007</v>
      </c>
      <c r="H254" s="14">
        <f t="shared" si="96"/>
        <v>7171.2000000000007</v>
      </c>
      <c r="I254" s="15">
        <f t="shared" si="89"/>
        <v>26006.400000000001</v>
      </c>
      <c r="J254" s="15">
        <f t="shared" si="90"/>
        <v>-32930.716053085722</v>
      </c>
      <c r="K254" s="15">
        <f t="shared" si="97"/>
        <v>4849400.4308611425</v>
      </c>
      <c r="L254" s="15">
        <f t="shared" si="98"/>
        <v>0</v>
      </c>
      <c r="N254" s="2">
        <v>42193</v>
      </c>
      <c r="O254" s="38">
        <f t="shared" si="91"/>
        <v>6.1633505209288821E-2</v>
      </c>
      <c r="P254" s="12">
        <f t="shared" si="99"/>
        <v>5325.1348500825543</v>
      </c>
      <c r="Q254" s="12">
        <f t="shared" si="100"/>
        <v>6394.7571428571437</v>
      </c>
      <c r="R254" s="12">
        <f t="shared" si="101"/>
        <v>6586.5998571428581</v>
      </c>
      <c r="S254" s="13">
        <f t="shared" si="102"/>
        <v>7171.2000000000007</v>
      </c>
      <c r="T254" s="13">
        <f t="shared" si="115"/>
        <v>21772.799999999999</v>
      </c>
      <c r="U254" s="14">
        <v>0</v>
      </c>
      <c r="V254" s="15">
        <f t="shared" si="114"/>
        <v>7171.2000000000007</v>
      </c>
      <c r="W254" s="15">
        <f t="shared" si="103"/>
        <v>13340.134992939697</v>
      </c>
      <c r="X254" s="15">
        <f t="shared" si="112"/>
        <v>6518000</v>
      </c>
      <c r="Y254" s="15">
        <f t="shared" si="108"/>
        <v>3328142.2245289008</v>
      </c>
      <c r="Z254" s="15">
        <f t="shared" si="104"/>
        <v>6518000</v>
      </c>
      <c r="AB254" s="2">
        <v>42193</v>
      </c>
      <c r="AC254" s="12">
        <f t="shared" si="92"/>
        <v>1759.8235883188388</v>
      </c>
      <c r="AD254" s="12">
        <f t="shared" si="105"/>
        <v>2507.5603591071431</v>
      </c>
      <c r="AE254" s="12">
        <f t="shared" si="111"/>
        <v>2582.7871698803574</v>
      </c>
      <c r="AF254" s="34">
        <f t="shared" si="117"/>
        <v>25920</v>
      </c>
      <c r="AG254" s="36">
        <f t="shared" si="116"/>
        <v>25920</v>
      </c>
      <c r="AH254" s="15">
        <f t="shared" si="107"/>
        <v>-26742.963581561518</v>
      </c>
      <c r="AI254" s="15">
        <f t="shared" si="109"/>
        <v>2393112.488515839</v>
      </c>
      <c r="AJ254" s="15">
        <f t="shared" si="110"/>
        <v>0</v>
      </c>
    </row>
    <row r="255" spans="1:36" x14ac:dyDescent="0.15">
      <c r="A255" s="2">
        <v>42194</v>
      </c>
      <c r="B255" s="38">
        <v>0.15582141599999999</v>
      </c>
      <c r="C255" s="12">
        <f t="shared" si="93"/>
        <v>13462.9703424</v>
      </c>
      <c r="D255" s="12">
        <f>Výpar!$K$18/31</f>
        <v>22387.33928571429</v>
      </c>
      <c r="E255" s="12">
        <f t="shared" si="94"/>
        <v>23058.959464285719</v>
      </c>
      <c r="F255" s="13">
        <f t="shared" si="113"/>
        <v>11664</v>
      </c>
      <c r="G255" s="13">
        <f t="shared" si="96"/>
        <v>7171.2000000000007</v>
      </c>
      <c r="H255" s="14">
        <f t="shared" si="96"/>
        <v>7171.2000000000007</v>
      </c>
      <c r="I255" s="15">
        <f t="shared" si="89"/>
        <v>26006.400000000001</v>
      </c>
      <c r="J255" s="15">
        <f t="shared" si="90"/>
        <v>-35602.389121885717</v>
      </c>
      <c r="K255" s="15">
        <f t="shared" si="97"/>
        <v>4813798.0417392571</v>
      </c>
      <c r="L255" s="15">
        <f t="shared" si="98"/>
        <v>0</v>
      </c>
      <c r="N255" s="2">
        <v>42194</v>
      </c>
      <c r="O255" s="38">
        <f t="shared" si="91"/>
        <v>5.1427851957039174E-2</v>
      </c>
      <c r="P255" s="12">
        <f t="shared" si="99"/>
        <v>4443.3664090881848</v>
      </c>
      <c r="Q255" s="12">
        <f t="shared" si="100"/>
        <v>6394.7571428571437</v>
      </c>
      <c r="R255" s="12">
        <f t="shared" si="101"/>
        <v>6586.5998571428581</v>
      </c>
      <c r="S255" s="13">
        <f t="shared" si="102"/>
        <v>7171.2000000000007</v>
      </c>
      <c r="T255" s="13">
        <f t="shared" si="115"/>
        <v>21772.799999999999</v>
      </c>
      <c r="U255" s="14">
        <v>0</v>
      </c>
      <c r="V255" s="15">
        <f t="shared" si="114"/>
        <v>7171.2000000000007</v>
      </c>
      <c r="W255" s="15">
        <f t="shared" si="103"/>
        <v>12458.366551945324</v>
      </c>
      <c r="X255" s="15">
        <f t="shared" si="112"/>
        <v>6518000</v>
      </c>
      <c r="Y255" s="15">
        <f t="shared" si="108"/>
        <v>3340600.5910808463</v>
      </c>
      <c r="Z255" s="15">
        <f t="shared" si="104"/>
        <v>6518000</v>
      </c>
      <c r="AB255" s="2">
        <v>42194</v>
      </c>
      <c r="AC255" s="12">
        <f t="shared" si="92"/>
        <v>1468.4212209453697</v>
      </c>
      <c r="AD255" s="12">
        <f t="shared" si="105"/>
        <v>2507.5603591071431</v>
      </c>
      <c r="AE255" s="12">
        <f t="shared" si="111"/>
        <v>2582.7871698803574</v>
      </c>
      <c r="AF255" s="34">
        <f t="shared" si="117"/>
        <v>25920</v>
      </c>
      <c r="AG255" s="36">
        <f t="shared" si="116"/>
        <v>25920</v>
      </c>
      <c r="AH255" s="15">
        <f t="shared" si="107"/>
        <v>-27034.365948934988</v>
      </c>
      <c r="AI255" s="15">
        <f t="shared" si="109"/>
        <v>2366078.1225669039</v>
      </c>
      <c r="AJ255" s="15">
        <f t="shared" si="110"/>
        <v>0</v>
      </c>
    </row>
    <row r="256" spans="1:36" x14ac:dyDescent="0.15">
      <c r="A256" s="2">
        <v>42195</v>
      </c>
      <c r="B256" s="38">
        <v>0.134456671</v>
      </c>
      <c r="C256" s="12">
        <f t="shared" si="93"/>
        <v>11617.056374399999</v>
      </c>
      <c r="D256" s="12">
        <f>Výpar!$K$18/31</f>
        <v>22387.33928571429</v>
      </c>
      <c r="E256" s="12">
        <f t="shared" si="94"/>
        <v>23058.959464285719</v>
      </c>
      <c r="F256" s="13">
        <f t="shared" si="113"/>
        <v>11664</v>
      </c>
      <c r="G256" s="13">
        <f t="shared" si="96"/>
        <v>7171.2000000000007</v>
      </c>
      <c r="H256" s="14">
        <f t="shared" si="96"/>
        <v>7171.2000000000007</v>
      </c>
      <c r="I256" s="15">
        <f t="shared" si="89"/>
        <v>26006.400000000001</v>
      </c>
      <c r="J256" s="15">
        <f t="shared" si="90"/>
        <v>-37448.303089885725</v>
      </c>
      <c r="K256" s="15">
        <f t="shared" si="97"/>
        <v>4776349.7386493711</v>
      </c>
      <c r="L256" s="15">
        <f t="shared" si="98"/>
        <v>0</v>
      </c>
      <c r="N256" s="2">
        <v>42195</v>
      </c>
      <c r="O256" s="38">
        <f t="shared" si="91"/>
        <v>4.437655585689404E-2</v>
      </c>
      <c r="P256" s="12">
        <f t="shared" si="99"/>
        <v>3834.134426035645</v>
      </c>
      <c r="Q256" s="12">
        <f t="shared" si="100"/>
        <v>6394.7571428571437</v>
      </c>
      <c r="R256" s="12">
        <f t="shared" si="101"/>
        <v>6586.5998571428581</v>
      </c>
      <c r="S256" s="13">
        <f t="shared" si="102"/>
        <v>7171.2000000000007</v>
      </c>
      <c r="T256" s="13">
        <f t="shared" si="115"/>
        <v>21772.799999999999</v>
      </c>
      <c r="U256" s="14">
        <v>0</v>
      </c>
      <c r="V256" s="15">
        <f t="shared" si="114"/>
        <v>7171.2000000000007</v>
      </c>
      <c r="W256" s="15">
        <f t="shared" si="103"/>
        <v>11849.134568892787</v>
      </c>
      <c r="X256" s="15">
        <f t="shared" si="112"/>
        <v>6518000</v>
      </c>
      <c r="Y256" s="15">
        <f t="shared" si="108"/>
        <v>3352449.7256497391</v>
      </c>
      <c r="Z256" s="15">
        <f t="shared" si="104"/>
        <v>6518000</v>
      </c>
      <c r="AB256" s="2">
        <v>42195</v>
      </c>
      <c r="AC256" s="12">
        <f t="shared" si="92"/>
        <v>1267.085321532888</v>
      </c>
      <c r="AD256" s="12">
        <f t="shared" si="105"/>
        <v>2507.5603591071431</v>
      </c>
      <c r="AE256" s="12">
        <f t="shared" si="111"/>
        <v>2582.7871698803574</v>
      </c>
      <c r="AF256" s="34">
        <f t="shared" si="117"/>
        <v>25920</v>
      </c>
      <c r="AG256" s="36">
        <f t="shared" si="116"/>
        <v>25920</v>
      </c>
      <c r="AH256" s="15">
        <f t="shared" si="107"/>
        <v>-27235.701848347468</v>
      </c>
      <c r="AI256" s="15">
        <f t="shared" si="109"/>
        <v>2338842.4207185563</v>
      </c>
      <c r="AJ256" s="15">
        <f t="shared" si="110"/>
        <v>0</v>
      </c>
    </row>
    <row r="257" spans="1:36" x14ac:dyDescent="0.15">
      <c r="A257" s="2">
        <v>42196</v>
      </c>
      <c r="B257" s="38">
        <v>0.13921049999999999</v>
      </c>
      <c r="C257" s="12">
        <f t="shared" si="93"/>
        <v>12027.787199999999</v>
      </c>
      <c r="D257" s="12">
        <f>Výpar!$K$18/31</f>
        <v>22387.33928571429</v>
      </c>
      <c r="E257" s="12">
        <f t="shared" si="94"/>
        <v>23058.959464285719</v>
      </c>
      <c r="F257" s="13">
        <f t="shared" si="113"/>
        <v>11664</v>
      </c>
      <c r="G257" s="13">
        <f t="shared" si="96"/>
        <v>7171.2000000000007</v>
      </c>
      <c r="H257" s="14">
        <f t="shared" si="96"/>
        <v>7171.2000000000007</v>
      </c>
      <c r="I257" s="15">
        <f t="shared" si="89"/>
        <v>26006.400000000001</v>
      </c>
      <c r="J257" s="15">
        <f t="shared" si="90"/>
        <v>-37037.572264285722</v>
      </c>
      <c r="K257" s="15">
        <f t="shared" si="97"/>
        <v>4739312.1663850853</v>
      </c>
      <c r="L257" s="15">
        <f t="shared" si="98"/>
        <v>0</v>
      </c>
      <c r="N257" s="2">
        <v>42196</v>
      </c>
      <c r="O257" s="38">
        <f t="shared" si="91"/>
        <v>4.5945526415094327E-2</v>
      </c>
      <c r="P257" s="12">
        <f t="shared" si="99"/>
        <v>3969.6934822641497</v>
      </c>
      <c r="Q257" s="12">
        <f t="shared" si="100"/>
        <v>6394.7571428571437</v>
      </c>
      <c r="R257" s="12">
        <f t="shared" si="101"/>
        <v>6586.5998571428581</v>
      </c>
      <c r="S257" s="13">
        <f t="shared" si="102"/>
        <v>7171.2000000000007</v>
      </c>
      <c r="T257" s="13">
        <f t="shared" si="115"/>
        <v>21772.799999999999</v>
      </c>
      <c r="U257" s="14">
        <v>0</v>
      </c>
      <c r="V257" s="15">
        <f t="shared" si="114"/>
        <v>7171.2000000000007</v>
      </c>
      <c r="W257" s="15">
        <f t="shared" si="103"/>
        <v>11984.69362512129</v>
      </c>
      <c r="X257" s="15">
        <f t="shared" si="112"/>
        <v>6518000</v>
      </c>
      <c r="Y257" s="15">
        <f t="shared" si="108"/>
        <v>3364434.4192748605</v>
      </c>
      <c r="Z257" s="15">
        <f t="shared" si="104"/>
        <v>6518000</v>
      </c>
      <c r="AB257" s="2">
        <v>42196</v>
      </c>
      <c r="AC257" s="12">
        <f t="shared" si="92"/>
        <v>1311.8841916981128</v>
      </c>
      <c r="AD257" s="12">
        <f t="shared" si="105"/>
        <v>2507.5603591071431</v>
      </c>
      <c r="AE257" s="12">
        <f t="shared" si="111"/>
        <v>2582.7871698803574</v>
      </c>
      <c r="AF257" s="34">
        <f t="shared" si="117"/>
        <v>25920</v>
      </c>
      <c r="AG257" s="36">
        <f t="shared" si="116"/>
        <v>25920</v>
      </c>
      <c r="AH257" s="15">
        <f t="shared" si="107"/>
        <v>-27190.902978182246</v>
      </c>
      <c r="AI257" s="15">
        <f t="shared" si="109"/>
        <v>2311651.517740374</v>
      </c>
      <c r="AJ257" s="15">
        <f t="shared" si="110"/>
        <v>0</v>
      </c>
    </row>
    <row r="258" spans="1:36" x14ac:dyDescent="0.15">
      <c r="A258" s="2">
        <v>42197</v>
      </c>
      <c r="B258" s="38">
        <v>0.18321156199999999</v>
      </c>
      <c r="C258" s="12">
        <f t="shared" si="93"/>
        <v>15829.4789568</v>
      </c>
      <c r="D258" s="12">
        <f>Výpar!$K$18/31</f>
        <v>22387.33928571429</v>
      </c>
      <c r="E258" s="12">
        <f t="shared" si="94"/>
        <v>23058.959464285719</v>
      </c>
      <c r="F258" s="13">
        <f t="shared" si="113"/>
        <v>11664</v>
      </c>
      <c r="G258" s="13">
        <f t="shared" si="96"/>
        <v>7171.2000000000007</v>
      </c>
      <c r="H258" s="14">
        <f t="shared" si="96"/>
        <v>7171.2000000000007</v>
      </c>
      <c r="I258" s="15">
        <f t="shared" si="89"/>
        <v>26006.400000000001</v>
      </c>
      <c r="J258" s="15">
        <f t="shared" si="90"/>
        <v>-33235.880507485723</v>
      </c>
      <c r="K258" s="15">
        <f t="shared" si="97"/>
        <v>4706076.2858775994</v>
      </c>
      <c r="L258" s="15">
        <f t="shared" si="98"/>
        <v>0</v>
      </c>
      <c r="N258" s="2">
        <v>42197</v>
      </c>
      <c r="O258" s="38">
        <f t="shared" si="91"/>
        <v>6.0467792741364282E-2</v>
      </c>
      <c r="P258" s="12">
        <f t="shared" si="99"/>
        <v>5224.4172928538737</v>
      </c>
      <c r="Q258" s="12">
        <f t="shared" si="100"/>
        <v>6394.7571428571437</v>
      </c>
      <c r="R258" s="12">
        <f t="shared" si="101"/>
        <v>6586.5998571428581</v>
      </c>
      <c r="S258" s="13">
        <f t="shared" si="102"/>
        <v>7171.2000000000007</v>
      </c>
      <c r="T258" s="13">
        <f t="shared" si="115"/>
        <v>21772.799999999999</v>
      </c>
      <c r="U258" s="14">
        <v>0</v>
      </c>
      <c r="V258" s="15">
        <f t="shared" si="114"/>
        <v>7171.2000000000007</v>
      </c>
      <c r="W258" s="15">
        <f t="shared" si="103"/>
        <v>13239.417435711013</v>
      </c>
      <c r="X258" s="15">
        <f t="shared" si="112"/>
        <v>6518000</v>
      </c>
      <c r="Y258" s="15">
        <f t="shared" si="108"/>
        <v>3377673.8367105713</v>
      </c>
      <c r="Z258" s="15">
        <f t="shared" si="104"/>
        <v>6518000</v>
      </c>
      <c r="AB258" s="2">
        <v>42197</v>
      </c>
      <c r="AC258" s="12">
        <f t="shared" si="92"/>
        <v>1726.5389602373291</v>
      </c>
      <c r="AD258" s="12">
        <f t="shared" si="105"/>
        <v>2507.5603591071431</v>
      </c>
      <c r="AE258" s="12">
        <f t="shared" si="111"/>
        <v>2582.7871698803574</v>
      </c>
      <c r="AF258" s="34">
        <f t="shared" si="117"/>
        <v>25920</v>
      </c>
      <c r="AG258" s="36">
        <f t="shared" si="116"/>
        <v>25920</v>
      </c>
      <c r="AH258" s="15">
        <f t="shared" si="107"/>
        <v>-26776.248209643029</v>
      </c>
      <c r="AI258" s="15">
        <f t="shared" si="109"/>
        <v>2284875.2695307308</v>
      </c>
      <c r="AJ258" s="15">
        <f t="shared" si="110"/>
        <v>0</v>
      </c>
    </row>
    <row r="259" spans="1:36" x14ac:dyDescent="0.15">
      <c r="A259" s="2">
        <v>42198</v>
      </c>
      <c r="B259" s="38">
        <v>0.13565101800000001</v>
      </c>
      <c r="C259" s="12">
        <f t="shared" si="93"/>
        <v>11720.2479552</v>
      </c>
      <c r="D259" s="12">
        <f>Výpar!$K$18/31</f>
        <v>22387.33928571429</v>
      </c>
      <c r="E259" s="12">
        <f t="shared" si="94"/>
        <v>23058.959464285719</v>
      </c>
      <c r="F259" s="13">
        <f t="shared" si="113"/>
        <v>11664</v>
      </c>
      <c r="G259" s="13">
        <f t="shared" si="96"/>
        <v>7171.2000000000007</v>
      </c>
      <c r="H259" s="14">
        <f t="shared" si="96"/>
        <v>7171.2000000000007</v>
      </c>
      <c r="I259" s="15">
        <f t="shared" si="89"/>
        <v>26006.400000000001</v>
      </c>
      <c r="J259" s="15">
        <f t="shared" si="90"/>
        <v>-37345.11150908572</v>
      </c>
      <c r="K259" s="15">
        <f t="shared" si="97"/>
        <v>4668731.1743685137</v>
      </c>
      <c r="L259" s="15">
        <f t="shared" si="98"/>
        <v>0</v>
      </c>
      <c r="N259" s="2">
        <v>42198</v>
      </c>
      <c r="O259" s="38">
        <f t="shared" si="91"/>
        <v>4.4770742370391872E-2</v>
      </c>
      <c r="P259" s="12">
        <f t="shared" si="99"/>
        <v>3868.1921408018579</v>
      </c>
      <c r="Q259" s="12">
        <f t="shared" si="100"/>
        <v>6394.7571428571437</v>
      </c>
      <c r="R259" s="12">
        <f t="shared" si="101"/>
        <v>6586.5998571428581</v>
      </c>
      <c r="S259" s="13">
        <f t="shared" si="102"/>
        <v>7171.2000000000007</v>
      </c>
      <c r="T259" s="13">
        <f t="shared" si="115"/>
        <v>21772.799999999999</v>
      </c>
      <c r="U259" s="14">
        <v>0</v>
      </c>
      <c r="V259" s="15">
        <f t="shared" si="114"/>
        <v>7171.2000000000007</v>
      </c>
      <c r="W259" s="15">
        <f t="shared" si="103"/>
        <v>11883.192283658998</v>
      </c>
      <c r="X259" s="15">
        <f t="shared" si="112"/>
        <v>6518000</v>
      </c>
      <c r="Y259" s="15">
        <f t="shared" si="108"/>
        <v>3389557.0289942301</v>
      </c>
      <c r="Z259" s="15">
        <f t="shared" si="104"/>
        <v>6518000</v>
      </c>
      <c r="AB259" s="2">
        <v>42198</v>
      </c>
      <c r="AC259" s="12">
        <f t="shared" si="92"/>
        <v>1278.3405425737012</v>
      </c>
      <c r="AD259" s="12">
        <f t="shared" si="105"/>
        <v>2507.5603591071431</v>
      </c>
      <c r="AE259" s="12">
        <f t="shared" si="111"/>
        <v>2582.7871698803574</v>
      </c>
      <c r="AF259" s="34">
        <f t="shared" si="117"/>
        <v>25920</v>
      </c>
      <c r="AG259" s="36">
        <f t="shared" si="116"/>
        <v>25920</v>
      </c>
      <c r="AH259" s="15">
        <f t="shared" si="107"/>
        <v>-27224.446627306657</v>
      </c>
      <c r="AI259" s="15">
        <f t="shared" si="109"/>
        <v>2257650.822903424</v>
      </c>
      <c r="AJ259" s="15">
        <f t="shared" si="110"/>
        <v>0</v>
      </c>
    </row>
    <row r="260" spans="1:36" x14ac:dyDescent="0.15">
      <c r="A260" s="2">
        <v>42199</v>
      </c>
      <c r="B260" s="38">
        <v>0.138024006</v>
      </c>
      <c r="C260" s="12">
        <f t="shared" si="93"/>
        <v>11925.274118400001</v>
      </c>
      <c r="D260" s="12">
        <f>Výpar!$K$18/31</f>
        <v>22387.33928571429</v>
      </c>
      <c r="E260" s="12">
        <f t="shared" si="94"/>
        <v>23058.959464285719</v>
      </c>
      <c r="F260" s="13">
        <f t="shared" si="113"/>
        <v>11664</v>
      </c>
      <c r="G260" s="13">
        <f t="shared" si="96"/>
        <v>7171.2000000000007</v>
      </c>
      <c r="H260" s="14">
        <f t="shared" si="96"/>
        <v>7171.2000000000007</v>
      </c>
      <c r="I260" s="15">
        <f t="shared" si="89"/>
        <v>26006.400000000001</v>
      </c>
      <c r="J260" s="15">
        <f t="shared" si="90"/>
        <v>-37140.085345885716</v>
      </c>
      <c r="K260" s="15">
        <f t="shared" si="97"/>
        <v>4631591.089022628</v>
      </c>
      <c r="L260" s="15">
        <f t="shared" si="98"/>
        <v>0</v>
      </c>
      <c r="N260" s="2">
        <v>42199</v>
      </c>
      <c r="O260" s="38">
        <f t="shared" si="91"/>
        <v>4.5553931733526849E-2</v>
      </c>
      <c r="P260" s="12">
        <f t="shared" si="99"/>
        <v>3935.8597017767197</v>
      </c>
      <c r="Q260" s="12">
        <f t="shared" si="100"/>
        <v>6394.7571428571437</v>
      </c>
      <c r="R260" s="12">
        <f t="shared" si="101"/>
        <v>6586.5998571428581</v>
      </c>
      <c r="S260" s="13">
        <f t="shared" si="102"/>
        <v>7171.2000000000007</v>
      </c>
      <c r="T260" s="13">
        <f t="shared" si="115"/>
        <v>21772.799999999999</v>
      </c>
      <c r="U260" s="14">
        <v>0</v>
      </c>
      <c r="V260" s="15">
        <f t="shared" si="114"/>
        <v>7171.2000000000007</v>
      </c>
      <c r="W260" s="15">
        <f t="shared" si="103"/>
        <v>11950.859844633862</v>
      </c>
      <c r="X260" s="15">
        <f t="shared" si="112"/>
        <v>6518000</v>
      </c>
      <c r="Y260" s="15">
        <f t="shared" si="108"/>
        <v>3401507.8888388639</v>
      </c>
      <c r="Z260" s="15">
        <f t="shared" si="104"/>
        <v>6518000</v>
      </c>
      <c r="AB260" s="2">
        <v>42199</v>
      </c>
      <c r="AC260" s="12">
        <f t="shared" si="92"/>
        <v>1300.7029753233091</v>
      </c>
      <c r="AD260" s="12">
        <f t="shared" si="105"/>
        <v>2507.5603591071431</v>
      </c>
      <c r="AE260" s="12">
        <f t="shared" si="111"/>
        <v>2582.7871698803574</v>
      </c>
      <c r="AF260" s="34">
        <f t="shared" si="117"/>
        <v>25920</v>
      </c>
      <c r="AG260" s="36">
        <f t="shared" si="116"/>
        <v>25920</v>
      </c>
      <c r="AH260" s="15">
        <f t="shared" si="107"/>
        <v>-27202.08419455705</v>
      </c>
      <c r="AI260" s="15">
        <f t="shared" si="109"/>
        <v>2230448.7387088668</v>
      </c>
      <c r="AJ260" s="15">
        <f t="shared" si="110"/>
        <v>0</v>
      </c>
    </row>
    <row r="261" spans="1:36" x14ac:dyDescent="0.15">
      <c r="A261" s="2">
        <v>42200</v>
      </c>
      <c r="B261" s="38">
        <v>0.13921049999999999</v>
      </c>
      <c r="C261" s="12">
        <f t="shared" si="93"/>
        <v>12027.787199999999</v>
      </c>
      <c r="D261" s="12">
        <f>Výpar!$K$18/31</f>
        <v>22387.33928571429</v>
      </c>
      <c r="E261" s="12">
        <f t="shared" si="94"/>
        <v>23058.959464285719</v>
      </c>
      <c r="F261" s="13">
        <f t="shared" si="113"/>
        <v>11664</v>
      </c>
      <c r="G261" s="13">
        <f t="shared" si="96"/>
        <v>7171.2000000000007</v>
      </c>
      <c r="H261" s="14">
        <f t="shared" si="96"/>
        <v>7171.2000000000007</v>
      </c>
      <c r="I261" s="15">
        <f t="shared" ref="I261:I324" si="118">SUM(F261:H261)</f>
        <v>26006.400000000001</v>
      </c>
      <c r="J261" s="15">
        <f t="shared" ref="J261:J324" si="119">C261-(E261+I261)</f>
        <v>-37037.572264285722</v>
      </c>
      <c r="K261" s="15">
        <f t="shared" si="97"/>
        <v>4594553.5167583423</v>
      </c>
      <c r="L261" s="15">
        <f t="shared" si="98"/>
        <v>0</v>
      </c>
      <c r="N261" s="2">
        <v>42200</v>
      </c>
      <c r="O261" s="38">
        <f t="shared" ref="O261:O324" si="120">B261*90.96/275.6</f>
        <v>4.5945526415094327E-2</v>
      </c>
      <c r="P261" s="12">
        <f t="shared" si="99"/>
        <v>3969.6934822641497</v>
      </c>
      <c r="Q261" s="12">
        <f t="shared" si="100"/>
        <v>6394.7571428571437</v>
      </c>
      <c r="R261" s="12">
        <f t="shared" si="101"/>
        <v>6586.5998571428581</v>
      </c>
      <c r="S261" s="13">
        <f t="shared" si="102"/>
        <v>7171.2000000000007</v>
      </c>
      <c r="T261" s="13">
        <f t="shared" si="115"/>
        <v>21772.799999999999</v>
      </c>
      <c r="U261" s="14">
        <v>0</v>
      </c>
      <c r="V261" s="15">
        <f t="shared" si="114"/>
        <v>7171.2000000000007</v>
      </c>
      <c r="W261" s="15">
        <f t="shared" si="103"/>
        <v>11984.69362512129</v>
      </c>
      <c r="X261" s="15">
        <f t="shared" si="112"/>
        <v>6518000</v>
      </c>
      <c r="Y261" s="15">
        <f t="shared" si="108"/>
        <v>3413492.5824639853</v>
      </c>
      <c r="Z261" s="15">
        <f t="shared" si="104"/>
        <v>6518000</v>
      </c>
      <c r="AB261" s="2">
        <v>42200</v>
      </c>
      <c r="AC261" s="12">
        <f t="shared" ref="AC261:AC324" si="121">P261*30.06/90.96</f>
        <v>1311.8841916981128</v>
      </c>
      <c r="AD261" s="12">
        <f t="shared" si="105"/>
        <v>2507.5603591071431</v>
      </c>
      <c r="AE261" s="12">
        <f t="shared" si="111"/>
        <v>2582.7871698803574</v>
      </c>
      <c r="AF261" s="34">
        <f t="shared" si="117"/>
        <v>25920</v>
      </c>
      <c r="AG261" s="36">
        <f t="shared" si="116"/>
        <v>25920</v>
      </c>
      <c r="AH261" s="15">
        <f t="shared" si="107"/>
        <v>-27190.902978182246</v>
      </c>
      <c r="AI261" s="15">
        <f t="shared" si="109"/>
        <v>2203257.8357306845</v>
      </c>
      <c r="AJ261" s="15">
        <f t="shared" si="110"/>
        <v>0</v>
      </c>
    </row>
    <row r="262" spans="1:36" x14ac:dyDescent="0.15">
      <c r="A262" s="2">
        <v>42201</v>
      </c>
      <c r="B262" s="38">
        <v>0.132067976</v>
      </c>
      <c r="C262" s="12">
        <f t="shared" ref="C262:C325" si="122">B262*86400</f>
        <v>11410.673126400001</v>
      </c>
      <c r="D262" s="12">
        <f>Výpar!$K$18/31</f>
        <v>22387.33928571429</v>
      </c>
      <c r="E262" s="12">
        <f t="shared" ref="E262:E325" si="123">D262*1.03</f>
        <v>23058.959464285719</v>
      </c>
      <c r="F262" s="13">
        <f t="shared" si="113"/>
        <v>11664</v>
      </c>
      <c r="G262" s="13">
        <f t="shared" ref="G262:H325" si="124">0.083*86400</f>
        <v>7171.2000000000007</v>
      </c>
      <c r="H262" s="14">
        <f t="shared" si="124"/>
        <v>7171.2000000000007</v>
      </c>
      <c r="I262" s="15">
        <f t="shared" si="118"/>
        <v>26006.400000000001</v>
      </c>
      <c r="J262" s="15">
        <f t="shared" si="119"/>
        <v>-37654.686337885723</v>
      </c>
      <c r="K262" s="15">
        <f t="shared" ref="K262:K325" si="125">IF(IF(J262+K261&gt;$L$2,$L$2,J262+K261)&lt;0,0,IF(J262+K261&gt;$L$2,$L$2,J262+K261))</f>
        <v>4556898.8304204568</v>
      </c>
      <c r="L262" s="15">
        <f t="shared" ref="L262:L325" si="126">IF((IF($L$2&lt;=K262,J262,J262+K262-$L$2)+L261)&lt;0,0,IF($L$2&lt;=K262,J262,J262+K262-$L$2)+L261)</f>
        <v>0</v>
      </c>
      <c r="N262" s="2">
        <v>42201</v>
      </c>
      <c r="O262" s="38">
        <f t="shared" si="120"/>
        <v>4.3588182499854855E-2</v>
      </c>
      <c r="P262" s="12">
        <f t="shared" ref="P262:P325" si="127">O262*86400</f>
        <v>3766.0189679874593</v>
      </c>
      <c r="Q262" s="12">
        <f t="shared" ref="Q262:Q325" si="128">D262*1124000/3935000</f>
        <v>6394.7571428571437</v>
      </c>
      <c r="R262" s="12">
        <f t="shared" ref="R262:R325" si="129">Q262*1.03</f>
        <v>6586.5998571428581</v>
      </c>
      <c r="S262" s="13">
        <f t="shared" ref="S262:S325" si="130">0.083*86400</f>
        <v>7171.2000000000007</v>
      </c>
      <c r="T262" s="13">
        <f t="shared" si="115"/>
        <v>21772.799999999999</v>
      </c>
      <c r="U262" s="14">
        <v>0</v>
      </c>
      <c r="V262" s="15">
        <f t="shared" si="114"/>
        <v>7171.2000000000007</v>
      </c>
      <c r="W262" s="15">
        <f t="shared" ref="W262:W325" si="131">P262+T262-(R262+V262)</f>
        <v>11781.019110844602</v>
      </c>
      <c r="X262" s="15">
        <f t="shared" si="112"/>
        <v>6518000</v>
      </c>
      <c r="Y262" s="15">
        <f t="shared" si="108"/>
        <v>3425273.6015748298</v>
      </c>
      <c r="Z262" s="15">
        <f t="shared" ref="Z262:Z325" si="132">$Y$2</f>
        <v>6518000</v>
      </c>
      <c r="AB262" s="2">
        <v>42201</v>
      </c>
      <c r="AC262" s="12">
        <f t="shared" si="121"/>
        <v>1244.574870027518</v>
      </c>
      <c r="AD262" s="12">
        <f t="shared" ref="AD262:AD325" si="133">$D262*440751.35/3935000</f>
        <v>2507.5603591071431</v>
      </c>
      <c r="AE262" s="12">
        <f t="shared" si="111"/>
        <v>2582.7871698803574</v>
      </c>
      <c r="AF262" s="34">
        <f t="shared" si="117"/>
        <v>25920</v>
      </c>
      <c r="AG262" s="36">
        <f t="shared" si="116"/>
        <v>25920</v>
      </c>
      <c r="AH262" s="15">
        <f t="shared" ref="AH262:AH325" si="134">AC262-(AE262+AG262)</f>
        <v>-27258.212299852839</v>
      </c>
      <c r="AI262" s="15">
        <f t="shared" si="109"/>
        <v>2175999.6234308318</v>
      </c>
      <c r="AJ262" s="15">
        <f t="shared" si="110"/>
        <v>0</v>
      </c>
    </row>
    <row r="263" spans="1:36" x14ac:dyDescent="0.15">
      <c r="A263" s="2">
        <v>42202</v>
      </c>
      <c r="B263" s="38">
        <v>0.12373110499999999</v>
      </c>
      <c r="C263" s="12">
        <f t="shared" si="122"/>
        <v>10690.367472</v>
      </c>
      <c r="D263" s="12">
        <f>Výpar!$K$18/31</f>
        <v>22387.33928571429</v>
      </c>
      <c r="E263" s="12">
        <f t="shared" si="123"/>
        <v>23058.959464285719</v>
      </c>
      <c r="F263" s="13">
        <f t="shared" si="113"/>
        <v>11664</v>
      </c>
      <c r="G263" s="13">
        <f t="shared" si="124"/>
        <v>7171.2000000000007</v>
      </c>
      <c r="H263" s="14">
        <f t="shared" si="124"/>
        <v>7171.2000000000007</v>
      </c>
      <c r="I263" s="15">
        <f t="shared" si="118"/>
        <v>26006.400000000001</v>
      </c>
      <c r="J263" s="15">
        <f t="shared" si="119"/>
        <v>-38374.991992285723</v>
      </c>
      <c r="K263" s="15">
        <f t="shared" si="125"/>
        <v>4518523.8384281714</v>
      </c>
      <c r="L263" s="15">
        <f t="shared" si="126"/>
        <v>0</v>
      </c>
      <c r="N263" s="2">
        <v>42202</v>
      </c>
      <c r="O263" s="38">
        <f t="shared" si="120"/>
        <v>4.0836652071117557E-2</v>
      </c>
      <c r="P263" s="12">
        <f t="shared" si="127"/>
        <v>3528.2867389445569</v>
      </c>
      <c r="Q263" s="12">
        <f t="shared" si="128"/>
        <v>6394.7571428571437</v>
      </c>
      <c r="R263" s="12">
        <f t="shared" si="129"/>
        <v>6586.5998571428581</v>
      </c>
      <c r="S263" s="13">
        <f t="shared" si="130"/>
        <v>7171.2000000000007</v>
      </c>
      <c r="T263" s="13">
        <f t="shared" si="115"/>
        <v>21772.799999999999</v>
      </c>
      <c r="U263" s="14">
        <v>0</v>
      </c>
      <c r="V263" s="15">
        <f t="shared" si="114"/>
        <v>7171.2000000000007</v>
      </c>
      <c r="W263" s="15">
        <f t="shared" si="131"/>
        <v>11543.286881801698</v>
      </c>
      <c r="X263" s="15">
        <f t="shared" si="112"/>
        <v>6518000</v>
      </c>
      <c r="Y263" s="15">
        <f t="shared" ref="Y263:Y326" si="135">IF((IF($Y$2&lt;=X263,W263,W263+X263-$Y$2)+Y262)&lt;0,0,IF($Y$2&lt;=X263,W263,W263+X263-$Y$2)+Y262)</f>
        <v>3436816.8884566315</v>
      </c>
      <c r="Z263" s="15">
        <f t="shared" si="132"/>
        <v>6518000</v>
      </c>
      <c r="AB263" s="2">
        <v>42202</v>
      </c>
      <c r="AC263" s="12">
        <f t="shared" si="121"/>
        <v>1166.0103273161101</v>
      </c>
      <c r="AD263" s="12">
        <f t="shared" si="133"/>
        <v>2507.5603591071431</v>
      </c>
      <c r="AE263" s="12">
        <f t="shared" si="111"/>
        <v>2582.7871698803574</v>
      </c>
      <c r="AF263" s="34">
        <f t="shared" si="117"/>
        <v>25920</v>
      </c>
      <c r="AG263" s="36">
        <f t="shared" si="116"/>
        <v>25920</v>
      </c>
      <c r="AH263" s="15">
        <f t="shared" si="134"/>
        <v>-27336.776842564246</v>
      </c>
      <c r="AI263" s="15">
        <f t="shared" ref="AI263:AI326" si="136">IF(IF(AH263+AI262&gt;$AJ$2,$AJ$2,AH263+AI262)&lt;0,0,IF(AH263+AI262&gt;$AJ$2,$AJ$2,AH263+AI262))</f>
        <v>2148662.8465882675</v>
      </c>
      <c r="AJ263" s="15">
        <f t="shared" si="110"/>
        <v>0</v>
      </c>
    </row>
    <row r="264" spans="1:36" x14ac:dyDescent="0.15">
      <c r="A264" s="2">
        <v>42203</v>
      </c>
      <c r="B264" s="38">
        <v>0.141574326</v>
      </c>
      <c r="C264" s="12">
        <f t="shared" si="122"/>
        <v>12232.021766399999</v>
      </c>
      <c r="D264" s="12">
        <f>Výpar!$K$18/31</f>
        <v>22387.33928571429</v>
      </c>
      <c r="E264" s="12">
        <f t="shared" si="123"/>
        <v>23058.959464285719</v>
      </c>
      <c r="F264" s="13">
        <f t="shared" si="113"/>
        <v>11664</v>
      </c>
      <c r="G264" s="13">
        <f t="shared" si="124"/>
        <v>7171.2000000000007</v>
      </c>
      <c r="H264" s="14">
        <f t="shared" si="124"/>
        <v>7171.2000000000007</v>
      </c>
      <c r="I264" s="15">
        <f t="shared" si="118"/>
        <v>26006.400000000001</v>
      </c>
      <c r="J264" s="15">
        <f t="shared" si="119"/>
        <v>-36833.33769788572</v>
      </c>
      <c r="K264" s="15">
        <f t="shared" si="125"/>
        <v>4481690.5007302854</v>
      </c>
      <c r="L264" s="15">
        <f t="shared" si="126"/>
        <v>0</v>
      </c>
      <c r="N264" s="2">
        <v>42203</v>
      </c>
      <c r="O264" s="38">
        <f t="shared" si="120"/>
        <v>4.6725691919303335E-2</v>
      </c>
      <c r="P264" s="12">
        <f t="shared" si="127"/>
        <v>4037.0997818278083</v>
      </c>
      <c r="Q264" s="12">
        <f t="shared" si="128"/>
        <v>6394.7571428571437</v>
      </c>
      <c r="R264" s="12">
        <f t="shared" si="129"/>
        <v>6586.5998571428581</v>
      </c>
      <c r="S264" s="13">
        <f t="shared" si="130"/>
        <v>7171.2000000000007</v>
      </c>
      <c r="T264" s="13">
        <f t="shared" si="115"/>
        <v>21772.799999999999</v>
      </c>
      <c r="U264" s="14">
        <v>0</v>
      </c>
      <c r="V264" s="15">
        <f t="shared" si="114"/>
        <v>7171.2000000000007</v>
      </c>
      <c r="W264" s="15">
        <f t="shared" si="131"/>
        <v>12052.09992468495</v>
      </c>
      <c r="X264" s="15">
        <f t="shared" si="112"/>
        <v>6518000</v>
      </c>
      <c r="Y264" s="15">
        <f t="shared" si="135"/>
        <v>3448868.9883813164</v>
      </c>
      <c r="Z264" s="15">
        <f t="shared" si="132"/>
        <v>6518000</v>
      </c>
      <c r="AB264" s="2">
        <v>42203</v>
      </c>
      <c r="AC264" s="12">
        <f t="shared" si="121"/>
        <v>1334.1602841000872</v>
      </c>
      <c r="AD264" s="12">
        <f t="shared" si="133"/>
        <v>2507.5603591071431</v>
      </c>
      <c r="AE264" s="12">
        <f t="shared" si="111"/>
        <v>2582.7871698803574</v>
      </c>
      <c r="AF264" s="34">
        <f t="shared" si="117"/>
        <v>25920</v>
      </c>
      <c r="AG264" s="36">
        <f t="shared" si="116"/>
        <v>25920</v>
      </c>
      <c r="AH264" s="15">
        <f t="shared" si="134"/>
        <v>-27168.626885780272</v>
      </c>
      <c r="AI264" s="15">
        <f t="shared" si="136"/>
        <v>2121494.2197024873</v>
      </c>
      <c r="AJ264" s="15">
        <f t="shared" ref="AJ264:AJ327" si="137">IF((IF($AJ$2&lt;=AI264,AH264,AH264+AI264-$AJ$2)+AJ263)&lt;0,0,IF($AJ$2&lt;=AI264,AH264,AH264+AI264-$AJ$2)+AJ263)</f>
        <v>0</v>
      </c>
    </row>
    <row r="265" spans="1:36" x14ac:dyDescent="0.15">
      <c r="A265" s="2">
        <v>42204</v>
      </c>
      <c r="B265" s="38">
        <v>0.180765277</v>
      </c>
      <c r="C265" s="12">
        <f t="shared" si="122"/>
        <v>15618.1199328</v>
      </c>
      <c r="D265" s="12">
        <f>Výpar!$K$18/31</f>
        <v>22387.33928571429</v>
      </c>
      <c r="E265" s="12">
        <f t="shared" si="123"/>
        <v>23058.959464285719</v>
      </c>
      <c r="F265" s="13">
        <f t="shared" si="113"/>
        <v>3888</v>
      </c>
      <c r="G265" s="13">
        <f t="shared" si="124"/>
        <v>7171.2000000000007</v>
      </c>
      <c r="H265" s="14">
        <f t="shared" si="124"/>
        <v>7171.2000000000007</v>
      </c>
      <c r="I265" s="15">
        <f t="shared" si="118"/>
        <v>18230.400000000001</v>
      </c>
      <c r="J265" s="15">
        <f t="shared" si="119"/>
        <v>-25671.23953148572</v>
      </c>
      <c r="K265" s="15">
        <f t="shared" si="125"/>
        <v>4456019.2611988001</v>
      </c>
      <c r="L265" s="15">
        <f t="shared" si="126"/>
        <v>0</v>
      </c>
      <c r="N265" s="2">
        <v>42204</v>
      </c>
      <c r="O265" s="38">
        <f t="shared" si="120"/>
        <v>5.9660412176777922E-2</v>
      </c>
      <c r="P265" s="12">
        <f t="shared" si="127"/>
        <v>5154.6596120736122</v>
      </c>
      <c r="Q265" s="12">
        <f t="shared" si="128"/>
        <v>6394.7571428571437</v>
      </c>
      <c r="R265" s="12">
        <f t="shared" si="129"/>
        <v>6586.5998571428581</v>
      </c>
      <c r="S265" s="13">
        <f t="shared" si="130"/>
        <v>7171.2000000000007</v>
      </c>
      <c r="T265" s="13">
        <f t="shared" si="115"/>
        <v>21772.799999999999</v>
      </c>
      <c r="U265" s="14">
        <v>0</v>
      </c>
      <c r="V265" s="15">
        <f t="shared" si="114"/>
        <v>7171.2000000000007</v>
      </c>
      <c r="W265" s="15">
        <f t="shared" si="131"/>
        <v>13169.659754930752</v>
      </c>
      <c r="X265" s="15">
        <f t="shared" si="112"/>
        <v>6518000</v>
      </c>
      <c r="Y265" s="15">
        <f t="shared" si="135"/>
        <v>3462038.6481362469</v>
      </c>
      <c r="Z265" s="15">
        <f t="shared" si="132"/>
        <v>6518000</v>
      </c>
      <c r="AB265" s="2">
        <v>42204</v>
      </c>
      <c r="AC265" s="12">
        <f t="shared" si="121"/>
        <v>1703.4857952829022</v>
      </c>
      <c r="AD265" s="12">
        <f t="shared" si="133"/>
        <v>2507.5603591071431</v>
      </c>
      <c r="AE265" s="12">
        <f t="shared" ref="AE265:AE328" si="138">AD265*1.03</f>
        <v>2582.7871698803574</v>
      </c>
      <c r="AF265" s="34">
        <f t="shared" si="117"/>
        <v>25920</v>
      </c>
      <c r="AG265" s="36">
        <f t="shared" si="116"/>
        <v>25920</v>
      </c>
      <c r="AH265" s="15">
        <f t="shared" si="134"/>
        <v>-26799.301374597457</v>
      </c>
      <c r="AI265" s="15">
        <f t="shared" si="136"/>
        <v>2094694.9183278899</v>
      </c>
      <c r="AJ265" s="15">
        <f t="shared" si="137"/>
        <v>0</v>
      </c>
    </row>
    <row r="266" spans="1:36" x14ac:dyDescent="0.15">
      <c r="A266" s="2">
        <v>42205</v>
      </c>
      <c r="B266" s="38">
        <v>0.16768635700000001</v>
      </c>
      <c r="C266" s="12">
        <f t="shared" si="122"/>
        <v>14488.1012448</v>
      </c>
      <c r="D266" s="12">
        <f>Výpar!$K$18/31</f>
        <v>22387.33928571429</v>
      </c>
      <c r="E266" s="12">
        <f t="shared" si="123"/>
        <v>23058.959464285719</v>
      </c>
      <c r="F266" s="13">
        <f t="shared" si="113"/>
        <v>3888</v>
      </c>
      <c r="G266" s="13">
        <f t="shared" si="124"/>
        <v>7171.2000000000007</v>
      </c>
      <c r="H266" s="14">
        <f t="shared" si="124"/>
        <v>7171.2000000000007</v>
      </c>
      <c r="I266" s="15">
        <f t="shared" si="118"/>
        <v>18230.400000000001</v>
      </c>
      <c r="J266" s="15">
        <f t="shared" si="119"/>
        <v>-26801.25821948572</v>
      </c>
      <c r="K266" s="15">
        <f t="shared" si="125"/>
        <v>4429218.002979314</v>
      </c>
      <c r="L266" s="15">
        <f t="shared" si="126"/>
        <v>0</v>
      </c>
      <c r="N266" s="2">
        <v>42205</v>
      </c>
      <c r="O266" s="38">
        <f t="shared" si="120"/>
        <v>5.5343799102757614E-2</v>
      </c>
      <c r="P266" s="12">
        <f t="shared" si="127"/>
        <v>4781.7042424782576</v>
      </c>
      <c r="Q266" s="12">
        <f t="shared" si="128"/>
        <v>6394.7571428571437</v>
      </c>
      <c r="R266" s="12">
        <f t="shared" si="129"/>
        <v>6586.5998571428581</v>
      </c>
      <c r="S266" s="13">
        <f t="shared" si="130"/>
        <v>7171.2000000000007</v>
      </c>
      <c r="T266" s="13">
        <f t="shared" si="115"/>
        <v>21772.799999999999</v>
      </c>
      <c r="U266" s="14">
        <v>0</v>
      </c>
      <c r="V266" s="15">
        <f t="shared" si="114"/>
        <v>7171.2000000000007</v>
      </c>
      <c r="W266" s="15">
        <f t="shared" si="131"/>
        <v>12796.704385335401</v>
      </c>
      <c r="X266" s="15">
        <f t="shared" ref="X266:X329" si="139">IF(IF(W266+X265&gt;$Y$2,$Y$2,W266+X265)&lt;0,0,IF(W266+X265&gt;$Y$2,$Y$2,W266+X265))</f>
        <v>6518000</v>
      </c>
      <c r="Y266" s="15">
        <f t="shared" si="135"/>
        <v>3474835.3525215825</v>
      </c>
      <c r="Z266" s="15">
        <f t="shared" si="132"/>
        <v>6518000</v>
      </c>
      <c r="AB266" s="2">
        <v>42205</v>
      </c>
      <c r="AC266" s="12">
        <f t="shared" si="121"/>
        <v>1580.2333941171551</v>
      </c>
      <c r="AD266" s="12">
        <f t="shared" si="133"/>
        <v>2507.5603591071431</v>
      </c>
      <c r="AE266" s="12">
        <f t="shared" si="138"/>
        <v>2582.7871698803574</v>
      </c>
      <c r="AF266" s="34">
        <f t="shared" si="117"/>
        <v>25920</v>
      </c>
      <c r="AG266" s="36">
        <f t="shared" si="116"/>
        <v>25920</v>
      </c>
      <c r="AH266" s="15">
        <f t="shared" si="134"/>
        <v>-26922.553775763201</v>
      </c>
      <c r="AI266" s="15">
        <f t="shared" si="136"/>
        <v>2067772.3645521267</v>
      </c>
      <c r="AJ266" s="15">
        <f t="shared" si="137"/>
        <v>0</v>
      </c>
    </row>
    <row r="267" spans="1:36" x14ac:dyDescent="0.15">
      <c r="A267" s="2">
        <v>42206</v>
      </c>
      <c r="B267" s="38">
        <v>0.162940381</v>
      </c>
      <c r="C267" s="12">
        <f t="shared" si="122"/>
        <v>14078.0489184</v>
      </c>
      <c r="D267" s="12">
        <f>Výpar!$K$18/31</f>
        <v>22387.33928571429</v>
      </c>
      <c r="E267" s="12">
        <f t="shared" si="123"/>
        <v>23058.959464285719</v>
      </c>
      <c r="F267" s="13">
        <f t="shared" ref="F267:F330" si="140">IF(K266&lt;4/5*$L$2,0.135*86400*1/3,0.135*86400)</f>
        <v>3888</v>
      </c>
      <c r="G267" s="13">
        <f t="shared" si="124"/>
        <v>7171.2000000000007</v>
      </c>
      <c r="H267" s="14">
        <f t="shared" si="124"/>
        <v>7171.2000000000007</v>
      </c>
      <c r="I267" s="15">
        <f t="shared" si="118"/>
        <v>18230.400000000001</v>
      </c>
      <c r="J267" s="15">
        <f t="shared" si="119"/>
        <v>-27211.310545885721</v>
      </c>
      <c r="K267" s="15">
        <f t="shared" si="125"/>
        <v>4402006.692433428</v>
      </c>
      <c r="L267" s="15">
        <f t="shared" si="126"/>
        <v>0</v>
      </c>
      <c r="N267" s="2">
        <v>42206</v>
      </c>
      <c r="O267" s="38">
        <f t="shared" si="120"/>
        <v>5.3777420376487653E-2</v>
      </c>
      <c r="P267" s="12">
        <f t="shared" si="127"/>
        <v>4646.3691205285331</v>
      </c>
      <c r="Q267" s="12">
        <f t="shared" si="128"/>
        <v>6394.7571428571437</v>
      </c>
      <c r="R267" s="12">
        <f t="shared" si="129"/>
        <v>6586.5998571428581</v>
      </c>
      <c r="S267" s="13">
        <f t="shared" si="130"/>
        <v>7171.2000000000007</v>
      </c>
      <c r="T267" s="13">
        <f t="shared" si="115"/>
        <v>21772.799999999999</v>
      </c>
      <c r="U267" s="14">
        <v>0</v>
      </c>
      <c r="V267" s="15">
        <f t="shared" si="114"/>
        <v>7171.2000000000007</v>
      </c>
      <c r="W267" s="15">
        <f t="shared" si="131"/>
        <v>12661.369263385674</v>
      </c>
      <c r="X267" s="15">
        <f t="shared" si="139"/>
        <v>6518000</v>
      </c>
      <c r="Y267" s="15">
        <f t="shared" si="135"/>
        <v>3487496.7217849684</v>
      </c>
      <c r="Z267" s="15">
        <f t="shared" si="132"/>
        <v>6518000</v>
      </c>
      <c r="AB267" s="2">
        <v>42206</v>
      </c>
      <c r="AC267" s="12">
        <f t="shared" si="121"/>
        <v>1535.5085286179387</v>
      </c>
      <c r="AD267" s="12">
        <f t="shared" si="133"/>
        <v>2507.5603591071431</v>
      </c>
      <c r="AE267" s="12">
        <f t="shared" si="138"/>
        <v>2582.7871698803574</v>
      </c>
      <c r="AF267" s="34">
        <f t="shared" si="117"/>
        <v>25920</v>
      </c>
      <c r="AG267" s="36">
        <f t="shared" si="116"/>
        <v>25920</v>
      </c>
      <c r="AH267" s="15">
        <f t="shared" si="134"/>
        <v>-26967.278641262419</v>
      </c>
      <c r="AI267" s="15">
        <f t="shared" si="136"/>
        <v>2040805.0859108644</v>
      </c>
      <c r="AJ267" s="15">
        <f t="shared" si="137"/>
        <v>0</v>
      </c>
    </row>
    <row r="268" spans="1:36" x14ac:dyDescent="0.15">
      <c r="A268" s="2">
        <v>42207</v>
      </c>
      <c r="B268" s="38">
        <v>0.162940381</v>
      </c>
      <c r="C268" s="12">
        <f t="shared" si="122"/>
        <v>14078.0489184</v>
      </c>
      <c r="D268" s="12">
        <f>Výpar!$K$18/31</f>
        <v>22387.33928571429</v>
      </c>
      <c r="E268" s="12">
        <f t="shared" si="123"/>
        <v>23058.959464285719</v>
      </c>
      <c r="F268" s="13">
        <f t="shared" si="140"/>
        <v>3888</v>
      </c>
      <c r="G268" s="13">
        <f t="shared" si="124"/>
        <v>7171.2000000000007</v>
      </c>
      <c r="H268" s="14">
        <f t="shared" si="124"/>
        <v>7171.2000000000007</v>
      </c>
      <c r="I268" s="15">
        <f t="shared" si="118"/>
        <v>18230.400000000001</v>
      </c>
      <c r="J268" s="15">
        <f t="shared" si="119"/>
        <v>-27211.310545885721</v>
      </c>
      <c r="K268" s="15">
        <f t="shared" si="125"/>
        <v>4374795.3818875421</v>
      </c>
      <c r="L268" s="15">
        <f t="shared" si="126"/>
        <v>0</v>
      </c>
      <c r="N268" s="2">
        <v>42207</v>
      </c>
      <c r="O268" s="38">
        <f t="shared" si="120"/>
        <v>5.3777420376487653E-2</v>
      </c>
      <c r="P268" s="12">
        <f t="shared" si="127"/>
        <v>4646.3691205285331</v>
      </c>
      <c r="Q268" s="12">
        <f t="shared" si="128"/>
        <v>6394.7571428571437</v>
      </c>
      <c r="R268" s="12">
        <f t="shared" si="129"/>
        <v>6586.5998571428581</v>
      </c>
      <c r="S268" s="13">
        <f t="shared" si="130"/>
        <v>7171.2000000000007</v>
      </c>
      <c r="T268" s="13">
        <f t="shared" si="115"/>
        <v>21772.799999999999</v>
      </c>
      <c r="U268" s="14">
        <v>0</v>
      </c>
      <c r="V268" s="15">
        <f t="shared" si="114"/>
        <v>7171.2000000000007</v>
      </c>
      <c r="W268" s="15">
        <f t="shared" si="131"/>
        <v>12661.369263385674</v>
      </c>
      <c r="X268" s="15">
        <f t="shared" si="139"/>
        <v>6518000</v>
      </c>
      <c r="Y268" s="15">
        <f t="shared" si="135"/>
        <v>3500158.0910483543</v>
      </c>
      <c r="Z268" s="15">
        <f t="shared" si="132"/>
        <v>6518000</v>
      </c>
      <c r="AB268" s="2">
        <v>42207</v>
      </c>
      <c r="AC268" s="12">
        <f t="shared" si="121"/>
        <v>1535.5085286179387</v>
      </c>
      <c r="AD268" s="12">
        <f t="shared" si="133"/>
        <v>2507.5603591071431</v>
      </c>
      <c r="AE268" s="12">
        <f t="shared" si="138"/>
        <v>2582.7871698803574</v>
      </c>
      <c r="AF268" s="34">
        <f t="shared" si="117"/>
        <v>25920</v>
      </c>
      <c r="AG268" s="36">
        <f t="shared" si="116"/>
        <v>25920</v>
      </c>
      <c r="AH268" s="15">
        <f t="shared" si="134"/>
        <v>-26967.278641262419</v>
      </c>
      <c r="AI268" s="15">
        <f t="shared" si="136"/>
        <v>2013837.8072696021</v>
      </c>
      <c r="AJ268" s="15">
        <f t="shared" si="137"/>
        <v>0</v>
      </c>
    </row>
    <row r="269" spans="1:36" x14ac:dyDescent="0.15">
      <c r="A269" s="2">
        <v>42208</v>
      </c>
      <c r="B269" s="38">
        <v>0.15463492200000001</v>
      </c>
      <c r="C269" s="12">
        <f t="shared" si="122"/>
        <v>13360.4572608</v>
      </c>
      <c r="D269" s="12">
        <f>Výpar!$K$18/31</f>
        <v>22387.33928571429</v>
      </c>
      <c r="E269" s="12">
        <f t="shared" si="123"/>
        <v>23058.959464285719</v>
      </c>
      <c r="F269" s="13">
        <f t="shared" si="140"/>
        <v>3888</v>
      </c>
      <c r="G269" s="13">
        <f t="shared" si="124"/>
        <v>7171.2000000000007</v>
      </c>
      <c r="H269" s="14">
        <f t="shared" si="124"/>
        <v>7171.2000000000007</v>
      </c>
      <c r="I269" s="15">
        <f t="shared" si="118"/>
        <v>18230.400000000001</v>
      </c>
      <c r="J269" s="15">
        <f t="shared" si="119"/>
        <v>-27928.902203485719</v>
      </c>
      <c r="K269" s="15">
        <f t="shared" si="125"/>
        <v>4346866.4796840567</v>
      </c>
      <c r="L269" s="15">
        <f t="shared" si="126"/>
        <v>0</v>
      </c>
      <c r="N269" s="2">
        <v>42208</v>
      </c>
      <c r="O269" s="38">
        <f t="shared" si="120"/>
        <v>5.1036257275471696E-2</v>
      </c>
      <c r="P269" s="12">
        <f t="shared" si="127"/>
        <v>4409.5326286007548</v>
      </c>
      <c r="Q269" s="12">
        <f t="shared" si="128"/>
        <v>6394.7571428571437</v>
      </c>
      <c r="R269" s="12">
        <f t="shared" si="129"/>
        <v>6586.5998571428581</v>
      </c>
      <c r="S269" s="13">
        <f t="shared" si="130"/>
        <v>7171.2000000000007</v>
      </c>
      <c r="T269" s="13">
        <f t="shared" si="115"/>
        <v>21772.799999999999</v>
      </c>
      <c r="U269" s="14">
        <v>0</v>
      </c>
      <c r="V269" s="15">
        <f t="shared" si="114"/>
        <v>7171.2000000000007</v>
      </c>
      <c r="W269" s="15">
        <f t="shared" si="131"/>
        <v>12424.532771457896</v>
      </c>
      <c r="X269" s="15">
        <f t="shared" si="139"/>
        <v>6518000</v>
      </c>
      <c r="Y269" s="15">
        <f t="shared" si="135"/>
        <v>3512582.6238198122</v>
      </c>
      <c r="Z269" s="15">
        <f t="shared" si="132"/>
        <v>6518000</v>
      </c>
      <c r="AB269" s="2">
        <v>42208</v>
      </c>
      <c r="AC269" s="12">
        <f t="shared" si="121"/>
        <v>1457.240004570566</v>
      </c>
      <c r="AD269" s="12">
        <f t="shared" si="133"/>
        <v>2507.5603591071431</v>
      </c>
      <c r="AE269" s="12">
        <f t="shared" si="138"/>
        <v>2582.7871698803574</v>
      </c>
      <c r="AF269" s="34">
        <f t="shared" si="117"/>
        <v>25920</v>
      </c>
      <c r="AG269" s="36">
        <f t="shared" si="116"/>
        <v>25920</v>
      </c>
      <c r="AH269" s="15">
        <f t="shared" si="134"/>
        <v>-27045.547165309792</v>
      </c>
      <c r="AI269" s="15">
        <f t="shared" si="136"/>
        <v>1986792.2601042923</v>
      </c>
      <c r="AJ269" s="15">
        <f t="shared" si="137"/>
        <v>0</v>
      </c>
    </row>
    <row r="270" spans="1:36" x14ac:dyDescent="0.15">
      <c r="A270" s="2">
        <v>42209</v>
      </c>
      <c r="B270" s="38">
        <v>0.15463492200000001</v>
      </c>
      <c r="C270" s="12">
        <f t="shared" si="122"/>
        <v>13360.4572608</v>
      </c>
      <c r="D270" s="12">
        <f>Výpar!$K$18/31</f>
        <v>22387.33928571429</v>
      </c>
      <c r="E270" s="12">
        <f t="shared" si="123"/>
        <v>23058.959464285719</v>
      </c>
      <c r="F270" s="13">
        <f t="shared" si="140"/>
        <v>3888</v>
      </c>
      <c r="G270" s="13">
        <f t="shared" si="124"/>
        <v>7171.2000000000007</v>
      </c>
      <c r="H270" s="14">
        <f t="shared" si="124"/>
        <v>7171.2000000000007</v>
      </c>
      <c r="I270" s="15">
        <f t="shared" si="118"/>
        <v>18230.400000000001</v>
      </c>
      <c r="J270" s="15">
        <f t="shared" si="119"/>
        <v>-27928.902203485719</v>
      </c>
      <c r="K270" s="15">
        <f t="shared" si="125"/>
        <v>4318937.5774805713</v>
      </c>
      <c r="L270" s="15">
        <f t="shared" si="126"/>
        <v>0</v>
      </c>
      <c r="N270" s="2">
        <v>42209</v>
      </c>
      <c r="O270" s="38">
        <f t="shared" si="120"/>
        <v>5.1036257275471696E-2</v>
      </c>
      <c r="P270" s="12">
        <f t="shared" si="127"/>
        <v>4409.5326286007548</v>
      </c>
      <c r="Q270" s="12">
        <f t="shared" si="128"/>
        <v>6394.7571428571437</v>
      </c>
      <c r="R270" s="12">
        <f t="shared" si="129"/>
        <v>6586.5998571428581</v>
      </c>
      <c r="S270" s="13">
        <f t="shared" si="130"/>
        <v>7171.2000000000007</v>
      </c>
      <c r="T270" s="13">
        <f t="shared" si="115"/>
        <v>21772.799999999999</v>
      </c>
      <c r="U270" s="14">
        <v>0</v>
      </c>
      <c r="V270" s="15">
        <f t="shared" si="114"/>
        <v>7171.2000000000007</v>
      </c>
      <c r="W270" s="15">
        <f t="shared" si="131"/>
        <v>12424.532771457896</v>
      </c>
      <c r="X270" s="15">
        <f t="shared" si="139"/>
        <v>6518000</v>
      </c>
      <c r="Y270" s="15">
        <f t="shared" si="135"/>
        <v>3525007.1565912701</v>
      </c>
      <c r="Z270" s="15">
        <f t="shared" si="132"/>
        <v>6518000</v>
      </c>
      <c r="AB270" s="2">
        <v>42209</v>
      </c>
      <c r="AC270" s="12">
        <f t="shared" si="121"/>
        <v>1457.240004570566</v>
      </c>
      <c r="AD270" s="12">
        <f t="shared" si="133"/>
        <v>2507.5603591071431</v>
      </c>
      <c r="AE270" s="12">
        <f t="shared" si="138"/>
        <v>2582.7871698803574</v>
      </c>
      <c r="AF270" s="34">
        <f t="shared" si="117"/>
        <v>25920</v>
      </c>
      <c r="AG270" s="36">
        <f t="shared" si="116"/>
        <v>25920</v>
      </c>
      <c r="AH270" s="15">
        <f t="shared" si="134"/>
        <v>-27045.547165309792</v>
      </c>
      <c r="AI270" s="15">
        <f t="shared" si="136"/>
        <v>1959746.7129389825</v>
      </c>
      <c r="AJ270" s="15">
        <f t="shared" si="137"/>
        <v>0</v>
      </c>
    </row>
    <row r="271" spans="1:36" x14ac:dyDescent="0.15">
      <c r="A271" s="2">
        <v>42210</v>
      </c>
      <c r="B271" s="38">
        <v>0.15107544000000001</v>
      </c>
      <c r="C271" s="12">
        <f t="shared" si="122"/>
        <v>13052.918016</v>
      </c>
      <c r="D271" s="12">
        <f>Výpar!$K$18/31</f>
        <v>22387.33928571429</v>
      </c>
      <c r="E271" s="12">
        <f t="shared" si="123"/>
        <v>23058.959464285719</v>
      </c>
      <c r="F271" s="13">
        <f t="shared" si="140"/>
        <v>3888</v>
      </c>
      <c r="G271" s="13">
        <f t="shared" si="124"/>
        <v>7171.2000000000007</v>
      </c>
      <c r="H271" s="14">
        <f t="shared" si="124"/>
        <v>7171.2000000000007</v>
      </c>
      <c r="I271" s="15">
        <f t="shared" si="118"/>
        <v>18230.400000000001</v>
      </c>
      <c r="J271" s="15">
        <f t="shared" si="119"/>
        <v>-28236.441448285721</v>
      </c>
      <c r="K271" s="15">
        <f t="shared" si="125"/>
        <v>4290701.1360322852</v>
      </c>
      <c r="L271" s="15">
        <f t="shared" si="126"/>
        <v>0</v>
      </c>
      <c r="N271" s="2">
        <v>42210</v>
      </c>
      <c r="O271" s="38">
        <f t="shared" si="120"/>
        <v>4.9861473230769227E-2</v>
      </c>
      <c r="P271" s="12">
        <f t="shared" si="127"/>
        <v>4308.0312871384613</v>
      </c>
      <c r="Q271" s="12">
        <f t="shared" si="128"/>
        <v>6394.7571428571437</v>
      </c>
      <c r="R271" s="12">
        <f t="shared" si="129"/>
        <v>6586.5998571428581</v>
      </c>
      <c r="S271" s="13">
        <f t="shared" si="130"/>
        <v>7171.2000000000007</v>
      </c>
      <c r="T271" s="13">
        <f t="shared" si="115"/>
        <v>21772.799999999999</v>
      </c>
      <c r="U271" s="14">
        <v>0</v>
      </c>
      <c r="V271" s="15">
        <f t="shared" si="114"/>
        <v>7171.2000000000007</v>
      </c>
      <c r="W271" s="15">
        <f t="shared" si="131"/>
        <v>12323.031429995604</v>
      </c>
      <c r="X271" s="15">
        <f t="shared" si="139"/>
        <v>6518000</v>
      </c>
      <c r="Y271" s="15">
        <f t="shared" si="135"/>
        <v>3537330.1880212659</v>
      </c>
      <c r="Z271" s="15">
        <f t="shared" si="132"/>
        <v>6518000</v>
      </c>
      <c r="AB271" s="2">
        <v>42210</v>
      </c>
      <c r="AC271" s="12">
        <f t="shared" si="121"/>
        <v>1423.6963554461538</v>
      </c>
      <c r="AD271" s="12">
        <f t="shared" si="133"/>
        <v>2507.5603591071431</v>
      </c>
      <c r="AE271" s="12">
        <f t="shared" si="138"/>
        <v>2582.7871698803574</v>
      </c>
      <c r="AF271" s="34">
        <f t="shared" si="117"/>
        <v>25920</v>
      </c>
      <c r="AG271" s="36">
        <f t="shared" si="116"/>
        <v>25920</v>
      </c>
      <c r="AH271" s="15">
        <f t="shared" si="134"/>
        <v>-27079.090814434203</v>
      </c>
      <c r="AI271" s="15">
        <f t="shared" si="136"/>
        <v>1932667.6221245483</v>
      </c>
      <c r="AJ271" s="15">
        <f t="shared" si="137"/>
        <v>0</v>
      </c>
    </row>
    <row r="272" spans="1:36" x14ac:dyDescent="0.15">
      <c r="A272" s="2">
        <v>42211</v>
      </c>
      <c r="B272" s="38">
        <v>0.12492545200000001</v>
      </c>
      <c r="C272" s="12">
        <f t="shared" si="122"/>
        <v>10793.559052800001</v>
      </c>
      <c r="D272" s="12">
        <f>Výpar!$K$18/31</f>
        <v>22387.33928571429</v>
      </c>
      <c r="E272" s="12">
        <f t="shared" si="123"/>
        <v>23058.959464285719</v>
      </c>
      <c r="F272" s="13">
        <f t="shared" si="140"/>
        <v>3888</v>
      </c>
      <c r="G272" s="13">
        <f t="shared" si="124"/>
        <v>7171.2000000000007</v>
      </c>
      <c r="H272" s="14">
        <f t="shared" si="124"/>
        <v>7171.2000000000007</v>
      </c>
      <c r="I272" s="15">
        <f t="shared" si="118"/>
        <v>18230.400000000001</v>
      </c>
      <c r="J272" s="15">
        <f t="shared" si="119"/>
        <v>-30495.800411485718</v>
      </c>
      <c r="K272" s="15">
        <f t="shared" si="125"/>
        <v>4260205.3356207991</v>
      </c>
      <c r="L272" s="15">
        <f t="shared" si="126"/>
        <v>0</v>
      </c>
      <c r="N272" s="2">
        <v>42211</v>
      </c>
      <c r="O272" s="38">
        <f t="shared" si="120"/>
        <v>4.1230838584615383E-2</v>
      </c>
      <c r="P272" s="12">
        <f t="shared" si="127"/>
        <v>3562.3444537107689</v>
      </c>
      <c r="Q272" s="12">
        <f t="shared" si="128"/>
        <v>6394.7571428571437</v>
      </c>
      <c r="R272" s="12">
        <f t="shared" si="129"/>
        <v>6586.5998571428581</v>
      </c>
      <c r="S272" s="13">
        <f t="shared" si="130"/>
        <v>7171.2000000000007</v>
      </c>
      <c r="T272" s="13">
        <f t="shared" si="115"/>
        <v>21772.799999999999</v>
      </c>
      <c r="U272" s="14">
        <v>0</v>
      </c>
      <c r="V272" s="15">
        <f t="shared" si="114"/>
        <v>7171.2000000000007</v>
      </c>
      <c r="W272" s="15">
        <f t="shared" si="131"/>
        <v>11577.344596567909</v>
      </c>
      <c r="X272" s="15">
        <f t="shared" si="139"/>
        <v>6518000</v>
      </c>
      <c r="Y272" s="15">
        <f t="shared" si="135"/>
        <v>3548907.5326178339</v>
      </c>
      <c r="Z272" s="15">
        <f t="shared" si="132"/>
        <v>6518000</v>
      </c>
      <c r="AB272" s="2">
        <v>42211</v>
      </c>
      <c r="AC272" s="12">
        <f t="shared" si="121"/>
        <v>1177.2655483569231</v>
      </c>
      <c r="AD272" s="12">
        <f t="shared" si="133"/>
        <v>2507.5603591071431</v>
      </c>
      <c r="AE272" s="12">
        <f t="shared" si="138"/>
        <v>2582.7871698803574</v>
      </c>
      <c r="AF272" s="34">
        <f t="shared" si="117"/>
        <v>25920</v>
      </c>
      <c r="AG272" s="36">
        <f t="shared" si="116"/>
        <v>25920</v>
      </c>
      <c r="AH272" s="15">
        <f t="shared" si="134"/>
        <v>-27325.521621523436</v>
      </c>
      <c r="AI272" s="15">
        <f t="shared" si="136"/>
        <v>1905342.1005030249</v>
      </c>
      <c r="AJ272" s="15">
        <f t="shared" si="137"/>
        <v>0</v>
      </c>
    </row>
    <row r="273" spans="1:36" x14ac:dyDescent="0.15">
      <c r="A273" s="2">
        <v>42212</v>
      </c>
      <c r="B273" s="38">
        <v>0.19927209700000001</v>
      </c>
      <c r="C273" s="12">
        <f t="shared" si="122"/>
        <v>17217.109180800002</v>
      </c>
      <c r="D273" s="12">
        <f>Výpar!$K$18/31</f>
        <v>22387.33928571429</v>
      </c>
      <c r="E273" s="12">
        <f t="shared" si="123"/>
        <v>23058.959464285719</v>
      </c>
      <c r="F273" s="13">
        <f t="shared" si="140"/>
        <v>3888</v>
      </c>
      <c r="G273" s="13">
        <f t="shared" si="124"/>
        <v>7171.2000000000007</v>
      </c>
      <c r="H273" s="14">
        <f t="shared" si="124"/>
        <v>7171.2000000000007</v>
      </c>
      <c r="I273" s="15">
        <f t="shared" si="118"/>
        <v>18230.400000000001</v>
      </c>
      <c r="J273" s="15">
        <f t="shared" si="119"/>
        <v>-24072.250283485719</v>
      </c>
      <c r="K273" s="15">
        <f t="shared" si="125"/>
        <v>4236133.0853373138</v>
      </c>
      <c r="L273" s="15">
        <f t="shared" si="126"/>
        <v>0</v>
      </c>
      <c r="N273" s="2">
        <v>42212</v>
      </c>
      <c r="O273" s="38">
        <f t="shared" si="120"/>
        <v>6.5768468588969523E-2</v>
      </c>
      <c r="P273" s="12">
        <f t="shared" si="127"/>
        <v>5682.3956860869666</v>
      </c>
      <c r="Q273" s="12">
        <f t="shared" si="128"/>
        <v>6394.7571428571437</v>
      </c>
      <c r="R273" s="12">
        <f t="shared" si="129"/>
        <v>6586.5998571428581</v>
      </c>
      <c r="S273" s="13">
        <f t="shared" si="130"/>
        <v>7171.2000000000007</v>
      </c>
      <c r="T273" s="13">
        <f t="shared" si="115"/>
        <v>21772.799999999999</v>
      </c>
      <c r="U273" s="14">
        <v>0</v>
      </c>
      <c r="V273" s="15">
        <f t="shared" si="114"/>
        <v>7171.2000000000007</v>
      </c>
      <c r="W273" s="15">
        <f t="shared" si="131"/>
        <v>13697.395828944107</v>
      </c>
      <c r="X273" s="15">
        <f t="shared" si="139"/>
        <v>6518000</v>
      </c>
      <c r="Y273" s="15">
        <f t="shared" si="135"/>
        <v>3562604.9284467781</v>
      </c>
      <c r="Z273" s="15">
        <f t="shared" si="132"/>
        <v>6518000</v>
      </c>
      <c r="AB273" s="2">
        <v>42212</v>
      </c>
      <c r="AC273" s="12">
        <f t="shared" si="121"/>
        <v>1877.8893395313789</v>
      </c>
      <c r="AD273" s="12">
        <f t="shared" si="133"/>
        <v>2507.5603591071431</v>
      </c>
      <c r="AE273" s="12">
        <f t="shared" si="138"/>
        <v>2582.7871698803574</v>
      </c>
      <c r="AF273" s="34">
        <f t="shared" si="117"/>
        <v>25920</v>
      </c>
      <c r="AG273" s="36">
        <f t="shared" si="116"/>
        <v>25920</v>
      </c>
      <c r="AH273" s="15">
        <f t="shared" si="134"/>
        <v>-26624.897830348978</v>
      </c>
      <c r="AI273" s="15">
        <f t="shared" si="136"/>
        <v>1878717.202672676</v>
      </c>
      <c r="AJ273" s="15">
        <f t="shared" si="137"/>
        <v>0</v>
      </c>
    </row>
    <row r="274" spans="1:36" x14ac:dyDescent="0.15">
      <c r="A274" s="2">
        <v>42213</v>
      </c>
      <c r="B274" s="38">
        <v>0.24204020100000001</v>
      </c>
      <c r="C274" s="12">
        <f t="shared" si="122"/>
        <v>20912.273366400001</v>
      </c>
      <c r="D274" s="12">
        <f>Výpar!$K$18/31</f>
        <v>22387.33928571429</v>
      </c>
      <c r="E274" s="12">
        <f t="shared" si="123"/>
        <v>23058.959464285719</v>
      </c>
      <c r="F274" s="13">
        <f t="shared" si="140"/>
        <v>3888</v>
      </c>
      <c r="G274" s="13">
        <f t="shared" si="124"/>
        <v>7171.2000000000007</v>
      </c>
      <c r="H274" s="14">
        <f t="shared" si="124"/>
        <v>7171.2000000000007</v>
      </c>
      <c r="I274" s="15">
        <f t="shared" si="118"/>
        <v>18230.400000000001</v>
      </c>
      <c r="J274" s="15">
        <f t="shared" si="119"/>
        <v>-20377.08609788572</v>
      </c>
      <c r="K274" s="15">
        <f t="shared" si="125"/>
        <v>4215755.999239428</v>
      </c>
      <c r="L274" s="15">
        <f t="shared" si="126"/>
        <v>0</v>
      </c>
      <c r="N274" s="2">
        <v>42213</v>
      </c>
      <c r="O274" s="38">
        <f t="shared" si="120"/>
        <v>7.9883805090566029E-2</v>
      </c>
      <c r="P274" s="12">
        <f t="shared" si="127"/>
        <v>6901.9607598249049</v>
      </c>
      <c r="Q274" s="12">
        <f t="shared" si="128"/>
        <v>6394.7571428571437</v>
      </c>
      <c r="R274" s="12">
        <f t="shared" si="129"/>
        <v>6586.5998571428581</v>
      </c>
      <c r="S274" s="13">
        <f t="shared" si="130"/>
        <v>7171.2000000000007</v>
      </c>
      <c r="T274" s="13">
        <f t="shared" si="115"/>
        <v>21772.799999999999</v>
      </c>
      <c r="U274" s="14">
        <v>0</v>
      </c>
      <c r="V274" s="15">
        <f t="shared" si="114"/>
        <v>7171.2000000000007</v>
      </c>
      <c r="W274" s="15">
        <f t="shared" si="131"/>
        <v>14916.960902682047</v>
      </c>
      <c r="X274" s="15">
        <f t="shared" si="139"/>
        <v>6518000</v>
      </c>
      <c r="Y274" s="15">
        <f t="shared" si="135"/>
        <v>3577521.8893494601</v>
      </c>
      <c r="Z274" s="15">
        <f t="shared" si="132"/>
        <v>6518000</v>
      </c>
      <c r="AB274" s="2">
        <v>42213</v>
      </c>
      <c r="AC274" s="12">
        <f t="shared" si="121"/>
        <v>2280.9250268286787</v>
      </c>
      <c r="AD274" s="12">
        <f t="shared" si="133"/>
        <v>2507.5603591071431</v>
      </c>
      <c r="AE274" s="12">
        <f t="shared" si="138"/>
        <v>2582.7871698803574</v>
      </c>
      <c r="AF274" s="34">
        <f t="shared" si="117"/>
        <v>25920</v>
      </c>
      <c r="AG274" s="36">
        <f t="shared" si="116"/>
        <v>25920</v>
      </c>
      <c r="AH274" s="15">
        <f t="shared" si="134"/>
        <v>-26221.86214305168</v>
      </c>
      <c r="AI274" s="15">
        <f t="shared" si="136"/>
        <v>1852495.3405296244</v>
      </c>
      <c r="AJ274" s="15">
        <f t="shared" si="137"/>
        <v>0</v>
      </c>
    </row>
    <row r="275" spans="1:36" x14ac:dyDescent="0.15">
      <c r="A275" s="2">
        <v>42214</v>
      </c>
      <c r="B275" s="38">
        <v>0.21900795000000001</v>
      </c>
      <c r="C275" s="12">
        <f t="shared" si="122"/>
        <v>18922.28688</v>
      </c>
      <c r="D275" s="12">
        <f>Výpar!$K$18/31</f>
        <v>22387.33928571429</v>
      </c>
      <c r="E275" s="12">
        <f t="shared" si="123"/>
        <v>23058.959464285719</v>
      </c>
      <c r="F275" s="13">
        <f t="shared" si="140"/>
        <v>3888</v>
      </c>
      <c r="G275" s="13">
        <f t="shared" si="124"/>
        <v>7171.2000000000007</v>
      </c>
      <c r="H275" s="14">
        <f t="shared" si="124"/>
        <v>7171.2000000000007</v>
      </c>
      <c r="I275" s="15">
        <f t="shared" si="118"/>
        <v>18230.400000000001</v>
      </c>
      <c r="J275" s="15">
        <f t="shared" si="119"/>
        <v>-22367.072584285721</v>
      </c>
      <c r="K275" s="15">
        <f t="shared" si="125"/>
        <v>4193388.9266551421</v>
      </c>
      <c r="L275" s="15">
        <f t="shared" si="126"/>
        <v>0</v>
      </c>
      <c r="N275" s="2">
        <v>42214</v>
      </c>
      <c r="O275" s="38">
        <f t="shared" si="120"/>
        <v>7.2282159404934682E-2</v>
      </c>
      <c r="P275" s="12">
        <f t="shared" si="127"/>
        <v>6245.1785725863565</v>
      </c>
      <c r="Q275" s="12">
        <f t="shared" si="128"/>
        <v>6394.7571428571437</v>
      </c>
      <c r="R275" s="12">
        <f t="shared" si="129"/>
        <v>6586.5998571428581</v>
      </c>
      <c r="S275" s="13">
        <f t="shared" si="130"/>
        <v>7171.2000000000007</v>
      </c>
      <c r="T275" s="13">
        <f t="shared" si="115"/>
        <v>21772.799999999999</v>
      </c>
      <c r="U275" s="14">
        <v>0</v>
      </c>
      <c r="V275" s="15">
        <f t="shared" si="114"/>
        <v>7171.2000000000007</v>
      </c>
      <c r="W275" s="15">
        <f t="shared" si="131"/>
        <v>14260.178715443497</v>
      </c>
      <c r="X275" s="15">
        <f t="shared" si="139"/>
        <v>6518000</v>
      </c>
      <c r="Y275" s="15">
        <f t="shared" si="135"/>
        <v>3591782.0680649038</v>
      </c>
      <c r="Z275" s="15">
        <f t="shared" si="132"/>
        <v>6518000</v>
      </c>
      <c r="AB275" s="2">
        <v>42214</v>
      </c>
      <c r="AC275" s="12">
        <f t="shared" si="121"/>
        <v>2063.8749768243829</v>
      </c>
      <c r="AD275" s="12">
        <f t="shared" si="133"/>
        <v>2507.5603591071431</v>
      </c>
      <c r="AE275" s="12">
        <f t="shared" si="138"/>
        <v>2582.7871698803574</v>
      </c>
      <c r="AF275" s="34">
        <f t="shared" si="117"/>
        <v>25920</v>
      </c>
      <c r="AG275" s="36">
        <f t="shared" si="116"/>
        <v>25920</v>
      </c>
      <c r="AH275" s="15">
        <f t="shared" si="134"/>
        <v>-26438.912193055974</v>
      </c>
      <c r="AI275" s="15">
        <f t="shared" si="136"/>
        <v>1826056.4283365684</v>
      </c>
      <c r="AJ275" s="15">
        <f t="shared" si="137"/>
        <v>0</v>
      </c>
    </row>
    <row r="276" spans="1:36" x14ac:dyDescent="0.15">
      <c r="A276" s="2">
        <v>42215</v>
      </c>
      <c r="B276" s="38">
        <v>0.19629048299999999</v>
      </c>
      <c r="C276" s="12">
        <f t="shared" si="122"/>
        <v>16959.497731199997</v>
      </c>
      <c r="D276" s="12">
        <f>Výpar!$K$18/31</f>
        <v>22387.33928571429</v>
      </c>
      <c r="E276" s="12">
        <f t="shared" si="123"/>
        <v>23058.959464285719</v>
      </c>
      <c r="F276" s="13">
        <f t="shared" si="140"/>
        <v>3888</v>
      </c>
      <c r="G276" s="13">
        <f t="shared" si="124"/>
        <v>7171.2000000000007</v>
      </c>
      <c r="H276" s="14">
        <f t="shared" si="124"/>
        <v>7171.2000000000007</v>
      </c>
      <c r="I276" s="15">
        <f t="shared" si="118"/>
        <v>18230.400000000001</v>
      </c>
      <c r="J276" s="15">
        <f t="shared" si="119"/>
        <v>-24329.861733085723</v>
      </c>
      <c r="K276" s="15">
        <f t="shared" si="125"/>
        <v>4169059.0649220562</v>
      </c>
      <c r="L276" s="15">
        <f t="shared" si="126"/>
        <v>0</v>
      </c>
      <c r="N276" s="2">
        <v>42215</v>
      </c>
      <c r="O276" s="38">
        <f t="shared" si="120"/>
        <v>6.4784406145428144E-2</v>
      </c>
      <c r="P276" s="12">
        <f t="shared" si="127"/>
        <v>5597.3726909649913</v>
      </c>
      <c r="Q276" s="12">
        <f t="shared" si="128"/>
        <v>6394.7571428571437</v>
      </c>
      <c r="R276" s="12">
        <f t="shared" si="129"/>
        <v>6586.5998571428581</v>
      </c>
      <c r="S276" s="13">
        <f t="shared" si="130"/>
        <v>7171.2000000000007</v>
      </c>
      <c r="T276" s="13">
        <f t="shared" si="115"/>
        <v>21772.799999999999</v>
      </c>
      <c r="U276" s="14">
        <v>0</v>
      </c>
      <c r="V276" s="15">
        <f t="shared" si="114"/>
        <v>7171.2000000000007</v>
      </c>
      <c r="W276" s="15">
        <f t="shared" si="131"/>
        <v>13612.372833822134</v>
      </c>
      <c r="X276" s="15">
        <f t="shared" si="139"/>
        <v>6518000</v>
      </c>
      <c r="Y276" s="15">
        <f t="shared" si="135"/>
        <v>3605394.4408987258</v>
      </c>
      <c r="Z276" s="15">
        <f t="shared" si="132"/>
        <v>6518000</v>
      </c>
      <c r="AB276" s="2">
        <v>42215</v>
      </c>
      <c r="AC276" s="12">
        <f t="shared" si="121"/>
        <v>1849.7913708268211</v>
      </c>
      <c r="AD276" s="12">
        <f t="shared" si="133"/>
        <v>2507.5603591071431</v>
      </c>
      <c r="AE276" s="12">
        <f t="shared" si="138"/>
        <v>2582.7871698803574</v>
      </c>
      <c r="AF276" s="34">
        <f t="shared" si="117"/>
        <v>25920</v>
      </c>
      <c r="AG276" s="36">
        <f t="shared" si="116"/>
        <v>25920</v>
      </c>
      <c r="AH276" s="15">
        <f t="shared" si="134"/>
        <v>-26652.995799053537</v>
      </c>
      <c r="AI276" s="15">
        <f t="shared" si="136"/>
        <v>1799403.4325375149</v>
      </c>
      <c r="AJ276" s="15">
        <f t="shared" si="137"/>
        <v>0</v>
      </c>
    </row>
    <row r="277" spans="1:36" x14ac:dyDescent="0.15">
      <c r="A277" s="2">
        <v>42216</v>
      </c>
      <c r="B277" s="38">
        <v>0.178410613</v>
      </c>
      <c r="C277" s="12">
        <f t="shared" si="122"/>
        <v>15414.6769632</v>
      </c>
      <c r="D277" s="12">
        <f>Výpar!$K$18/31</f>
        <v>22387.33928571429</v>
      </c>
      <c r="E277" s="12">
        <f t="shared" si="123"/>
        <v>23058.959464285719</v>
      </c>
      <c r="F277" s="13">
        <f t="shared" si="140"/>
        <v>3888</v>
      </c>
      <c r="G277" s="13">
        <f t="shared" si="124"/>
        <v>7171.2000000000007</v>
      </c>
      <c r="H277" s="14">
        <f t="shared" si="124"/>
        <v>7171.2000000000007</v>
      </c>
      <c r="I277" s="15">
        <f t="shared" si="118"/>
        <v>18230.400000000001</v>
      </c>
      <c r="J277" s="15">
        <f t="shared" si="119"/>
        <v>-25874.682501085721</v>
      </c>
      <c r="K277" s="15">
        <f t="shared" si="125"/>
        <v>4143184.3824209706</v>
      </c>
      <c r="L277" s="15">
        <f t="shared" si="126"/>
        <v>0</v>
      </c>
      <c r="N277" s="2">
        <v>42216</v>
      </c>
      <c r="O277" s="38">
        <f t="shared" si="120"/>
        <v>5.8883270531494919E-2</v>
      </c>
      <c r="P277" s="12">
        <f t="shared" si="127"/>
        <v>5087.5145739211612</v>
      </c>
      <c r="Q277" s="12">
        <f t="shared" si="128"/>
        <v>6394.7571428571437</v>
      </c>
      <c r="R277" s="12">
        <f t="shared" si="129"/>
        <v>6586.5998571428581</v>
      </c>
      <c r="S277" s="13">
        <f t="shared" si="130"/>
        <v>7171.2000000000007</v>
      </c>
      <c r="T277" s="13">
        <f t="shared" si="115"/>
        <v>21772.799999999999</v>
      </c>
      <c r="U277" s="14">
        <v>0</v>
      </c>
      <c r="V277" s="15">
        <f t="shared" si="114"/>
        <v>7171.2000000000007</v>
      </c>
      <c r="W277" s="15">
        <f t="shared" si="131"/>
        <v>13102.514716778303</v>
      </c>
      <c r="X277" s="15">
        <f t="shared" si="139"/>
        <v>6518000</v>
      </c>
      <c r="Y277" s="15">
        <f t="shared" si="135"/>
        <v>3618496.9556155042</v>
      </c>
      <c r="Z277" s="15">
        <f t="shared" si="132"/>
        <v>6518000</v>
      </c>
      <c r="AB277" s="2">
        <v>42216</v>
      </c>
      <c r="AC277" s="12">
        <f t="shared" si="121"/>
        <v>1681.2960432285633</v>
      </c>
      <c r="AD277" s="12">
        <f t="shared" si="133"/>
        <v>2507.5603591071431</v>
      </c>
      <c r="AE277" s="12">
        <f t="shared" si="138"/>
        <v>2582.7871698803574</v>
      </c>
      <c r="AF277" s="34">
        <f t="shared" si="117"/>
        <v>25920</v>
      </c>
      <c r="AG277" s="36">
        <f t="shared" si="116"/>
        <v>25920</v>
      </c>
      <c r="AH277" s="15">
        <f t="shared" si="134"/>
        <v>-26821.491126651796</v>
      </c>
      <c r="AI277" s="15">
        <f t="shared" si="136"/>
        <v>1772581.9414108631</v>
      </c>
      <c r="AJ277" s="15">
        <f t="shared" si="137"/>
        <v>0</v>
      </c>
    </row>
    <row r="278" spans="1:36" x14ac:dyDescent="0.15">
      <c r="A278" s="2">
        <v>42217</v>
      </c>
      <c r="B278" s="38">
        <v>0.18433392200000001</v>
      </c>
      <c r="C278" s="12">
        <f t="shared" si="122"/>
        <v>15926.450860800001</v>
      </c>
      <c r="D278" s="12">
        <f>Výpar!$L$18/31</f>
        <v>20333.094827586207</v>
      </c>
      <c r="E278" s="12">
        <f t="shared" si="123"/>
        <v>20943.087672413792</v>
      </c>
      <c r="F278" s="13">
        <f t="shared" si="140"/>
        <v>3888</v>
      </c>
      <c r="G278" s="13">
        <f t="shared" si="124"/>
        <v>7171.2000000000007</v>
      </c>
      <c r="H278" s="14">
        <f t="shared" si="124"/>
        <v>7171.2000000000007</v>
      </c>
      <c r="I278" s="15">
        <f t="shared" si="118"/>
        <v>18230.400000000001</v>
      </c>
      <c r="J278" s="15">
        <f t="shared" si="119"/>
        <v>-23247.036811613791</v>
      </c>
      <c r="K278" s="15">
        <f t="shared" si="125"/>
        <v>4119937.3456093566</v>
      </c>
      <c r="L278" s="15">
        <f t="shared" si="126"/>
        <v>0</v>
      </c>
      <c r="N278" s="2">
        <v>42217</v>
      </c>
      <c r="O278" s="38">
        <f t="shared" si="120"/>
        <v>6.0838220410449929E-2</v>
      </c>
      <c r="P278" s="12">
        <f t="shared" si="127"/>
        <v>5256.4222434628737</v>
      </c>
      <c r="Q278" s="12">
        <f t="shared" si="128"/>
        <v>5807.9793103448283</v>
      </c>
      <c r="R278" s="12">
        <f t="shared" si="129"/>
        <v>5982.218689655173</v>
      </c>
      <c r="S278" s="13">
        <f t="shared" si="130"/>
        <v>7171.2000000000007</v>
      </c>
      <c r="T278" s="13">
        <f t="shared" si="115"/>
        <v>21772.799999999999</v>
      </c>
      <c r="U278" s="14">
        <v>0</v>
      </c>
      <c r="V278" s="15">
        <f t="shared" si="114"/>
        <v>7171.2000000000007</v>
      </c>
      <c r="W278" s="15">
        <f t="shared" si="131"/>
        <v>13875.803553807698</v>
      </c>
      <c r="X278" s="15">
        <f t="shared" si="139"/>
        <v>6518000</v>
      </c>
      <c r="Y278" s="15">
        <f t="shared" si="135"/>
        <v>3632372.7591693117</v>
      </c>
      <c r="Z278" s="15">
        <f t="shared" si="132"/>
        <v>6518000</v>
      </c>
      <c r="AB278" s="2">
        <v>42217</v>
      </c>
      <c r="AC278" s="12">
        <f t="shared" si="121"/>
        <v>1737.1157941786937</v>
      </c>
      <c r="AD278" s="12">
        <f t="shared" si="133"/>
        <v>2277.4686137068966</v>
      </c>
      <c r="AE278" s="12">
        <f t="shared" si="138"/>
        <v>2345.7926721181034</v>
      </c>
      <c r="AF278" s="34">
        <f t="shared" si="117"/>
        <v>25920</v>
      </c>
      <c r="AG278" s="36">
        <f t="shared" si="116"/>
        <v>25920</v>
      </c>
      <c r="AH278" s="15">
        <f t="shared" si="134"/>
        <v>-26528.676877939408</v>
      </c>
      <c r="AI278" s="15">
        <f t="shared" si="136"/>
        <v>1746053.2645329237</v>
      </c>
      <c r="AJ278" s="15">
        <f t="shared" si="137"/>
        <v>0</v>
      </c>
    </row>
    <row r="279" spans="1:36" x14ac:dyDescent="0.15">
      <c r="A279" s="2">
        <v>42218</v>
      </c>
      <c r="B279" s="38">
        <v>0.30897992899999999</v>
      </c>
      <c r="C279" s="12">
        <f t="shared" si="122"/>
        <v>26695.865865599997</v>
      </c>
      <c r="D279" s="12">
        <f>Výpar!$L$18/31</f>
        <v>20333.094827586207</v>
      </c>
      <c r="E279" s="12">
        <f t="shared" si="123"/>
        <v>20943.087672413792</v>
      </c>
      <c r="F279" s="13">
        <f t="shared" si="140"/>
        <v>3888</v>
      </c>
      <c r="G279" s="13">
        <f t="shared" si="124"/>
        <v>7171.2000000000007</v>
      </c>
      <c r="H279" s="14">
        <f t="shared" si="124"/>
        <v>7171.2000000000007</v>
      </c>
      <c r="I279" s="15">
        <f t="shared" si="118"/>
        <v>18230.400000000001</v>
      </c>
      <c r="J279" s="15">
        <f t="shared" si="119"/>
        <v>-12477.621806813797</v>
      </c>
      <c r="K279" s="15">
        <f t="shared" si="125"/>
        <v>4107459.7238025428</v>
      </c>
      <c r="L279" s="15">
        <f t="shared" si="126"/>
        <v>0</v>
      </c>
      <c r="N279" s="2">
        <v>42218</v>
      </c>
      <c r="O279" s="38">
        <f t="shared" si="120"/>
        <v>0.10197682997764874</v>
      </c>
      <c r="P279" s="12">
        <f t="shared" si="127"/>
        <v>8810.7981100688521</v>
      </c>
      <c r="Q279" s="12">
        <f t="shared" si="128"/>
        <v>5807.9793103448283</v>
      </c>
      <c r="R279" s="12">
        <f t="shared" si="129"/>
        <v>5982.218689655173</v>
      </c>
      <c r="S279" s="13">
        <f t="shared" si="130"/>
        <v>7171.2000000000007</v>
      </c>
      <c r="T279" s="13">
        <f t="shared" si="115"/>
        <v>21772.799999999999</v>
      </c>
      <c r="U279" s="14">
        <v>0</v>
      </c>
      <c r="V279" s="15">
        <f t="shared" si="114"/>
        <v>7171.2000000000007</v>
      </c>
      <c r="W279" s="15">
        <f t="shared" si="131"/>
        <v>17430.179420413679</v>
      </c>
      <c r="X279" s="15">
        <f t="shared" si="139"/>
        <v>6518000</v>
      </c>
      <c r="Y279" s="15">
        <f t="shared" si="135"/>
        <v>3649802.9385897252</v>
      </c>
      <c r="Z279" s="15">
        <f t="shared" si="132"/>
        <v>6518000</v>
      </c>
      <c r="AB279" s="2">
        <v>42218</v>
      </c>
      <c r="AC279" s="12">
        <f t="shared" si="121"/>
        <v>2911.7479242377935</v>
      </c>
      <c r="AD279" s="12">
        <f t="shared" si="133"/>
        <v>2277.4686137068966</v>
      </c>
      <c r="AE279" s="12">
        <f t="shared" si="138"/>
        <v>2345.7926721181034</v>
      </c>
      <c r="AF279" s="34">
        <f t="shared" si="117"/>
        <v>25920</v>
      </c>
      <c r="AG279" s="36">
        <f t="shared" si="116"/>
        <v>25920</v>
      </c>
      <c r="AH279" s="15">
        <f t="shared" si="134"/>
        <v>-25354.044747880311</v>
      </c>
      <c r="AI279" s="15">
        <f t="shared" si="136"/>
        <v>1720699.2197850435</v>
      </c>
      <c r="AJ279" s="15">
        <f t="shared" si="137"/>
        <v>0</v>
      </c>
    </row>
    <row r="280" spans="1:36" x14ac:dyDescent="0.15">
      <c r="A280" s="2">
        <v>42219</v>
      </c>
      <c r="B280" s="38">
        <v>0.83521849800000003</v>
      </c>
      <c r="C280" s="12">
        <f t="shared" si="122"/>
        <v>72162.87822720001</v>
      </c>
      <c r="D280" s="12">
        <f>Výpar!$L$18/31</f>
        <v>20333.094827586207</v>
      </c>
      <c r="E280" s="12">
        <f t="shared" si="123"/>
        <v>20943.087672413792</v>
      </c>
      <c r="F280" s="13">
        <f t="shared" si="140"/>
        <v>3888</v>
      </c>
      <c r="G280" s="13">
        <f t="shared" si="124"/>
        <v>7171.2000000000007</v>
      </c>
      <c r="H280" s="14">
        <f t="shared" si="124"/>
        <v>7171.2000000000007</v>
      </c>
      <c r="I280" s="15">
        <f t="shared" si="118"/>
        <v>18230.400000000001</v>
      </c>
      <c r="J280" s="15">
        <f t="shared" si="119"/>
        <v>32989.390554786216</v>
      </c>
      <c r="K280" s="15">
        <f t="shared" si="125"/>
        <v>4140449.114357329</v>
      </c>
      <c r="L280" s="15">
        <f t="shared" si="126"/>
        <v>0</v>
      </c>
      <c r="N280" s="2">
        <v>42219</v>
      </c>
      <c r="O280" s="38">
        <f t="shared" si="120"/>
        <v>0.2756584708928882</v>
      </c>
      <c r="P280" s="12">
        <f t="shared" si="127"/>
        <v>23816.891885145542</v>
      </c>
      <c r="Q280" s="12">
        <f t="shared" si="128"/>
        <v>5807.9793103448283</v>
      </c>
      <c r="R280" s="12">
        <f t="shared" si="129"/>
        <v>5982.218689655173</v>
      </c>
      <c r="S280" s="13">
        <f t="shared" si="130"/>
        <v>7171.2000000000007</v>
      </c>
      <c r="T280" s="13">
        <f t="shared" si="115"/>
        <v>21772.799999999999</v>
      </c>
      <c r="U280" s="14">
        <v>0</v>
      </c>
      <c r="V280" s="15">
        <f t="shared" si="114"/>
        <v>7171.2000000000007</v>
      </c>
      <c r="W280" s="15">
        <f t="shared" si="131"/>
        <v>32436.273195490368</v>
      </c>
      <c r="X280" s="15">
        <f t="shared" si="139"/>
        <v>6518000</v>
      </c>
      <c r="Y280" s="15">
        <f t="shared" si="135"/>
        <v>3682239.2117852154</v>
      </c>
      <c r="Z280" s="15">
        <f t="shared" si="132"/>
        <v>6518000</v>
      </c>
      <c r="AB280" s="2">
        <v>42219</v>
      </c>
      <c r="AC280" s="12">
        <f t="shared" si="121"/>
        <v>7870.8857747083875</v>
      </c>
      <c r="AD280" s="12">
        <f t="shared" si="133"/>
        <v>2277.4686137068966</v>
      </c>
      <c r="AE280" s="12">
        <f t="shared" si="138"/>
        <v>2345.7926721181034</v>
      </c>
      <c r="AF280" s="34">
        <f t="shared" si="117"/>
        <v>25920</v>
      </c>
      <c r="AG280" s="36">
        <f t="shared" si="116"/>
        <v>25920</v>
      </c>
      <c r="AH280" s="15">
        <f t="shared" si="134"/>
        <v>-20394.906897409717</v>
      </c>
      <c r="AI280" s="15">
        <f t="shared" si="136"/>
        <v>1700304.3128876337</v>
      </c>
      <c r="AJ280" s="15">
        <f t="shared" si="137"/>
        <v>0</v>
      </c>
    </row>
    <row r="281" spans="1:36" x14ac:dyDescent="0.15">
      <c r="A281" s="2">
        <v>42220</v>
      </c>
      <c r="B281" s="38">
        <v>0.29006604899999999</v>
      </c>
      <c r="C281" s="12">
        <f t="shared" si="122"/>
        <v>25061.706633599999</v>
      </c>
      <c r="D281" s="12">
        <f>Výpar!$L$18/31</f>
        <v>20333.094827586207</v>
      </c>
      <c r="E281" s="12">
        <f t="shared" si="123"/>
        <v>20943.087672413792</v>
      </c>
      <c r="F281" s="13">
        <f t="shared" si="140"/>
        <v>3888</v>
      </c>
      <c r="G281" s="13">
        <f t="shared" si="124"/>
        <v>7171.2000000000007</v>
      </c>
      <c r="H281" s="14">
        <f t="shared" si="124"/>
        <v>7171.2000000000007</v>
      </c>
      <c r="I281" s="15">
        <f t="shared" si="118"/>
        <v>18230.400000000001</v>
      </c>
      <c r="J281" s="15">
        <f t="shared" si="119"/>
        <v>-14111.781038813795</v>
      </c>
      <c r="K281" s="15">
        <f t="shared" si="125"/>
        <v>4126337.3333185152</v>
      </c>
      <c r="L281" s="15">
        <f t="shared" si="126"/>
        <v>0</v>
      </c>
      <c r="N281" s="2">
        <v>42220</v>
      </c>
      <c r="O281" s="38">
        <f t="shared" si="120"/>
        <v>9.5734426041509418E-2</v>
      </c>
      <c r="P281" s="12">
        <f t="shared" si="127"/>
        <v>8271.4544099864142</v>
      </c>
      <c r="Q281" s="12">
        <f t="shared" si="128"/>
        <v>5807.9793103448283</v>
      </c>
      <c r="R281" s="12">
        <f t="shared" si="129"/>
        <v>5982.218689655173</v>
      </c>
      <c r="S281" s="13">
        <f t="shared" si="130"/>
        <v>7171.2000000000007</v>
      </c>
      <c r="T281" s="13">
        <f t="shared" si="115"/>
        <v>21772.799999999999</v>
      </c>
      <c r="U281" s="14">
        <v>0</v>
      </c>
      <c r="V281" s="15">
        <f t="shared" si="114"/>
        <v>7171.2000000000007</v>
      </c>
      <c r="W281" s="15">
        <f t="shared" si="131"/>
        <v>16890.835720331241</v>
      </c>
      <c r="X281" s="15">
        <f t="shared" si="139"/>
        <v>6518000</v>
      </c>
      <c r="Y281" s="15">
        <f t="shared" si="135"/>
        <v>3699130.0475055468</v>
      </c>
      <c r="Z281" s="15">
        <f t="shared" si="132"/>
        <v>6518000</v>
      </c>
      <c r="AB281" s="2">
        <v>42220</v>
      </c>
      <c r="AC281" s="12">
        <f t="shared" si="121"/>
        <v>2733.5083505298112</v>
      </c>
      <c r="AD281" s="12">
        <f t="shared" si="133"/>
        <v>2277.4686137068966</v>
      </c>
      <c r="AE281" s="12">
        <f t="shared" si="138"/>
        <v>2345.7926721181034</v>
      </c>
      <c r="AF281" s="34">
        <f t="shared" si="117"/>
        <v>25920</v>
      </c>
      <c r="AG281" s="36">
        <f t="shared" si="116"/>
        <v>25920</v>
      </c>
      <c r="AH281" s="15">
        <f t="shared" si="134"/>
        <v>-25532.284321588293</v>
      </c>
      <c r="AI281" s="15">
        <f t="shared" si="136"/>
        <v>1674772.0285660455</v>
      </c>
      <c r="AJ281" s="15">
        <f t="shared" si="137"/>
        <v>0</v>
      </c>
    </row>
    <row r="282" spans="1:36" x14ac:dyDescent="0.15">
      <c r="A282" s="2">
        <v>42221</v>
      </c>
      <c r="B282" s="38">
        <v>0.283750734</v>
      </c>
      <c r="C282" s="12">
        <f t="shared" si="122"/>
        <v>24516.063417600002</v>
      </c>
      <c r="D282" s="12">
        <f>Výpar!$L$18/31</f>
        <v>20333.094827586207</v>
      </c>
      <c r="E282" s="12">
        <f t="shared" si="123"/>
        <v>20943.087672413792</v>
      </c>
      <c r="F282" s="13">
        <f t="shared" si="140"/>
        <v>3888</v>
      </c>
      <c r="G282" s="13">
        <f t="shared" si="124"/>
        <v>7171.2000000000007</v>
      </c>
      <c r="H282" s="14">
        <f t="shared" si="124"/>
        <v>7171.2000000000007</v>
      </c>
      <c r="I282" s="15">
        <f t="shared" si="118"/>
        <v>18230.400000000001</v>
      </c>
      <c r="J282" s="15">
        <f t="shared" si="119"/>
        <v>-14657.424254813792</v>
      </c>
      <c r="K282" s="15">
        <f t="shared" si="125"/>
        <v>4111679.9090637015</v>
      </c>
      <c r="L282" s="15">
        <f t="shared" si="126"/>
        <v>0</v>
      </c>
      <c r="N282" s="2">
        <v>42221</v>
      </c>
      <c r="O282" s="38">
        <f t="shared" si="120"/>
        <v>9.3650097114078359E-2</v>
      </c>
      <c r="P282" s="12">
        <f t="shared" si="127"/>
        <v>8091.3683906563701</v>
      </c>
      <c r="Q282" s="12">
        <f t="shared" si="128"/>
        <v>5807.9793103448283</v>
      </c>
      <c r="R282" s="12">
        <f t="shared" si="129"/>
        <v>5982.218689655173</v>
      </c>
      <c r="S282" s="13">
        <f t="shared" si="130"/>
        <v>7171.2000000000007</v>
      </c>
      <c r="T282" s="13">
        <f t="shared" si="115"/>
        <v>21772.799999999999</v>
      </c>
      <c r="U282" s="14">
        <v>0</v>
      </c>
      <c r="V282" s="15">
        <f t="shared" si="114"/>
        <v>7171.2000000000007</v>
      </c>
      <c r="W282" s="15">
        <f t="shared" si="131"/>
        <v>16710.749701001198</v>
      </c>
      <c r="X282" s="15">
        <f t="shared" si="139"/>
        <v>6518000</v>
      </c>
      <c r="Y282" s="15">
        <f t="shared" si="135"/>
        <v>3715840.797206548</v>
      </c>
      <c r="Z282" s="15">
        <f t="shared" si="132"/>
        <v>6518000</v>
      </c>
      <c r="AB282" s="2">
        <v>42221</v>
      </c>
      <c r="AC282" s="12">
        <f t="shared" si="121"/>
        <v>2673.99443517074</v>
      </c>
      <c r="AD282" s="12">
        <f t="shared" si="133"/>
        <v>2277.4686137068966</v>
      </c>
      <c r="AE282" s="12">
        <f t="shared" si="138"/>
        <v>2345.7926721181034</v>
      </c>
      <c r="AF282" s="34">
        <f t="shared" si="117"/>
        <v>25920</v>
      </c>
      <c r="AG282" s="36">
        <f t="shared" si="116"/>
        <v>25920</v>
      </c>
      <c r="AH282" s="15">
        <f t="shared" si="134"/>
        <v>-25591.798236947361</v>
      </c>
      <c r="AI282" s="15">
        <f t="shared" si="136"/>
        <v>1649180.2303290982</v>
      </c>
      <c r="AJ282" s="15">
        <f t="shared" si="137"/>
        <v>0</v>
      </c>
    </row>
    <row r="283" spans="1:36" x14ac:dyDescent="0.15">
      <c r="A283" s="2">
        <v>42222</v>
      </c>
      <c r="B283" s="38">
        <v>0.26532310100000001</v>
      </c>
      <c r="C283" s="12">
        <f t="shared" si="122"/>
        <v>22923.915926400001</v>
      </c>
      <c r="D283" s="12">
        <f>Výpar!$L$18/31</f>
        <v>20333.094827586207</v>
      </c>
      <c r="E283" s="12">
        <f t="shared" si="123"/>
        <v>20943.087672413792</v>
      </c>
      <c r="F283" s="13">
        <f t="shared" si="140"/>
        <v>3888</v>
      </c>
      <c r="G283" s="13">
        <f t="shared" si="124"/>
        <v>7171.2000000000007</v>
      </c>
      <c r="H283" s="14">
        <f t="shared" si="124"/>
        <v>7171.2000000000007</v>
      </c>
      <c r="I283" s="15">
        <f t="shared" si="118"/>
        <v>18230.400000000001</v>
      </c>
      <c r="J283" s="15">
        <f t="shared" si="119"/>
        <v>-16249.571746013793</v>
      </c>
      <c r="K283" s="15">
        <f t="shared" si="125"/>
        <v>4095430.3373176879</v>
      </c>
      <c r="L283" s="15">
        <f t="shared" si="126"/>
        <v>0</v>
      </c>
      <c r="N283" s="2">
        <v>42222</v>
      </c>
      <c r="O283" s="38">
        <f t="shared" si="120"/>
        <v>8.7568175859796787E-2</v>
      </c>
      <c r="P283" s="12">
        <f t="shared" si="127"/>
        <v>7565.8903942864426</v>
      </c>
      <c r="Q283" s="12">
        <f t="shared" si="128"/>
        <v>5807.9793103448283</v>
      </c>
      <c r="R283" s="12">
        <f t="shared" si="129"/>
        <v>5982.218689655173</v>
      </c>
      <c r="S283" s="13">
        <f t="shared" si="130"/>
        <v>7171.2000000000007</v>
      </c>
      <c r="T283" s="13">
        <f t="shared" si="115"/>
        <v>21772.799999999999</v>
      </c>
      <c r="U283" s="14">
        <v>0</v>
      </c>
      <c r="V283" s="15">
        <f t="shared" si="114"/>
        <v>7171.2000000000007</v>
      </c>
      <c r="W283" s="15">
        <f t="shared" si="131"/>
        <v>16185.271704631268</v>
      </c>
      <c r="X283" s="15">
        <f t="shared" si="139"/>
        <v>6518000</v>
      </c>
      <c r="Y283" s="15">
        <f t="shared" si="135"/>
        <v>3732026.0689111794</v>
      </c>
      <c r="Z283" s="15">
        <f t="shared" si="132"/>
        <v>6518000</v>
      </c>
      <c r="AB283" s="2">
        <v>42222</v>
      </c>
      <c r="AC283" s="12">
        <f t="shared" si="121"/>
        <v>2500.337128982525</v>
      </c>
      <c r="AD283" s="12">
        <f t="shared" si="133"/>
        <v>2277.4686137068966</v>
      </c>
      <c r="AE283" s="12">
        <f t="shared" si="138"/>
        <v>2345.7926721181034</v>
      </c>
      <c r="AF283" s="34">
        <f t="shared" si="117"/>
        <v>25920</v>
      </c>
      <c r="AG283" s="36">
        <f t="shared" si="116"/>
        <v>25920</v>
      </c>
      <c r="AH283" s="15">
        <f t="shared" si="134"/>
        <v>-25765.455543135577</v>
      </c>
      <c r="AI283" s="15">
        <f t="shared" si="136"/>
        <v>1623414.7747859627</v>
      </c>
      <c r="AJ283" s="15">
        <f t="shared" si="137"/>
        <v>0</v>
      </c>
    </row>
    <row r="284" spans="1:36" x14ac:dyDescent="0.15">
      <c r="A284" s="2">
        <v>42223</v>
      </c>
      <c r="B284" s="38">
        <v>0.245675597</v>
      </c>
      <c r="C284" s="12">
        <f t="shared" si="122"/>
        <v>21226.371580799998</v>
      </c>
      <c r="D284" s="12">
        <f>Výpar!$L$18/31</f>
        <v>20333.094827586207</v>
      </c>
      <c r="E284" s="12">
        <f t="shared" si="123"/>
        <v>20943.087672413792</v>
      </c>
      <c r="F284" s="13">
        <f t="shared" si="140"/>
        <v>3888</v>
      </c>
      <c r="G284" s="13">
        <f t="shared" si="124"/>
        <v>7171.2000000000007</v>
      </c>
      <c r="H284" s="14">
        <f t="shared" si="124"/>
        <v>7171.2000000000007</v>
      </c>
      <c r="I284" s="15">
        <f t="shared" si="118"/>
        <v>18230.400000000001</v>
      </c>
      <c r="J284" s="15">
        <f t="shared" si="119"/>
        <v>-17947.116091613796</v>
      </c>
      <c r="K284" s="15">
        <f t="shared" si="125"/>
        <v>4077483.2212260743</v>
      </c>
      <c r="L284" s="15">
        <f t="shared" si="126"/>
        <v>0</v>
      </c>
      <c r="N284" s="2">
        <v>42223</v>
      </c>
      <c r="O284" s="38">
        <f t="shared" si="120"/>
        <v>8.108364406066762E-2</v>
      </c>
      <c r="P284" s="12">
        <f t="shared" si="127"/>
        <v>7005.626846841682</v>
      </c>
      <c r="Q284" s="12">
        <f t="shared" si="128"/>
        <v>5807.9793103448283</v>
      </c>
      <c r="R284" s="12">
        <f t="shared" si="129"/>
        <v>5982.218689655173</v>
      </c>
      <c r="S284" s="13">
        <f t="shared" si="130"/>
        <v>7171.2000000000007</v>
      </c>
      <c r="T284" s="13">
        <f t="shared" si="115"/>
        <v>21772.799999999999</v>
      </c>
      <c r="U284" s="14">
        <v>0</v>
      </c>
      <c r="V284" s="15">
        <f t="shared" si="114"/>
        <v>7171.2000000000007</v>
      </c>
      <c r="W284" s="15">
        <f t="shared" si="131"/>
        <v>15625.008157186508</v>
      </c>
      <c r="X284" s="15">
        <f t="shared" si="139"/>
        <v>6518000</v>
      </c>
      <c r="Y284" s="15">
        <f t="shared" si="135"/>
        <v>3747651.0770683661</v>
      </c>
      <c r="Z284" s="15">
        <f t="shared" si="132"/>
        <v>6518000</v>
      </c>
      <c r="AB284" s="2">
        <v>42223</v>
      </c>
      <c r="AC284" s="12">
        <f t="shared" si="121"/>
        <v>2315.1840700974162</v>
      </c>
      <c r="AD284" s="12">
        <f t="shared" si="133"/>
        <v>2277.4686137068966</v>
      </c>
      <c r="AE284" s="12">
        <f t="shared" si="138"/>
        <v>2345.7926721181034</v>
      </c>
      <c r="AF284" s="34">
        <f t="shared" si="117"/>
        <v>25920</v>
      </c>
      <c r="AG284" s="36">
        <f t="shared" si="116"/>
        <v>25920</v>
      </c>
      <c r="AH284" s="15">
        <f t="shared" si="134"/>
        <v>-25950.608602020686</v>
      </c>
      <c r="AI284" s="15">
        <f t="shared" si="136"/>
        <v>1597464.166183942</v>
      </c>
      <c r="AJ284" s="15">
        <f t="shared" si="137"/>
        <v>0</v>
      </c>
    </row>
    <row r="285" spans="1:36" x14ac:dyDescent="0.15">
      <c r="A285" s="2">
        <v>42224</v>
      </c>
      <c r="B285" s="38">
        <v>0.24201598599999999</v>
      </c>
      <c r="C285" s="12">
        <f t="shared" si="122"/>
        <v>20910.181190399999</v>
      </c>
      <c r="D285" s="12">
        <f>Výpar!$L$18/31</f>
        <v>20333.094827586207</v>
      </c>
      <c r="E285" s="12">
        <f t="shared" si="123"/>
        <v>20943.087672413792</v>
      </c>
      <c r="F285" s="13">
        <f t="shared" si="140"/>
        <v>3888</v>
      </c>
      <c r="G285" s="13">
        <f t="shared" si="124"/>
        <v>7171.2000000000007</v>
      </c>
      <c r="H285" s="14">
        <f t="shared" si="124"/>
        <v>7171.2000000000007</v>
      </c>
      <c r="I285" s="15">
        <f t="shared" si="118"/>
        <v>18230.400000000001</v>
      </c>
      <c r="J285" s="15">
        <f t="shared" si="119"/>
        <v>-18263.306482013795</v>
      </c>
      <c r="K285" s="15">
        <f t="shared" si="125"/>
        <v>4059219.9147440605</v>
      </c>
      <c r="L285" s="15">
        <f t="shared" si="126"/>
        <v>0</v>
      </c>
      <c r="N285" s="2">
        <v>42224</v>
      </c>
      <c r="O285" s="38">
        <f t="shared" si="120"/>
        <v>7.9875813086211889E-2</v>
      </c>
      <c r="P285" s="12">
        <f t="shared" si="127"/>
        <v>6901.2702506487076</v>
      </c>
      <c r="Q285" s="12">
        <f t="shared" si="128"/>
        <v>5807.9793103448283</v>
      </c>
      <c r="R285" s="12">
        <f t="shared" si="129"/>
        <v>5982.218689655173</v>
      </c>
      <c r="S285" s="13">
        <f t="shared" si="130"/>
        <v>7171.2000000000007</v>
      </c>
      <c r="T285" s="13">
        <f t="shared" si="115"/>
        <v>21772.799999999999</v>
      </c>
      <c r="U285" s="14">
        <v>0</v>
      </c>
      <c r="V285" s="15">
        <f t="shared" si="114"/>
        <v>7171.2000000000007</v>
      </c>
      <c r="W285" s="15">
        <f t="shared" si="131"/>
        <v>15520.651560993534</v>
      </c>
      <c r="X285" s="15">
        <f t="shared" si="139"/>
        <v>6518000</v>
      </c>
      <c r="Y285" s="15">
        <f t="shared" si="135"/>
        <v>3763171.7286293595</v>
      </c>
      <c r="Z285" s="15">
        <f t="shared" si="132"/>
        <v>6518000</v>
      </c>
      <c r="AB285" s="2">
        <v>42224</v>
      </c>
      <c r="AC285" s="12">
        <f t="shared" si="121"/>
        <v>2280.6968308542232</v>
      </c>
      <c r="AD285" s="12">
        <f t="shared" si="133"/>
        <v>2277.4686137068966</v>
      </c>
      <c r="AE285" s="12">
        <f t="shared" si="138"/>
        <v>2345.7926721181034</v>
      </c>
      <c r="AF285" s="34">
        <f t="shared" si="117"/>
        <v>25920</v>
      </c>
      <c r="AG285" s="36">
        <f t="shared" si="116"/>
        <v>25920</v>
      </c>
      <c r="AH285" s="15">
        <f t="shared" si="134"/>
        <v>-25985.095841263879</v>
      </c>
      <c r="AI285" s="15">
        <f t="shared" si="136"/>
        <v>1571479.0703426781</v>
      </c>
      <c r="AJ285" s="15">
        <f t="shared" si="137"/>
        <v>0</v>
      </c>
    </row>
    <row r="286" spans="1:36" x14ac:dyDescent="0.15">
      <c r="A286" s="2">
        <v>42225</v>
      </c>
      <c r="B286" s="38">
        <v>0.22869427000000001</v>
      </c>
      <c r="C286" s="12">
        <f t="shared" si="122"/>
        <v>19759.184927999999</v>
      </c>
      <c r="D286" s="12">
        <f>Výpar!$L$18/31</f>
        <v>20333.094827586207</v>
      </c>
      <c r="E286" s="12">
        <f t="shared" si="123"/>
        <v>20943.087672413792</v>
      </c>
      <c r="F286" s="13">
        <f t="shared" si="140"/>
        <v>3888</v>
      </c>
      <c r="G286" s="13">
        <f t="shared" si="124"/>
        <v>7171.2000000000007</v>
      </c>
      <c r="H286" s="14">
        <f t="shared" si="124"/>
        <v>7171.2000000000007</v>
      </c>
      <c r="I286" s="15">
        <f t="shared" si="118"/>
        <v>18230.400000000001</v>
      </c>
      <c r="J286" s="15">
        <f t="shared" si="119"/>
        <v>-19414.302744413795</v>
      </c>
      <c r="K286" s="15">
        <f t="shared" si="125"/>
        <v>4039805.6119996468</v>
      </c>
      <c r="L286" s="15">
        <f t="shared" si="126"/>
        <v>0</v>
      </c>
      <c r="N286" s="2">
        <v>42225</v>
      </c>
      <c r="O286" s="38">
        <f t="shared" si="120"/>
        <v>7.547906676052249E-2</v>
      </c>
      <c r="P286" s="12">
        <f t="shared" si="127"/>
        <v>6521.3913681091435</v>
      </c>
      <c r="Q286" s="12">
        <f t="shared" si="128"/>
        <v>5807.9793103448283</v>
      </c>
      <c r="R286" s="12">
        <f t="shared" si="129"/>
        <v>5982.218689655173</v>
      </c>
      <c r="S286" s="13">
        <f t="shared" si="130"/>
        <v>7171.2000000000007</v>
      </c>
      <c r="T286" s="13">
        <f t="shared" si="115"/>
        <v>21772.799999999999</v>
      </c>
      <c r="U286" s="14">
        <v>0</v>
      </c>
      <c r="V286" s="15">
        <f t="shared" si="114"/>
        <v>7171.2000000000007</v>
      </c>
      <c r="W286" s="15">
        <f t="shared" si="131"/>
        <v>15140.77267845397</v>
      </c>
      <c r="X286" s="15">
        <f t="shared" si="139"/>
        <v>6518000</v>
      </c>
      <c r="Y286" s="15">
        <f t="shared" si="135"/>
        <v>3778312.5013078135</v>
      </c>
      <c r="Z286" s="15">
        <f t="shared" si="132"/>
        <v>6518000</v>
      </c>
      <c r="AB286" s="2">
        <v>42225</v>
      </c>
      <c r="AC286" s="12">
        <f t="shared" si="121"/>
        <v>2155.1563822049347</v>
      </c>
      <c r="AD286" s="12">
        <f t="shared" si="133"/>
        <v>2277.4686137068966</v>
      </c>
      <c r="AE286" s="12">
        <f t="shared" si="138"/>
        <v>2345.7926721181034</v>
      </c>
      <c r="AF286" s="34">
        <f t="shared" si="117"/>
        <v>25920</v>
      </c>
      <c r="AG286" s="36">
        <f t="shared" si="116"/>
        <v>25920</v>
      </c>
      <c r="AH286" s="15">
        <f t="shared" si="134"/>
        <v>-26110.636289913167</v>
      </c>
      <c r="AI286" s="15">
        <f t="shared" si="136"/>
        <v>1545368.4340527649</v>
      </c>
      <c r="AJ286" s="15">
        <f t="shared" si="137"/>
        <v>0</v>
      </c>
    </row>
    <row r="287" spans="1:36" x14ac:dyDescent="0.15">
      <c r="A287" s="2">
        <v>42226</v>
      </c>
      <c r="B287" s="38">
        <v>0.222594918</v>
      </c>
      <c r="C287" s="12">
        <f t="shared" si="122"/>
        <v>19232.200915199999</v>
      </c>
      <c r="D287" s="12">
        <f>Výpar!$L$18/31</f>
        <v>20333.094827586207</v>
      </c>
      <c r="E287" s="12">
        <f t="shared" si="123"/>
        <v>20943.087672413792</v>
      </c>
      <c r="F287" s="13">
        <f t="shared" si="140"/>
        <v>3888</v>
      </c>
      <c r="G287" s="13">
        <f t="shared" si="124"/>
        <v>7171.2000000000007</v>
      </c>
      <c r="H287" s="14">
        <f t="shared" si="124"/>
        <v>7171.2000000000007</v>
      </c>
      <c r="I287" s="15">
        <f t="shared" si="118"/>
        <v>18230.400000000001</v>
      </c>
      <c r="J287" s="15">
        <f t="shared" si="119"/>
        <v>-19941.286757213795</v>
      </c>
      <c r="K287" s="15">
        <f t="shared" si="125"/>
        <v>4019864.3252424328</v>
      </c>
      <c r="L287" s="15">
        <f t="shared" si="126"/>
        <v>0</v>
      </c>
      <c r="N287" s="2">
        <v>42226</v>
      </c>
      <c r="O287" s="38">
        <f t="shared" si="120"/>
        <v>7.3466015026415088E-2</v>
      </c>
      <c r="P287" s="12">
        <f t="shared" si="127"/>
        <v>6347.463698282264</v>
      </c>
      <c r="Q287" s="12">
        <f t="shared" si="128"/>
        <v>5807.9793103448283</v>
      </c>
      <c r="R287" s="12">
        <f t="shared" si="129"/>
        <v>5982.218689655173</v>
      </c>
      <c r="S287" s="13">
        <f t="shared" si="130"/>
        <v>7171.2000000000007</v>
      </c>
      <c r="T287" s="13">
        <f t="shared" si="115"/>
        <v>21772.799999999999</v>
      </c>
      <c r="U287" s="14">
        <v>0</v>
      </c>
      <c r="V287" s="15">
        <f t="shared" si="114"/>
        <v>7171.2000000000007</v>
      </c>
      <c r="W287" s="15">
        <f t="shared" si="131"/>
        <v>14966.84500862709</v>
      </c>
      <c r="X287" s="15">
        <f t="shared" si="139"/>
        <v>6518000</v>
      </c>
      <c r="Y287" s="15">
        <f t="shared" si="135"/>
        <v>3793279.3463164405</v>
      </c>
      <c r="Z287" s="15">
        <f t="shared" si="132"/>
        <v>6518000</v>
      </c>
      <c r="AB287" s="2">
        <v>42226</v>
      </c>
      <c r="AC287" s="12">
        <f t="shared" si="121"/>
        <v>2097.6776469916981</v>
      </c>
      <c r="AD287" s="12">
        <f t="shared" si="133"/>
        <v>2277.4686137068966</v>
      </c>
      <c r="AE287" s="12">
        <f t="shared" si="138"/>
        <v>2345.7926721181034</v>
      </c>
      <c r="AF287" s="34">
        <f t="shared" si="117"/>
        <v>25920</v>
      </c>
      <c r="AG287" s="36">
        <f t="shared" si="116"/>
        <v>25920</v>
      </c>
      <c r="AH287" s="15">
        <f t="shared" si="134"/>
        <v>-26168.115025126404</v>
      </c>
      <c r="AI287" s="15">
        <f t="shared" si="136"/>
        <v>1519200.3190276385</v>
      </c>
      <c r="AJ287" s="15">
        <f t="shared" si="137"/>
        <v>0</v>
      </c>
    </row>
    <row r="288" spans="1:36" x14ac:dyDescent="0.15">
      <c r="A288" s="2">
        <v>42227</v>
      </c>
      <c r="B288" s="38">
        <v>0.21422532499999999</v>
      </c>
      <c r="C288" s="12">
        <f t="shared" si="122"/>
        <v>18509.068080000001</v>
      </c>
      <c r="D288" s="12">
        <f>Výpar!$L$18/31</f>
        <v>20333.094827586207</v>
      </c>
      <c r="E288" s="12">
        <f t="shared" si="123"/>
        <v>20943.087672413792</v>
      </c>
      <c r="F288" s="13">
        <f t="shared" si="140"/>
        <v>3888</v>
      </c>
      <c r="G288" s="13">
        <f t="shared" si="124"/>
        <v>7171.2000000000007</v>
      </c>
      <c r="H288" s="14">
        <f t="shared" si="124"/>
        <v>7171.2000000000007</v>
      </c>
      <c r="I288" s="15">
        <f t="shared" si="118"/>
        <v>18230.400000000001</v>
      </c>
      <c r="J288" s="15">
        <f t="shared" si="119"/>
        <v>-20664.419592413793</v>
      </c>
      <c r="K288" s="15">
        <f t="shared" si="125"/>
        <v>3999199.9056500192</v>
      </c>
      <c r="L288" s="15">
        <f t="shared" si="126"/>
        <v>0</v>
      </c>
      <c r="N288" s="2">
        <v>42227</v>
      </c>
      <c r="O288" s="38">
        <f t="shared" si="120"/>
        <v>7.0703684912917258E-2</v>
      </c>
      <c r="P288" s="12">
        <f t="shared" si="127"/>
        <v>6108.7983764760511</v>
      </c>
      <c r="Q288" s="12">
        <f t="shared" si="128"/>
        <v>5807.9793103448283</v>
      </c>
      <c r="R288" s="12">
        <f t="shared" si="129"/>
        <v>5982.218689655173</v>
      </c>
      <c r="S288" s="13">
        <f t="shared" si="130"/>
        <v>7171.2000000000007</v>
      </c>
      <c r="T288" s="13">
        <f t="shared" si="115"/>
        <v>21772.799999999999</v>
      </c>
      <c r="U288" s="14">
        <v>0</v>
      </c>
      <c r="V288" s="15">
        <f t="shared" si="114"/>
        <v>7171.2000000000007</v>
      </c>
      <c r="W288" s="15">
        <f t="shared" si="131"/>
        <v>14728.179686820877</v>
      </c>
      <c r="X288" s="15">
        <f t="shared" si="139"/>
        <v>6518000</v>
      </c>
      <c r="Y288" s="15">
        <f t="shared" si="135"/>
        <v>3808007.5260032616</v>
      </c>
      <c r="Z288" s="15">
        <f t="shared" si="132"/>
        <v>6518000</v>
      </c>
      <c r="AB288" s="2">
        <v>42227</v>
      </c>
      <c r="AC288" s="12">
        <f t="shared" si="121"/>
        <v>2018.804740510885</v>
      </c>
      <c r="AD288" s="12">
        <f t="shared" si="133"/>
        <v>2277.4686137068966</v>
      </c>
      <c r="AE288" s="12">
        <f t="shared" si="138"/>
        <v>2345.7926721181034</v>
      </c>
      <c r="AF288" s="34">
        <f t="shared" si="117"/>
        <v>25920</v>
      </c>
      <c r="AG288" s="36">
        <f t="shared" si="116"/>
        <v>25920</v>
      </c>
      <c r="AH288" s="15">
        <f t="shared" si="134"/>
        <v>-26246.987931607218</v>
      </c>
      <c r="AI288" s="15">
        <f t="shared" si="136"/>
        <v>1492953.3310960312</v>
      </c>
      <c r="AJ288" s="15">
        <f t="shared" si="137"/>
        <v>0</v>
      </c>
    </row>
    <row r="289" spans="1:36" x14ac:dyDescent="0.15">
      <c r="A289" s="2">
        <v>42228</v>
      </c>
      <c r="B289" s="38">
        <v>0.207051388</v>
      </c>
      <c r="C289" s="12">
        <f t="shared" si="122"/>
        <v>17889.239923199999</v>
      </c>
      <c r="D289" s="12">
        <f>Výpar!$L$18/31</f>
        <v>20333.094827586207</v>
      </c>
      <c r="E289" s="12">
        <f t="shared" si="123"/>
        <v>20943.087672413792</v>
      </c>
      <c r="F289" s="13">
        <f t="shared" si="140"/>
        <v>3888</v>
      </c>
      <c r="G289" s="13">
        <f t="shared" si="124"/>
        <v>7171.2000000000007</v>
      </c>
      <c r="H289" s="14">
        <f t="shared" si="124"/>
        <v>7171.2000000000007</v>
      </c>
      <c r="I289" s="15">
        <f t="shared" si="118"/>
        <v>18230.400000000001</v>
      </c>
      <c r="J289" s="15">
        <f t="shared" si="119"/>
        <v>-21284.247749213795</v>
      </c>
      <c r="K289" s="15">
        <f t="shared" si="125"/>
        <v>3977915.6579008056</v>
      </c>
      <c r="L289" s="15">
        <f t="shared" si="126"/>
        <v>0</v>
      </c>
      <c r="N289" s="2">
        <v>42228</v>
      </c>
      <c r="O289" s="38">
        <f t="shared" si="120"/>
        <v>6.8335973339912898E-2</v>
      </c>
      <c r="P289" s="12">
        <f t="shared" si="127"/>
        <v>5904.228096568474</v>
      </c>
      <c r="Q289" s="12">
        <f t="shared" si="128"/>
        <v>5807.9793103448283</v>
      </c>
      <c r="R289" s="12">
        <f t="shared" si="129"/>
        <v>5982.218689655173</v>
      </c>
      <c r="S289" s="13">
        <f t="shared" si="130"/>
        <v>7171.2000000000007</v>
      </c>
      <c r="T289" s="13">
        <f t="shared" si="115"/>
        <v>21772.799999999999</v>
      </c>
      <c r="U289" s="14">
        <v>0</v>
      </c>
      <c r="V289" s="15">
        <f t="shared" si="114"/>
        <v>7171.2000000000007</v>
      </c>
      <c r="W289" s="15">
        <f t="shared" si="131"/>
        <v>14523.6094069133</v>
      </c>
      <c r="X289" s="15">
        <f t="shared" si="139"/>
        <v>6518000</v>
      </c>
      <c r="Y289" s="15">
        <f t="shared" si="135"/>
        <v>3822531.1354101747</v>
      </c>
      <c r="Z289" s="15">
        <f t="shared" si="132"/>
        <v>6518000</v>
      </c>
      <c r="AB289" s="2">
        <v>42228</v>
      </c>
      <c r="AC289" s="12">
        <f t="shared" si="121"/>
        <v>1951.1993907525102</v>
      </c>
      <c r="AD289" s="12">
        <f t="shared" si="133"/>
        <v>2277.4686137068966</v>
      </c>
      <c r="AE289" s="12">
        <f t="shared" si="138"/>
        <v>2345.7926721181034</v>
      </c>
      <c r="AF289" s="34">
        <f t="shared" si="117"/>
        <v>25920</v>
      </c>
      <c r="AG289" s="36">
        <f t="shared" si="116"/>
        <v>25920</v>
      </c>
      <c r="AH289" s="15">
        <f t="shared" si="134"/>
        <v>-26314.593281365593</v>
      </c>
      <c r="AI289" s="15">
        <f t="shared" si="136"/>
        <v>1466638.7378146655</v>
      </c>
      <c r="AJ289" s="15">
        <f t="shared" si="137"/>
        <v>0</v>
      </c>
    </row>
    <row r="290" spans="1:36" x14ac:dyDescent="0.15">
      <c r="A290" s="2">
        <v>42229</v>
      </c>
      <c r="B290" s="38">
        <v>0.204660076</v>
      </c>
      <c r="C290" s="12">
        <f t="shared" si="122"/>
        <v>17682.630566399999</v>
      </c>
      <c r="D290" s="12">
        <f>Výpar!$L$18/31</f>
        <v>20333.094827586207</v>
      </c>
      <c r="E290" s="12">
        <f t="shared" si="123"/>
        <v>20943.087672413792</v>
      </c>
      <c r="F290" s="13">
        <f t="shared" si="140"/>
        <v>3888</v>
      </c>
      <c r="G290" s="13">
        <f t="shared" si="124"/>
        <v>7171.2000000000007</v>
      </c>
      <c r="H290" s="14">
        <f t="shared" si="124"/>
        <v>7171.2000000000007</v>
      </c>
      <c r="I290" s="15">
        <f t="shared" si="118"/>
        <v>18230.400000000001</v>
      </c>
      <c r="J290" s="15">
        <f t="shared" si="119"/>
        <v>-21490.857106013795</v>
      </c>
      <c r="K290" s="15">
        <f t="shared" si="125"/>
        <v>3956424.8007947919</v>
      </c>
      <c r="L290" s="15">
        <f t="shared" si="126"/>
        <v>0</v>
      </c>
      <c r="N290" s="2">
        <v>42229</v>
      </c>
      <c r="O290" s="38">
        <f t="shared" si="120"/>
        <v>6.754673625892596E-2</v>
      </c>
      <c r="P290" s="12">
        <f t="shared" si="127"/>
        <v>5836.0380127712033</v>
      </c>
      <c r="Q290" s="12">
        <f t="shared" si="128"/>
        <v>5807.9793103448283</v>
      </c>
      <c r="R290" s="12">
        <f t="shared" si="129"/>
        <v>5982.218689655173</v>
      </c>
      <c r="S290" s="13">
        <f t="shared" si="130"/>
        <v>7171.2000000000007</v>
      </c>
      <c r="T290" s="13">
        <f t="shared" si="115"/>
        <v>21772.799999999999</v>
      </c>
      <c r="U290" s="14">
        <v>0</v>
      </c>
      <c r="V290" s="15">
        <f t="shared" si="114"/>
        <v>7171.2000000000007</v>
      </c>
      <c r="W290" s="15">
        <f t="shared" si="131"/>
        <v>14455.419323116028</v>
      </c>
      <c r="X290" s="15">
        <f t="shared" si="139"/>
        <v>6518000</v>
      </c>
      <c r="Y290" s="15">
        <f t="shared" si="135"/>
        <v>3836986.5547332908</v>
      </c>
      <c r="Z290" s="15">
        <f t="shared" si="132"/>
        <v>6518000</v>
      </c>
      <c r="AB290" s="2">
        <v>42229</v>
      </c>
      <c r="AC290" s="12">
        <f t="shared" si="121"/>
        <v>1928.6642773076339</v>
      </c>
      <c r="AD290" s="12">
        <f t="shared" si="133"/>
        <v>2277.4686137068966</v>
      </c>
      <c r="AE290" s="12">
        <f t="shared" si="138"/>
        <v>2345.7926721181034</v>
      </c>
      <c r="AF290" s="34">
        <f t="shared" si="117"/>
        <v>25920</v>
      </c>
      <c r="AG290" s="36">
        <f t="shared" si="116"/>
        <v>25920</v>
      </c>
      <c r="AH290" s="15">
        <f t="shared" si="134"/>
        <v>-26337.128394810468</v>
      </c>
      <c r="AI290" s="15">
        <f t="shared" si="136"/>
        <v>1440301.6094198551</v>
      </c>
      <c r="AJ290" s="15">
        <f t="shared" si="137"/>
        <v>0</v>
      </c>
    </row>
    <row r="291" spans="1:36" x14ac:dyDescent="0.15">
      <c r="A291" s="2">
        <v>42230</v>
      </c>
      <c r="B291" s="38">
        <v>0.20346442000000001</v>
      </c>
      <c r="C291" s="12">
        <f t="shared" si="122"/>
        <v>17579.325887999999</v>
      </c>
      <c r="D291" s="12">
        <f>Výpar!$L$18/31</f>
        <v>20333.094827586207</v>
      </c>
      <c r="E291" s="12">
        <f t="shared" si="123"/>
        <v>20943.087672413792</v>
      </c>
      <c r="F291" s="13">
        <f t="shared" si="140"/>
        <v>3888</v>
      </c>
      <c r="G291" s="13">
        <f t="shared" si="124"/>
        <v>7171.2000000000007</v>
      </c>
      <c r="H291" s="14">
        <f t="shared" si="124"/>
        <v>7171.2000000000007</v>
      </c>
      <c r="I291" s="15">
        <f t="shared" si="118"/>
        <v>18230.400000000001</v>
      </c>
      <c r="J291" s="15">
        <f t="shared" si="119"/>
        <v>-21594.161784413795</v>
      </c>
      <c r="K291" s="15">
        <f t="shared" si="125"/>
        <v>3934830.6390103782</v>
      </c>
      <c r="L291" s="15">
        <f t="shared" si="126"/>
        <v>0</v>
      </c>
      <c r="N291" s="2">
        <v>42230</v>
      </c>
      <c r="O291" s="38">
        <f t="shared" si="120"/>
        <v>6.7152117718432505E-2</v>
      </c>
      <c r="P291" s="12">
        <f t="shared" si="127"/>
        <v>5801.9429708725684</v>
      </c>
      <c r="Q291" s="12">
        <f t="shared" si="128"/>
        <v>5807.9793103448283</v>
      </c>
      <c r="R291" s="12">
        <f t="shared" si="129"/>
        <v>5982.218689655173</v>
      </c>
      <c r="S291" s="13">
        <f t="shared" si="130"/>
        <v>7171.2000000000007</v>
      </c>
      <c r="T291" s="13">
        <f t="shared" si="115"/>
        <v>21772.799999999999</v>
      </c>
      <c r="U291" s="14">
        <v>0</v>
      </c>
      <c r="V291" s="15">
        <f t="shared" si="114"/>
        <v>7171.2000000000007</v>
      </c>
      <c r="W291" s="15">
        <f t="shared" si="131"/>
        <v>14421.324281217396</v>
      </c>
      <c r="X291" s="15">
        <f t="shared" si="139"/>
        <v>6518000</v>
      </c>
      <c r="Y291" s="15">
        <f t="shared" si="135"/>
        <v>3851407.8790145083</v>
      </c>
      <c r="Z291" s="15">
        <f t="shared" si="132"/>
        <v>6518000</v>
      </c>
      <c r="AB291" s="2">
        <v>42230</v>
      </c>
      <c r="AC291" s="12">
        <f t="shared" si="121"/>
        <v>1917.3967205851959</v>
      </c>
      <c r="AD291" s="12">
        <f t="shared" si="133"/>
        <v>2277.4686137068966</v>
      </c>
      <c r="AE291" s="12">
        <f t="shared" si="138"/>
        <v>2345.7926721181034</v>
      </c>
      <c r="AF291" s="34">
        <f t="shared" si="117"/>
        <v>25920</v>
      </c>
      <c r="AG291" s="36">
        <f t="shared" si="116"/>
        <v>25920</v>
      </c>
      <c r="AH291" s="15">
        <f t="shared" si="134"/>
        <v>-26348.395951532908</v>
      </c>
      <c r="AI291" s="15">
        <f t="shared" si="136"/>
        <v>1413953.2134683221</v>
      </c>
      <c r="AJ291" s="15">
        <f t="shared" si="137"/>
        <v>0</v>
      </c>
    </row>
    <row r="292" spans="1:36" x14ac:dyDescent="0.15">
      <c r="A292" s="2">
        <v>42231</v>
      </c>
      <c r="B292" s="38">
        <v>0.185529578</v>
      </c>
      <c r="C292" s="12">
        <f t="shared" si="122"/>
        <v>16029.755539199999</v>
      </c>
      <c r="D292" s="12">
        <f>Výpar!$L$18/31</f>
        <v>20333.094827586207</v>
      </c>
      <c r="E292" s="12">
        <f t="shared" si="123"/>
        <v>20943.087672413792</v>
      </c>
      <c r="F292" s="13">
        <f t="shared" si="140"/>
        <v>3888</v>
      </c>
      <c r="G292" s="13">
        <f t="shared" si="124"/>
        <v>7171.2000000000007</v>
      </c>
      <c r="H292" s="14">
        <f t="shared" si="124"/>
        <v>7171.2000000000007</v>
      </c>
      <c r="I292" s="15">
        <f t="shared" si="118"/>
        <v>18230.400000000001</v>
      </c>
      <c r="J292" s="15">
        <f t="shared" si="119"/>
        <v>-23143.732133213794</v>
      </c>
      <c r="K292" s="15">
        <f t="shared" si="125"/>
        <v>3911686.9068771643</v>
      </c>
      <c r="L292" s="15">
        <f t="shared" si="126"/>
        <v>0</v>
      </c>
      <c r="N292" s="2">
        <v>42231</v>
      </c>
      <c r="O292" s="38">
        <f t="shared" si="120"/>
        <v>6.1232838950943384E-2</v>
      </c>
      <c r="P292" s="12">
        <f t="shared" si="127"/>
        <v>5290.5172853615086</v>
      </c>
      <c r="Q292" s="12">
        <f t="shared" si="128"/>
        <v>5807.9793103448283</v>
      </c>
      <c r="R292" s="12">
        <f t="shared" si="129"/>
        <v>5982.218689655173</v>
      </c>
      <c r="S292" s="13">
        <f t="shared" si="130"/>
        <v>7171.2000000000007</v>
      </c>
      <c r="T292" s="13">
        <f t="shared" si="115"/>
        <v>21772.799999999999</v>
      </c>
      <c r="U292" s="14">
        <v>0</v>
      </c>
      <c r="V292" s="15">
        <f t="shared" ref="V292:V355" si="141">SUM(S292+U292)</f>
        <v>7171.2000000000007</v>
      </c>
      <c r="W292" s="15">
        <f t="shared" si="131"/>
        <v>13909.898595706334</v>
      </c>
      <c r="X292" s="15">
        <f t="shared" si="139"/>
        <v>6518000</v>
      </c>
      <c r="Y292" s="15">
        <f t="shared" si="135"/>
        <v>3865317.7776102149</v>
      </c>
      <c r="Z292" s="15">
        <f t="shared" si="132"/>
        <v>6518000</v>
      </c>
      <c r="AB292" s="2">
        <v>42231</v>
      </c>
      <c r="AC292" s="12">
        <f t="shared" si="121"/>
        <v>1748.383350901132</v>
      </c>
      <c r="AD292" s="12">
        <f t="shared" si="133"/>
        <v>2277.4686137068966</v>
      </c>
      <c r="AE292" s="12">
        <f t="shared" si="138"/>
        <v>2345.7926721181034</v>
      </c>
      <c r="AF292" s="34">
        <f t="shared" si="117"/>
        <v>25920</v>
      </c>
      <c r="AG292" s="36">
        <f t="shared" si="116"/>
        <v>25920</v>
      </c>
      <c r="AH292" s="15">
        <f t="shared" si="134"/>
        <v>-26517.409321216972</v>
      </c>
      <c r="AI292" s="15">
        <f t="shared" si="136"/>
        <v>1387435.8041471052</v>
      </c>
      <c r="AJ292" s="15">
        <f t="shared" si="137"/>
        <v>0</v>
      </c>
    </row>
    <row r="293" spans="1:36" x14ac:dyDescent="0.15">
      <c r="A293" s="2">
        <v>42232</v>
      </c>
      <c r="B293" s="38">
        <v>0.17717830900000001</v>
      </c>
      <c r="C293" s="12">
        <f t="shared" si="122"/>
        <v>15308.205897600001</v>
      </c>
      <c r="D293" s="12">
        <f>Výpar!$L$18/31</f>
        <v>20333.094827586207</v>
      </c>
      <c r="E293" s="12">
        <f t="shared" si="123"/>
        <v>20943.087672413792</v>
      </c>
      <c r="F293" s="13">
        <f t="shared" si="140"/>
        <v>3888</v>
      </c>
      <c r="G293" s="13">
        <f t="shared" si="124"/>
        <v>7171.2000000000007</v>
      </c>
      <c r="H293" s="14">
        <f t="shared" si="124"/>
        <v>7171.2000000000007</v>
      </c>
      <c r="I293" s="15">
        <f t="shared" si="118"/>
        <v>18230.400000000001</v>
      </c>
      <c r="J293" s="15">
        <f t="shared" si="119"/>
        <v>-23865.281774813793</v>
      </c>
      <c r="K293" s="15">
        <f t="shared" si="125"/>
        <v>3887821.6251023505</v>
      </c>
      <c r="L293" s="15">
        <f t="shared" si="126"/>
        <v>0</v>
      </c>
      <c r="N293" s="2">
        <v>42232</v>
      </c>
      <c r="O293" s="38">
        <f t="shared" si="120"/>
        <v>5.8476556555297522E-2</v>
      </c>
      <c r="P293" s="12">
        <f t="shared" si="127"/>
        <v>5052.3744863777056</v>
      </c>
      <c r="Q293" s="12">
        <f t="shared" si="128"/>
        <v>5807.9793103448283</v>
      </c>
      <c r="R293" s="12">
        <f t="shared" si="129"/>
        <v>5982.218689655173</v>
      </c>
      <c r="S293" s="13">
        <f t="shared" si="130"/>
        <v>7171.2000000000007</v>
      </c>
      <c r="T293" s="13">
        <f t="shared" si="115"/>
        <v>21772.799999999999</v>
      </c>
      <c r="U293" s="14">
        <v>0</v>
      </c>
      <c r="V293" s="15">
        <f t="shared" si="141"/>
        <v>7171.2000000000007</v>
      </c>
      <c r="W293" s="15">
        <f t="shared" si="131"/>
        <v>13671.755796722533</v>
      </c>
      <c r="X293" s="15">
        <f t="shared" si="139"/>
        <v>6518000</v>
      </c>
      <c r="Y293" s="15">
        <f t="shared" si="135"/>
        <v>3878989.5334069375</v>
      </c>
      <c r="Z293" s="15">
        <f t="shared" si="132"/>
        <v>6518000</v>
      </c>
      <c r="AB293" s="2">
        <v>42232</v>
      </c>
      <c r="AC293" s="12">
        <f t="shared" si="121"/>
        <v>1669.6831251155875</v>
      </c>
      <c r="AD293" s="12">
        <f t="shared" si="133"/>
        <v>2277.4686137068966</v>
      </c>
      <c r="AE293" s="12">
        <f t="shared" si="138"/>
        <v>2345.7926721181034</v>
      </c>
      <c r="AF293" s="34">
        <f t="shared" si="117"/>
        <v>25920</v>
      </c>
      <c r="AG293" s="36">
        <f t="shared" si="116"/>
        <v>25920</v>
      </c>
      <c r="AH293" s="15">
        <f t="shared" si="134"/>
        <v>-26596.109547002514</v>
      </c>
      <c r="AI293" s="15">
        <f t="shared" si="136"/>
        <v>1360839.6946001027</v>
      </c>
      <c r="AJ293" s="15">
        <f t="shared" si="137"/>
        <v>0</v>
      </c>
    </row>
    <row r="294" spans="1:36" x14ac:dyDescent="0.15">
      <c r="A294" s="2">
        <v>42233</v>
      </c>
      <c r="B294" s="38">
        <v>0.234450042</v>
      </c>
      <c r="C294" s="12">
        <f t="shared" si="122"/>
        <v>20256.483628800001</v>
      </c>
      <c r="D294" s="12">
        <f>Výpar!$L$18/31</f>
        <v>20333.094827586207</v>
      </c>
      <c r="E294" s="12">
        <f t="shared" si="123"/>
        <v>20943.087672413792</v>
      </c>
      <c r="F294" s="13">
        <f t="shared" si="140"/>
        <v>3888</v>
      </c>
      <c r="G294" s="13">
        <f t="shared" si="124"/>
        <v>7171.2000000000007</v>
      </c>
      <c r="H294" s="14">
        <f t="shared" si="124"/>
        <v>7171.2000000000007</v>
      </c>
      <c r="I294" s="15">
        <f t="shared" si="118"/>
        <v>18230.400000000001</v>
      </c>
      <c r="J294" s="15">
        <f t="shared" si="119"/>
        <v>-18917.004043613793</v>
      </c>
      <c r="K294" s="15">
        <f t="shared" si="125"/>
        <v>3868904.6210587369</v>
      </c>
      <c r="L294" s="15">
        <f t="shared" si="126"/>
        <v>0</v>
      </c>
      <c r="N294" s="2">
        <v>42233</v>
      </c>
      <c r="O294" s="38">
        <f t="shared" si="120"/>
        <v>7.7378722134687938E-2</v>
      </c>
      <c r="P294" s="12">
        <f t="shared" si="127"/>
        <v>6685.5215924370377</v>
      </c>
      <c r="Q294" s="12">
        <f t="shared" si="128"/>
        <v>5807.9793103448283</v>
      </c>
      <c r="R294" s="12">
        <f t="shared" si="129"/>
        <v>5982.218689655173</v>
      </c>
      <c r="S294" s="13">
        <f t="shared" si="130"/>
        <v>7171.2000000000007</v>
      </c>
      <c r="T294" s="13">
        <f t="shared" si="115"/>
        <v>21772.799999999999</v>
      </c>
      <c r="U294" s="14">
        <v>0</v>
      </c>
      <c r="V294" s="15">
        <f t="shared" si="141"/>
        <v>7171.2000000000007</v>
      </c>
      <c r="W294" s="15">
        <f t="shared" si="131"/>
        <v>15304.902902781865</v>
      </c>
      <c r="X294" s="15">
        <f t="shared" si="139"/>
        <v>6518000</v>
      </c>
      <c r="Y294" s="15">
        <f t="shared" si="135"/>
        <v>3894294.4363097195</v>
      </c>
      <c r="Z294" s="15">
        <f t="shared" si="132"/>
        <v>6518000</v>
      </c>
      <c r="AB294" s="2">
        <v>42233</v>
      </c>
      <c r="AC294" s="12">
        <f t="shared" si="121"/>
        <v>2209.3973072631634</v>
      </c>
      <c r="AD294" s="12">
        <f t="shared" si="133"/>
        <v>2277.4686137068966</v>
      </c>
      <c r="AE294" s="12">
        <f t="shared" si="138"/>
        <v>2345.7926721181034</v>
      </c>
      <c r="AF294" s="34">
        <f t="shared" si="117"/>
        <v>25920</v>
      </c>
      <c r="AG294" s="36">
        <f t="shared" si="116"/>
        <v>25920</v>
      </c>
      <c r="AH294" s="15">
        <f t="shared" si="134"/>
        <v>-26056.39536485494</v>
      </c>
      <c r="AI294" s="15">
        <f t="shared" si="136"/>
        <v>1334783.2992352478</v>
      </c>
      <c r="AJ294" s="15">
        <f t="shared" si="137"/>
        <v>0</v>
      </c>
    </row>
    <row r="295" spans="1:36" x14ac:dyDescent="0.15">
      <c r="A295" s="2">
        <v>42234</v>
      </c>
      <c r="B295" s="38">
        <v>0.76807720300000004</v>
      </c>
      <c r="C295" s="12">
        <f t="shared" si="122"/>
        <v>66361.870339200002</v>
      </c>
      <c r="D295" s="12">
        <f>Výpar!$L$18/31</f>
        <v>20333.094827586207</v>
      </c>
      <c r="E295" s="12">
        <f t="shared" si="123"/>
        <v>20943.087672413792</v>
      </c>
      <c r="F295" s="13">
        <f t="shared" si="140"/>
        <v>3888</v>
      </c>
      <c r="G295" s="13">
        <f t="shared" si="124"/>
        <v>7171.2000000000007</v>
      </c>
      <c r="H295" s="14">
        <f t="shared" si="124"/>
        <v>7171.2000000000007</v>
      </c>
      <c r="I295" s="15">
        <f t="shared" si="118"/>
        <v>18230.400000000001</v>
      </c>
      <c r="J295" s="15">
        <f t="shared" si="119"/>
        <v>27188.382666786209</v>
      </c>
      <c r="K295" s="15">
        <f t="shared" si="125"/>
        <v>3896093.0037255231</v>
      </c>
      <c r="L295" s="15">
        <f t="shared" si="126"/>
        <v>0</v>
      </c>
      <c r="N295" s="2">
        <v>42234</v>
      </c>
      <c r="O295" s="38">
        <f t="shared" si="120"/>
        <v>0.25349892011930336</v>
      </c>
      <c r="P295" s="12">
        <f t="shared" si="127"/>
        <v>21902.30669830781</v>
      </c>
      <c r="Q295" s="12">
        <f t="shared" si="128"/>
        <v>5807.9793103448283</v>
      </c>
      <c r="R295" s="12">
        <f t="shared" si="129"/>
        <v>5982.218689655173</v>
      </c>
      <c r="S295" s="13">
        <f t="shared" si="130"/>
        <v>7171.2000000000007</v>
      </c>
      <c r="T295" s="13">
        <f t="shared" si="115"/>
        <v>21772.799999999999</v>
      </c>
      <c r="U295" s="14">
        <v>0</v>
      </c>
      <c r="V295" s="15">
        <f t="shared" si="141"/>
        <v>7171.2000000000007</v>
      </c>
      <c r="W295" s="15">
        <f t="shared" si="131"/>
        <v>30521.688008652633</v>
      </c>
      <c r="X295" s="15">
        <f t="shared" si="139"/>
        <v>6518000</v>
      </c>
      <c r="Y295" s="15">
        <f t="shared" si="135"/>
        <v>3924816.124318372</v>
      </c>
      <c r="Z295" s="15">
        <f t="shared" si="132"/>
        <v>6518000</v>
      </c>
      <c r="AB295" s="2">
        <v>42234</v>
      </c>
      <c r="AC295" s="12">
        <f t="shared" si="121"/>
        <v>7238.1633613800877</v>
      </c>
      <c r="AD295" s="12">
        <f t="shared" si="133"/>
        <v>2277.4686137068966</v>
      </c>
      <c r="AE295" s="12">
        <f t="shared" si="138"/>
        <v>2345.7926721181034</v>
      </c>
      <c r="AF295" s="34">
        <f t="shared" si="117"/>
        <v>25920</v>
      </c>
      <c r="AG295" s="36">
        <f t="shared" si="116"/>
        <v>25920</v>
      </c>
      <c r="AH295" s="15">
        <f t="shared" si="134"/>
        <v>-21027.629310738015</v>
      </c>
      <c r="AI295" s="15">
        <f t="shared" si="136"/>
        <v>1313755.6699245097</v>
      </c>
      <c r="AJ295" s="15">
        <f t="shared" si="137"/>
        <v>0</v>
      </c>
    </row>
    <row r="296" spans="1:36" x14ac:dyDescent="0.15">
      <c r="A296" s="2">
        <v>42235</v>
      </c>
      <c r="B296" s="38">
        <v>0.28122460799999999</v>
      </c>
      <c r="C296" s="12">
        <f t="shared" si="122"/>
        <v>24297.806131199999</v>
      </c>
      <c r="D296" s="12">
        <f>Výpar!$L$18/31</f>
        <v>20333.094827586207</v>
      </c>
      <c r="E296" s="12">
        <f t="shared" si="123"/>
        <v>20943.087672413792</v>
      </c>
      <c r="F296" s="13">
        <f t="shared" si="140"/>
        <v>3888</v>
      </c>
      <c r="G296" s="13">
        <f t="shared" si="124"/>
        <v>7171.2000000000007</v>
      </c>
      <c r="H296" s="14">
        <f t="shared" si="124"/>
        <v>7171.2000000000007</v>
      </c>
      <c r="I296" s="15">
        <f t="shared" si="118"/>
        <v>18230.400000000001</v>
      </c>
      <c r="J296" s="15">
        <f t="shared" si="119"/>
        <v>-14875.681541213795</v>
      </c>
      <c r="K296" s="15">
        <f t="shared" si="125"/>
        <v>3881217.3221843094</v>
      </c>
      <c r="L296" s="15">
        <f t="shared" si="126"/>
        <v>0</v>
      </c>
      <c r="N296" s="2">
        <v>42235</v>
      </c>
      <c r="O296" s="38">
        <f t="shared" si="120"/>
        <v>9.2816365543105933E-2</v>
      </c>
      <c r="P296" s="12">
        <f t="shared" si="127"/>
        <v>8019.3339829243523</v>
      </c>
      <c r="Q296" s="12">
        <f t="shared" si="128"/>
        <v>5807.9793103448283</v>
      </c>
      <c r="R296" s="12">
        <f t="shared" si="129"/>
        <v>5982.218689655173</v>
      </c>
      <c r="S296" s="13">
        <f t="shared" si="130"/>
        <v>7171.2000000000007</v>
      </c>
      <c r="T296" s="13">
        <f t="shared" si="115"/>
        <v>21772.799999999999</v>
      </c>
      <c r="U296" s="14">
        <v>0</v>
      </c>
      <c r="V296" s="15">
        <f t="shared" si="141"/>
        <v>7171.2000000000007</v>
      </c>
      <c r="W296" s="15">
        <f t="shared" si="131"/>
        <v>16638.715293269179</v>
      </c>
      <c r="X296" s="15">
        <f t="shared" si="139"/>
        <v>6518000</v>
      </c>
      <c r="Y296" s="15">
        <f t="shared" si="135"/>
        <v>3941454.8396116411</v>
      </c>
      <c r="Z296" s="15">
        <f t="shared" si="132"/>
        <v>6518000</v>
      </c>
      <c r="AB296" s="2">
        <v>42235</v>
      </c>
      <c r="AC296" s="12">
        <f t="shared" si="121"/>
        <v>2650.1888690271112</v>
      </c>
      <c r="AD296" s="12">
        <f t="shared" si="133"/>
        <v>2277.4686137068966</v>
      </c>
      <c r="AE296" s="12">
        <f t="shared" si="138"/>
        <v>2345.7926721181034</v>
      </c>
      <c r="AF296" s="34">
        <f t="shared" si="117"/>
        <v>25920</v>
      </c>
      <c r="AG296" s="36">
        <f t="shared" si="116"/>
        <v>25920</v>
      </c>
      <c r="AH296" s="15">
        <f t="shared" si="134"/>
        <v>-25615.603803090991</v>
      </c>
      <c r="AI296" s="15">
        <f t="shared" si="136"/>
        <v>1288140.0661214187</v>
      </c>
      <c r="AJ296" s="15">
        <f t="shared" si="137"/>
        <v>0</v>
      </c>
    </row>
    <row r="297" spans="1:36" x14ac:dyDescent="0.15">
      <c r="A297" s="2">
        <v>42236</v>
      </c>
      <c r="B297" s="38">
        <v>0.73905554600000001</v>
      </c>
      <c r="C297" s="12">
        <f t="shared" si="122"/>
        <v>63854.399174400001</v>
      </c>
      <c r="D297" s="12">
        <f>Výpar!$L$18/31</f>
        <v>20333.094827586207</v>
      </c>
      <c r="E297" s="12">
        <f t="shared" si="123"/>
        <v>20943.087672413792</v>
      </c>
      <c r="F297" s="13">
        <f t="shared" si="140"/>
        <v>3888</v>
      </c>
      <c r="G297" s="13">
        <f t="shared" si="124"/>
        <v>7171.2000000000007</v>
      </c>
      <c r="H297" s="14">
        <f t="shared" si="124"/>
        <v>7171.2000000000007</v>
      </c>
      <c r="I297" s="15">
        <f t="shared" si="118"/>
        <v>18230.400000000001</v>
      </c>
      <c r="J297" s="15">
        <f t="shared" si="119"/>
        <v>24680.911501986207</v>
      </c>
      <c r="K297" s="15">
        <f t="shared" si="125"/>
        <v>3905898.2336862953</v>
      </c>
      <c r="L297" s="15">
        <f t="shared" si="126"/>
        <v>0</v>
      </c>
      <c r="N297" s="2">
        <v>42236</v>
      </c>
      <c r="O297" s="38">
        <f t="shared" si="120"/>
        <v>0.24392050966676337</v>
      </c>
      <c r="P297" s="12">
        <f t="shared" si="127"/>
        <v>21074.732035208355</v>
      </c>
      <c r="Q297" s="12">
        <f t="shared" si="128"/>
        <v>5807.9793103448283</v>
      </c>
      <c r="R297" s="12">
        <f t="shared" si="129"/>
        <v>5982.218689655173</v>
      </c>
      <c r="S297" s="13">
        <f t="shared" si="130"/>
        <v>7171.2000000000007</v>
      </c>
      <c r="T297" s="13">
        <f t="shared" si="115"/>
        <v>21772.799999999999</v>
      </c>
      <c r="U297" s="14">
        <v>0</v>
      </c>
      <c r="V297" s="15">
        <f t="shared" si="141"/>
        <v>7171.2000000000007</v>
      </c>
      <c r="W297" s="15">
        <f t="shared" si="131"/>
        <v>29694.113345553178</v>
      </c>
      <c r="X297" s="15">
        <f t="shared" si="139"/>
        <v>6518000</v>
      </c>
      <c r="Y297" s="15">
        <f t="shared" si="135"/>
        <v>3971148.9529571943</v>
      </c>
      <c r="Z297" s="15">
        <f t="shared" si="132"/>
        <v>6518000</v>
      </c>
      <c r="AB297" s="2">
        <v>42236</v>
      </c>
      <c r="AC297" s="12">
        <f t="shared" si="121"/>
        <v>6964.6706791816532</v>
      </c>
      <c r="AD297" s="12">
        <f t="shared" si="133"/>
        <v>2277.4686137068966</v>
      </c>
      <c r="AE297" s="12">
        <f t="shared" si="138"/>
        <v>2345.7926721181034</v>
      </c>
      <c r="AF297" s="34">
        <f t="shared" si="117"/>
        <v>25920</v>
      </c>
      <c r="AG297" s="36">
        <f t="shared" si="116"/>
        <v>25920</v>
      </c>
      <c r="AH297" s="15">
        <f t="shared" si="134"/>
        <v>-21301.121992936449</v>
      </c>
      <c r="AI297" s="15">
        <f t="shared" si="136"/>
        <v>1266838.9441284824</v>
      </c>
      <c r="AJ297" s="15">
        <f t="shared" si="137"/>
        <v>0</v>
      </c>
    </row>
    <row r="298" spans="1:36" x14ac:dyDescent="0.15">
      <c r="A298" s="2">
        <v>42237</v>
      </c>
      <c r="B298" s="38">
        <v>0.26519352200000001</v>
      </c>
      <c r="C298" s="12">
        <f t="shared" si="122"/>
        <v>22912.7203008</v>
      </c>
      <c r="D298" s="12">
        <f>Výpar!$L$18/31</f>
        <v>20333.094827586207</v>
      </c>
      <c r="E298" s="12">
        <f t="shared" si="123"/>
        <v>20943.087672413792</v>
      </c>
      <c r="F298" s="13">
        <f t="shared" si="140"/>
        <v>3888</v>
      </c>
      <c r="G298" s="13">
        <f t="shared" si="124"/>
        <v>7171.2000000000007</v>
      </c>
      <c r="H298" s="14">
        <f t="shared" si="124"/>
        <v>7171.2000000000007</v>
      </c>
      <c r="I298" s="15">
        <f t="shared" si="118"/>
        <v>18230.400000000001</v>
      </c>
      <c r="J298" s="15">
        <f t="shared" si="119"/>
        <v>-16260.767371613794</v>
      </c>
      <c r="K298" s="15">
        <f t="shared" si="125"/>
        <v>3889637.4663146813</v>
      </c>
      <c r="L298" s="15">
        <f t="shared" si="126"/>
        <v>0</v>
      </c>
      <c r="N298" s="2">
        <v>42237</v>
      </c>
      <c r="O298" s="38">
        <f t="shared" si="120"/>
        <v>8.7525409147750366E-2</v>
      </c>
      <c r="P298" s="12">
        <f t="shared" si="127"/>
        <v>7562.1953503656314</v>
      </c>
      <c r="Q298" s="12">
        <f t="shared" si="128"/>
        <v>5807.9793103448283</v>
      </c>
      <c r="R298" s="12">
        <f t="shared" si="129"/>
        <v>5982.218689655173</v>
      </c>
      <c r="S298" s="13">
        <f t="shared" si="130"/>
        <v>7171.2000000000007</v>
      </c>
      <c r="T298" s="13">
        <f t="shared" ref="T298:T361" si="142">IF(AG298-$AG$5&gt;0,AG298-$AG$5,0)</f>
        <v>21772.799999999999</v>
      </c>
      <c r="U298" s="14">
        <v>0</v>
      </c>
      <c r="V298" s="15">
        <f t="shared" si="141"/>
        <v>7171.2000000000007</v>
      </c>
      <c r="W298" s="15">
        <f t="shared" si="131"/>
        <v>16181.576660710456</v>
      </c>
      <c r="X298" s="15">
        <f t="shared" si="139"/>
        <v>6518000</v>
      </c>
      <c r="Y298" s="15">
        <f t="shared" si="135"/>
        <v>3987330.5296179047</v>
      </c>
      <c r="Z298" s="15">
        <f t="shared" si="132"/>
        <v>6518000</v>
      </c>
      <c r="AB298" s="2">
        <v>42237</v>
      </c>
      <c r="AC298" s="12">
        <f t="shared" si="121"/>
        <v>2499.1160095865312</v>
      </c>
      <c r="AD298" s="12">
        <f t="shared" si="133"/>
        <v>2277.4686137068966</v>
      </c>
      <c r="AE298" s="12">
        <f t="shared" si="138"/>
        <v>2345.7926721181034</v>
      </c>
      <c r="AF298" s="34">
        <f t="shared" si="117"/>
        <v>25920</v>
      </c>
      <c r="AG298" s="36">
        <f t="shared" si="116"/>
        <v>25920</v>
      </c>
      <c r="AH298" s="15">
        <f t="shared" si="134"/>
        <v>-25766.676662531572</v>
      </c>
      <c r="AI298" s="15">
        <f t="shared" si="136"/>
        <v>1241072.2674659507</v>
      </c>
      <c r="AJ298" s="15">
        <f t="shared" si="137"/>
        <v>0</v>
      </c>
    </row>
    <row r="299" spans="1:36" x14ac:dyDescent="0.15">
      <c r="A299" s="2">
        <v>42238</v>
      </c>
      <c r="B299" s="38">
        <v>0.260314041</v>
      </c>
      <c r="C299" s="12">
        <f t="shared" si="122"/>
        <v>22491.133142399998</v>
      </c>
      <c r="D299" s="12">
        <f>Výpar!$L$18/31</f>
        <v>20333.094827586207</v>
      </c>
      <c r="E299" s="12">
        <f t="shared" si="123"/>
        <v>20943.087672413792</v>
      </c>
      <c r="F299" s="13">
        <f t="shared" si="140"/>
        <v>3888</v>
      </c>
      <c r="G299" s="13">
        <f t="shared" si="124"/>
        <v>7171.2000000000007</v>
      </c>
      <c r="H299" s="14">
        <f t="shared" si="124"/>
        <v>7171.2000000000007</v>
      </c>
      <c r="I299" s="15">
        <f t="shared" si="118"/>
        <v>18230.400000000001</v>
      </c>
      <c r="J299" s="15">
        <f t="shared" si="119"/>
        <v>-16682.354530013796</v>
      </c>
      <c r="K299" s="15">
        <f t="shared" si="125"/>
        <v>3872955.1117846677</v>
      </c>
      <c r="L299" s="15">
        <f t="shared" si="126"/>
        <v>0</v>
      </c>
      <c r="N299" s="2">
        <v>42238</v>
      </c>
      <c r="O299" s="38">
        <f t="shared" si="120"/>
        <v>8.591496795849056E-2</v>
      </c>
      <c r="P299" s="12">
        <f t="shared" si="127"/>
        <v>7423.0532316135841</v>
      </c>
      <c r="Q299" s="12">
        <f t="shared" si="128"/>
        <v>5807.9793103448283</v>
      </c>
      <c r="R299" s="12">
        <f t="shared" si="129"/>
        <v>5982.218689655173</v>
      </c>
      <c r="S299" s="13">
        <f t="shared" si="130"/>
        <v>7171.2000000000007</v>
      </c>
      <c r="T299" s="13">
        <f t="shared" si="142"/>
        <v>21772.799999999999</v>
      </c>
      <c r="U299" s="14">
        <v>0</v>
      </c>
      <c r="V299" s="15">
        <f t="shared" si="141"/>
        <v>7171.2000000000007</v>
      </c>
      <c r="W299" s="15">
        <f t="shared" si="131"/>
        <v>16042.43454195841</v>
      </c>
      <c r="X299" s="15">
        <f t="shared" si="139"/>
        <v>6518000</v>
      </c>
      <c r="Y299" s="15">
        <f t="shared" si="135"/>
        <v>4003372.9641598631</v>
      </c>
      <c r="Z299" s="15">
        <f t="shared" si="132"/>
        <v>6518000</v>
      </c>
      <c r="AB299" s="2">
        <v>42238</v>
      </c>
      <c r="AC299" s="12">
        <f t="shared" si="121"/>
        <v>2453.1330270701883</v>
      </c>
      <c r="AD299" s="12">
        <f t="shared" si="133"/>
        <v>2277.4686137068966</v>
      </c>
      <c r="AE299" s="12">
        <f t="shared" si="138"/>
        <v>2345.7926721181034</v>
      </c>
      <c r="AF299" s="34">
        <f t="shared" ref="AF299:AF362" si="143">0.3*86400</f>
        <v>25920</v>
      </c>
      <c r="AG299" s="36">
        <f t="shared" ref="AG299:AG362" si="144">IF(AI298&gt;0,SUM(AF299:AF299),0)</f>
        <v>25920</v>
      </c>
      <c r="AH299" s="15">
        <f t="shared" si="134"/>
        <v>-25812.659645047916</v>
      </c>
      <c r="AI299" s="15">
        <f t="shared" si="136"/>
        <v>1215259.6078209027</v>
      </c>
      <c r="AJ299" s="15">
        <f t="shared" si="137"/>
        <v>0</v>
      </c>
    </row>
    <row r="300" spans="1:36" x14ac:dyDescent="0.15">
      <c r="A300" s="2">
        <v>42239</v>
      </c>
      <c r="B300" s="38">
        <v>0.25299481899999998</v>
      </c>
      <c r="C300" s="12">
        <f t="shared" si="122"/>
        <v>21858.7523616</v>
      </c>
      <c r="D300" s="12">
        <f>Výpar!$L$18/31</f>
        <v>20333.094827586207</v>
      </c>
      <c r="E300" s="12">
        <f t="shared" si="123"/>
        <v>20943.087672413792</v>
      </c>
      <c r="F300" s="13">
        <f t="shared" si="140"/>
        <v>3888</v>
      </c>
      <c r="G300" s="13">
        <f t="shared" si="124"/>
        <v>7171.2000000000007</v>
      </c>
      <c r="H300" s="14">
        <f t="shared" si="124"/>
        <v>7171.2000000000007</v>
      </c>
      <c r="I300" s="15">
        <f t="shared" si="118"/>
        <v>18230.400000000001</v>
      </c>
      <c r="J300" s="15">
        <f t="shared" si="119"/>
        <v>-17314.735310813794</v>
      </c>
      <c r="K300" s="15">
        <f t="shared" si="125"/>
        <v>3855640.3764738538</v>
      </c>
      <c r="L300" s="15">
        <f t="shared" si="126"/>
        <v>0</v>
      </c>
      <c r="N300" s="2">
        <v>42239</v>
      </c>
      <c r="O300" s="38">
        <f t="shared" si="120"/>
        <v>8.3499306009579083E-2</v>
      </c>
      <c r="P300" s="12">
        <f t="shared" si="127"/>
        <v>7214.3400392276326</v>
      </c>
      <c r="Q300" s="12">
        <f t="shared" si="128"/>
        <v>5807.9793103448283</v>
      </c>
      <c r="R300" s="12">
        <f t="shared" si="129"/>
        <v>5982.218689655173</v>
      </c>
      <c r="S300" s="13">
        <f t="shared" si="130"/>
        <v>7171.2000000000007</v>
      </c>
      <c r="T300" s="13">
        <f t="shared" si="142"/>
        <v>21772.799999999999</v>
      </c>
      <c r="U300" s="14">
        <v>0</v>
      </c>
      <c r="V300" s="15">
        <f t="shared" si="141"/>
        <v>7171.2000000000007</v>
      </c>
      <c r="W300" s="15">
        <f t="shared" si="131"/>
        <v>15833.721349572461</v>
      </c>
      <c r="X300" s="15">
        <f t="shared" si="139"/>
        <v>6518000</v>
      </c>
      <c r="Y300" s="15">
        <f t="shared" si="135"/>
        <v>4019206.6855094354</v>
      </c>
      <c r="Z300" s="15">
        <f t="shared" si="132"/>
        <v>6518000</v>
      </c>
      <c r="AB300" s="2">
        <v>42239</v>
      </c>
      <c r="AC300" s="12">
        <f t="shared" si="121"/>
        <v>2384.1585485838023</v>
      </c>
      <c r="AD300" s="12">
        <f t="shared" si="133"/>
        <v>2277.4686137068966</v>
      </c>
      <c r="AE300" s="12">
        <f t="shared" si="138"/>
        <v>2345.7926721181034</v>
      </c>
      <c r="AF300" s="34">
        <f t="shared" si="143"/>
        <v>25920</v>
      </c>
      <c r="AG300" s="36">
        <f t="shared" si="144"/>
        <v>25920</v>
      </c>
      <c r="AH300" s="15">
        <f t="shared" si="134"/>
        <v>-25881.634123534299</v>
      </c>
      <c r="AI300" s="15">
        <f t="shared" si="136"/>
        <v>1189377.9736973685</v>
      </c>
      <c r="AJ300" s="15">
        <f t="shared" si="137"/>
        <v>0</v>
      </c>
    </row>
    <row r="301" spans="1:36" x14ac:dyDescent="0.15">
      <c r="A301" s="2">
        <v>42240</v>
      </c>
      <c r="B301" s="38">
        <v>0.24811533799999999</v>
      </c>
      <c r="C301" s="12">
        <f t="shared" si="122"/>
        <v>21437.165203199998</v>
      </c>
      <c r="D301" s="12">
        <f>Výpar!$L$18/31</f>
        <v>20333.094827586207</v>
      </c>
      <c r="E301" s="12">
        <f t="shared" si="123"/>
        <v>20943.087672413792</v>
      </c>
      <c r="F301" s="13">
        <f t="shared" si="140"/>
        <v>3888</v>
      </c>
      <c r="G301" s="13">
        <f t="shared" si="124"/>
        <v>7171.2000000000007</v>
      </c>
      <c r="H301" s="14">
        <f t="shared" si="124"/>
        <v>7171.2000000000007</v>
      </c>
      <c r="I301" s="15">
        <f t="shared" si="118"/>
        <v>18230.400000000001</v>
      </c>
      <c r="J301" s="15">
        <f t="shared" si="119"/>
        <v>-17736.322469213796</v>
      </c>
      <c r="K301" s="15">
        <f t="shared" si="125"/>
        <v>3837904.0540046399</v>
      </c>
      <c r="L301" s="15">
        <f t="shared" si="126"/>
        <v>0</v>
      </c>
      <c r="N301" s="2">
        <v>42240</v>
      </c>
      <c r="O301" s="38">
        <f t="shared" si="120"/>
        <v>8.1888864820319276E-2</v>
      </c>
      <c r="P301" s="12">
        <f t="shared" si="127"/>
        <v>7075.1979204755853</v>
      </c>
      <c r="Q301" s="12">
        <f t="shared" si="128"/>
        <v>5807.9793103448283</v>
      </c>
      <c r="R301" s="12">
        <f t="shared" si="129"/>
        <v>5982.218689655173</v>
      </c>
      <c r="S301" s="13">
        <f t="shared" si="130"/>
        <v>7171.2000000000007</v>
      </c>
      <c r="T301" s="13">
        <f t="shared" si="142"/>
        <v>21772.799999999999</v>
      </c>
      <c r="U301" s="14">
        <v>0</v>
      </c>
      <c r="V301" s="15">
        <f t="shared" si="141"/>
        <v>7171.2000000000007</v>
      </c>
      <c r="W301" s="15">
        <f t="shared" si="131"/>
        <v>15694.579230820411</v>
      </c>
      <c r="X301" s="15">
        <f t="shared" si="139"/>
        <v>6518000</v>
      </c>
      <c r="Y301" s="15">
        <f t="shared" si="135"/>
        <v>4034901.2647402557</v>
      </c>
      <c r="Z301" s="15">
        <f t="shared" si="132"/>
        <v>6518000</v>
      </c>
      <c r="AB301" s="2">
        <v>42240</v>
      </c>
      <c r="AC301" s="12">
        <f t="shared" si="121"/>
        <v>2338.1755660674594</v>
      </c>
      <c r="AD301" s="12">
        <f t="shared" si="133"/>
        <v>2277.4686137068966</v>
      </c>
      <c r="AE301" s="12">
        <f t="shared" si="138"/>
        <v>2345.7926721181034</v>
      </c>
      <c r="AF301" s="34">
        <f t="shared" si="143"/>
        <v>25920</v>
      </c>
      <c r="AG301" s="36">
        <f t="shared" si="144"/>
        <v>25920</v>
      </c>
      <c r="AH301" s="15">
        <f t="shared" si="134"/>
        <v>-25927.617106050642</v>
      </c>
      <c r="AI301" s="15">
        <f t="shared" si="136"/>
        <v>1163450.3565913178</v>
      </c>
      <c r="AJ301" s="15">
        <f t="shared" si="137"/>
        <v>0</v>
      </c>
    </row>
    <row r="302" spans="1:36" x14ac:dyDescent="0.15">
      <c r="A302" s="2">
        <v>42241</v>
      </c>
      <c r="B302" s="38">
        <v>0.240796116</v>
      </c>
      <c r="C302" s="12">
        <f t="shared" si="122"/>
        <v>20804.7844224</v>
      </c>
      <c r="D302" s="12">
        <f>Výpar!$L$18/31</f>
        <v>20333.094827586207</v>
      </c>
      <c r="E302" s="12">
        <f t="shared" si="123"/>
        <v>20943.087672413792</v>
      </c>
      <c r="F302" s="13">
        <f t="shared" si="140"/>
        <v>3888</v>
      </c>
      <c r="G302" s="13">
        <f t="shared" si="124"/>
        <v>7171.2000000000007</v>
      </c>
      <c r="H302" s="14">
        <f t="shared" si="124"/>
        <v>7171.2000000000007</v>
      </c>
      <c r="I302" s="15">
        <f t="shared" si="118"/>
        <v>18230.400000000001</v>
      </c>
      <c r="J302" s="15">
        <f t="shared" si="119"/>
        <v>-18368.703250013794</v>
      </c>
      <c r="K302" s="15">
        <f t="shared" si="125"/>
        <v>3819535.3507546261</v>
      </c>
      <c r="L302" s="15">
        <f t="shared" si="126"/>
        <v>0</v>
      </c>
      <c r="N302" s="2">
        <v>42241</v>
      </c>
      <c r="O302" s="38">
        <f t="shared" si="120"/>
        <v>7.9473202871407828E-2</v>
      </c>
      <c r="P302" s="12">
        <f t="shared" si="127"/>
        <v>6866.4847280896365</v>
      </c>
      <c r="Q302" s="12">
        <f t="shared" si="128"/>
        <v>5807.9793103448283</v>
      </c>
      <c r="R302" s="12">
        <f t="shared" si="129"/>
        <v>5982.218689655173</v>
      </c>
      <c r="S302" s="13">
        <f t="shared" si="130"/>
        <v>7171.2000000000007</v>
      </c>
      <c r="T302" s="13">
        <f t="shared" si="142"/>
        <v>21772.799999999999</v>
      </c>
      <c r="U302" s="14">
        <v>0</v>
      </c>
      <c r="V302" s="15">
        <f t="shared" si="141"/>
        <v>7171.2000000000007</v>
      </c>
      <c r="W302" s="15">
        <f t="shared" si="131"/>
        <v>15485.866038434462</v>
      </c>
      <c r="X302" s="15">
        <f t="shared" si="139"/>
        <v>6518000</v>
      </c>
      <c r="Y302" s="15">
        <f t="shared" si="135"/>
        <v>4050387.1307786903</v>
      </c>
      <c r="Z302" s="15">
        <f t="shared" si="132"/>
        <v>6518000</v>
      </c>
      <c r="AB302" s="2">
        <v>42241</v>
      </c>
      <c r="AC302" s="12">
        <f t="shared" si="121"/>
        <v>2269.2010875810738</v>
      </c>
      <c r="AD302" s="12">
        <f t="shared" si="133"/>
        <v>2277.4686137068966</v>
      </c>
      <c r="AE302" s="12">
        <f t="shared" si="138"/>
        <v>2345.7926721181034</v>
      </c>
      <c r="AF302" s="34">
        <f t="shared" si="143"/>
        <v>25920</v>
      </c>
      <c r="AG302" s="36">
        <f t="shared" si="144"/>
        <v>25920</v>
      </c>
      <c r="AH302" s="15">
        <f t="shared" si="134"/>
        <v>-25996.591584537029</v>
      </c>
      <c r="AI302" s="15">
        <f t="shared" si="136"/>
        <v>1137453.7650067809</v>
      </c>
      <c r="AJ302" s="15">
        <f t="shared" si="137"/>
        <v>0</v>
      </c>
    </row>
    <row r="303" spans="1:36" x14ac:dyDescent="0.15">
      <c r="A303" s="2">
        <v>42242</v>
      </c>
      <c r="B303" s="38">
        <v>0.22625452900000001</v>
      </c>
      <c r="C303" s="12">
        <f t="shared" si="122"/>
        <v>19548.391305600002</v>
      </c>
      <c r="D303" s="12">
        <f>Výpar!$L$18/31</f>
        <v>20333.094827586207</v>
      </c>
      <c r="E303" s="12">
        <f t="shared" si="123"/>
        <v>20943.087672413792</v>
      </c>
      <c r="F303" s="13">
        <f t="shared" si="140"/>
        <v>3888</v>
      </c>
      <c r="G303" s="13">
        <f t="shared" si="124"/>
        <v>7171.2000000000007</v>
      </c>
      <c r="H303" s="14">
        <f t="shared" si="124"/>
        <v>7171.2000000000007</v>
      </c>
      <c r="I303" s="15">
        <f t="shared" si="118"/>
        <v>18230.400000000001</v>
      </c>
      <c r="J303" s="15">
        <f t="shared" si="119"/>
        <v>-19625.096366813792</v>
      </c>
      <c r="K303" s="15">
        <f t="shared" si="125"/>
        <v>3799910.2543878122</v>
      </c>
      <c r="L303" s="15">
        <f t="shared" si="126"/>
        <v>0</v>
      </c>
      <c r="N303" s="2">
        <v>42242</v>
      </c>
      <c r="O303" s="38">
        <f t="shared" si="120"/>
        <v>7.4673846000870819E-2</v>
      </c>
      <c r="P303" s="12">
        <f t="shared" si="127"/>
        <v>6451.8202944752384</v>
      </c>
      <c r="Q303" s="12">
        <f t="shared" si="128"/>
        <v>5807.9793103448283</v>
      </c>
      <c r="R303" s="12">
        <f t="shared" si="129"/>
        <v>5982.218689655173</v>
      </c>
      <c r="S303" s="13">
        <f t="shared" si="130"/>
        <v>7171.2000000000007</v>
      </c>
      <c r="T303" s="13">
        <f t="shared" si="142"/>
        <v>21772.799999999999</v>
      </c>
      <c r="U303" s="14">
        <v>0</v>
      </c>
      <c r="V303" s="15">
        <f t="shared" si="141"/>
        <v>7171.2000000000007</v>
      </c>
      <c r="W303" s="15">
        <f t="shared" si="131"/>
        <v>15071.201604820064</v>
      </c>
      <c r="X303" s="15">
        <f t="shared" si="139"/>
        <v>6518000</v>
      </c>
      <c r="Y303" s="15">
        <f t="shared" si="135"/>
        <v>4065458.3323835102</v>
      </c>
      <c r="Z303" s="15">
        <f t="shared" si="132"/>
        <v>6518000</v>
      </c>
      <c r="AB303" s="2">
        <v>42242</v>
      </c>
      <c r="AC303" s="12">
        <f t="shared" si="121"/>
        <v>2132.1648862348907</v>
      </c>
      <c r="AD303" s="12">
        <f t="shared" si="133"/>
        <v>2277.4686137068966</v>
      </c>
      <c r="AE303" s="12">
        <f t="shared" si="138"/>
        <v>2345.7926721181034</v>
      </c>
      <c r="AF303" s="34">
        <f t="shared" si="143"/>
        <v>25920</v>
      </c>
      <c r="AG303" s="36">
        <f t="shared" si="144"/>
        <v>25920</v>
      </c>
      <c r="AH303" s="15">
        <f t="shared" si="134"/>
        <v>-26133.627785883211</v>
      </c>
      <c r="AI303" s="15">
        <f t="shared" si="136"/>
        <v>1111320.1372208977</v>
      </c>
      <c r="AJ303" s="15">
        <f t="shared" si="137"/>
        <v>0</v>
      </c>
    </row>
    <row r="304" spans="1:36" x14ac:dyDescent="0.15">
      <c r="A304" s="2">
        <v>42243</v>
      </c>
      <c r="B304" s="38">
        <v>0.20944270100000001</v>
      </c>
      <c r="C304" s="12">
        <f t="shared" si="122"/>
        <v>18095.849366400002</v>
      </c>
      <c r="D304" s="12">
        <f>Výpar!$L$18/31</f>
        <v>20333.094827586207</v>
      </c>
      <c r="E304" s="12">
        <f t="shared" si="123"/>
        <v>20943.087672413792</v>
      </c>
      <c r="F304" s="13">
        <f t="shared" si="140"/>
        <v>3888</v>
      </c>
      <c r="G304" s="13">
        <f t="shared" si="124"/>
        <v>7171.2000000000007</v>
      </c>
      <c r="H304" s="14">
        <f t="shared" si="124"/>
        <v>7171.2000000000007</v>
      </c>
      <c r="I304" s="15">
        <f t="shared" si="118"/>
        <v>18230.400000000001</v>
      </c>
      <c r="J304" s="15">
        <f t="shared" si="119"/>
        <v>-21077.638306013792</v>
      </c>
      <c r="K304" s="15">
        <f t="shared" si="125"/>
        <v>3778832.6160817984</v>
      </c>
      <c r="L304" s="15">
        <f t="shared" si="126"/>
        <v>0</v>
      </c>
      <c r="N304" s="2">
        <v>42243</v>
      </c>
      <c r="O304" s="38">
        <f t="shared" si="120"/>
        <v>6.9125210750943383E-2</v>
      </c>
      <c r="P304" s="12">
        <f t="shared" si="127"/>
        <v>5972.4182088815087</v>
      </c>
      <c r="Q304" s="12">
        <f t="shared" si="128"/>
        <v>5807.9793103448283</v>
      </c>
      <c r="R304" s="12">
        <f t="shared" si="129"/>
        <v>5982.218689655173</v>
      </c>
      <c r="S304" s="13">
        <f t="shared" si="130"/>
        <v>7171.2000000000007</v>
      </c>
      <c r="T304" s="13">
        <f t="shared" si="142"/>
        <v>21772.799999999999</v>
      </c>
      <c r="U304" s="14">
        <v>0</v>
      </c>
      <c r="V304" s="15">
        <f t="shared" si="141"/>
        <v>7171.2000000000007</v>
      </c>
      <c r="W304" s="15">
        <f t="shared" si="131"/>
        <v>14591.799519226337</v>
      </c>
      <c r="X304" s="15">
        <f t="shared" si="139"/>
        <v>6518000</v>
      </c>
      <c r="Y304" s="15">
        <f t="shared" si="135"/>
        <v>4080050.1319027366</v>
      </c>
      <c r="Z304" s="15">
        <f t="shared" si="132"/>
        <v>6518000</v>
      </c>
      <c r="AB304" s="2">
        <v>42243</v>
      </c>
      <c r="AC304" s="12">
        <f t="shared" si="121"/>
        <v>1973.7345136211318</v>
      </c>
      <c r="AD304" s="12">
        <f t="shared" si="133"/>
        <v>2277.4686137068966</v>
      </c>
      <c r="AE304" s="12">
        <f t="shared" si="138"/>
        <v>2345.7926721181034</v>
      </c>
      <c r="AF304" s="34">
        <f t="shared" si="143"/>
        <v>25920</v>
      </c>
      <c r="AG304" s="36">
        <f t="shared" si="144"/>
        <v>25920</v>
      </c>
      <c r="AH304" s="15">
        <f t="shared" si="134"/>
        <v>-26292.05815849697</v>
      </c>
      <c r="AI304" s="15">
        <f t="shared" si="136"/>
        <v>1085028.0790624009</v>
      </c>
      <c r="AJ304" s="15">
        <f t="shared" si="137"/>
        <v>0</v>
      </c>
    </row>
    <row r="305" spans="1:36" x14ac:dyDescent="0.15">
      <c r="A305" s="2">
        <v>42244</v>
      </c>
      <c r="B305" s="38">
        <v>0.178373965</v>
      </c>
      <c r="C305" s="12">
        <f t="shared" si="122"/>
        <v>15411.510575999999</v>
      </c>
      <c r="D305" s="12">
        <f>Výpar!$L$18/31</f>
        <v>20333.094827586207</v>
      </c>
      <c r="E305" s="12">
        <f t="shared" si="123"/>
        <v>20943.087672413792</v>
      </c>
      <c r="F305" s="13">
        <f t="shared" si="140"/>
        <v>3888</v>
      </c>
      <c r="G305" s="13">
        <f t="shared" si="124"/>
        <v>7171.2000000000007</v>
      </c>
      <c r="H305" s="14">
        <f t="shared" si="124"/>
        <v>7171.2000000000007</v>
      </c>
      <c r="I305" s="15">
        <f t="shared" si="118"/>
        <v>18230.400000000001</v>
      </c>
      <c r="J305" s="15">
        <f t="shared" si="119"/>
        <v>-23761.977096413793</v>
      </c>
      <c r="K305" s="15">
        <f t="shared" si="125"/>
        <v>3755070.6389853847</v>
      </c>
      <c r="L305" s="15">
        <f t="shared" si="126"/>
        <v>0</v>
      </c>
      <c r="N305" s="2">
        <v>42244</v>
      </c>
      <c r="O305" s="38">
        <f t="shared" si="120"/>
        <v>5.8871175095790998E-2</v>
      </c>
      <c r="P305" s="12">
        <f t="shared" si="127"/>
        <v>5086.4695282763423</v>
      </c>
      <c r="Q305" s="12">
        <f t="shared" si="128"/>
        <v>5807.9793103448283</v>
      </c>
      <c r="R305" s="12">
        <f t="shared" si="129"/>
        <v>5982.218689655173</v>
      </c>
      <c r="S305" s="13">
        <f t="shared" si="130"/>
        <v>7171.2000000000007</v>
      </c>
      <c r="T305" s="13">
        <f t="shared" si="142"/>
        <v>21772.799999999999</v>
      </c>
      <c r="U305" s="14">
        <v>0</v>
      </c>
      <c r="V305" s="15">
        <f t="shared" si="141"/>
        <v>7171.2000000000007</v>
      </c>
      <c r="W305" s="15">
        <f t="shared" si="131"/>
        <v>13705.850838621169</v>
      </c>
      <c r="X305" s="15">
        <f t="shared" si="139"/>
        <v>6518000</v>
      </c>
      <c r="Y305" s="15">
        <f t="shared" si="135"/>
        <v>4093755.9827413578</v>
      </c>
      <c r="Z305" s="15">
        <f t="shared" si="132"/>
        <v>6518000</v>
      </c>
      <c r="AB305" s="2">
        <v>42244</v>
      </c>
      <c r="AC305" s="12">
        <f t="shared" si="121"/>
        <v>1680.9506818380262</v>
      </c>
      <c r="AD305" s="12">
        <f t="shared" si="133"/>
        <v>2277.4686137068966</v>
      </c>
      <c r="AE305" s="12">
        <f t="shared" si="138"/>
        <v>2345.7926721181034</v>
      </c>
      <c r="AF305" s="34">
        <f t="shared" si="143"/>
        <v>25920</v>
      </c>
      <c r="AG305" s="36">
        <f t="shared" si="144"/>
        <v>25920</v>
      </c>
      <c r="AH305" s="15">
        <f t="shared" si="134"/>
        <v>-26584.841990280078</v>
      </c>
      <c r="AI305" s="15">
        <f t="shared" si="136"/>
        <v>1058443.2370721209</v>
      </c>
      <c r="AJ305" s="15">
        <f t="shared" si="137"/>
        <v>0</v>
      </c>
    </row>
    <row r="306" spans="1:36" x14ac:dyDescent="0.15">
      <c r="A306" s="2">
        <v>42245</v>
      </c>
      <c r="B306" s="38">
        <v>0.195094827</v>
      </c>
      <c r="C306" s="12">
        <f t="shared" si="122"/>
        <v>16856.193052800001</v>
      </c>
      <c r="D306" s="12">
        <f>Výpar!$L$18/31</f>
        <v>20333.094827586207</v>
      </c>
      <c r="E306" s="12">
        <f t="shared" si="123"/>
        <v>20943.087672413792</v>
      </c>
      <c r="F306" s="13">
        <f t="shared" si="140"/>
        <v>3888</v>
      </c>
      <c r="G306" s="13">
        <f t="shared" si="124"/>
        <v>7171.2000000000007</v>
      </c>
      <c r="H306" s="14">
        <f t="shared" si="124"/>
        <v>7171.2000000000007</v>
      </c>
      <c r="I306" s="15">
        <f t="shared" si="118"/>
        <v>18230.400000000001</v>
      </c>
      <c r="J306" s="15">
        <f t="shared" si="119"/>
        <v>-22317.294619613793</v>
      </c>
      <c r="K306" s="15">
        <f t="shared" si="125"/>
        <v>3732753.3443657709</v>
      </c>
      <c r="L306" s="15">
        <f t="shared" si="126"/>
        <v>0</v>
      </c>
      <c r="N306" s="2">
        <v>42245</v>
      </c>
      <c r="O306" s="38">
        <f t="shared" si="120"/>
        <v>6.4389787604934676E-2</v>
      </c>
      <c r="P306" s="12">
        <f t="shared" si="127"/>
        <v>5563.2776490663564</v>
      </c>
      <c r="Q306" s="12">
        <f t="shared" si="128"/>
        <v>5807.9793103448283</v>
      </c>
      <c r="R306" s="12">
        <f t="shared" si="129"/>
        <v>5982.218689655173</v>
      </c>
      <c r="S306" s="13">
        <f t="shared" si="130"/>
        <v>7171.2000000000007</v>
      </c>
      <c r="T306" s="13">
        <f t="shared" si="142"/>
        <v>21772.799999999999</v>
      </c>
      <c r="U306" s="14">
        <v>0</v>
      </c>
      <c r="V306" s="15">
        <f t="shared" si="141"/>
        <v>7171.2000000000007</v>
      </c>
      <c r="W306" s="15">
        <f t="shared" si="131"/>
        <v>14182.658959411183</v>
      </c>
      <c r="X306" s="15">
        <f t="shared" si="139"/>
        <v>6518000</v>
      </c>
      <c r="Y306" s="15">
        <f t="shared" si="135"/>
        <v>4107938.6417007688</v>
      </c>
      <c r="Z306" s="15">
        <f t="shared" si="132"/>
        <v>6518000</v>
      </c>
      <c r="AB306" s="2">
        <v>42245</v>
      </c>
      <c r="AC306" s="12">
        <f t="shared" si="121"/>
        <v>1838.5238141043828</v>
      </c>
      <c r="AD306" s="12">
        <f t="shared" si="133"/>
        <v>2277.4686137068966</v>
      </c>
      <c r="AE306" s="12">
        <f t="shared" si="138"/>
        <v>2345.7926721181034</v>
      </c>
      <c r="AF306" s="34">
        <f t="shared" si="143"/>
        <v>25920</v>
      </c>
      <c r="AG306" s="36">
        <f t="shared" si="144"/>
        <v>25920</v>
      </c>
      <c r="AH306" s="15">
        <f t="shared" si="134"/>
        <v>-26427.268858013718</v>
      </c>
      <c r="AI306" s="15">
        <f t="shared" si="136"/>
        <v>1032015.9682141072</v>
      </c>
      <c r="AJ306" s="15">
        <f t="shared" si="137"/>
        <v>0</v>
      </c>
    </row>
    <row r="307" spans="1:36" x14ac:dyDescent="0.15">
      <c r="A307" s="2">
        <v>42246</v>
      </c>
      <c r="B307" s="38">
        <v>0.201073108</v>
      </c>
      <c r="C307" s="12">
        <f t="shared" si="122"/>
        <v>17372.7165312</v>
      </c>
      <c r="D307" s="12">
        <f>Výpar!$L$18/31</f>
        <v>20333.094827586207</v>
      </c>
      <c r="E307" s="12">
        <f t="shared" si="123"/>
        <v>20943.087672413792</v>
      </c>
      <c r="F307" s="13">
        <f t="shared" si="140"/>
        <v>3888</v>
      </c>
      <c r="G307" s="13">
        <f t="shared" si="124"/>
        <v>7171.2000000000007</v>
      </c>
      <c r="H307" s="14">
        <f t="shared" si="124"/>
        <v>7171.2000000000007</v>
      </c>
      <c r="I307" s="15">
        <f t="shared" si="118"/>
        <v>18230.400000000001</v>
      </c>
      <c r="J307" s="15">
        <f t="shared" si="119"/>
        <v>-21800.771141213794</v>
      </c>
      <c r="K307" s="15">
        <f t="shared" si="125"/>
        <v>3710952.5732245571</v>
      </c>
      <c r="L307" s="15">
        <f t="shared" si="126"/>
        <v>0</v>
      </c>
      <c r="N307" s="2">
        <v>42246</v>
      </c>
      <c r="O307" s="38">
        <f t="shared" si="120"/>
        <v>6.6362880637445568E-2</v>
      </c>
      <c r="P307" s="12">
        <f t="shared" si="127"/>
        <v>5733.7528870752967</v>
      </c>
      <c r="Q307" s="12">
        <f t="shared" si="128"/>
        <v>5807.9793103448283</v>
      </c>
      <c r="R307" s="12">
        <f t="shared" si="129"/>
        <v>5982.218689655173</v>
      </c>
      <c r="S307" s="13">
        <f t="shared" si="130"/>
        <v>7171.2000000000007</v>
      </c>
      <c r="T307" s="13">
        <f t="shared" si="142"/>
        <v>21772.799999999999</v>
      </c>
      <c r="U307" s="14">
        <v>0</v>
      </c>
      <c r="V307" s="15">
        <f t="shared" si="141"/>
        <v>7171.2000000000007</v>
      </c>
      <c r="W307" s="15">
        <f t="shared" si="131"/>
        <v>14353.134197420124</v>
      </c>
      <c r="X307" s="15">
        <f t="shared" si="139"/>
        <v>6518000</v>
      </c>
      <c r="Y307" s="15">
        <f t="shared" si="135"/>
        <v>4122291.7758981888</v>
      </c>
      <c r="Z307" s="15">
        <f t="shared" si="132"/>
        <v>6518000</v>
      </c>
      <c r="AB307" s="2">
        <v>42246</v>
      </c>
      <c r="AC307" s="12">
        <f t="shared" si="121"/>
        <v>1894.8616071403189</v>
      </c>
      <c r="AD307" s="12">
        <f t="shared" si="133"/>
        <v>2277.4686137068966</v>
      </c>
      <c r="AE307" s="12">
        <f t="shared" si="138"/>
        <v>2345.7926721181034</v>
      </c>
      <c r="AF307" s="34">
        <f t="shared" si="143"/>
        <v>25920</v>
      </c>
      <c r="AG307" s="36">
        <f t="shared" si="144"/>
        <v>25920</v>
      </c>
      <c r="AH307" s="15">
        <f t="shared" si="134"/>
        <v>-26370.931064977784</v>
      </c>
      <c r="AI307" s="15">
        <f t="shared" si="136"/>
        <v>1005645.0371491294</v>
      </c>
      <c r="AJ307" s="15">
        <f t="shared" si="137"/>
        <v>0</v>
      </c>
    </row>
    <row r="308" spans="1:36" x14ac:dyDescent="0.15">
      <c r="A308" s="2">
        <v>42247</v>
      </c>
      <c r="B308" s="38">
        <v>0.207051388</v>
      </c>
      <c r="C308" s="12">
        <f t="shared" si="122"/>
        <v>17889.239923199999</v>
      </c>
      <c r="D308" s="12">
        <f>Výpar!$L$18/31</f>
        <v>20333.094827586207</v>
      </c>
      <c r="E308" s="12">
        <f t="shared" si="123"/>
        <v>20943.087672413792</v>
      </c>
      <c r="F308" s="13">
        <f t="shared" si="140"/>
        <v>3888</v>
      </c>
      <c r="G308" s="13">
        <f t="shared" si="124"/>
        <v>7171.2000000000007</v>
      </c>
      <c r="H308" s="14">
        <f t="shared" si="124"/>
        <v>7171.2000000000007</v>
      </c>
      <c r="I308" s="15">
        <f t="shared" si="118"/>
        <v>18230.400000000001</v>
      </c>
      <c r="J308" s="15">
        <f t="shared" si="119"/>
        <v>-21284.247749213795</v>
      </c>
      <c r="K308" s="15">
        <f t="shared" si="125"/>
        <v>3689668.3254753435</v>
      </c>
      <c r="L308" s="15">
        <f t="shared" si="126"/>
        <v>0</v>
      </c>
      <c r="N308" s="2">
        <v>42247</v>
      </c>
      <c r="O308" s="38">
        <f t="shared" si="120"/>
        <v>6.8335973339912898E-2</v>
      </c>
      <c r="P308" s="12">
        <f t="shared" si="127"/>
        <v>5904.228096568474</v>
      </c>
      <c r="Q308" s="12">
        <f t="shared" si="128"/>
        <v>5807.9793103448283</v>
      </c>
      <c r="R308" s="12">
        <f t="shared" si="129"/>
        <v>5982.218689655173</v>
      </c>
      <c r="S308" s="13">
        <f t="shared" si="130"/>
        <v>7171.2000000000007</v>
      </c>
      <c r="T308" s="13">
        <f t="shared" si="142"/>
        <v>21772.799999999999</v>
      </c>
      <c r="U308" s="14">
        <v>0</v>
      </c>
      <c r="V308" s="15">
        <f t="shared" si="141"/>
        <v>7171.2000000000007</v>
      </c>
      <c r="W308" s="15">
        <f t="shared" si="131"/>
        <v>14523.6094069133</v>
      </c>
      <c r="X308" s="15">
        <f t="shared" si="139"/>
        <v>6518000</v>
      </c>
      <c r="Y308" s="15">
        <f t="shared" si="135"/>
        <v>4136815.385305102</v>
      </c>
      <c r="Z308" s="15">
        <f t="shared" si="132"/>
        <v>6518000</v>
      </c>
      <c r="AB308" s="2">
        <v>42247</v>
      </c>
      <c r="AC308" s="12">
        <f t="shared" si="121"/>
        <v>1951.1993907525102</v>
      </c>
      <c r="AD308" s="12">
        <f t="shared" si="133"/>
        <v>2277.4686137068966</v>
      </c>
      <c r="AE308" s="12">
        <f t="shared" si="138"/>
        <v>2345.7926721181034</v>
      </c>
      <c r="AF308" s="34">
        <f t="shared" si="143"/>
        <v>25920</v>
      </c>
      <c r="AG308" s="36">
        <f t="shared" si="144"/>
        <v>25920</v>
      </c>
      <c r="AH308" s="15">
        <f t="shared" si="134"/>
        <v>-26314.593281365593</v>
      </c>
      <c r="AI308" s="15">
        <f t="shared" si="136"/>
        <v>979330.44386776385</v>
      </c>
      <c r="AJ308" s="15">
        <f t="shared" si="137"/>
        <v>0</v>
      </c>
    </row>
    <row r="309" spans="1:36" x14ac:dyDescent="0.15">
      <c r="A309" s="2">
        <v>42248</v>
      </c>
      <c r="B309" s="38">
        <v>0.20824704399999999</v>
      </c>
      <c r="C309" s="12">
        <f t="shared" si="122"/>
        <v>17992.544601599999</v>
      </c>
      <c r="D309" s="12">
        <f>Výpar!$M$18/30</f>
        <v>11616.119999999999</v>
      </c>
      <c r="E309" s="12">
        <f t="shared" si="123"/>
        <v>11964.603599999999</v>
      </c>
      <c r="F309" s="13">
        <f t="shared" si="140"/>
        <v>3888</v>
      </c>
      <c r="G309" s="13">
        <f t="shared" si="124"/>
        <v>7171.2000000000007</v>
      </c>
      <c r="H309" s="14">
        <f t="shared" si="124"/>
        <v>7171.2000000000007</v>
      </c>
      <c r="I309" s="15">
        <f t="shared" si="118"/>
        <v>18230.400000000001</v>
      </c>
      <c r="J309" s="15">
        <f t="shared" si="119"/>
        <v>-12202.458998400001</v>
      </c>
      <c r="K309" s="15">
        <f t="shared" si="125"/>
        <v>3677465.8664769437</v>
      </c>
      <c r="L309" s="15">
        <f t="shared" si="126"/>
        <v>0</v>
      </c>
      <c r="N309" s="2">
        <v>42248</v>
      </c>
      <c r="O309" s="38">
        <f t="shared" si="120"/>
        <v>6.873059188040638E-2</v>
      </c>
      <c r="P309" s="12">
        <f t="shared" si="127"/>
        <v>5938.3231384671117</v>
      </c>
      <c r="Q309" s="12">
        <f t="shared" si="128"/>
        <v>3318.0479999999993</v>
      </c>
      <c r="R309" s="12">
        <f t="shared" si="129"/>
        <v>3417.5894399999993</v>
      </c>
      <c r="S309" s="13">
        <f t="shared" si="130"/>
        <v>7171.2000000000007</v>
      </c>
      <c r="T309" s="13">
        <f t="shared" si="142"/>
        <v>21772.799999999999</v>
      </c>
      <c r="U309" s="14">
        <v>0</v>
      </c>
      <c r="V309" s="15">
        <f t="shared" si="141"/>
        <v>7171.2000000000007</v>
      </c>
      <c r="W309" s="15">
        <f t="shared" si="131"/>
        <v>17122.333698467111</v>
      </c>
      <c r="X309" s="15">
        <f t="shared" si="139"/>
        <v>6518000</v>
      </c>
      <c r="Y309" s="15">
        <f t="shared" si="135"/>
        <v>4153937.7190035689</v>
      </c>
      <c r="Z309" s="15">
        <f t="shared" si="132"/>
        <v>6518000</v>
      </c>
      <c r="AB309" s="2">
        <v>42248</v>
      </c>
      <c r="AC309" s="12">
        <f t="shared" si="121"/>
        <v>1962.4669474749494</v>
      </c>
      <c r="AD309" s="12">
        <f t="shared" si="133"/>
        <v>1301.0979851999998</v>
      </c>
      <c r="AE309" s="12">
        <f t="shared" si="138"/>
        <v>1340.1309247559998</v>
      </c>
      <c r="AF309" s="34">
        <f t="shared" si="143"/>
        <v>25920</v>
      </c>
      <c r="AG309" s="36">
        <f t="shared" si="144"/>
        <v>25920</v>
      </c>
      <c r="AH309" s="15">
        <f t="shared" si="134"/>
        <v>-25297.663977281049</v>
      </c>
      <c r="AI309" s="15">
        <f t="shared" si="136"/>
        <v>954032.77989048278</v>
      </c>
      <c r="AJ309" s="15">
        <f t="shared" si="137"/>
        <v>0</v>
      </c>
    </row>
    <row r="310" spans="1:36" x14ac:dyDescent="0.15">
      <c r="A310" s="2">
        <v>42249</v>
      </c>
      <c r="B310" s="38">
        <v>0.201073108</v>
      </c>
      <c r="C310" s="12">
        <f t="shared" si="122"/>
        <v>17372.7165312</v>
      </c>
      <c r="D310" s="12">
        <f>Výpar!$M$18/30</f>
        <v>11616.119999999999</v>
      </c>
      <c r="E310" s="12">
        <f t="shared" si="123"/>
        <v>11964.603599999999</v>
      </c>
      <c r="F310" s="13">
        <f t="shared" si="140"/>
        <v>3888</v>
      </c>
      <c r="G310" s="13">
        <f t="shared" si="124"/>
        <v>7171.2000000000007</v>
      </c>
      <c r="H310" s="14">
        <f t="shared" si="124"/>
        <v>7171.2000000000007</v>
      </c>
      <c r="I310" s="15">
        <f t="shared" si="118"/>
        <v>18230.400000000001</v>
      </c>
      <c r="J310" s="15">
        <f t="shared" si="119"/>
        <v>-12822.2870688</v>
      </c>
      <c r="K310" s="15">
        <f t="shared" si="125"/>
        <v>3664643.5794081436</v>
      </c>
      <c r="L310" s="15">
        <f t="shared" si="126"/>
        <v>0</v>
      </c>
      <c r="N310" s="2">
        <v>42249</v>
      </c>
      <c r="O310" s="38">
        <f t="shared" si="120"/>
        <v>6.6362880637445568E-2</v>
      </c>
      <c r="P310" s="12">
        <f t="shared" si="127"/>
        <v>5733.7528870752967</v>
      </c>
      <c r="Q310" s="12">
        <f t="shared" si="128"/>
        <v>3318.0479999999993</v>
      </c>
      <c r="R310" s="12">
        <f t="shared" si="129"/>
        <v>3417.5894399999993</v>
      </c>
      <c r="S310" s="13">
        <f t="shared" si="130"/>
        <v>7171.2000000000007</v>
      </c>
      <c r="T310" s="13">
        <f t="shared" si="142"/>
        <v>21772.799999999999</v>
      </c>
      <c r="U310" s="14">
        <v>0</v>
      </c>
      <c r="V310" s="15">
        <f t="shared" si="141"/>
        <v>7171.2000000000007</v>
      </c>
      <c r="W310" s="15">
        <f t="shared" si="131"/>
        <v>16917.763447075296</v>
      </c>
      <c r="X310" s="15">
        <f t="shared" si="139"/>
        <v>6518000</v>
      </c>
      <c r="Y310" s="15">
        <f t="shared" si="135"/>
        <v>4170855.482450644</v>
      </c>
      <c r="Z310" s="15">
        <f t="shared" si="132"/>
        <v>6518000</v>
      </c>
      <c r="AB310" s="2">
        <v>42249</v>
      </c>
      <c r="AC310" s="12">
        <f t="shared" si="121"/>
        <v>1894.8616071403189</v>
      </c>
      <c r="AD310" s="12">
        <f t="shared" si="133"/>
        <v>1301.0979851999998</v>
      </c>
      <c r="AE310" s="12">
        <f t="shared" si="138"/>
        <v>1340.1309247559998</v>
      </c>
      <c r="AF310" s="34">
        <f t="shared" si="143"/>
        <v>25920</v>
      </c>
      <c r="AG310" s="36">
        <f t="shared" si="144"/>
        <v>25920</v>
      </c>
      <c r="AH310" s="15">
        <f t="shared" si="134"/>
        <v>-25365.269317615679</v>
      </c>
      <c r="AI310" s="15">
        <f t="shared" si="136"/>
        <v>928667.51057286712</v>
      </c>
      <c r="AJ310" s="15">
        <f t="shared" si="137"/>
        <v>0</v>
      </c>
    </row>
    <row r="311" spans="1:36" x14ac:dyDescent="0.15">
      <c r="A311" s="2">
        <v>42250</v>
      </c>
      <c r="B311" s="38">
        <v>0.18672523399999999</v>
      </c>
      <c r="C311" s="12">
        <f t="shared" si="122"/>
        <v>16133.060217599999</v>
      </c>
      <c r="D311" s="12">
        <f>Výpar!$M$18/30</f>
        <v>11616.119999999999</v>
      </c>
      <c r="E311" s="12">
        <f t="shared" si="123"/>
        <v>11964.603599999999</v>
      </c>
      <c r="F311" s="13">
        <f t="shared" si="140"/>
        <v>3888</v>
      </c>
      <c r="G311" s="13">
        <f t="shared" si="124"/>
        <v>7171.2000000000007</v>
      </c>
      <c r="H311" s="14">
        <f t="shared" si="124"/>
        <v>7171.2000000000007</v>
      </c>
      <c r="I311" s="15">
        <f t="shared" si="118"/>
        <v>18230.400000000001</v>
      </c>
      <c r="J311" s="15">
        <f t="shared" si="119"/>
        <v>-14061.943382400001</v>
      </c>
      <c r="K311" s="15">
        <f t="shared" si="125"/>
        <v>3650581.6360257436</v>
      </c>
      <c r="L311" s="15">
        <f t="shared" si="126"/>
        <v>0</v>
      </c>
      <c r="N311" s="2">
        <v>42250</v>
      </c>
      <c r="O311" s="38">
        <f t="shared" si="120"/>
        <v>6.1627457491436853E-2</v>
      </c>
      <c r="P311" s="12">
        <f t="shared" si="127"/>
        <v>5324.6123272601444</v>
      </c>
      <c r="Q311" s="12">
        <f t="shared" si="128"/>
        <v>3318.0479999999993</v>
      </c>
      <c r="R311" s="12">
        <f t="shared" si="129"/>
        <v>3417.5894399999993</v>
      </c>
      <c r="S311" s="13">
        <f t="shared" si="130"/>
        <v>7171.2000000000007</v>
      </c>
      <c r="T311" s="13">
        <f t="shared" si="142"/>
        <v>21772.799999999999</v>
      </c>
      <c r="U311" s="14">
        <v>0</v>
      </c>
      <c r="V311" s="15">
        <f t="shared" si="141"/>
        <v>7171.2000000000007</v>
      </c>
      <c r="W311" s="15">
        <f t="shared" si="131"/>
        <v>16508.622887260142</v>
      </c>
      <c r="X311" s="15">
        <f t="shared" si="139"/>
        <v>6518000</v>
      </c>
      <c r="Y311" s="15">
        <f t="shared" si="135"/>
        <v>4187364.1053379043</v>
      </c>
      <c r="Z311" s="15">
        <f t="shared" si="132"/>
        <v>6518000</v>
      </c>
      <c r="AB311" s="2">
        <v>42250</v>
      </c>
      <c r="AC311" s="12">
        <f t="shared" si="121"/>
        <v>1759.6509076235702</v>
      </c>
      <c r="AD311" s="12">
        <f t="shared" si="133"/>
        <v>1301.0979851999998</v>
      </c>
      <c r="AE311" s="12">
        <f t="shared" si="138"/>
        <v>1340.1309247559998</v>
      </c>
      <c r="AF311" s="34">
        <f t="shared" si="143"/>
        <v>25920</v>
      </c>
      <c r="AG311" s="36">
        <f t="shared" si="144"/>
        <v>25920</v>
      </c>
      <c r="AH311" s="15">
        <f t="shared" si="134"/>
        <v>-25500.480017132428</v>
      </c>
      <c r="AI311" s="15">
        <f t="shared" si="136"/>
        <v>903167.03055573464</v>
      </c>
      <c r="AJ311" s="15">
        <f t="shared" si="137"/>
        <v>0</v>
      </c>
    </row>
    <row r="312" spans="1:36" x14ac:dyDescent="0.15">
      <c r="A312" s="2">
        <v>42251</v>
      </c>
      <c r="B312" s="38">
        <v>0.17362798900000001</v>
      </c>
      <c r="C312" s="12">
        <f t="shared" si="122"/>
        <v>15001.4582496</v>
      </c>
      <c r="D312" s="12">
        <f>Výpar!$M$18/30</f>
        <v>11616.119999999999</v>
      </c>
      <c r="E312" s="12">
        <f t="shared" si="123"/>
        <v>11964.603599999999</v>
      </c>
      <c r="F312" s="13">
        <f t="shared" si="140"/>
        <v>3888</v>
      </c>
      <c r="G312" s="13">
        <f t="shared" si="124"/>
        <v>7171.2000000000007</v>
      </c>
      <c r="H312" s="14">
        <f t="shared" si="124"/>
        <v>7171.2000000000007</v>
      </c>
      <c r="I312" s="15">
        <f t="shared" si="118"/>
        <v>18230.400000000001</v>
      </c>
      <c r="J312" s="15">
        <f t="shared" si="119"/>
        <v>-15193.5453504</v>
      </c>
      <c r="K312" s="15">
        <f t="shared" si="125"/>
        <v>3635388.0906753438</v>
      </c>
      <c r="L312" s="15">
        <f t="shared" si="126"/>
        <v>0</v>
      </c>
      <c r="N312" s="2">
        <v>42251</v>
      </c>
      <c r="O312" s="38">
        <f t="shared" si="120"/>
        <v>5.7304796369521037E-2</v>
      </c>
      <c r="P312" s="12">
        <f t="shared" si="127"/>
        <v>4951.1344063266179</v>
      </c>
      <c r="Q312" s="12">
        <f t="shared" si="128"/>
        <v>3318.0479999999993</v>
      </c>
      <c r="R312" s="12">
        <f t="shared" si="129"/>
        <v>3417.5894399999993</v>
      </c>
      <c r="S312" s="13">
        <f t="shared" si="130"/>
        <v>7171.2000000000007</v>
      </c>
      <c r="T312" s="13">
        <f t="shared" si="142"/>
        <v>21772.799999999999</v>
      </c>
      <c r="U312" s="14">
        <v>0</v>
      </c>
      <c r="V312" s="15">
        <f t="shared" si="141"/>
        <v>7171.2000000000007</v>
      </c>
      <c r="W312" s="15">
        <f t="shared" si="131"/>
        <v>16135.144966326618</v>
      </c>
      <c r="X312" s="15">
        <f t="shared" si="139"/>
        <v>6518000</v>
      </c>
      <c r="Y312" s="15">
        <f t="shared" si="135"/>
        <v>4203499.2503042305</v>
      </c>
      <c r="Z312" s="15">
        <f t="shared" si="132"/>
        <v>6518000</v>
      </c>
      <c r="AB312" s="2">
        <v>42251</v>
      </c>
      <c r="AC312" s="12">
        <f t="shared" si="121"/>
        <v>1636.2258163388099</v>
      </c>
      <c r="AD312" s="12">
        <f t="shared" si="133"/>
        <v>1301.0979851999998</v>
      </c>
      <c r="AE312" s="12">
        <f t="shared" si="138"/>
        <v>1340.1309247559998</v>
      </c>
      <c r="AF312" s="34">
        <f t="shared" si="143"/>
        <v>25920</v>
      </c>
      <c r="AG312" s="36">
        <f t="shared" si="144"/>
        <v>25920</v>
      </c>
      <c r="AH312" s="15">
        <f t="shared" si="134"/>
        <v>-25623.905108417188</v>
      </c>
      <c r="AI312" s="15">
        <f t="shared" si="136"/>
        <v>877543.12544731749</v>
      </c>
      <c r="AJ312" s="15">
        <f t="shared" si="137"/>
        <v>0</v>
      </c>
    </row>
    <row r="313" spans="1:36" x14ac:dyDescent="0.15">
      <c r="A313" s="2">
        <v>42252</v>
      </c>
      <c r="B313" s="38">
        <v>0.170059345</v>
      </c>
      <c r="C313" s="12">
        <f t="shared" si="122"/>
        <v>14693.127408</v>
      </c>
      <c r="D313" s="12">
        <f>Výpar!$M$18/30</f>
        <v>11616.119999999999</v>
      </c>
      <c r="E313" s="12">
        <f t="shared" si="123"/>
        <v>11964.603599999999</v>
      </c>
      <c r="F313" s="13">
        <f t="shared" si="140"/>
        <v>3888</v>
      </c>
      <c r="G313" s="13">
        <f t="shared" si="124"/>
        <v>7171.2000000000007</v>
      </c>
      <c r="H313" s="14">
        <f t="shared" si="124"/>
        <v>7171.2000000000007</v>
      </c>
      <c r="I313" s="15">
        <f t="shared" si="118"/>
        <v>18230.400000000001</v>
      </c>
      <c r="J313" s="15">
        <f t="shared" si="119"/>
        <v>-15501.876192</v>
      </c>
      <c r="K313" s="15">
        <f t="shared" si="125"/>
        <v>3619886.2144833435</v>
      </c>
      <c r="L313" s="15">
        <f t="shared" si="126"/>
        <v>0</v>
      </c>
      <c r="N313" s="2">
        <v>42252</v>
      </c>
      <c r="O313" s="38">
        <f t="shared" si="120"/>
        <v>5.6126988465892584E-2</v>
      </c>
      <c r="P313" s="12">
        <f t="shared" si="127"/>
        <v>4849.3718034531194</v>
      </c>
      <c r="Q313" s="12">
        <f t="shared" si="128"/>
        <v>3318.0479999999993</v>
      </c>
      <c r="R313" s="12">
        <f t="shared" si="129"/>
        <v>3417.5894399999993</v>
      </c>
      <c r="S313" s="13">
        <f t="shared" si="130"/>
        <v>7171.2000000000007</v>
      </c>
      <c r="T313" s="13">
        <f t="shared" si="142"/>
        <v>21772.799999999999</v>
      </c>
      <c r="U313" s="14">
        <v>0</v>
      </c>
      <c r="V313" s="15">
        <f t="shared" si="141"/>
        <v>7171.2000000000007</v>
      </c>
      <c r="W313" s="15">
        <f t="shared" si="131"/>
        <v>16033.382363453118</v>
      </c>
      <c r="X313" s="15">
        <f t="shared" si="139"/>
        <v>6518000</v>
      </c>
      <c r="Y313" s="15">
        <f t="shared" si="135"/>
        <v>4219532.632667684</v>
      </c>
      <c r="Z313" s="15">
        <f t="shared" si="132"/>
        <v>6518000</v>
      </c>
      <c r="AB313" s="2">
        <v>42252</v>
      </c>
      <c r="AC313" s="12">
        <f t="shared" si="121"/>
        <v>1602.595826866763</v>
      </c>
      <c r="AD313" s="12">
        <f t="shared" si="133"/>
        <v>1301.0979851999998</v>
      </c>
      <c r="AE313" s="12">
        <f t="shared" si="138"/>
        <v>1340.1309247559998</v>
      </c>
      <c r="AF313" s="34">
        <f t="shared" si="143"/>
        <v>25920</v>
      </c>
      <c r="AG313" s="36">
        <f t="shared" si="144"/>
        <v>25920</v>
      </c>
      <c r="AH313" s="15">
        <f t="shared" si="134"/>
        <v>-25657.535097889235</v>
      </c>
      <c r="AI313" s="15">
        <f t="shared" si="136"/>
        <v>851885.59034942824</v>
      </c>
      <c r="AJ313" s="15">
        <f t="shared" si="137"/>
        <v>0</v>
      </c>
    </row>
    <row r="314" spans="1:36" x14ac:dyDescent="0.15">
      <c r="A314" s="2">
        <v>42253</v>
      </c>
      <c r="B314" s="38">
        <v>0.24623972199999999</v>
      </c>
      <c r="C314" s="12">
        <f t="shared" si="122"/>
        <v>21275.1119808</v>
      </c>
      <c r="D314" s="12">
        <f>Výpar!$M$18/30</f>
        <v>11616.119999999999</v>
      </c>
      <c r="E314" s="12">
        <f t="shared" si="123"/>
        <v>11964.603599999999</v>
      </c>
      <c r="F314" s="13">
        <f t="shared" si="140"/>
        <v>3888</v>
      </c>
      <c r="G314" s="13">
        <f t="shared" si="124"/>
        <v>7171.2000000000007</v>
      </c>
      <c r="H314" s="14">
        <f t="shared" si="124"/>
        <v>7171.2000000000007</v>
      </c>
      <c r="I314" s="15">
        <f t="shared" si="118"/>
        <v>18230.400000000001</v>
      </c>
      <c r="J314" s="15">
        <f t="shared" si="119"/>
        <v>-8919.8916191999997</v>
      </c>
      <c r="K314" s="15">
        <f t="shared" si="125"/>
        <v>3610966.3228641436</v>
      </c>
      <c r="L314" s="15">
        <f t="shared" si="126"/>
        <v>0</v>
      </c>
      <c r="N314" s="2">
        <v>42253</v>
      </c>
      <c r="O314" s="38">
        <f t="shared" si="120"/>
        <v>8.1269829873439753E-2</v>
      </c>
      <c r="P314" s="12">
        <f t="shared" si="127"/>
        <v>7021.7133010651951</v>
      </c>
      <c r="Q314" s="12">
        <f t="shared" si="128"/>
        <v>3318.0479999999993</v>
      </c>
      <c r="R314" s="12">
        <f t="shared" si="129"/>
        <v>3417.5894399999993</v>
      </c>
      <c r="S314" s="13">
        <f t="shared" si="130"/>
        <v>7171.2000000000007</v>
      </c>
      <c r="T314" s="13">
        <f t="shared" si="142"/>
        <v>21772.799999999999</v>
      </c>
      <c r="U314" s="14">
        <v>0</v>
      </c>
      <c r="V314" s="15">
        <f t="shared" si="141"/>
        <v>7171.2000000000007</v>
      </c>
      <c r="W314" s="15">
        <f t="shared" si="131"/>
        <v>18205.723861065195</v>
      </c>
      <c r="X314" s="15">
        <f t="shared" si="139"/>
        <v>6518000</v>
      </c>
      <c r="Y314" s="15">
        <f t="shared" si="135"/>
        <v>4237738.3565287488</v>
      </c>
      <c r="Z314" s="15">
        <f t="shared" si="132"/>
        <v>6518000</v>
      </c>
      <c r="AB314" s="2">
        <v>42253</v>
      </c>
      <c r="AC314" s="12">
        <f t="shared" si="121"/>
        <v>2320.5002399958198</v>
      </c>
      <c r="AD314" s="12">
        <f t="shared" si="133"/>
        <v>1301.0979851999998</v>
      </c>
      <c r="AE314" s="12">
        <f t="shared" si="138"/>
        <v>1340.1309247559998</v>
      </c>
      <c r="AF314" s="34">
        <f t="shared" si="143"/>
        <v>25920</v>
      </c>
      <c r="AG314" s="36">
        <f t="shared" si="144"/>
        <v>25920</v>
      </c>
      <c r="AH314" s="15">
        <f t="shared" si="134"/>
        <v>-24939.630684760177</v>
      </c>
      <c r="AI314" s="15">
        <f t="shared" si="136"/>
        <v>826945.95966466807</v>
      </c>
      <c r="AJ314" s="15">
        <f t="shared" si="137"/>
        <v>0</v>
      </c>
    </row>
    <row r="315" spans="1:36" x14ac:dyDescent="0.15">
      <c r="A315" s="2">
        <v>42254</v>
      </c>
      <c r="B315" s="38">
        <v>0.27390538599999997</v>
      </c>
      <c r="C315" s="12">
        <f t="shared" si="122"/>
        <v>23665.425350399997</v>
      </c>
      <c r="D315" s="12">
        <f>Výpar!$M$18/30</f>
        <v>11616.119999999999</v>
      </c>
      <c r="E315" s="12">
        <f t="shared" si="123"/>
        <v>11964.603599999999</v>
      </c>
      <c r="F315" s="13">
        <f t="shared" si="140"/>
        <v>3888</v>
      </c>
      <c r="G315" s="13">
        <f t="shared" si="124"/>
        <v>7171.2000000000007</v>
      </c>
      <c r="H315" s="14">
        <f t="shared" si="124"/>
        <v>7171.2000000000007</v>
      </c>
      <c r="I315" s="15">
        <f t="shared" si="118"/>
        <v>18230.400000000001</v>
      </c>
      <c r="J315" s="15">
        <f t="shared" si="119"/>
        <v>-6529.5782496000029</v>
      </c>
      <c r="K315" s="15">
        <f t="shared" si="125"/>
        <v>3604436.7446145439</v>
      </c>
      <c r="L315" s="15">
        <f t="shared" si="126"/>
        <v>0</v>
      </c>
      <c r="N315" s="2">
        <v>42254</v>
      </c>
      <c r="O315" s="38">
        <f t="shared" si="120"/>
        <v>9.0400703594194456E-2</v>
      </c>
      <c r="P315" s="12">
        <f t="shared" si="127"/>
        <v>7810.6207905384008</v>
      </c>
      <c r="Q315" s="12">
        <f t="shared" si="128"/>
        <v>3318.0479999999993</v>
      </c>
      <c r="R315" s="12">
        <f t="shared" si="129"/>
        <v>3417.5894399999993</v>
      </c>
      <c r="S315" s="13">
        <f t="shared" si="130"/>
        <v>7171.2000000000007</v>
      </c>
      <c r="T315" s="13">
        <f t="shared" si="142"/>
        <v>21772.799999999999</v>
      </c>
      <c r="U315" s="14">
        <v>0</v>
      </c>
      <c r="V315" s="15">
        <f t="shared" si="141"/>
        <v>7171.2000000000007</v>
      </c>
      <c r="W315" s="15">
        <f t="shared" si="131"/>
        <v>18994.631350538399</v>
      </c>
      <c r="X315" s="15">
        <f t="shared" si="139"/>
        <v>6518000</v>
      </c>
      <c r="Y315" s="15">
        <f t="shared" si="135"/>
        <v>4256732.9878792875</v>
      </c>
      <c r="Z315" s="15">
        <f t="shared" si="132"/>
        <v>6518000</v>
      </c>
      <c r="AB315" s="2">
        <v>42254</v>
      </c>
      <c r="AC315" s="12">
        <f t="shared" si="121"/>
        <v>2581.2143905407252</v>
      </c>
      <c r="AD315" s="12">
        <f t="shared" si="133"/>
        <v>1301.0979851999998</v>
      </c>
      <c r="AE315" s="12">
        <f t="shared" si="138"/>
        <v>1340.1309247559998</v>
      </c>
      <c r="AF315" s="34">
        <f t="shared" si="143"/>
        <v>25920</v>
      </c>
      <c r="AG315" s="36">
        <f t="shared" si="144"/>
        <v>25920</v>
      </c>
      <c r="AH315" s="15">
        <f t="shared" si="134"/>
        <v>-24678.916534215274</v>
      </c>
      <c r="AI315" s="15">
        <f t="shared" si="136"/>
        <v>802267.04313045274</v>
      </c>
      <c r="AJ315" s="15">
        <f t="shared" si="137"/>
        <v>0</v>
      </c>
    </row>
    <row r="316" spans="1:36" x14ac:dyDescent="0.15">
      <c r="A316" s="2">
        <v>42255</v>
      </c>
      <c r="B316" s="38">
        <v>0.240796116</v>
      </c>
      <c r="C316" s="12">
        <f t="shared" si="122"/>
        <v>20804.7844224</v>
      </c>
      <c r="D316" s="12">
        <f>Výpar!$M$18/30</f>
        <v>11616.119999999999</v>
      </c>
      <c r="E316" s="12">
        <f t="shared" si="123"/>
        <v>11964.603599999999</v>
      </c>
      <c r="F316" s="13">
        <f t="shared" si="140"/>
        <v>3888</v>
      </c>
      <c r="G316" s="13">
        <f t="shared" si="124"/>
        <v>7171.2000000000007</v>
      </c>
      <c r="H316" s="14">
        <f t="shared" si="124"/>
        <v>7171.2000000000007</v>
      </c>
      <c r="I316" s="15">
        <f t="shared" si="118"/>
        <v>18230.400000000001</v>
      </c>
      <c r="J316" s="15">
        <f t="shared" si="119"/>
        <v>-9390.2191776</v>
      </c>
      <c r="K316" s="15">
        <f t="shared" si="125"/>
        <v>3595046.5254369439</v>
      </c>
      <c r="L316" s="15">
        <f t="shared" si="126"/>
        <v>0</v>
      </c>
      <c r="N316" s="2">
        <v>42255</v>
      </c>
      <c r="O316" s="38">
        <f t="shared" si="120"/>
        <v>7.9473202871407828E-2</v>
      </c>
      <c r="P316" s="12">
        <f t="shared" si="127"/>
        <v>6866.4847280896365</v>
      </c>
      <c r="Q316" s="12">
        <f t="shared" si="128"/>
        <v>3318.0479999999993</v>
      </c>
      <c r="R316" s="12">
        <f t="shared" si="129"/>
        <v>3417.5894399999993</v>
      </c>
      <c r="S316" s="13">
        <f t="shared" si="130"/>
        <v>7171.2000000000007</v>
      </c>
      <c r="T316" s="13">
        <f t="shared" si="142"/>
        <v>21772.799999999999</v>
      </c>
      <c r="U316" s="14">
        <v>0</v>
      </c>
      <c r="V316" s="15">
        <f t="shared" si="141"/>
        <v>7171.2000000000007</v>
      </c>
      <c r="W316" s="15">
        <f t="shared" si="131"/>
        <v>18050.495288089634</v>
      </c>
      <c r="X316" s="15">
        <f t="shared" si="139"/>
        <v>6518000</v>
      </c>
      <c r="Y316" s="15">
        <f t="shared" si="135"/>
        <v>4274783.4831673773</v>
      </c>
      <c r="Z316" s="15">
        <f t="shared" si="132"/>
        <v>6518000</v>
      </c>
      <c r="AB316" s="2">
        <v>42255</v>
      </c>
      <c r="AC316" s="12">
        <f t="shared" si="121"/>
        <v>2269.2010875810738</v>
      </c>
      <c r="AD316" s="12">
        <f t="shared" si="133"/>
        <v>1301.0979851999998</v>
      </c>
      <c r="AE316" s="12">
        <f t="shared" si="138"/>
        <v>1340.1309247559998</v>
      </c>
      <c r="AF316" s="34">
        <f t="shared" si="143"/>
        <v>25920</v>
      </c>
      <c r="AG316" s="36">
        <f t="shared" si="144"/>
        <v>25920</v>
      </c>
      <c r="AH316" s="15">
        <f t="shared" si="134"/>
        <v>-24990.929837174925</v>
      </c>
      <c r="AI316" s="15">
        <f t="shared" si="136"/>
        <v>777276.1132932778</v>
      </c>
      <c r="AJ316" s="15">
        <f t="shared" si="137"/>
        <v>0</v>
      </c>
    </row>
    <row r="317" spans="1:36" x14ac:dyDescent="0.15">
      <c r="A317" s="2">
        <v>42256</v>
      </c>
      <c r="B317" s="38">
        <v>0.216707604</v>
      </c>
      <c r="C317" s="12">
        <f t="shared" si="122"/>
        <v>18723.5369856</v>
      </c>
      <c r="D317" s="12">
        <f>Výpar!$M$18/30</f>
        <v>11616.119999999999</v>
      </c>
      <c r="E317" s="12">
        <f t="shared" si="123"/>
        <v>11964.603599999999</v>
      </c>
      <c r="F317" s="13">
        <f t="shared" si="140"/>
        <v>3888</v>
      </c>
      <c r="G317" s="13">
        <f t="shared" si="124"/>
        <v>7171.2000000000007</v>
      </c>
      <c r="H317" s="14">
        <f t="shared" si="124"/>
        <v>7171.2000000000007</v>
      </c>
      <c r="I317" s="15">
        <f t="shared" si="118"/>
        <v>18230.400000000001</v>
      </c>
      <c r="J317" s="15">
        <f t="shared" si="119"/>
        <v>-11471.4666144</v>
      </c>
      <c r="K317" s="15">
        <f t="shared" si="125"/>
        <v>3583575.0588225438</v>
      </c>
      <c r="L317" s="15">
        <f t="shared" si="126"/>
        <v>0</v>
      </c>
      <c r="N317" s="2">
        <v>42256</v>
      </c>
      <c r="O317" s="38">
        <f t="shared" si="120"/>
        <v>7.1522945064731475E-2</v>
      </c>
      <c r="P317" s="12">
        <f t="shared" si="127"/>
        <v>6179.5824535927995</v>
      </c>
      <c r="Q317" s="12">
        <f t="shared" si="128"/>
        <v>3318.0479999999993</v>
      </c>
      <c r="R317" s="12">
        <f t="shared" si="129"/>
        <v>3417.5894399999993</v>
      </c>
      <c r="S317" s="13">
        <f t="shared" si="130"/>
        <v>7171.2000000000007</v>
      </c>
      <c r="T317" s="13">
        <f t="shared" si="142"/>
        <v>21772.799999999999</v>
      </c>
      <c r="U317" s="14">
        <v>0</v>
      </c>
      <c r="V317" s="15">
        <f t="shared" si="141"/>
        <v>7171.2000000000007</v>
      </c>
      <c r="W317" s="15">
        <f t="shared" si="131"/>
        <v>17363.593013592799</v>
      </c>
      <c r="X317" s="15">
        <f t="shared" si="139"/>
        <v>6518000</v>
      </c>
      <c r="Y317" s="15">
        <f t="shared" si="135"/>
        <v>4292147.0761809703</v>
      </c>
      <c r="Z317" s="15">
        <f t="shared" si="132"/>
        <v>6518000</v>
      </c>
      <c r="AB317" s="2">
        <v>42256</v>
      </c>
      <c r="AC317" s="12">
        <f t="shared" si="121"/>
        <v>2042.1971037269079</v>
      </c>
      <c r="AD317" s="12">
        <f t="shared" si="133"/>
        <v>1301.0979851999998</v>
      </c>
      <c r="AE317" s="12">
        <f t="shared" si="138"/>
        <v>1340.1309247559998</v>
      </c>
      <c r="AF317" s="34">
        <f t="shared" si="143"/>
        <v>25920</v>
      </c>
      <c r="AG317" s="36">
        <f t="shared" si="144"/>
        <v>25920</v>
      </c>
      <c r="AH317" s="15">
        <f t="shared" si="134"/>
        <v>-25217.933821029092</v>
      </c>
      <c r="AI317" s="15">
        <f t="shared" si="136"/>
        <v>752058.17947224865</v>
      </c>
      <c r="AJ317" s="15">
        <f t="shared" si="137"/>
        <v>0</v>
      </c>
    </row>
    <row r="318" spans="1:36" x14ac:dyDescent="0.15">
      <c r="A318" s="2">
        <v>42257</v>
      </c>
      <c r="B318" s="38">
        <v>0.16175388700000001</v>
      </c>
      <c r="C318" s="12">
        <f t="shared" si="122"/>
        <v>13975.535836800002</v>
      </c>
      <c r="D318" s="12">
        <f>Výpar!$M$18/30</f>
        <v>11616.119999999999</v>
      </c>
      <c r="E318" s="12">
        <f t="shared" si="123"/>
        <v>11964.603599999999</v>
      </c>
      <c r="F318" s="13">
        <f t="shared" si="140"/>
        <v>3888</v>
      </c>
      <c r="G318" s="13">
        <f t="shared" si="124"/>
        <v>7171.2000000000007</v>
      </c>
      <c r="H318" s="14">
        <f t="shared" si="124"/>
        <v>7171.2000000000007</v>
      </c>
      <c r="I318" s="15">
        <f t="shared" si="118"/>
        <v>18230.400000000001</v>
      </c>
      <c r="J318" s="15">
        <f t="shared" si="119"/>
        <v>-16219.467763199998</v>
      </c>
      <c r="K318" s="15">
        <f t="shared" si="125"/>
        <v>3567355.5910593439</v>
      </c>
      <c r="L318" s="15">
        <f t="shared" si="126"/>
        <v>0</v>
      </c>
      <c r="N318" s="2">
        <v>42257</v>
      </c>
      <c r="O318" s="38">
        <f t="shared" si="120"/>
        <v>5.3385825694920168E-2</v>
      </c>
      <c r="P318" s="12">
        <f t="shared" si="127"/>
        <v>4612.5353400411022</v>
      </c>
      <c r="Q318" s="12">
        <f t="shared" si="128"/>
        <v>3318.0479999999993</v>
      </c>
      <c r="R318" s="12">
        <f t="shared" si="129"/>
        <v>3417.5894399999993</v>
      </c>
      <c r="S318" s="13">
        <f t="shared" si="130"/>
        <v>7171.2000000000007</v>
      </c>
      <c r="T318" s="13">
        <f t="shared" si="142"/>
        <v>21772.799999999999</v>
      </c>
      <c r="U318" s="14">
        <v>0</v>
      </c>
      <c r="V318" s="15">
        <f t="shared" si="141"/>
        <v>7171.2000000000007</v>
      </c>
      <c r="W318" s="15">
        <f t="shared" si="131"/>
        <v>15796.545900041099</v>
      </c>
      <c r="X318" s="15">
        <f t="shared" si="139"/>
        <v>6518000</v>
      </c>
      <c r="Y318" s="15">
        <f t="shared" si="135"/>
        <v>4307943.6220810115</v>
      </c>
      <c r="Z318" s="15">
        <f t="shared" si="132"/>
        <v>6518000</v>
      </c>
      <c r="AB318" s="2">
        <v>42257</v>
      </c>
      <c r="AC318" s="12">
        <f t="shared" si="121"/>
        <v>1524.3273122431347</v>
      </c>
      <c r="AD318" s="12">
        <f t="shared" si="133"/>
        <v>1301.0979851999998</v>
      </c>
      <c r="AE318" s="12">
        <f t="shared" si="138"/>
        <v>1340.1309247559998</v>
      </c>
      <c r="AF318" s="34">
        <f t="shared" si="143"/>
        <v>25920</v>
      </c>
      <c r="AG318" s="36">
        <f t="shared" si="144"/>
        <v>25920</v>
      </c>
      <c r="AH318" s="15">
        <f t="shared" si="134"/>
        <v>-25735.803612512864</v>
      </c>
      <c r="AI318" s="15">
        <f t="shared" si="136"/>
        <v>726322.37585973577</v>
      </c>
      <c r="AJ318" s="15">
        <f t="shared" si="137"/>
        <v>0</v>
      </c>
    </row>
    <row r="319" spans="1:36" x14ac:dyDescent="0.15">
      <c r="A319" s="2">
        <v>42258</v>
      </c>
      <c r="B319" s="38">
        <v>0.153448428</v>
      </c>
      <c r="C319" s="12">
        <f t="shared" si="122"/>
        <v>13257.9441792</v>
      </c>
      <c r="D319" s="12">
        <f>Výpar!$M$18/30</f>
        <v>11616.119999999999</v>
      </c>
      <c r="E319" s="12">
        <f t="shared" si="123"/>
        <v>11964.603599999999</v>
      </c>
      <c r="F319" s="13">
        <f t="shared" si="140"/>
        <v>3888</v>
      </c>
      <c r="G319" s="13">
        <f t="shared" si="124"/>
        <v>7171.2000000000007</v>
      </c>
      <c r="H319" s="14">
        <f t="shared" si="124"/>
        <v>7171.2000000000007</v>
      </c>
      <c r="I319" s="15">
        <f t="shared" si="118"/>
        <v>18230.400000000001</v>
      </c>
      <c r="J319" s="15">
        <f t="shared" si="119"/>
        <v>-16937.0594208</v>
      </c>
      <c r="K319" s="15">
        <f t="shared" si="125"/>
        <v>3550418.5316385441</v>
      </c>
      <c r="L319" s="15">
        <f t="shared" si="126"/>
        <v>0</v>
      </c>
      <c r="N319" s="2">
        <v>42258</v>
      </c>
      <c r="O319" s="38">
        <f t="shared" si="120"/>
        <v>5.0644662593904197E-2</v>
      </c>
      <c r="P319" s="12">
        <f t="shared" si="127"/>
        <v>4375.698848113323</v>
      </c>
      <c r="Q319" s="12">
        <f t="shared" si="128"/>
        <v>3318.0479999999993</v>
      </c>
      <c r="R319" s="12">
        <f t="shared" si="129"/>
        <v>3417.5894399999993</v>
      </c>
      <c r="S319" s="13">
        <f t="shared" si="130"/>
        <v>7171.2000000000007</v>
      </c>
      <c r="T319" s="13">
        <f t="shared" si="142"/>
        <v>21772.799999999999</v>
      </c>
      <c r="U319" s="14">
        <v>0</v>
      </c>
      <c r="V319" s="15">
        <f t="shared" si="141"/>
        <v>7171.2000000000007</v>
      </c>
      <c r="W319" s="15">
        <f t="shared" si="131"/>
        <v>15559.709408113322</v>
      </c>
      <c r="X319" s="15">
        <f t="shared" si="139"/>
        <v>6518000</v>
      </c>
      <c r="Y319" s="15">
        <f t="shared" si="135"/>
        <v>4323503.3314891253</v>
      </c>
      <c r="Z319" s="15">
        <f t="shared" si="132"/>
        <v>6518000</v>
      </c>
      <c r="AB319" s="2">
        <v>42258</v>
      </c>
      <c r="AC319" s="12">
        <f t="shared" si="121"/>
        <v>1446.0587881957617</v>
      </c>
      <c r="AD319" s="12">
        <f t="shared" si="133"/>
        <v>1301.0979851999998</v>
      </c>
      <c r="AE319" s="12">
        <f t="shared" si="138"/>
        <v>1340.1309247559998</v>
      </c>
      <c r="AF319" s="34">
        <f t="shared" si="143"/>
        <v>25920</v>
      </c>
      <c r="AG319" s="36">
        <f t="shared" si="144"/>
        <v>25920</v>
      </c>
      <c r="AH319" s="15">
        <f t="shared" si="134"/>
        <v>-25814.072136560237</v>
      </c>
      <c r="AI319" s="15">
        <f t="shared" si="136"/>
        <v>700508.30372317554</v>
      </c>
      <c r="AJ319" s="15">
        <f t="shared" si="137"/>
        <v>0</v>
      </c>
    </row>
    <row r="320" spans="1:36" x14ac:dyDescent="0.15">
      <c r="A320" s="2">
        <v>42259</v>
      </c>
      <c r="B320" s="38">
        <v>0.182052555</v>
      </c>
      <c r="C320" s="12">
        <f t="shared" si="122"/>
        <v>15729.340752</v>
      </c>
      <c r="D320" s="12">
        <f>Výpar!$M$18/30</f>
        <v>11616.119999999999</v>
      </c>
      <c r="E320" s="12">
        <f t="shared" si="123"/>
        <v>11964.603599999999</v>
      </c>
      <c r="F320" s="13">
        <f t="shared" si="140"/>
        <v>3888</v>
      </c>
      <c r="G320" s="13">
        <f t="shared" si="124"/>
        <v>7171.2000000000007</v>
      </c>
      <c r="H320" s="14">
        <f t="shared" si="124"/>
        <v>7171.2000000000007</v>
      </c>
      <c r="I320" s="15">
        <f t="shared" si="118"/>
        <v>18230.400000000001</v>
      </c>
      <c r="J320" s="15">
        <f t="shared" si="119"/>
        <v>-14465.662848</v>
      </c>
      <c r="K320" s="15">
        <f t="shared" si="125"/>
        <v>3535952.8687905441</v>
      </c>
      <c r="L320" s="15">
        <f t="shared" si="126"/>
        <v>0</v>
      </c>
      <c r="N320" s="2">
        <v>42259</v>
      </c>
      <c r="O320" s="38">
        <f t="shared" si="120"/>
        <v>6.0085269966618275E-2</v>
      </c>
      <c r="P320" s="12">
        <f t="shared" si="127"/>
        <v>5191.3673251158189</v>
      </c>
      <c r="Q320" s="12">
        <f t="shared" si="128"/>
        <v>3318.0479999999993</v>
      </c>
      <c r="R320" s="12">
        <f t="shared" si="129"/>
        <v>3417.5894399999993</v>
      </c>
      <c r="S320" s="13">
        <f t="shared" si="130"/>
        <v>7171.2000000000007</v>
      </c>
      <c r="T320" s="13">
        <f t="shared" si="142"/>
        <v>21772.799999999999</v>
      </c>
      <c r="U320" s="14">
        <v>0</v>
      </c>
      <c r="V320" s="15">
        <f t="shared" si="141"/>
        <v>7171.2000000000007</v>
      </c>
      <c r="W320" s="15">
        <f t="shared" si="131"/>
        <v>16375.377885115817</v>
      </c>
      <c r="X320" s="15">
        <f t="shared" si="139"/>
        <v>6518000</v>
      </c>
      <c r="Y320" s="15">
        <f t="shared" si="135"/>
        <v>4339878.7093742415</v>
      </c>
      <c r="Z320" s="15">
        <f t="shared" si="132"/>
        <v>6518000</v>
      </c>
      <c r="AB320" s="2">
        <v>42259</v>
      </c>
      <c r="AC320" s="12">
        <f t="shared" si="121"/>
        <v>1715.6167743291726</v>
      </c>
      <c r="AD320" s="12">
        <f t="shared" si="133"/>
        <v>1301.0979851999998</v>
      </c>
      <c r="AE320" s="12">
        <f t="shared" si="138"/>
        <v>1340.1309247559998</v>
      </c>
      <c r="AF320" s="34">
        <f t="shared" si="143"/>
        <v>25920</v>
      </c>
      <c r="AG320" s="36">
        <f t="shared" si="144"/>
        <v>25920</v>
      </c>
      <c r="AH320" s="15">
        <f t="shared" si="134"/>
        <v>-25544.514150426825</v>
      </c>
      <c r="AI320" s="15">
        <f t="shared" si="136"/>
        <v>674963.7895727487</v>
      </c>
      <c r="AJ320" s="15">
        <f t="shared" si="137"/>
        <v>0</v>
      </c>
    </row>
    <row r="321" spans="1:36" x14ac:dyDescent="0.15">
      <c r="A321" s="2">
        <v>42260</v>
      </c>
      <c r="B321" s="38">
        <v>0.210638357</v>
      </c>
      <c r="C321" s="12">
        <f t="shared" si="122"/>
        <v>18199.154044800001</v>
      </c>
      <c r="D321" s="12">
        <f>Výpar!$M$18/30</f>
        <v>11616.119999999999</v>
      </c>
      <c r="E321" s="12">
        <f t="shared" si="123"/>
        <v>11964.603599999999</v>
      </c>
      <c r="F321" s="13">
        <f t="shared" si="140"/>
        <v>3888</v>
      </c>
      <c r="G321" s="13">
        <f t="shared" si="124"/>
        <v>7171.2000000000007</v>
      </c>
      <c r="H321" s="14">
        <f t="shared" si="124"/>
        <v>7171.2000000000007</v>
      </c>
      <c r="I321" s="15">
        <f t="shared" si="118"/>
        <v>18230.400000000001</v>
      </c>
      <c r="J321" s="15">
        <f t="shared" si="119"/>
        <v>-11995.849555199999</v>
      </c>
      <c r="K321" s="15">
        <f t="shared" si="125"/>
        <v>3523957.0192353441</v>
      </c>
      <c r="L321" s="15">
        <f t="shared" si="126"/>
        <v>0</v>
      </c>
      <c r="N321" s="2">
        <v>42260</v>
      </c>
      <c r="O321" s="38">
        <f t="shared" si="120"/>
        <v>6.9519829291436866E-2</v>
      </c>
      <c r="P321" s="12">
        <f t="shared" si="127"/>
        <v>6006.5132507801454</v>
      </c>
      <c r="Q321" s="12">
        <f t="shared" si="128"/>
        <v>3318.0479999999993</v>
      </c>
      <c r="R321" s="12">
        <f t="shared" si="129"/>
        <v>3417.5894399999993</v>
      </c>
      <c r="S321" s="13">
        <f t="shared" si="130"/>
        <v>7171.2000000000007</v>
      </c>
      <c r="T321" s="13">
        <f t="shared" si="142"/>
        <v>21772.799999999999</v>
      </c>
      <c r="U321" s="14">
        <v>0</v>
      </c>
      <c r="V321" s="15">
        <f t="shared" si="141"/>
        <v>7171.2000000000007</v>
      </c>
      <c r="W321" s="15">
        <f t="shared" si="131"/>
        <v>17190.523810780145</v>
      </c>
      <c r="X321" s="15">
        <f t="shared" si="139"/>
        <v>6518000</v>
      </c>
      <c r="Y321" s="15">
        <f t="shared" si="135"/>
        <v>4357069.2331850221</v>
      </c>
      <c r="Z321" s="15">
        <f t="shared" si="132"/>
        <v>6518000</v>
      </c>
      <c r="AB321" s="2">
        <v>42260</v>
      </c>
      <c r="AC321" s="12">
        <f t="shared" si="121"/>
        <v>1985.0020703435707</v>
      </c>
      <c r="AD321" s="12">
        <f t="shared" si="133"/>
        <v>1301.0979851999998</v>
      </c>
      <c r="AE321" s="12">
        <f t="shared" si="138"/>
        <v>1340.1309247559998</v>
      </c>
      <c r="AF321" s="34">
        <f t="shared" si="143"/>
        <v>25920</v>
      </c>
      <c r="AG321" s="36">
        <f t="shared" si="144"/>
        <v>25920</v>
      </c>
      <c r="AH321" s="15">
        <f t="shared" si="134"/>
        <v>-25275.128854412429</v>
      </c>
      <c r="AI321" s="15">
        <f t="shared" si="136"/>
        <v>649688.66071833624</v>
      </c>
      <c r="AJ321" s="15">
        <f t="shared" si="137"/>
        <v>0</v>
      </c>
    </row>
    <row r="322" spans="1:36" x14ac:dyDescent="0.15">
      <c r="A322" s="2">
        <v>42261</v>
      </c>
      <c r="B322" s="38">
        <v>0.210638357</v>
      </c>
      <c r="C322" s="12">
        <f t="shared" si="122"/>
        <v>18199.154044800001</v>
      </c>
      <c r="D322" s="12">
        <f>Výpar!$M$18/30</f>
        <v>11616.119999999999</v>
      </c>
      <c r="E322" s="12">
        <f t="shared" si="123"/>
        <v>11964.603599999999</v>
      </c>
      <c r="F322" s="13">
        <f t="shared" si="140"/>
        <v>3888</v>
      </c>
      <c r="G322" s="13">
        <f t="shared" si="124"/>
        <v>7171.2000000000007</v>
      </c>
      <c r="H322" s="14">
        <f t="shared" si="124"/>
        <v>7171.2000000000007</v>
      </c>
      <c r="I322" s="15">
        <f t="shared" si="118"/>
        <v>18230.400000000001</v>
      </c>
      <c r="J322" s="15">
        <f t="shared" si="119"/>
        <v>-11995.849555199999</v>
      </c>
      <c r="K322" s="15">
        <f t="shared" si="125"/>
        <v>3511961.1696801442</v>
      </c>
      <c r="L322" s="15">
        <f t="shared" si="126"/>
        <v>0</v>
      </c>
      <c r="N322" s="2">
        <v>42261</v>
      </c>
      <c r="O322" s="38">
        <f t="shared" si="120"/>
        <v>6.9519829291436866E-2</v>
      </c>
      <c r="P322" s="12">
        <f t="shared" si="127"/>
        <v>6006.5132507801454</v>
      </c>
      <c r="Q322" s="12">
        <f t="shared" si="128"/>
        <v>3318.0479999999993</v>
      </c>
      <c r="R322" s="12">
        <f t="shared" si="129"/>
        <v>3417.5894399999993</v>
      </c>
      <c r="S322" s="13">
        <f t="shared" si="130"/>
        <v>7171.2000000000007</v>
      </c>
      <c r="T322" s="13">
        <f t="shared" si="142"/>
        <v>21772.799999999999</v>
      </c>
      <c r="U322" s="14">
        <v>0</v>
      </c>
      <c r="V322" s="15">
        <f t="shared" si="141"/>
        <v>7171.2000000000007</v>
      </c>
      <c r="W322" s="15">
        <f t="shared" si="131"/>
        <v>17190.523810780145</v>
      </c>
      <c r="X322" s="15">
        <f t="shared" si="139"/>
        <v>6518000</v>
      </c>
      <c r="Y322" s="15">
        <f t="shared" si="135"/>
        <v>4374259.7569958027</v>
      </c>
      <c r="Z322" s="15">
        <f t="shared" si="132"/>
        <v>6518000</v>
      </c>
      <c r="AB322" s="2">
        <v>42261</v>
      </c>
      <c r="AC322" s="12">
        <f t="shared" si="121"/>
        <v>1985.0020703435707</v>
      </c>
      <c r="AD322" s="12">
        <f t="shared" si="133"/>
        <v>1301.0979851999998</v>
      </c>
      <c r="AE322" s="12">
        <f t="shared" si="138"/>
        <v>1340.1309247559998</v>
      </c>
      <c r="AF322" s="34">
        <f t="shared" si="143"/>
        <v>25920</v>
      </c>
      <c r="AG322" s="36">
        <f t="shared" si="144"/>
        <v>25920</v>
      </c>
      <c r="AH322" s="15">
        <f t="shared" si="134"/>
        <v>-25275.128854412429</v>
      </c>
      <c r="AI322" s="15">
        <f t="shared" si="136"/>
        <v>624413.53186392377</v>
      </c>
      <c r="AJ322" s="15">
        <f t="shared" si="137"/>
        <v>0</v>
      </c>
    </row>
    <row r="323" spans="1:36" x14ac:dyDescent="0.15">
      <c r="A323" s="2">
        <v>42262</v>
      </c>
      <c r="B323" s="38">
        <v>0.204660076</v>
      </c>
      <c r="C323" s="12">
        <f t="shared" si="122"/>
        <v>17682.630566399999</v>
      </c>
      <c r="D323" s="12">
        <f>Výpar!$M$18/30</f>
        <v>11616.119999999999</v>
      </c>
      <c r="E323" s="12">
        <f t="shared" si="123"/>
        <v>11964.603599999999</v>
      </c>
      <c r="F323" s="13">
        <f t="shared" si="140"/>
        <v>3888</v>
      </c>
      <c r="G323" s="13">
        <f t="shared" si="124"/>
        <v>7171.2000000000007</v>
      </c>
      <c r="H323" s="14">
        <f t="shared" si="124"/>
        <v>7171.2000000000007</v>
      </c>
      <c r="I323" s="15">
        <f t="shared" si="118"/>
        <v>18230.400000000001</v>
      </c>
      <c r="J323" s="15">
        <f t="shared" si="119"/>
        <v>-12512.373033600001</v>
      </c>
      <c r="K323" s="15">
        <f t="shared" si="125"/>
        <v>3499448.7966465442</v>
      </c>
      <c r="L323" s="15">
        <f t="shared" si="126"/>
        <v>0</v>
      </c>
      <c r="N323" s="2">
        <v>42262</v>
      </c>
      <c r="O323" s="38">
        <f t="shared" si="120"/>
        <v>6.754673625892596E-2</v>
      </c>
      <c r="P323" s="12">
        <f t="shared" si="127"/>
        <v>5836.0380127712033</v>
      </c>
      <c r="Q323" s="12">
        <f t="shared" si="128"/>
        <v>3318.0479999999993</v>
      </c>
      <c r="R323" s="12">
        <f t="shared" si="129"/>
        <v>3417.5894399999993</v>
      </c>
      <c r="S323" s="13">
        <f t="shared" si="130"/>
        <v>7171.2000000000007</v>
      </c>
      <c r="T323" s="13">
        <f t="shared" si="142"/>
        <v>21772.799999999999</v>
      </c>
      <c r="U323" s="14">
        <v>0</v>
      </c>
      <c r="V323" s="15">
        <f t="shared" si="141"/>
        <v>7171.2000000000007</v>
      </c>
      <c r="W323" s="15">
        <f t="shared" si="131"/>
        <v>17020.0485727712</v>
      </c>
      <c r="X323" s="15">
        <f t="shared" si="139"/>
        <v>6518000</v>
      </c>
      <c r="Y323" s="15">
        <f t="shared" si="135"/>
        <v>4391279.805568574</v>
      </c>
      <c r="Z323" s="15">
        <f t="shared" si="132"/>
        <v>6518000</v>
      </c>
      <c r="AB323" s="2">
        <v>42262</v>
      </c>
      <c r="AC323" s="12">
        <f t="shared" si="121"/>
        <v>1928.6642773076339</v>
      </c>
      <c r="AD323" s="12">
        <f t="shared" si="133"/>
        <v>1301.0979851999998</v>
      </c>
      <c r="AE323" s="12">
        <f t="shared" si="138"/>
        <v>1340.1309247559998</v>
      </c>
      <c r="AF323" s="34">
        <f t="shared" si="143"/>
        <v>25920</v>
      </c>
      <c r="AG323" s="36">
        <f t="shared" si="144"/>
        <v>25920</v>
      </c>
      <c r="AH323" s="15">
        <f t="shared" si="134"/>
        <v>-25331.466647448364</v>
      </c>
      <c r="AI323" s="15">
        <f t="shared" si="136"/>
        <v>599082.0652164754</v>
      </c>
      <c r="AJ323" s="15">
        <f t="shared" si="137"/>
        <v>0</v>
      </c>
    </row>
    <row r="324" spans="1:36" x14ac:dyDescent="0.15">
      <c r="A324" s="2">
        <v>42263</v>
      </c>
      <c r="B324" s="38">
        <v>0.20824704399999999</v>
      </c>
      <c r="C324" s="12">
        <f t="shared" si="122"/>
        <v>17992.544601599999</v>
      </c>
      <c r="D324" s="12">
        <f>Výpar!$M$18/30</f>
        <v>11616.119999999999</v>
      </c>
      <c r="E324" s="12">
        <f t="shared" si="123"/>
        <v>11964.603599999999</v>
      </c>
      <c r="F324" s="13">
        <f t="shared" si="140"/>
        <v>3888</v>
      </c>
      <c r="G324" s="13">
        <f t="shared" si="124"/>
        <v>7171.2000000000007</v>
      </c>
      <c r="H324" s="14">
        <f t="shared" si="124"/>
        <v>7171.2000000000007</v>
      </c>
      <c r="I324" s="15">
        <f t="shared" si="118"/>
        <v>18230.400000000001</v>
      </c>
      <c r="J324" s="15">
        <f t="shared" si="119"/>
        <v>-12202.458998400001</v>
      </c>
      <c r="K324" s="15">
        <f t="shared" si="125"/>
        <v>3487246.3376481445</v>
      </c>
      <c r="L324" s="15">
        <f t="shared" si="126"/>
        <v>0</v>
      </c>
      <c r="N324" s="2">
        <v>42263</v>
      </c>
      <c r="O324" s="38">
        <f t="shared" si="120"/>
        <v>6.873059188040638E-2</v>
      </c>
      <c r="P324" s="12">
        <f t="shared" si="127"/>
        <v>5938.3231384671117</v>
      </c>
      <c r="Q324" s="12">
        <f t="shared" si="128"/>
        <v>3318.0479999999993</v>
      </c>
      <c r="R324" s="12">
        <f t="shared" si="129"/>
        <v>3417.5894399999993</v>
      </c>
      <c r="S324" s="13">
        <f t="shared" si="130"/>
        <v>7171.2000000000007</v>
      </c>
      <c r="T324" s="13">
        <f t="shared" si="142"/>
        <v>21772.799999999999</v>
      </c>
      <c r="U324" s="14">
        <v>0</v>
      </c>
      <c r="V324" s="15">
        <f t="shared" si="141"/>
        <v>7171.2000000000007</v>
      </c>
      <c r="W324" s="15">
        <f t="shared" si="131"/>
        <v>17122.333698467111</v>
      </c>
      <c r="X324" s="15">
        <f t="shared" si="139"/>
        <v>6518000</v>
      </c>
      <c r="Y324" s="15">
        <f t="shared" si="135"/>
        <v>4408402.1392670413</v>
      </c>
      <c r="Z324" s="15">
        <f t="shared" si="132"/>
        <v>6518000</v>
      </c>
      <c r="AB324" s="2">
        <v>42263</v>
      </c>
      <c r="AC324" s="12">
        <f t="shared" si="121"/>
        <v>1962.4669474749494</v>
      </c>
      <c r="AD324" s="12">
        <f t="shared" si="133"/>
        <v>1301.0979851999998</v>
      </c>
      <c r="AE324" s="12">
        <f t="shared" si="138"/>
        <v>1340.1309247559998</v>
      </c>
      <c r="AF324" s="34">
        <f t="shared" si="143"/>
        <v>25920</v>
      </c>
      <c r="AG324" s="36">
        <f t="shared" si="144"/>
        <v>25920</v>
      </c>
      <c r="AH324" s="15">
        <f t="shared" si="134"/>
        <v>-25297.663977281049</v>
      </c>
      <c r="AI324" s="15">
        <f t="shared" si="136"/>
        <v>573784.40123919433</v>
      </c>
      <c r="AJ324" s="15">
        <f t="shared" si="137"/>
        <v>0</v>
      </c>
    </row>
    <row r="325" spans="1:36" x14ac:dyDescent="0.15">
      <c r="A325" s="2">
        <v>42264</v>
      </c>
      <c r="B325" s="38">
        <v>0.20346442000000001</v>
      </c>
      <c r="C325" s="12">
        <f t="shared" si="122"/>
        <v>17579.325887999999</v>
      </c>
      <c r="D325" s="12">
        <f>Výpar!$M$18/30</f>
        <v>11616.119999999999</v>
      </c>
      <c r="E325" s="12">
        <f t="shared" si="123"/>
        <v>11964.603599999999</v>
      </c>
      <c r="F325" s="13">
        <f t="shared" si="140"/>
        <v>3888</v>
      </c>
      <c r="G325" s="13">
        <f t="shared" si="124"/>
        <v>7171.2000000000007</v>
      </c>
      <c r="H325" s="14">
        <f t="shared" si="124"/>
        <v>7171.2000000000007</v>
      </c>
      <c r="I325" s="15">
        <f t="shared" ref="I325:I369" si="145">SUM(F325:H325)</f>
        <v>18230.400000000001</v>
      </c>
      <c r="J325" s="15">
        <f t="shared" ref="J325:J369" si="146">C325-(E325+I325)</f>
        <v>-12615.677712000001</v>
      </c>
      <c r="K325" s="15">
        <f t="shared" si="125"/>
        <v>3474630.6599361445</v>
      </c>
      <c r="L325" s="15">
        <f t="shared" si="126"/>
        <v>0</v>
      </c>
      <c r="N325" s="2">
        <v>42264</v>
      </c>
      <c r="O325" s="38">
        <f t="shared" ref="O325:O369" si="147">B325*90.96/275.6</f>
        <v>6.7152117718432505E-2</v>
      </c>
      <c r="P325" s="12">
        <f t="shared" si="127"/>
        <v>5801.9429708725684</v>
      </c>
      <c r="Q325" s="12">
        <f t="shared" si="128"/>
        <v>3318.0479999999993</v>
      </c>
      <c r="R325" s="12">
        <f t="shared" si="129"/>
        <v>3417.5894399999993</v>
      </c>
      <c r="S325" s="13">
        <f t="shared" si="130"/>
        <v>7171.2000000000007</v>
      </c>
      <c r="T325" s="13">
        <f t="shared" si="142"/>
        <v>21772.799999999999</v>
      </c>
      <c r="U325" s="14">
        <v>0</v>
      </c>
      <c r="V325" s="15">
        <f t="shared" si="141"/>
        <v>7171.2000000000007</v>
      </c>
      <c r="W325" s="15">
        <f t="shared" si="131"/>
        <v>16985.953530872568</v>
      </c>
      <c r="X325" s="15">
        <f t="shared" si="139"/>
        <v>6518000</v>
      </c>
      <c r="Y325" s="15">
        <f t="shared" si="135"/>
        <v>4425388.0927979136</v>
      </c>
      <c r="Z325" s="15">
        <f t="shared" si="132"/>
        <v>6518000</v>
      </c>
      <c r="AB325" s="2">
        <v>42264</v>
      </c>
      <c r="AC325" s="12">
        <f t="shared" ref="AC325:AC369" si="148">P325*30.06/90.96</f>
        <v>1917.3967205851959</v>
      </c>
      <c r="AD325" s="12">
        <f t="shared" si="133"/>
        <v>1301.0979851999998</v>
      </c>
      <c r="AE325" s="12">
        <f t="shared" si="138"/>
        <v>1340.1309247559998</v>
      </c>
      <c r="AF325" s="34">
        <f t="shared" si="143"/>
        <v>25920</v>
      </c>
      <c r="AG325" s="36">
        <f t="shared" si="144"/>
        <v>25920</v>
      </c>
      <c r="AH325" s="15">
        <f t="shared" si="134"/>
        <v>-25342.734204170803</v>
      </c>
      <c r="AI325" s="15">
        <f t="shared" si="136"/>
        <v>548441.66703502357</v>
      </c>
      <c r="AJ325" s="15">
        <f t="shared" si="137"/>
        <v>0</v>
      </c>
    </row>
    <row r="326" spans="1:36" x14ac:dyDescent="0.15">
      <c r="A326" s="2">
        <v>42265</v>
      </c>
      <c r="B326" s="38">
        <v>0.19270351499999999</v>
      </c>
      <c r="C326" s="12">
        <f t="shared" ref="C326:C368" si="149">B326*86400</f>
        <v>16649.583695999998</v>
      </c>
      <c r="D326" s="12">
        <f>Výpar!$M$18/30</f>
        <v>11616.119999999999</v>
      </c>
      <c r="E326" s="12">
        <f t="shared" ref="E326:E369" si="150">D326*1.03</f>
        <v>11964.603599999999</v>
      </c>
      <c r="F326" s="13">
        <f t="shared" si="140"/>
        <v>3888</v>
      </c>
      <c r="G326" s="13">
        <f t="shared" ref="G326:H369" si="151">0.083*86400</f>
        <v>7171.2000000000007</v>
      </c>
      <c r="H326" s="14">
        <f t="shared" si="151"/>
        <v>7171.2000000000007</v>
      </c>
      <c r="I326" s="15">
        <f t="shared" si="145"/>
        <v>18230.400000000001</v>
      </c>
      <c r="J326" s="15">
        <f t="shared" si="146"/>
        <v>-13545.419904000002</v>
      </c>
      <c r="K326" s="15">
        <f t="shared" ref="K326:K369" si="152">IF(IF(J326+K325&gt;$L$2,$L$2,J326+K325)&lt;0,0,IF(J326+K325&gt;$L$2,$L$2,J326+K325))</f>
        <v>3461085.2400321444</v>
      </c>
      <c r="L326" s="15">
        <f t="shared" ref="L326:L369" si="153">IF((IF($L$2&lt;=K326,J326,J326+K326-$L$2)+L325)&lt;0,0,IF($L$2&lt;=K326,J326,J326+K326-$L$2)+L325)</f>
        <v>0</v>
      </c>
      <c r="N326" s="2">
        <v>42265</v>
      </c>
      <c r="O326" s="38">
        <f t="shared" si="147"/>
        <v>6.3600550523947738E-2</v>
      </c>
      <c r="P326" s="12">
        <f t="shared" ref="P326:P369" si="154">O326*86400</f>
        <v>5495.0875652690847</v>
      </c>
      <c r="Q326" s="12">
        <f t="shared" ref="Q326:Q369" si="155">D326*1124000/3935000</f>
        <v>3318.0479999999993</v>
      </c>
      <c r="R326" s="12">
        <f t="shared" ref="R326:R369" si="156">Q326*1.03</f>
        <v>3417.5894399999993</v>
      </c>
      <c r="S326" s="13">
        <f t="shared" ref="S326:S369" si="157">0.083*86400</f>
        <v>7171.2000000000007</v>
      </c>
      <c r="T326" s="13">
        <f t="shared" si="142"/>
        <v>21772.799999999999</v>
      </c>
      <c r="U326" s="14">
        <v>0</v>
      </c>
      <c r="V326" s="15">
        <f t="shared" si="141"/>
        <v>7171.2000000000007</v>
      </c>
      <c r="W326" s="15">
        <f t="shared" ref="W326:W369" si="158">P326+T326-(R326+V326)</f>
        <v>16679.098125269084</v>
      </c>
      <c r="X326" s="15">
        <f t="shared" si="139"/>
        <v>6518000</v>
      </c>
      <c r="Y326" s="15">
        <f t="shared" si="135"/>
        <v>4442067.1909231823</v>
      </c>
      <c r="Z326" s="15">
        <f t="shared" ref="Z326:Z369" si="159">$Y$2</f>
        <v>6518000</v>
      </c>
      <c r="AB326" s="2">
        <v>42265</v>
      </c>
      <c r="AC326" s="12">
        <f t="shared" si="148"/>
        <v>1815.9887006595063</v>
      </c>
      <c r="AD326" s="12">
        <f t="shared" ref="AD326:AD369" si="160">$D326*440751.35/3935000</f>
        <v>1301.0979851999998</v>
      </c>
      <c r="AE326" s="12">
        <f t="shared" si="138"/>
        <v>1340.1309247559998</v>
      </c>
      <c r="AF326" s="34">
        <f t="shared" si="143"/>
        <v>25920</v>
      </c>
      <c r="AG326" s="36">
        <f t="shared" si="144"/>
        <v>25920</v>
      </c>
      <c r="AH326" s="15">
        <f t="shared" ref="AH326:AH369" si="161">AC326-(AE326+AG326)</f>
        <v>-25444.142224096493</v>
      </c>
      <c r="AI326" s="15">
        <f t="shared" si="136"/>
        <v>522997.52481092705</v>
      </c>
      <c r="AJ326" s="15">
        <f t="shared" si="137"/>
        <v>0</v>
      </c>
    </row>
    <row r="327" spans="1:36" x14ac:dyDescent="0.15">
      <c r="A327" s="2">
        <v>42266</v>
      </c>
      <c r="B327" s="38">
        <v>0.21542098100000001</v>
      </c>
      <c r="C327" s="12">
        <f t="shared" si="149"/>
        <v>18612.372758400001</v>
      </c>
      <c r="D327" s="12">
        <f>Výpar!$M$18/30</f>
        <v>11616.119999999999</v>
      </c>
      <c r="E327" s="12">
        <f t="shared" si="150"/>
        <v>11964.603599999999</v>
      </c>
      <c r="F327" s="13">
        <f t="shared" si="140"/>
        <v>3888</v>
      </c>
      <c r="G327" s="13">
        <f t="shared" si="151"/>
        <v>7171.2000000000007</v>
      </c>
      <c r="H327" s="14">
        <f t="shared" si="151"/>
        <v>7171.2000000000007</v>
      </c>
      <c r="I327" s="15">
        <f t="shared" si="145"/>
        <v>18230.400000000001</v>
      </c>
      <c r="J327" s="15">
        <f t="shared" si="146"/>
        <v>-11582.630841599999</v>
      </c>
      <c r="K327" s="15">
        <f t="shared" si="152"/>
        <v>3449502.6091905446</v>
      </c>
      <c r="L327" s="15">
        <f t="shared" si="153"/>
        <v>0</v>
      </c>
      <c r="N327" s="2">
        <v>42266</v>
      </c>
      <c r="O327" s="38">
        <f t="shared" si="147"/>
        <v>7.1098303453410727E-2</v>
      </c>
      <c r="P327" s="12">
        <f t="shared" si="154"/>
        <v>6142.8934183746869</v>
      </c>
      <c r="Q327" s="12">
        <f t="shared" si="155"/>
        <v>3318.0479999999993</v>
      </c>
      <c r="R327" s="12">
        <f t="shared" si="156"/>
        <v>3417.5894399999993</v>
      </c>
      <c r="S327" s="13">
        <f t="shared" si="157"/>
        <v>7171.2000000000007</v>
      </c>
      <c r="T327" s="13">
        <f t="shared" si="142"/>
        <v>21772.799999999999</v>
      </c>
      <c r="U327" s="14">
        <v>0</v>
      </c>
      <c r="V327" s="15">
        <f t="shared" si="141"/>
        <v>7171.2000000000007</v>
      </c>
      <c r="W327" s="15">
        <f t="shared" si="158"/>
        <v>17326.903978374685</v>
      </c>
      <c r="X327" s="15">
        <f t="shared" si="139"/>
        <v>6518000</v>
      </c>
      <c r="Y327" s="15">
        <f t="shared" ref="Y327:Y369" si="162">IF((IF($Y$2&lt;=X327,W327,W327+X327-$Y$2)+Y326)&lt;0,0,IF($Y$2&lt;=X327,W327,W327+X327-$Y$2)+Y326)</f>
        <v>4459394.0949015571</v>
      </c>
      <c r="Z327" s="15">
        <f t="shared" si="159"/>
        <v>6518000</v>
      </c>
      <c r="AB327" s="2">
        <v>42266</v>
      </c>
      <c r="AC327" s="12">
        <f t="shared" si="148"/>
        <v>2030.0722972333235</v>
      </c>
      <c r="AD327" s="12">
        <f t="shared" si="160"/>
        <v>1301.0979851999998</v>
      </c>
      <c r="AE327" s="12">
        <f t="shared" si="138"/>
        <v>1340.1309247559998</v>
      </c>
      <c r="AF327" s="34">
        <f t="shared" si="143"/>
        <v>25920</v>
      </c>
      <c r="AG327" s="36">
        <f t="shared" si="144"/>
        <v>25920</v>
      </c>
      <c r="AH327" s="15">
        <f t="shared" si="161"/>
        <v>-25230.058627522674</v>
      </c>
      <c r="AI327" s="15">
        <f t="shared" ref="AI327:AI369" si="163">IF(IF(AH327+AI326&gt;$AJ$2,$AJ$2,AH327+AI326)&lt;0,0,IF(AH327+AI326&gt;$AJ$2,$AJ$2,AH327+AI326))</f>
        <v>497767.46618340438</v>
      </c>
      <c r="AJ327" s="15">
        <f t="shared" si="137"/>
        <v>0</v>
      </c>
    </row>
    <row r="328" spans="1:36" x14ac:dyDescent="0.15">
      <c r="A328" s="2">
        <v>42267</v>
      </c>
      <c r="B328" s="38">
        <v>0.22625452900000001</v>
      </c>
      <c r="C328" s="12">
        <f t="shared" si="149"/>
        <v>19548.391305600002</v>
      </c>
      <c r="D328" s="12">
        <f>Výpar!$M$18/30</f>
        <v>11616.119999999999</v>
      </c>
      <c r="E328" s="12">
        <f t="shared" si="150"/>
        <v>11964.603599999999</v>
      </c>
      <c r="F328" s="13">
        <f t="shared" si="140"/>
        <v>3888</v>
      </c>
      <c r="G328" s="13">
        <f t="shared" si="151"/>
        <v>7171.2000000000007</v>
      </c>
      <c r="H328" s="14">
        <f t="shared" si="151"/>
        <v>7171.2000000000007</v>
      </c>
      <c r="I328" s="15">
        <f t="shared" si="145"/>
        <v>18230.400000000001</v>
      </c>
      <c r="J328" s="15">
        <f t="shared" si="146"/>
        <v>-10646.612294399998</v>
      </c>
      <c r="K328" s="15">
        <f t="shared" si="152"/>
        <v>3438855.9968961445</v>
      </c>
      <c r="L328" s="15">
        <f t="shared" si="153"/>
        <v>0</v>
      </c>
      <c r="N328" s="2">
        <v>42267</v>
      </c>
      <c r="O328" s="38">
        <f t="shared" si="147"/>
        <v>7.4673846000870819E-2</v>
      </c>
      <c r="P328" s="12">
        <f t="shared" si="154"/>
        <v>6451.8202944752384</v>
      </c>
      <c r="Q328" s="12">
        <f t="shared" si="155"/>
        <v>3318.0479999999993</v>
      </c>
      <c r="R328" s="12">
        <f t="shared" si="156"/>
        <v>3417.5894399999993</v>
      </c>
      <c r="S328" s="13">
        <f t="shared" si="157"/>
        <v>7171.2000000000007</v>
      </c>
      <c r="T328" s="13">
        <f t="shared" si="142"/>
        <v>21772.799999999999</v>
      </c>
      <c r="U328" s="14">
        <v>0</v>
      </c>
      <c r="V328" s="15">
        <f t="shared" si="141"/>
        <v>7171.2000000000007</v>
      </c>
      <c r="W328" s="15">
        <f t="shared" si="158"/>
        <v>17635.830854475236</v>
      </c>
      <c r="X328" s="15">
        <f t="shared" si="139"/>
        <v>6518000</v>
      </c>
      <c r="Y328" s="15">
        <f t="shared" si="162"/>
        <v>4477029.9257560326</v>
      </c>
      <c r="Z328" s="15">
        <f t="shared" si="159"/>
        <v>6518000</v>
      </c>
      <c r="AB328" s="2">
        <v>42267</v>
      </c>
      <c r="AC328" s="12">
        <f t="shared" si="148"/>
        <v>2132.1648862348907</v>
      </c>
      <c r="AD328" s="12">
        <f t="shared" si="160"/>
        <v>1301.0979851999998</v>
      </c>
      <c r="AE328" s="12">
        <f t="shared" si="138"/>
        <v>1340.1309247559998</v>
      </c>
      <c r="AF328" s="34">
        <f t="shared" si="143"/>
        <v>25920</v>
      </c>
      <c r="AG328" s="36">
        <f t="shared" si="144"/>
        <v>25920</v>
      </c>
      <c r="AH328" s="15">
        <f t="shared" si="161"/>
        <v>-25127.966038521106</v>
      </c>
      <c r="AI328" s="15">
        <f t="shared" si="163"/>
        <v>472639.50014488329</v>
      </c>
      <c r="AJ328" s="15">
        <f t="shared" ref="AJ328:AJ369" si="164">IF((IF($AJ$2&lt;=AI328,AH328,AH328+AI328-$AJ$2)+AJ327)&lt;0,0,IF($AJ$2&lt;=AI328,AH328,AH328+AI328-$AJ$2)+AJ327)</f>
        <v>0</v>
      </c>
    </row>
    <row r="329" spans="1:36" x14ac:dyDescent="0.15">
      <c r="A329" s="2">
        <v>42268</v>
      </c>
      <c r="B329" s="38">
        <v>0.245675597</v>
      </c>
      <c r="C329" s="12">
        <f t="shared" si="149"/>
        <v>21226.371580799998</v>
      </c>
      <c r="D329" s="12">
        <f>Výpar!$M$18/30</f>
        <v>11616.119999999999</v>
      </c>
      <c r="E329" s="12">
        <f t="shared" si="150"/>
        <v>11964.603599999999</v>
      </c>
      <c r="F329" s="13">
        <f t="shared" si="140"/>
        <v>3888</v>
      </c>
      <c r="G329" s="13">
        <f t="shared" si="151"/>
        <v>7171.2000000000007</v>
      </c>
      <c r="H329" s="14">
        <f t="shared" si="151"/>
        <v>7171.2000000000007</v>
      </c>
      <c r="I329" s="15">
        <f t="shared" si="145"/>
        <v>18230.400000000001</v>
      </c>
      <c r="J329" s="15">
        <f t="shared" si="146"/>
        <v>-8968.6320192000021</v>
      </c>
      <c r="K329" s="15">
        <f t="shared" si="152"/>
        <v>3429887.3648769446</v>
      </c>
      <c r="L329" s="15">
        <f t="shared" si="153"/>
        <v>0</v>
      </c>
      <c r="N329" s="2">
        <v>42268</v>
      </c>
      <c r="O329" s="38">
        <f t="shared" si="147"/>
        <v>8.108364406066762E-2</v>
      </c>
      <c r="P329" s="12">
        <f t="shared" si="154"/>
        <v>7005.626846841682</v>
      </c>
      <c r="Q329" s="12">
        <f t="shared" si="155"/>
        <v>3318.0479999999993</v>
      </c>
      <c r="R329" s="12">
        <f t="shared" si="156"/>
        <v>3417.5894399999993</v>
      </c>
      <c r="S329" s="13">
        <f t="shared" si="157"/>
        <v>7171.2000000000007</v>
      </c>
      <c r="T329" s="13">
        <f t="shared" si="142"/>
        <v>21772.799999999999</v>
      </c>
      <c r="U329" s="14">
        <v>0</v>
      </c>
      <c r="V329" s="15">
        <f t="shared" si="141"/>
        <v>7171.2000000000007</v>
      </c>
      <c r="W329" s="15">
        <f t="shared" si="158"/>
        <v>18189.637406841681</v>
      </c>
      <c r="X329" s="15">
        <f t="shared" si="139"/>
        <v>6518000</v>
      </c>
      <c r="Y329" s="15">
        <f t="shared" si="162"/>
        <v>4495219.5631628744</v>
      </c>
      <c r="Z329" s="15">
        <f t="shared" si="159"/>
        <v>6518000</v>
      </c>
      <c r="AB329" s="2">
        <v>42268</v>
      </c>
      <c r="AC329" s="12">
        <f t="shared" si="148"/>
        <v>2315.1840700974162</v>
      </c>
      <c r="AD329" s="12">
        <f t="shared" si="160"/>
        <v>1301.0979851999998</v>
      </c>
      <c r="AE329" s="12">
        <f t="shared" ref="AE329:AE369" si="165">AD329*1.03</f>
        <v>1340.1309247559998</v>
      </c>
      <c r="AF329" s="34">
        <f t="shared" si="143"/>
        <v>25920</v>
      </c>
      <c r="AG329" s="36">
        <f t="shared" si="144"/>
        <v>25920</v>
      </c>
      <c r="AH329" s="15">
        <f t="shared" si="161"/>
        <v>-24944.946854658581</v>
      </c>
      <c r="AI329" s="15">
        <f t="shared" si="163"/>
        <v>447694.55329022469</v>
      </c>
      <c r="AJ329" s="15">
        <f t="shared" si="164"/>
        <v>0</v>
      </c>
    </row>
    <row r="330" spans="1:36" x14ac:dyDescent="0.15">
      <c r="A330" s="2">
        <v>42269</v>
      </c>
      <c r="B330" s="38">
        <v>0.249335208</v>
      </c>
      <c r="C330" s="12">
        <f t="shared" si="149"/>
        <v>21542.561971200001</v>
      </c>
      <c r="D330" s="12">
        <f>Výpar!$M$18/30</f>
        <v>11616.119999999999</v>
      </c>
      <c r="E330" s="12">
        <f t="shared" si="150"/>
        <v>11964.603599999999</v>
      </c>
      <c r="F330" s="13">
        <f t="shared" si="140"/>
        <v>3888</v>
      </c>
      <c r="G330" s="13">
        <f t="shared" si="151"/>
        <v>7171.2000000000007</v>
      </c>
      <c r="H330" s="14">
        <f t="shared" si="151"/>
        <v>7171.2000000000007</v>
      </c>
      <c r="I330" s="15">
        <f t="shared" si="145"/>
        <v>18230.400000000001</v>
      </c>
      <c r="J330" s="15">
        <f t="shared" si="146"/>
        <v>-8652.4416287999993</v>
      </c>
      <c r="K330" s="15">
        <f t="shared" si="152"/>
        <v>3421234.9232481448</v>
      </c>
      <c r="L330" s="15">
        <f t="shared" si="153"/>
        <v>0</v>
      </c>
      <c r="N330" s="2">
        <v>42269</v>
      </c>
      <c r="O330" s="38">
        <f t="shared" si="147"/>
        <v>8.2291475035123365E-2</v>
      </c>
      <c r="P330" s="12">
        <f t="shared" si="154"/>
        <v>7109.9834430346591</v>
      </c>
      <c r="Q330" s="12">
        <f t="shared" si="155"/>
        <v>3318.0479999999993</v>
      </c>
      <c r="R330" s="12">
        <f t="shared" si="156"/>
        <v>3417.5894399999993</v>
      </c>
      <c r="S330" s="13">
        <f t="shared" si="157"/>
        <v>7171.2000000000007</v>
      </c>
      <c r="T330" s="13">
        <f t="shared" si="142"/>
        <v>21772.799999999999</v>
      </c>
      <c r="U330" s="14">
        <v>0</v>
      </c>
      <c r="V330" s="15">
        <f t="shared" si="141"/>
        <v>7171.2000000000007</v>
      </c>
      <c r="W330" s="15">
        <f t="shared" si="158"/>
        <v>18293.994003034659</v>
      </c>
      <c r="X330" s="15">
        <f t="shared" ref="X330:X369" si="166">IF(IF(W330+X329&gt;$Y$2,$Y$2,W330+X329)&lt;0,0,IF(W330+X329&gt;$Y$2,$Y$2,W330+X329))</f>
        <v>6518000</v>
      </c>
      <c r="Y330" s="15">
        <f t="shared" si="162"/>
        <v>4513513.5571659086</v>
      </c>
      <c r="Z330" s="15">
        <f t="shared" si="159"/>
        <v>6518000</v>
      </c>
      <c r="AB330" s="2">
        <v>42269</v>
      </c>
      <c r="AC330" s="12">
        <f t="shared" si="148"/>
        <v>2349.6713093406097</v>
      </c>
      <c r="AD330" s="12">
        <f t="shared" si="160"/>
        <v>1301.0979851999998</v>
      </c>
      <c r="AE330" s="12">
        <f t="shared" si="165"/>
        <v>1340.1309247559998</v>
      </c>
      <c r="AF330" s="34">
        <f t="shared" si="143"/>
        <v>25920</v>
      </c>
      <c r="AG330" s="36">
        <f t="shared" si="144"/>
        <v>25920</v>
      </c>
      <c r="AH330" s="15">
        <f t="shared" si="161"/>
        <v>-24910.459615415388</v>
      </c>
      <c r="AI330" s="15">
        <f t="shared" si="163"/>
        <v>422784.09367480932</v>
      </c>
      <c r="AJ330" s="15">
        <f t="shared" si="164"/>
        <v>0</v>
      </c>
    </row>
    <row r="331" spans="1:36" x14ac:dyDescent="0.15">
      <c r="A331" s="2">
        <v>42270</v>
      </c>
      <c r="B331" s="38">
        <v>0.260314041</v>
      </c>
      <c r="C331" s="12">
        <f t="shared" si="149"/>
        <v>22491.133142399998</v>
      </c>
      <c r="D331" s="12">
        <f>Výpar!$M$18/30</f>
        <v>11616.119999999999</v>
      </c>
      <c r="E331" s="12">
        <f t="shared" si="150"/>
        <v>11964.603599999999</v>
      </c>
      <c r="F331" s="13">
        <f t="shared" ref="F331:F369" si="167">IF(K330&lt;4/5*$L$2,0.135*86400*1/3,0.135*86400)</f>
        <v>3888</v>
      </c>
      <c r="G331" s="13">
        <f t="shared" si="151"/>
        <v>7171.2000000000007</v>
      </c>
      <c r="H331" s="14">
        <f t="shared" si="151"/>
        <v>7171.2000000000007</v>
      </c>
      <c r="I331" s="15">
        <f t="shared" si="145"/>
        <v>18230.400000000001</v>
      </c>
      <c r="J331" s="15">
        <f t="shared" si="146"/>
        <v>-7703.8704576000018</v>
      </c>
      <c r="K331" s="15">
        <f t="shared" si="152"/>
        <v>3413531.0527905449</v>
      </c>
      <c r="L331" s="15">
        <f t="shared" si="153"/>
        <v>0</v>
      </c>
      <c r="N331" s="2">
        <v>42270</v>
      </c>
      <c r="O331" s="38">
        <f t="shared" si="147"/>
        <v>8.591496795849056E-2</v>
      </c>
      <c r="P331" s="12">
        <f t="shared" si="154"/>
        <v>7423.0532316135841</v>
      </c>
      <c r="Q331" s="12">
        <f t="shared" si="155"/>
        <v>3318.0479999999993</v>
      </c>
      <c r="R331" s="12">
        <f t="shared" si="156"/>
        <v>3417.5894399999993</v>
      </c>
      <c r="S331" s="13">
        <f t="shared" si="157"/>
        <v>7171.2000000000007</v>
      </c>
      <c r="T331" s="13">
        <f t="shared" si="142"/>
        <v>21772.799999999999</v>
      </c>
      <c r="U331" s="14">
        <v>0</v>
      </c>
      <c r="V331" s="15">
        <f t="shared" si="141"/>
        <v>7171.2000000000007</v>
      </c>
      <c r="W331" s="15">
        <f t="shared" si="158"/>
        <v>18607.063791613582</v>
      </c>
      <c r="X331" s="15">
        <f t="shared" si="166"/>
        <v>6518000</v>
      </c>
      <c r="Y331" s="15">
        <f t="shared" si="162"/>
        <v>4532120.6209575227</v>
      </c>
      <c r="Z331" s="15">
        <f t="shared" si="159"/>
        <v>6518000</v>
      </c>
      <c r="AB331" s="2">
        <v>42270</v>
      </c>
      <c r="AC331" s="12">
        <f t="shared" si="148"/>
        <v>2453.1330270701883</v>
      </c>
      <c r="AD331" s="12">
        <f t="shared" si="160"/>
        <v>1301.0979851999998</v>
      </c>
      <c r="AE331" s="12">
        <f t="shared" si="165"/>
        <v>1340.1309247559998</v>
      </c>
      <c r="AF331" s="34">
        <f t="shared" si="143"/>
        <v>25920</v>
      </c>
      <c r="AG331" s="36">
        <f t="shared" si="144"/>
        <v>25920</v>
      </c>
      <c r="AH331" s="15">
        <f t="shared" si="161"/>
        <v>-24806.997897685811</v>
      </c>
      <c r="AI331" s="15">
        <f t="shared" si="163"/>
        <v>397977.09577712353</v>
      </c>
      <c r="AJ331" s="15">
        <f t="shared" si="164"/>
        <v>0</v>
      </c>
    </row>
    <row r="332" spans="1:36" x14ac:dyDescent="0.15">
      <c r="A332" s="2">
        <v>42271</v>
      </c>
      <c r="B332" s="38">
        <v>0.85910020799999998</v>
      </c>
      <c r="C332" s="12">
        <f t="shared" si="149"/>
        <v>74226.257971200001</v>
      </c>
      <c r="D332" s="12">
        <f>Výpar!$M$18/30</f>
        <v>11616.119999999999</v>
      </c>
      <c r="E332" s="12">
        <f t="shared" si="150"/>
        <v>11964.603599999999</v>
      </c>
      <c r="F332" s="13">
        <f t="shared" si="167"/>
        <v>3888</v>
      </c>
      <c r="G332" s="13">
        <f t="shared" si="151"/>
        <v>7171.2000000000007</v>
      </c>
      <c r="H332" s="14">
        <f t="shared" si="151"/>
        <v>7171.2000000000007</v>
      </c>
      <c r="I332" s="15">
        <f t="shared" si="145"/>
        <v>18230.400000000001</v>
      </c>
      <c r="J332" s="15">
        <f t="shared" si="146"/>
        <v>44031.254371200004</v>
      </c>
      <c r="K332" s="15">
        <f t="shared" si="152"/>
        <v>3457562.3071617451</v>
      </c>
      <c r="L332" s="15">
        <f t="shared" si="153"/>
        <v>0</v>
      </c>
      <c r="N332" s="2">
        <v>42271</v>
      </c>
      <c r="O332" s="38">
        <f t="shared" si="147"/>
        <v>0.28354047503512331</v>
      </c>
      <c r="P332" s="12">
        <f t="shared" si="154"/>
        <v>24497.897043034653</v>
      </c>
      <c r="Q332" s="12">
        <f t="shared" si="155"/>
        <v>3318.0479999999993</v>
      </c>
      <c r="R332" s="12">
        <f t="shared" si="156"/>
        <v>3417.5894399999993</v>
      </c>
      <c r="S332" s="13">
        <f t="shared" si="157"/>
        <v>7171.2000000000007</v>
      </c>
      <c r="T332" s="13">
        <f t="shared" si="142"/>
        <v>21772.799999999999</v>
      </c>
      <c r="U332" s="14">
        <v>0</v>
      </c>
      <c r="V332" s="15">
        <f t="shared" si="141"/>
        <v>7171.2000000000007</v>
      </c>
      <c r="W332" s="15">
        <f t="shared" si="158"/>
        <v>35681.907603034655</v>
      </c>
      <c r="X332" s="15">
        <f t="shared" si="166"/>
        <v>6518000</v>
      </c>
      <c r="Y332" s="15">
        <f t="shared" si="162"/>
        <v>4567802.5285605574</v>
      </c>
      <c r="Z332" s="15">
        <f t="shared" si="159"/>
        <v>6518000</v>
      </c>
      <c r="AB332" s="2">
        <v>42271</v>
      </c>
      <c r="AC332" s="12">
        <f t="shared" si="148"/>
        <v>8095.9409093406075</v>
      </c>
      <c r="AD332" s="12">
        <f t="shared" si="160"/>
        <v>1301.0979851999998</v>
      </c>
      <c r="AE332" s="12">
        <f t="shared" si="165"/>
        <v>1340.1309247559998</v>
      </c>
      <c r="AF332" s="34">
        <f t="shared" si="143"/>
        <v>25920</v>
      </c>
      <c r="AG332" s="36">
        <f t="shared" si="144"/>
        <v>25920</v>
      </c>
      <c r="AH332" s="15">
        <f t="shared" si="161"/>
        <v>-19164.190015415392</v>
      </c>
      <c r="AI332" s="15">
        <f t="shared" si="163"/>
        <v>378812.90576170816</v>
      </c>
      <c r="AJ332" s="15">
        <f t="shared" si="164"/>
        <v>0</v>
      </c>
    </row>
    <row r="333" spans="1:36" x14ac:dyDescent="0.15">
      <c r="A333" s="2">
        <v>42272</v>
      </c>
      <c r="B333" s="38">
        <v>0.33727057999999999</v>
      </c>
      <c r="C333" s="12">
        <f t="shared" si="149"/>
        <v>29140.178111999998</v>
      </c>
      <c r="D333" s="12">
        <f>Výpar!$M$18/30</f>
        <v>11616.119999999999</v>
      </c>
      <c r="E333" s="12">
        <f t="shared" si="150"/>
        <v>11964.603599999999</v>
      </c>
      <c r="F333" s="13">
        <f t="shared" si="167"/>
        <v>3888</v>
      </c>
      <c r="G333" s="13">
        <f t="shared" si="151"/>
        <v>7171.2000000000007</v>
      </c>
      <c r="H333" s="14">
        <f t="shared" si="151"/>
        <v>7171.2000000000007</v>
      </c>
      <c r="I333" s="15">
        <f t="shared" si="145"/>
        <v>18230.400000000001</v>
      </c>
      <c r="J333" s="15">
        <f t="shared" si="146"/>
        <v>-1054.8254880000022</v>
      </c>
      <c r="K333" s="15">
        <f t="shared" si="152"/>
        <v>3456507.481673745</v>
      </c>
      <c r="L333" s="15">
        <f t="shared" si="153"/>
        <v>0</v>
      </c>
      <c r="N333" s="2">
        <v>42272</v>
      </c>
      <c r="O333" s="38">
        <f t="shared" si="147"/>
        <v>0.11131397662119011</v>
      </c>
      <c r="P333" s="12">
        <f t="shared" si="154"/>
        <v>9617.5275800708259</v>
      </c>
      <c r="Q333" s="12">
        <f t="shared" si="155"/>
        <v>3318.0479999999993</v>
      </c>
      <c r="R333" s="12">
        <f t="shared" si="156"/>
        <v>3417.5894399999993</v>
      </c>
      <c r="S333" s="13">
        <f t="shared" si="157"/>
        <v>7171.2000000000007</v>
      </c>
      <c r="T333" s="13">
        <f t="shared" si="142"/>
        <v>21772.799999999999</v>
      </c>
      <c r="U333" s="14">
        <v>0</v>
      </c>
      <c r="V333" s="15">
        <f t="shared" si="141"/>
        <v>7171.2000000000007</v>
      </c>
      <c r="W333" s="15">
        <f t="shared" si="158"/>
        <v>20801.538140070825</v>
      </c>
      <c r="X333" s="15">
        <f t="shared" si="166"/>
        <v>6518000</v>
      </c>
      <c r="Y333" s="15">
        <f t="shared" si="162"/>
        <v>4588604.066700628</v>
      </c>
      <c r="Z333" s="15">
        <f t="shared" si="159"/>
        <v>6518000</v>
      </c>
      <c r="AB333" s="2">
        <v>42272</v>
      </c>
      <c r="AC333" s="12">
        <f t="shared" si="148"/>
        <v>3178.3517926223512</v>
      </c>
      <c r="AD333" s="12">
        <f t="shared" si="160"/>
        <v>1301.0979851999998</v>
      </c>
      <c r="AE333" s="12">
        <f t="shared" si="165"/>
        <v>1340.1309247559998</v>
      </c>
      <c r="AF333" s="34">
        <f t="shared" si="143"/>
        <v>25920</v>
      </c>
      <c r="AG333" s="36">
        <f t="shared" si="144"/>
        <v>25920</v>
      </c>
      <c r="AH333" s="15">
        <f t="shared" si="161"/>
        <v>-24081.779132133648</v>
      </c>
      <c r="AI333" s="15">
        <f t="shared" si="163"/>
        <v>354731.12662957452</v>
      </c>
      <c r="AJ333" s="15">
        <f t="shared" si="164"/>
        <v>0</v>
      </c>
    </row>
    <row r="334" spans="1:36" x14ac:dyDescent="0.15">
      <c r="A334" s="2">
        <v>42273</v>
      </c>
      <c r="B334" s="38">
        <v>0.293204729</v>
      </c>
      <c r="C334" s="12">
        <f t="shared" si="149"/>
        <v>25332.888585600002</v>
      </c>
      <c r="D334" s="12">
        <f>Výpar!$M$18/30</f>
        <v>11616.119999999999</v>
      </c>
      <c r="E334" s="12">
        <f t="shared" si="150"/>
        <v>11964.603599999999</v>
      </c>
      <c r="F334" s="13">
        <f t="shared" si="167"/>
        <v>3888</v>
      </c>
      <c r="G334" s="13">
        <f t="shared" si="151"/>
        <v>7171.2000000000007</v>
      </c>
      <c r="H334" s="14">
        <f t="shared" si="151"/>
        <v>7171.2000000000007</v>
      </c>
      <c r="I334" s="15">
        <f t="shared" si="145"/>
        <v>18230.400000000001</v>
      </c>
      <c r="J334" s="15">
        <f t="shared" si="146"/>
        <v>-4862.1150143999985</v>
      </c>
      <c r="K334" s="15">
        <f t="shared" si="152"/>
        <v>3451645.3666593451</v>
      </c>
      <c r="L334" s="15">
        <f t="shared" si="153"/>
        <v>0</v>
      </c>
      <c r="N334" s="2">
        <v>42273</v>
      </c>
      <c r="O334" s="38">
        <f t="shared" si="147"/>
        <v>9.677032710391871E-2</v>
      </c>
      <c r="P334" s="12">
        <f t="shared" si="154"/>
        <v>8360.9562617785759</v>
      </c>
      <c r="Q334" s="12">
        <f t="shared" si="155"/>
        <v>3318.0479999999993</v>
      </c>
      <c r="R334" s="12">
        <f t="shared" si="156"/>
        <v>3417.5894399999993</v>
      </c>
      <c r="S334" s="13">
        <f t="shared" si="157"/>
        <v>7171.2000000000007</v>
      </c>
      <c r="T334" s="13">
        <f t="shared" si="142"/>
        <v>21772.799999999999</v>
      </c>
      <c r="U334" s="14">
        <v>0</v>
      </c>
      <c r="V334" s="15">
        <f t="shared" si="141"/>
        <v>7171.2000000000007</v>
      </c>
      <c r="W334" s="15">
        <f t="shared" si="158"/>
        <v>19544.966821778573</v>
      </c>
      <c r="X334" s="15">
        <f t="shared" si="166"/>
        <v>6518000</v>
      </c>
      <c r="Y334" s="15">
        <f t="shared" si="162"/>
        <v>4608149.0335224066</v>
      </c>
      <c r="Z334" s="15">
        <f t="shared" si="159"/>
        <v>6518000</v>
      </c>
      <c r="AB334" s="2">
        <v>42273</v>
      </c>
      <c r="AC334" s="12">
        <f t="shared" si="148"/>
        <v>2763.0864690970097</v>
      </c>
      <c r="AD334" s="12">
        <f t="shared" si="160"/>
        <v>1301.0979851999998</v>
      </c>
      <c r="AE334" s="12">
        <f t="shared" si="165"/>
        <v>1340.1309247559998</v>
      </c>
      <c r="AF334" s="34">
        <f t="shared" si="143"/>
        <v>25920</v>
      </c>
      <c r="AG334" s="36">
        <f t="shared" si="144"/>
        <v>25920</v>
      </c>
      <c r="AH334" s="15">
        <f t="shared" si="161"/>
        <v>-24497.04445565899</v>
      </c>
      <c r="AI334" s="15">
        <f t="shared" si="163"/>
        <v>330234.08217391552</v>
      </c>
      <c r="AJ334" s="15">
        <f t="shared" si="164"/>
        <v>0</v>
      </c>
    </row>
    <row r="335" spans="1:36" x14ac:dyDescent="0.15">
      <c r="A335" s="2">
        <v>42274</v>
      </c>
      <c r="B335" s="38">
        <v>0.82724745700000002</v>
      </c>
      <c r="C335" s="12">
        <f t="shared" si="149"/>
        <v>71474.180284800008</v>
      </c>
      <c r="D335" s="12">
        <f>Výpar!$M$18/30</f>
        <v>11616.119999999999</v>
      </c>
      <c r="E335" s="12">
        <f t="shared" si="150"/>
        <v>11964.603599999999</v>
      </c>
      <c r="F335" s="13">
        <f t="shared" si="167"/>
        <v>3888</v>
      </c>
      <c r="G335" s="13">
        <f t="shared" si="151"/>
        <v>7171.2000000000007</v>
      </c>
      <c r="H335" s="14">
        <f t="shared" si="151"/>
        <v>7171.2000000000007</v>
      </c>
      <c r="I335" s="15">
        <f t="shared" si="145"/>
        <v>18230.400000000001</v>
      </c>
      <c r="J335" s="15">
        <f t="shared" si="146"/>
        <v>41279.176684800012</v>
      </c>
      <c r="K335" s="15">
        <f t="shared" si="152"/>
        <v>3492924.5433441452</v>
      </c>
      <c r="L335" s="15">
        <f t="shared" si="153"/>
        <v>0</v>
      </c>
      <c r="N335" s="2">
        <v>42274</v>
      </c>
      <c r="O335" s="38">
        <f t="shared" si="147"/>
        <v>0.27302768029288821</v>
      </c>
      <c r="P335" s="12">
        <f t="shared" si="154"/>
        <v>23589.591577305542</v>
      </c>
      <c r="Q335" s="12">
        <f t="shared" si="155"/>
        <v>3318.0479999999993</v>
      </c>
      <c r="R335" s="12">
        <f t="shared" si="156"/>
        <v>3417.5894399999993</v>
      </c>
      <c r="S335" s="13">
        <f t="shared" si="157"/>
        <v>7171.2000000000007</v>
      </c>
      <c r="T335" s="13">
        <f t="shared" si="142"/>
        <v>21772.799999999999</v>
      </c>
      <c r="U335" s="14">
        <v>0</v>
      </c>
      <c r="V335" s="15">
        <f t="shared" si="141"/>
        <v>7171.2000000000007</v>
      </c>
      <c r="W335" s="15">
        <f t="shared" si="158"/>
        <v>34773.602137305541</v>
      </c>
      <c r="X335" s="15">
        <f t="shared" si="166"/>
        <v>6518000</v>
      </c>
      <c r="Y335" s="15">
        <f t="shared" si="162"/>
        <v>4642922.6356597124</v>
      </c>
      <c r="Z335" s="15">
        <f t="shared" si="159"/>
        <v>6518000</v>
      </c>
      <c r="AB335" s="2">
        <v>42274</v>
      </c>
      <c r="AC335" s="12">
        <f t="shared" si="148"/>
        <v>7795.768720468388</v>
      </c>
      <c r="AD335" s="12">
        <f t="shared" si="160"/>
        <v>1301.0979851999998</v>
      </c>
      <c r="AE335" s="12">
        <f t="shared" si="165"/>
        <v>1340.1309247559998</v>
      </c>
      <c r="AF335" s="34">
        <f t="shared" si="143"/>
        <v>25920</v>
      </c>
      <c r="AG335" s="36">
        <f t="shared" si="144"/>
        <v>25920</v>
      </c>
      <c r="AH335" s="15">
        <f t="shared" si="161"/>
        <v>-19464.362204287609</v>
      </c>
      <c r="AI335" s="15">
        <f t="shared" si="163"/>
        <v>310769.71996962791</v>
      </c>
      <c r="AJ335" s="15">
        <f t="shared" si="164"/>
        <v>0</v>
      </c>
    </row>
    <row r="336" spans="1:36" x14ac:dyDescent="0.15">
      <c r="A336" s="2">
        <v>42275</v>
      </c>
      <c r="B336" s="38">
        <v>0.30522280699999998</v>
      </c>
      <c r="C336" s="12">
        <f t="shared" si="149"/>
        <v>26371.250524799998</v>
      </c>
      <c r="D336" s="12">
        <f>Výpar!$M$18/30</f>
        <v>11616.119999999999</v>
      </c>
      <c r="E336" s="12">
        <f t="shared" si="150"/>
        <v>11964.603599999999</v>
      </c>
      <c r="F336" s="13">
        <f t="shared" si="167"/>
        <v>3888</v>
      </c>
      <c r="G336" s="13">
        <f t="shared" si="151"/>
        <v>7171.2000000000007</v>
      </c>
      <c r="H336" s="14">
        <f t="shared" si="151"/>
        <v>7171.2000000000007</v>
      </c>
      <c r="I336" s="15">
        <f t="shared" si="145"/>
        <v>18230.400000000001</v>
      </c>
      <c r="J336" s="15">
        <f t="shared" si="146"/>
        <v>-3823.7530752000021</v>
      </c>
      <c r="K336" s="15">
        <f t="shared" si="152"/>
        <v>3489100.790268945</v>
      </c>
      <c r="L336" s="15">
        <f t="shared" si="153"/>
        <v>0</v>
      </c>
      <c r="N336" s="2">
        <v>42275</v>
      </c>
      <c r="O336" s="38">
        <f t="shared" si="147"/>
        <v>0.10073681612743103</v>
      </c>
      <c r="P336" s="12">
        <f t="shared" si="154"/>
        <v>8703.6609134100418</v>
      </c>
      <c r="Q336" s="12">
        <f t="shared" si="155"/>
        <v>3318.0479999999993</v>
      </c>
      <c r="R336" s="12">
        <f t="shared" si="156"/>
        <v>3417.5894399999993</v>
      </c>
      <c r="S336" s="13">
        <f t="shared" si="157"/>
        <v>7171.2000000000007</v>
      </c>
      <c r="T336" s="13">
        <f t="shared" si="142"/>
        <v>21772.799999999999</v>
      </c>
      <c r="U336" s="14">
        <v>0</v>
      </c>
      <c r="V336" s="15">
        <f t="shared" si="141"/>
        <v>7171.2000000000007</v>
      </c>
      <c r="W336" s="15">
        <f t="shared" si="158"/>
        <v>19887.671473410039</v>
      </c>
      <c r="X336" s="15">
        <f t="shared" si="166"/>
        <v>6518000</v>
      </c>
      <c r="Y336" s="15">
        <f t="shared" si="162"/>
        <v>4662810.3071331223</v>
      </c>
      <c r="Z336" s="15">
        <f t="shared" si="159"/>
        <v>6518000</v>
      </c>
      <c r="AB336" s="2">
        <v>42275</v>
      </c>
      <c r="AC336" s="12">
        <f t="shared" si="148"/>
        <v>2876.3417662390707</v>
      </c>
      <c r="AD336" s="12">
        <f t="shared" si="160"/>
        <v>1301.0979851999998</v>
      </c>
      <c r="AE336" s="12">
        <f t="shared" si="165"/>
        <v>1340.1309247559998</v>
      </c>
      <c r="AF336" s="34">
        <f t="shared" si="143"/>
        <v>25920</v>
      </c>
      <c r="AG336" s="36">
        <f t="shared" si="144"/>
        <v>25920</v>
      </c>
      <c r="AH336" s="15">
        <f t="shared" si="161"/>
        <v>-24383.789158516927</v>
      </c>
      <c r="AI336" s="15">
        <f t="shared" si="163"/>
        <v>286385.930811111</v>
      </c>
      <c r="AJ336" s="15">
        <f t="shared" si="164"/>
        <v>0</v>
      </c>
    </row>
    <row r="337" spans="1:36" x14ac:dyDescent="0.15">
      <c r="A337" s="2">
        <v>42276</v>
      </c>
      <c r="B337" s="38">
        <v>0.86709611799999997</v>
      </c>
      <c r="C337" s="12">
        <f t="shared" si="149"/>
        <v>74917.104595199999</v>
      </c>
      <c r="D337" s="12">
        <f>Výpar!$M$18/30</f>
        <v>11616.119999999999</v>
      </c>
      <c r="E337" s="12">
        <f t="shared" si="150"/>
        <v>11964.603599999999</v>
      </c>
      <c r="F337" s="13">
        <f t="shared" si="167"/>
        <v>3888</v>
      </c>
      <c r="G337" s="13">
        <f t="shared" si="151"/>
        <v>7171.2000000000007</v>
      </c>
      <c r="H337" s="14">
        <f t="shared" si="151"/>
        <v>7171.2000000000007</v>
      </c>
      <c r="I337" s="15">
        <f t="shared" si="145"/>
        <v>18230.400000000001</v>
      </c>
      <c r="J337" s="15">
        <f t="shared" si="146"/>
        <v>44722.100995200002</v>
      </c>
      <c r="K337" s="15">
        <f t="shared" si="152"/>
        <v>3533822.8912641453</v>
      </c>
      <c r="L337" s="15">
        <f t="shared" si="153"/>
        <v>0</v>
      </c>
      <c r="N337" s="2">
        <v>42276</v>
      </c>
      <c r="O337" s="38">
        <f t="shared" si="147"/>
        <v>0.28617947348795353</v>
      </c>
      <c r="P337" s="12">
        <f t="shared" si="154"/>
        <v>24725.906509359185</v>
      </c>
      <c r="Q337" s="12">
        <f t="shared" si="155"/>
        <v>3318.0479999999993</v>
      </c>
      <c r="R337" s="12">
        <f t="shared" si="156"/>
        <v>3417.5894399999993</v>
      </c>
      <c r="S337" s="13">
        <f t="shared" si="157"/>
        <v>7171.2000000000007</v>
      </c>
      <c r="T337" s="13">
        <f t="shared" si="142"/>
        <v>21772.799999999999</v>
      </c>
      <c r="U337" s="14">
        <v>0</v>
      </c>
      <c r="V337" s="15">
        <f t="shared" si="141"/>
        <v>7171.2000000000007</v>
      </c>
      <c r="W337" s="15">
        <f t="shared" si="158"/>
        <v>35909.91706935918</v>
      </c>
      <c r="X337" s="15">
        <f t="shared" si="166"/>
        <v>6518000</v>
      </c>
      <c r="Y337" s="15">
        <f t="shared" si="162"/>
        <v>4698720.2242024811</v>
      </c>
      <c r="Z337" s="15">
        <f t="shared" si="159"/>
        <v>6518000</v>
      </c>
      <c r="AB337" s="2">
        <v>42276</v>
      </c>
      <c r="AC337" s="12">
        <f t="shared" si="148"/>
        <v>8171.2923226840057</v>
      </c>
      <c r="AD337" s="12">
        <f t="shared" si="160"/>
        <v>1301.0979851999998</v>
      </c>
      <c r="AE337" s="12">
        <f t="shared" si="165"/>
        <v>1340.1309247559998</v>
      </c>
      <c r="AF337" s="34">
        <f t="shared" si="143"/>
        <v>25920</v>
      </c>
      <c r="AG337" s="36">
        <f t="shared" si="144"/>
        <v>25920</v>
      </c>
      <c r="AH337" s="15">
        <f t="shared" si="161"/>
        <v>-19088.838602071992</v>
      </c>
      <c r="AI337" s="15">
        <f t="shared" si="163"/>
        <v>267297.09220903902</v>
      </c>
      <c r="AJ337" s="15">
        <f t="shared" si="164"/>
        <v>0</v>
      </c>
    </row>
    <row r="338" spans="1:36" x14ac:dyDescent="0.15">
      <c r="A338" s="2">
        <v>42277</v>
      </c>
      <c r="B338" s="38">
        <v>2.4775736089999998</v>
      </c>
      <c r="C338" s="12">
        <f t="shared" si="149"/>
        <v>214062.35981759999</v>
      </c>
      <c r="D338" s="12">
        <f>Výpar!$M$18/30</f>
        <v>11616.119999999999</v>
      </c>
      <c r="E338" s="12">
        <f t="shared" si="150"/>
        <v>11964.603599999999</v>
      </c>
      <c r="F338" s="13">
        <f t="shared" si="167"/>
        <v>3888</v>
      </c>
      <c r="G338" s="13">
        <f t="shared" si="151"/>
        <v>7171.2000000000007</v>
      </c>
      <c r="H338" s="14">
        <f t="shared" si="151"/>
        <v>7171.2000000000007</v>
      </c>
      <c r="I338" s="15">
        <f t="shared" si="145"/>
        <v>18230.400000000001</v>
      </c>
      <c r="J338" s="15">
        <f t="shared" si="146"/>
        <v>183867.3562176</v>
      </c>
      <c r="K338" s="15">
        <f t="shared" si="152"/>
        <v>3717690.2474817452</v>
      </c>
      <c r="L338" s="15">
        <f t="shared" si="153"/>
        <v>0</v>
      </c>
      <c r="N338" s="2">
        <v>42277</v>
      </c>
      <c r="O338" s="38">
        <f t="shared" si="147"/>
        <v>0.81770716790507958</v>
      </c>
      <c r="P338" s="12">
        <f t="shared" si="154"/>
        <v>70649.899306998879</v>
      </c>
      <c r="Q338" s="12">
        <f t="shared" si="155"/>
        <v>3318.0479999999993</v>
      </c>
      <c r="R338" s="12">
        <f t="shared" si="156"/>
        <v>3417.5894399999993</v>
      </c>
      <c r="S338" s="13">
        <f t="shared" si="157"/>
        <v>7171.2000000000007</v>
      </c>
      <c r="T338" s="13">
        <f t="shared" si="142"/>
        <v>21772.799999999999</v>
      </c>
      <c r="U338" s="14">
        <v>0</v>
      </c>
      <c r="V338" s="15">
        <f t="shared" si="141"/>
        <v>7171.2000000000007</v>
      </c>
      <c r="W338" s="15">
        <f t="shared" si="158"/>
        <v>81833.909866998874</v>
      </c>
      <c r="X338" s="15">
        <f t="shared" si="166"/>
        <v>6518000</v>
      </c>
      <c r="Y338" s="15">
        <f t="shared" si="162"/>
        <v>4780554.13406948</v>
      </c>
      <c r="Z338" s="15">
        <f t="shared" si="159"/>
        <v>6518000</v>
      </c>
      <c r="AB338" s="2">
        <v>42277</v>
      </c>
      <c r="AC338" s="12">
        <f t="shared" si="148"/>
        <v>23348.020813196857</v>
      </c>
      <c r="AD338" s="12">
        <f t="shared" si="160"/>
        <v>1301.0979851999998</v>
      </c>
      <c r="AE338" s="12">
        <f t="shared" si="165"/>
        <v>1340.1309247559998</v>
      </c>
      <c r="AF338" s="34">
        <f t="shared" si="143"/>
        <v>25920</v>
      </c>
      <c r="AG338" s="36">
        <f t="shared" si="144"/>
        <v>25920</v>
      </c>
      <c r="AH338" s="15">
        <f t="shared" si="161"/>
        <v>-3912.1101115591409</v>
      </c>
      <c r="AI338" s="15">
        <f t="shared" si="163"/>
        <v>263384.98209747986</v>
      </c>
      <c r="AJ338" s="15">
        <f t="shared" si="164"/>
        <v>0</v>
      </c>
    </row>
    <row r="339" spans="1:36" x14ac:dyDescent="0.15">
      <c r="A339" s="2">
        <v>42278</v>
      </c>
      <c r="B339" s="38">
        <v>1.375423404</v>
      </c>
      <c r="C339" s="12">
        <f t="shared" si="149"/>
        <v>118836.5821056</v>
      </c>
      <c r="D339" s="12">
        <f>Výpar!$N$18/31</f>
        <v>7808.3674698795176</v>
      </c>
      <c r="E339" s="12">
        <f t="shared" si="150"/>
        <v>8042.6184939759032</v>
      </c>
      <c r="F339" s="13">
        <f t="shared" si="167"/>
        <v>3888</v>
      </c>
      <c r="G339" s="13">
        <f t="shared" si="151"/>
        <v>7171.2000000000007</v>
      </c>
      <c r="H339" s="14">
        <f t="shared" si="151"/>
        <v>7171.2000000000007</v>
      </c>
      <c r="I339" s="15">
        <f t="shared" si="145"/>
        <v>18230.400000000001</v>
      </c>
      <c r="J339" s="15">
        <f t="shared" si="146"/>
        <v>92563.563611624093</v>
      </c>
      <c r="K339" s="15">
        <f t="shared" si="152"/>
        <v>3810253.8110933695</v>
      </c>
      <c r="L339" s="15">
        <f t="shared" si="153"/>
        <v>0</v>
      </c>
      <c r="N339" s="2">
        <v>42278</v>
      </c>
      <c r="O339" s="38">
        <f t="shared" si="147"/>
        <v>0.45394961113149485</v>
      </c>
      <c r="P339" s="12">
        <f t="shared" si="154"/>
        <v>39221.246401761156</v>
      </c>
      <c r="Q339" s="12">
        <f t="shared" si="155"/>
        <v>2230.3951807228914</v>
      </c>
      <c r="R339" s="12">
        <f t="shared" si="156"/>
        <v>2297.307036144578</v>
      </c>
      <c r="S339" s="13">
        <f t="shared" si="157"/>
        <v>7171.2000000000007</v>
      </c>
      <c r="T339" s="13">
        <f t="shared" si="142"/>
        <v>21772.799999999999</v>
      </c>
      <c r="U339" s="14">
        <v>0</v>
      </c>
      <c r="V339" s="15">
        <f t="shared" si="141"/>
        <v>7171.2000000000007</v>
      </c>
      <c r="W339" s="15">
        <f t="shared" si="158"/>
        <v>51525.539365616569</v>
      </c>
      <c r="X339" s="15">
        <f t="shared" si="166"/>
        <v>6518000</v>
      </c>
      <c r="Y339" s="15">
        <f t="shared" si="162"/>
        <v>4832079.6734350966</v>
      </c>
      <c r="Z339" s="15">
        <f t="shared" si="159"/>
        <v>6518000</v>
      </c>
      <c r="AB339" s="2">
        <v>42278</v>
      </c>
      <c r="AC339" s="12">
        <f t="shared" si="148"/>
        <v>12961.638817468562</v>
      </c>
      <c r="AD339" s="12">
        <f t="shared" si="160"/>
        <v>874.59936560240953</v>
      </c>
      <c r="AE339" s="12">
        <f t="shared" si="165"/>
        <v>900.83734657048183</v>
      </c>
      <c r="AF339" s="34">
        <f t="shared" si="143"/>
        <v>25920</v>
      </c>
      <c r="AG339" s="36">
        <f t="shared" si="144"/>
        <v>25920</v>
      </c>
      <c r="AH339" s="15">
        <f t="shared" si="161"/>
        <v>-13859.198529101921</v>
      </c>
      <c r="AI339" s="15">
        <f t="shared" si="163"/>
        <v>249525.78356837796</v>
      </c>
      <c r="AJ339" s="15">
        <f t="shared" si="164"/>
        <v>0</v>
      </c>
    </row>
    <row r="340" spans="1:36" x14ac:dyDescent="0.15">
      <c r="A340" s="2">
        <v>42279</v>
      </c>
      <c r="B340" s="38">
        <v>1.9798089329999999</v>
      </c>
      <c r="C340" s="12">
        <f t="shared" si="149"/>
        <v>171055.49181119999</v>
      </c>
      <c r="D340" s="12">
        <f>Výpar!$N$18/31</f>
        <v>7808.3674698795176</v>
      </c>
      <c r="E340" s="12">
        <f t="shared" si="150"/>
        <v>8042.6184939759032</v>
      </c>
      <c r="F340" s="13">
        <f t="shared" si="167"/>
        <v>3888</v>
      </c>
      <c r="G340" s="13">
        <f t="shared" si="151"/>
        <v>7171.2000000000007</v>
      </c>
      <c r="H340" s="14">
        <f t="shared" si="151"/>
        <v>7171.2000000000007</v>
      </c>
      <c r="I340" s="15">
        <f t="shared" si="145"/>
        <v>18230.400000000001</v>
      </c>
      <c r="J340" s="15">
        <f t="shared" si="146"/>
        <v>144782.47331722407</v>
      </c>
      <c r="K340" s="15">
        <f t="shared" si="152"/>
        <v>3955036.2844105936</v>
      </c>
      <c r="L340" s="15">
        <f t="shared" si="153"/>
        <v>0</v>
      </c>
      <c r="N340" s="2">
        <v>42279</v>
      </c>
      <c r="O340" s="38">
        <f t="shared" si="147"/>
        <v>0.65342315147198826</v>
      </c>
      <c r="P340" s="12">
        <f t="shared" si="154"/>
        <v>56455.760287179786</v>
      </c>
      <c r="Q340" s="12">
        <f t="shared" si="155"/>
        <v>2230.3951807228914</v>
      </c>
      <c r="R340" s="12">
        <f t="shared" si="156"/>
        <v>2297.307036144578</v>
      </c>
      <c r="S340" s="13">
        <f t="shared" si="157"/>
        <v>7171.2000000000007</v>
      </c>
      <c r="T340" s="13">
        <f t="shared" si="142"/>
        <v>21772.799999999999</v>
      </c>
      <c r="U340" s="14">
        <v>0</v>
      </c>
      <c r="V340" s="15">
        <f t="shared" si="141"/>
        <v>7171.2000000000007</v>
      </c>
      <c r="W340" s="15">
        <f t="shared" si="158"/>
        <v>68760.053251035206</v>
      </c>
      <c r="X340" s="15">
        <f t="shared" si="166"/>
        <v>6518000</v>
      </c>
      <c r="Y340" s="15">
        <f t="shared" si="162"/>
        <v>4900839.7266861321</v>
      </c>
      <c r="Z340" s="15">
        <f t="shared" si="159"/>
        <v>6518000</v>
      </c>
      <c r="AB340" s="2">
        <v>42279</v>
      </c>
      <c r="AC340" s="12">
        <f t="shared" si="148"/>
        <v>18657.213656910997</v>
      </c>
      <c r="AD340" s="12">
        <f t="shared" si="160"/>
        <v>874.59936560240953</v>
      </c>
      <c r="AE340" s="12">
        <f t="shared" si="165"/>
        <v>900.83734657048183</v>
      </c>
      <c r="AF340" s="34">
        <f t="shared" si="143"/>
        <v>25920</v>
      </c>
      <c r="AG340" s="36">
        <f t="shared" si="144"/>
        <v>25920</v>
      </c>
      <c r="AH340" s="15">
        <f t="shared" si="161"/>
        <v>-8163.6236896594855</v>
      </c>
      <c r="AI340" s="15">
        <f t="shared" si="163"/>
        <v>241362.15987871846</v>
      </c>
      <c r="AJ340" s="15">
        <f t="shared" si="164"/>
        <v>0</v>
      </c>
    </row>
    <row r="341" spans="1:36" x14ac:dyDescent="0.15">
      <c r="A341" s="2">
        <v>42280</v>
      </c>
      <c r="B341" s="38">
        <v>1.604109821</v>
      </c>
      <c r="C341" s="12">
        <f t="shared" si="149"/>
        <v>138595.08853440001</v>
      </c>
      <c r="D341" s="12">
        <f>Výpar!$N$18/31</f>
        <v>7808.3674698795176</v>
      </c>
      <c r="E341" s="12">
        <f t="shared" si="150"/>
        <v>8042.6184939759032</v>
      </c>
      <c r="F341" s="13">
        <f t="shared" si="167"/>
        <v>3888</v>
      </c>
      <c r="G341" s="13">
        <f t="shared" si="151"/>
        <v>7171.2000000000007</v>
      </c>
      <c r="H341" s="14">
        <f t="shared" si="151"/>
        <v>7171.2000000000007</v>
      </c>
      <c r="I341" s="15">
        <f t="shared" si="145"/>
        <v>18230.400000000001</v>
      </c>
      <c r="J341" s="15">
        <f t="shared" si="146"/>
        <v>112322.07004042411</v>
      </c>
      <c r="K341" s="15">
        <f t="shared" si="152"/>
        <v>4067358.3544510175</v>
      </c>
      <c r="L341" s="15">
        <f t="shared" si="153"/>
        <v>0</v>
      </c>
      <c r="N341" s="2">
        <v>42280</v>
      </c>
      <c r="O341" s="38">
        <f t="shared" si="147"/>
        <v>0.52942608606008701</v>
      </c>
      <c r="P341" s="12">
        <f t="shared" si="154"/>
        <v>45742.41383559152</v>
      </c>
      <c r="Q341" s="12">
        <f t="shared" si="155"/>
        <v>2230.3951807228914</v>
      </c>
      <c r="R341" s="12">
        <f t="shared" si="156"/>
        <v>2297.307036144578</v>
      </c>
      <c r="S341" s="13">
        <f t="shared" si="157"/>
        <v>7171.2000000000007</v>
      </c>
      <c r="T341" s="13">
        <f t="shared" si="142"/>
        <v>21772.799999999999</v>
      </c>
      <c r="U341" s="14">
        <v>0</v>
      </c>
      <c r="V341" s="15">
        <f t="shared" si="141"/>
        <v>7171.2000000000007</v>
      </c>
      <c r="W341" s="15">
        <f t="shared" si="158"/>
        <v>58046.70679944694</v>
      </c>
      <c r="X341" s="15">
        <f t="shared" si="166"/>
        <v>6518000</v>
      </c>
      <c r="Y341" s="15">
        <f t="shared" si="162"/>
        <v>4958886.4334855787</v>
      </c>
      <c r="Z341" s="15">
        <f t="shared" si="159"/>
        <v>6518000</v>
      </c>
      <c r="AB341" s="2">
        <v>42280</v>
      </c>
      <c r="AC341" s="12">
        <f t="shared" si="148"/>
        <v>15116.721195007489</v>
      </c>
      <c r="AD341" s="12">
        <f t="shared" si="160"/>
        <v>874.59936560240953</v>
      </c>
      <c r="AE341" s="12">
        <f t="shared" si="165"/>
        <v>900.83734657048183</v>
      </c>
      <c r="AF341" s="34">
        <f t="shared" si="143"/>
        <v>25920</v>
      </c>
      <c r="AG341" s="36">
        <f t="shared" si="144"/>
        <v>25920</v>
      </c>
      <c r="AH341" s="15">
        <f t="shared" si="161"/>
        <v>-11704.116151562994</v>
      </c>
      <c r="AI341" s="15">
        <f t="shared" si="163"/>
        <v>229658.04372715548</v>
      </c>
      <c r="AJ341" s="15">
        <f t="shared" si="164"/>
        <v>0</v>
      </c>
    </row>
    <row r="342" spans="1:36" x14ac:dyDescent="0.15">
      <c r="A342" s="2">
        <v>42281</v>
      </c>
      <c r="B342" s="38">
        <v>1.9581797949999999</v>
      </c>
      <c r="C342" s="12">
        <f t="shared" si="149"/>
        <v>169186.73428800001</v>
      </c>
      <c r="D342" s="12">
        <f>Výpar!$N$18/31</f>
        <v>7808.3674698795176</v>
      </c>
      <c r="E342" s="12">
        <f t="shared" si="150"/>
        <v>8042.6184939759032</v>
      </c>
      <c r="F342" s="13">
        <f t="shared" si="167"/>
        <v>3888</v>
      </c>
      <c r="G342" s="13">
        <f t="shared" si="151"/>
        <v>7171.2000000000007</v>
      </c>
      <c r="H342" s="14">
        <f t="shared" si="151"/>
        <v>7171.2000000000007</v>
      </c>
      <c r="I342" s="15">
        <f t="shared" si="145"/>
        <v>18230.400000000001</v>
      </c>
      <c r="J342" s="15">
        <f t="shared" si="146"/>
        <v>142913.71579402412</v>
      </c>
      <c r="K342" s="15">
        <f t="shared" si="152"/>
        <v>4210272.0702450415</v>
      </c>
      <c r="L342" s="15">
        <f t="shared" si="153"/>
        <v>0</v>
      </c>
      <c r="N342" s="2">
        <v>42281</v>
      </c>
      <c r="O342" s="38">
        <f t="shared" si="147"/>
        <v>0.64628459416981121</v>
      </c>
      <c r="P342" s="12">
        <f t="shared" si="154"/>
        <v>55838.988936271686</v>
      </c>
      <c r="Q342" s="12">
        <f t="shared" si="155"/>
        <v>2230.3951807228914</v>
      </c>
      <c r="R342" s="12">
        <f t="shared" si="156"/>
        <v>2297.307036144578</v>
      </c>
      <c r="S342" s="13">
        <f t="shared" si="157"/>
        <v>7171.2000000000007</v>
      </c>
      <c r="T342" s="13">
        <f t="shared" si="142"/>
        <v>21772.799999999999</v>
      </c>
      <c r="U342" s="14">
        <v>0</v>
      </c>
      <c r="V342" s="15">
        <f t="shared" si="141"/>
        <v>7171.2000000000007</v>
      </c>
      <c r="W342" s="15">
        <f t="shared" si="158"/>
        <v>68143.281900127098</v>
      </c>
      <c r="X342" s="15">
        <f t="shared" si="166"/>
        <v>6518000</v>
      </c>
      <c r="Y342" s="15">
        <f t="shared" si="162"/>
        <v>5027029.7153857062</v>
      </c>
      <c r="Z342" s="15">
        <f t="shared" si="159"/>
        <v>6518000</v>
      </c>
      <c r="AB342" s="2">
        <v>42281</v>
      </c>
      <c r="AC342" s="12">
        <f t="shared" si="148"/>
        <v>18453.386185403771</v>
      </c>
      <c r="AD342" s="12">
        <f t="shared" si="160"/>
        <v>874.59936560240953</v>
      </c>
      <c r="AE342" s="12">
        <f t="shared" si="165"/>
        <v>900.83734657048183</v>
      </c>
      <c r="AF342" s="34">
        <f t="shared" si="143"/>
        <v>25920</v>
      </c>
      <c r="AG342" s="36">
        <f t="shared" si="144"/>
        <v>25920</v>
      </c>
      <c r="AH342" s="15">
        <f t="shared" si="161"/>
        <v>-8367.4511611667112</v>
      </c>
      <c r="AI342" s="15">
        <f t="shared" si="163"/>
        <v>221290.59256598877</v>
      </c>
      <c r="AJ342" s="15">
        <f t="shared" si="164"/>
        <v>0</v>
      </c>
    </row>
    <row r="343" spans="1:36" x14ac:dyDescent="0.15">
      <c r="A343" s="2">
        <v>42282</v>
      </c>
      <c r="B343" s="38">
        <v>1.356871428</v>
      </c>
      <c r="C343" s="12">
        <f t="shared" si="149"/>
        <v>117233.6913792</v>
      </c>
      <c r="D343" s="12">
        <f>Výpar!$N$18/31</f>
        <v>7808.3674698795176</v>
      </c>
      <c r="E343" s="12">
        <f t="shared" si="150"/>
        <v>8042.6184939759032</v>
      </c>
      <c r="F343" s="13">
        <f t="shared" si="167"/>
        <v>3888</v>
      </c>
      <c r="G343" s="13">
        <f t="shared" si="151"/>
        <v>7171.2000000000007</v>
      </c>
      <c r="H343" s="14">
        <f t="shared" si="151"/>
        <v>7171.2000000000007</v>
      </c>
      <c r="I343" s="15">
        <f t="shared" si="145"/>
        <v>18230.400000000001</v>
      </c>
      <c r="J343" s="15">
        <f t="shared" si="146"/>
        <v>90960.672885224092</v>
      </c>
      <c r="K343" s="15">
        <f t="shared" si="152"/>
        <v>4301232.7431302657</v>
      </c>
      <c r="L343" s="15">
        <f t="shared" si="153"/>
        <v>0</v>
      </c>
      <c r="N343" s="2">
        <v>42282</v>
      </c>
      <c r="O343" s="38">
        <f t="shared" si="147"/>
        <v>0.44782665127314941</v>
      </c>
      <c r="P343" s="12">
        <f t="shared" si="154"/>
        <v>38692.222670000112</v>
      </c>
      <c r="Q343" s="12">
        <f t="shared" si="155"/>
        <v>2230.3951807228914</v>
      </c>
      <c r="R343" s="12">
        <f t="shared" si="156"/>
        <v>2297.307036144578</v>
      </c>
      <c r="S343" s="13">
        <f t="shared" si="157"/>
        <v>7171.2000000000007</v>
      </c>
      <c r="T343" s="13">
        <f t="shared" si="142"/>
        <v>21772.799999999999</v>
      </c>
      <c r="U343" s="14">
        <v>0</v>
      </c>
      <c r="V343" s="15">
        <f t="shared" si="141"/>
        <v>7171.2000000000007</v>
      </c>
      <c r="W343" s="15">
        <f t="shared" si="158"/>
        <v>50996.515633855524</v>
      </c>
      <c r="X343" s="15">
        <f t="shared" si="166"/>
        <v>6518000</v>
      </c>
      <c r="Y343" s="15">
        <f t="shared" si="162"/>
        <v>5078026.2310195621</v>
      </c>
      <c r="Z343" s="15">
        <f t="shared" si="159"/>
        <v>6518000</v>
      </c>
      <c r="AB343" s="2">
        <v>42282</v>
      </c>
      <c r="AC343" s="12">
        <f t="shared" si="148"/>
        <v>12786.809734610855</v>
      </c>
      <c r="AD343" s="12">
        <f t="shared" si="160"/>
        <v>874.59936560240953</v>
      </c>
      <c r="AE343" s="12">
        <f t="shared" si="165"/>
        <v>900.83734657048183</v>
      </c>
      <c r="AF343" s="34">
        <f t="shared" si="143"/>
        <v>25920</v>
      </c>
      <c r="AG343" s="36">
        <f t="shared" si="144"/>
        <v>25920</v>
      </c>
      <c r="AH343" s="15">
        <f t="shared" si="161"/>
        <v>-14034.027611959627</v>
      </c>
      <c r="AI343" s="15">
        <f t="shared" si="163"/>
        <v>207256.56495402913</v>
      </c>
      <c r="AJ343" s="15">
        <f t="shared" si="164"/>
        <v>0</v>
      </c>
    </row>
    <row r="344" spans="1:36" x14ac:dyDescent="0.15">
      <c r="A344" s="2">
        <v>42283</v>
      </c>
      <c r="B344" s="38">
        <v>1.8794117749999999</v>
      </c>
      <c r="C344" s="12">
        <f t="shared" si="149"/>
        <v>162381.17736</v>
      </c>
      <c r="D344" s="12">
        <f>Výpar!$N$18/31</f>
        <v>7808.3674698795176</v>
      </c>
      <c r="E344" s="12">
        <f t="shared" si="150"/>
        <v>8042.6184939759032</v>
      </c>
      <c r="F344" s="13">
        <f t="shared" si="167"/>
        <v>3888</v>
      </c>
      <c r="G344" s="13">
        <f t="shared" si="151"/>
        <v>7171.2000000000007</v>
      </c>
      <c r="H344" s="14">
        <f t="shared" si="151"/>
        <v>7171.2000000000007</v>
      </c>
      <c r="I344" s="15">
        <f t="shared" si="145"/>
        <v>18230.400000000001</v>
      </c>
      <c r="J344" s="15">
        <f t="shared" si="146"/>
        <v>136108.15886602411</v>
      </c>
      <c r="K344" s="15">
        <f t="shared" si="152"/>
        <v>4437340.9019962903</v>
      </c>
      <c r="L344" s="15">
        <f t="shared" si="153"/>
        <v>0</v>
      </c>
      <c r="N344" s="2">
        <v>42283</v>
      </c>
      <c r="O344" s="38">
        <f t="shared" si="147"/>
        <v>0.6202877179027575</v>
      </c>
      <c r="P344" s="12">
        <f t="shared" si="154"/>
        <v>53592.858826798249</v>
      </c>
      <c r="Q344" s="12">
        <f t="shared" si="155"/>
        <v>2230.3951807228914</v>
      </c>
      <c r="R344" s="12">
        <f t="shared" si="156"/>
        <v>2297.307036144578</v>
      </c>
      <c r="S344" s="13">
        <f t="shared" si="157"/>
        <v>7171.2000000000007</v>
      </c>
      <c r="T344" s="13">
        <f t="shared" si="142"/>
        <v>21772.799999999999</v>
      </c>
      <c r="U344" s="14">
        <v>0</v>
      </c>
      <c r="V344" s="15">
        <f t="shared" si="141"/>
        <v>7171.2000000000007</v>
      </c>
      <c r="W344" s="15">
        <f t="shared" si="158"/>
        <v>65897.151790653661</v>
      </c>
      <c r="X344" s="15">
        <f t="shared" si="166"/>
        <v>6518000</v>
      </c>
      <c r="Y344" s="15">
        <f t="shared" si="162"/>
        <v>5143923.3828102155</v>
      </c>
      <c r="Z344" s="15">
        <f t="shared" si="159"/>
        <v>6518000</v>
      </c>
      <c r="AB344" s="2">
        <v>42283</v>
      </c>
      <c r="AC344" s="12">
        <f t="shared" si="148"/>
        <v>17711.09648563715</v>
      </c>
      <c r="AD344" s="12">
        <f t="shared" si="160"/>
        <v>874.59936560240953</v>
      </c>
      <c r="AE344" s="12">
        <f t="shared" si="165"/>
        <v>900.83734657048183</v>
      </c>
      <c r="AF344" s="34">
        <f t="shared" si="143"/>
        <v>25920</v>
      </c>
      <c r="AG344" s="36">
        <f t="shared" si="144"/>
        <v>25920</v>
      </c>
      <c r="AH344" s="15">
        <f t="shared" si="161"/>
        <v>-9109.7408609333324</v>
      </c>
      <c r="AI344" s="15">
        <f t="shared" si="163"/>
        <v>198146.82409309581</v>
      </c>
      <c r="AJ344" s="15">
        <f t="shared" si="164"/>
        <v>0</v>
      </c>
    </row>
    <row r="345" spans="1:36" x14ac:dyDescent="0.15">
      <c r="A345" s="2">
        <v>42284</v>
      </c>
      <c r="B345" s="38">
        <v>1.413027346</v>
      </c>
      <c r="C345" s="12">
        <f t="shared" si="149"/>
        <v>122085.5626944</v>
      </c>
      <c r="D345" s="12">
        <f>Výpar!$N$18/31</f>
        <v>7808.3674698795176</v>
      </c>
      <c r="E345" s="12">
        <f t="shared" si="150"/>
        <v>8042.6184939759032</v>
      </c>
      <c r="F345" s="13">
        <f t="shared" si="167"/>
        <v>3888</v>
      </c>
      <c r="G345" s="13">
        <f t="shared" si="151"/>
        <v>7171.2000000000007</v>
      </c>
      <c r="H345" s="14">
        <f t="shared" si="151"/>
        <v>7171.2000000000007</v>
      </c>
      <c r="I345" s="15">
        <f t="shared" si="145"/>
        <v>18230.400000000001</v>
      </c>
      <c r="J345" s="15">
        <f t="shared" si="146"/>
        <v>95812.54420042409</v>
      </c>
      <c r="K345" s="15">
        <f t="shared" si="152"/>
        <v>4533153.4461967144</v>
      </c>
      <c r="L345" s="15">
        <f t="shared" si="153"/>
        <v>0</v>
      </c>
      <c r="N345" s="2">
        <v>42284</v>
      </c>
      <c r="O345" s="38">
        <f t="shared" si="147"/>
        <v>0.4663605493184324</v>
      </c>
      <c r="P345" s="12">
        <f t="shared" si="154"/>
        <v>40293.551461112562</v>
      </c>
      <c r="Q345" s="12">
        <f t="shared" si="155"/>
        <v>2230.3951807228914</v>
      </c>
      <c r="R345" s="12">
        <f t="shared" si="156"/>
        <v>2297.307036144578</v>
      </c>
      <c r="S345" s="13">
        <f t="shared" si="157"/>
        <v>7171.2000000000007</v>
      </c>
      <c r="T345" s="13">
        <f t="shared" si="142"/>
        <v>21772.799999999999</v>
      </c>
      <c r="U345" s="14">
        <v>0</v>
      </c>
      <c r="V345" s="15">
        <f t="shared" si="141"/>
        <v>7171.2000000000007</v>
      </c>
      <c r="W345" s="15">
        <f t="shared" si="158"/>
        <v>52597.844424967974</v>
      </c>
      <c r="X345" s="15">
        <f t="shared" si="166"/>
        <v>6518000</v>
      </c>
      <c r="Y345" s="15">
        <f t="shared" si="162"/>
        <v>5196521.2272351831</v>
      </c>
      <c r="Z345" s="15">
        <f t="shared" si="159"/>
        <v>6518000</v>
      </c>
      <c r="AB345" s="2">
        <v>42284</v>
      </c>
      <c r="AC345" s="12">
        <f t="shared" si="148"/>
        <v>13316.008761225194</v>
      </c>
      <c r="AD345" s="12">
        <f t="shared" si="160"/>
        <v>874.59936560240953</v>
      </c>
      <c r="AE345" s="12">
        <f t="shared" si="165"/>
        <v>900.83734657048183</v>
      </c>
      <c r="AF345" s="34">
        <f t="shared" si="143"/>
        <v>25920</v>
      </c>
      <c r="AG345" s="36">
        <f t="shared" si="144"/>
        <v>25920</v>
      </c>
      <c r="AH345" s="15">
        <f t="shared" si="161"/>
        <v>-13504.828585345289</v>
      </c>
      <c r="AI345" s="15">
        <f t="shared" si="163"/>
        <v>184641.99550775051</v>
      </c>
      <c r="AJ345" s="15">
        <f t="shared" si="164"/>
        <v>0</v>
      </c>
    </row>
    <row r="346" spans="1:36" x14ac:dyDescent="0.15">
      <c r="A346" s="2">
        <v>42285</v>
      </c>
      <c r="B346" s="38">
        <v>0.86885000899999998</v>
      </c>
      <c r="C346" s="12">
        <f t="shared" si="149"/>
        <v>75068.640777599998</v>
      </c>
      <c r="D346" s="12">
        <f>Výpar!$N$18/31</f>
        <v>7808.3674698795176</v>
      </c>
      <c r="E346" s="12">
        <f t="shared" si="150"/>
        <v>8042.6184939759032</v>
      </c>
      <c r="F346" s="13">
        <f t="shared" si="167"/>
        <v>11664</v>
      </c>
      <c r="G346" s="13">
        <f t="shared" si="151"/>
        <v>7171.2000000000007</v>
      </c>
      <c r="H346" s="14">
        <f t="shared" si="151"/>
        <v>7171.2000000000007</v>
      </c>
      <c r="I346" s="15">
        <f t="shared" si="145"/>
        <v>26006.400000000001</v>
      </c>
      <c r="J346" s="15">
        <f t="shared" si="146"/>
        <v>41019.622283624092</v>
      </c>
      <c r="K346" s="15">
        <f t="shared" si="152"/>
        <v>4574173.0684803389</v>
      </c>
      <c r="L346" s="15">
        <f t="shared" si="153"/>
        <v>0</v>
      </c>
      <c r="N346" s="2">
        <v>42285</v>
      </c>
      <c r="O346" s="38">
        <f t="shared" si="147"/>
        <v>0.28675833388476046</v>
      </c>
      <c r="P346" s="12">
        <f t="shared" si="154"/>
        <v>24775.920047643303</v>
      </c>
      <c r="Q346" s="12">
        <f t="shared" si="155"/>
        <v>2230.3951807228914</v>
      </c>
      <c r="R346" s="12">
        <f t="shared" si="156"/>
        <v>2297.307036144578</v>
      </c>
      <c r="S346" s="13">
        <f t="shared" si="157"/>
        <v>7171.2000000000007</v>
      </c>
      <c r="T346" s="13">
        <f t="shared" si="142"/>
        <v>21772.799999999999</v>
      </c>
      <c r="U346" s="14">
        <v>0</v>
      </c>
      <c r="V346" s="15">
        <f t="shared" si="141"/>
        <v>7171.2000000000007</v>
      </c>
      <c r="W346" s="15">
        <f t="shared" si="158"/>
        <v>37080.213011498723</v>
      </c>
      <c r="X346" s="15">
        <f t="shared" si="166"/>
        <v>6518000</v>
      </c>
      <c r="Y346" s="15">
        <f t="shared" si="162"/>
        <v>5233601.4402466817</v>
      </c>
      <c r="Z346" s="15">
        <f t="shared" si="159"/>
        <v>6518000</v>
      </c>
      <c r="AB346" s="2">
        <v>42285</v>
      </c>
      <c r="AC346" s="12">
        <f t="shared" si="148"/>
        <v>8187.820543449403</v>
      </c>
      <c r="AD346" s="12">
        <f t="shared" si="160"/>
        <v>874.59936560240953</v>
      </c>
      <c r="AE346" s="12">
        <f t="shared" si="165"/>
        <v>900.83734657048183</v>
      </c>
      <c r="AF346" s="34">
        <f t="shared" si="143"/>
        <v>25920</v>
      </c>
      <c r="AG346" s="36">
        <f t="shared" si="144"/>
        <v>25920</v>
      </c>
      <c r="AH346" s="15">
        <f t="shared" si="161"/>
        <v>-18633.016803121078</v>
      </c>
      <c r="AI346" s="15">
        <f t="shared" si="163"/>
        <v>166008.97870462944</v>
      </c>
      <c r="AJ346" s="15">
        <f t="shared" si="164"/>
        <v>0</v>
      </c>
    </row>
    <row r="347" spans="1:36" x14ac:dyDescent="0.15">
      <c r="A347" s="2">
        <v>42286</v>
      </c>
      <c r="B347" s="38">
        <v>1.31965884</v>
      </c>
      <c r="C347" s="12">
        <f t="shared" si="149"/>
        <v>114018.523776</v>
      </c>
      <c r="D347" s="12">
        <f>Výpar!$N$18/31</f>
        <v>7808.3674698795176</v>
      </c>
      <c r="E347" s="12">
        <f t="shared" si="150"/>
        <v>8042.6184939759032</v>
      </c>
      <c r="F347" s="13">
        <f t="shared" si="167"/>
        <v>11664</v>
      </c>
      <c r="G347" s="13">
        <f t="shared" si="151"/>
        <v>7171.2000000000007</v>
      </c>
      <c r="H347" s="14">
        <f t="shared" si="151"/>
        <v>7171.2000000000007</v>
      </c>
      <c r="I347" s="15">
        <f t="shared" si="145"/>
        <v>26006.400000000001</v>
      </c>
      <c r="J347" s="15">
        <f t="shared" si="146"/>
        <v>79969.505282024096</v>
      </c>
      <c r="K347" s="15">
        <f t="shared" si="152"/>
        <v>4654142.5737623628</v>
      </c>
      <c r="L347" s="15">
        <f t="shared" si="153"/>
        <v>0</v>
      </c>
      <c r="N347" s="2">
        <v>42286</v>
      </c>
      <c r="O347" s="38">
        <f t="shared" si="147"/>
        <v>0.43554487694629895</v>
      </c>
      <c r="P347" s="12">
        <f t="shared" si="154"/>
        <v>37631.07736816023</v>
      </c>
      <c r="Q347" s="12">
        <f t="shared" si="155"/>
        <v>2230.3951807228914</v>
      </c>
      <c r="R347" s="12">
        <f t="shared" si="156"/>
        <v>2297.307036144578</v>
      </c>
      <c r="S347" s="13">
        <f t="shared" si="157"/>
        <v>7171.2000000000007</v>
      </c>
      <c r="T347" s="13">
        <f t="shared" si="142"/>
        <v>21772.799999999999</v>
      </c>
      <c r="U347" s="14">
        <v>0</v>
      </c>
      <c r="V347" s="15">
        <f t="shared" si="141"/>
        <v>7171.2000000000007</v>
      </c>
      <c r="W347" s="15">
        <f t="shared" si="158"/>
        <v>49935.370332015649</v>
      </c>
      <c r="X347" s="15">
        <f t="shared" si="166"/>
        <v>6518000</v>
      </c>
      <c r="Y347" s="15">
        <f t="shared" si="162"/>
        <v>5283536.8105786974</v>
      </c>
      <c r="Z347" s="15">
        <f t="shared" si="159"/>
        <v>6518000</v>
      </c>
      <c r="AB347" s="2">
        <v>42286</v>
      </c>
      <c r="AC347" s="12">
        <f t="shared" si="148"/>
        <v>12436.127810981714</v>
      </c>
      <c r="AD347" s="12">
        <f t="shared" si="160"/>
        <v>874.59936560240953</v>
      </c>
      <c r="AE347" s="12">
        <f t="shared" si="165"/>
        <v>900.83734657048183</v>
      </c>
      <c r="AF347" s="34">
        <f t="shared" si="143"/>
        <v>25920</v>
      </c>
      <c r="AG347" s="36">
        <f t="shared" si="144"/>
        <v>25920</v>
      </c>
      <c r="AH347" s="15">
        <f t="shared" si="161"/>
        <v>-14384.709535588769</v>
      </c>
      <c r="AI347" s="15">
        <f t="shared" si="163"/>
        <v>151624.26916904066</v>
      </c>
      <c r="AJ347" s="15">
        <f t="shared" si="164"/>
        <v>0</v>
      </c>
    </row>
    <row r="348" spans="1:36" x14ac:dyDescent="0.15">
      <c r="A348" s="2">
        <v>42287</v>
      </c>
      <c r="B348" s="38">
        <v>0.28627686000000002</v>
      </c>
      <c r="C348" s="12">
        <f t="shared" si="149"/>
        <v>24734.320704000002</v>
      </c>
      <c r="D348" s="12">
        <f>Výpar!$N$18/31</f>
        <v>7808.3674698795176</v>
      </c>
      <c r="E348" s="12">
        <f t="shared" si="150"/>
        <v>8042.6184939759032</v>
      </c>
      <c r="F348" s="13">
        <f t="shared" si="167"/>
        <v>11664</v>
      </c>
      <c r="G348" s="13">
        <f t="shared" si="151"/>
        <v>7171.2000000000007</v>
      </c>
      <c r="H348" s="14">
        <f t="shared" si="151"/>
        <v>7171.2000000000007</v>
      </c>
      <c r="I348" s="15">
        <f t="shared" si="145"/>
        <v>26006.400000000001</v>
      </c>
      <c r="J348" s="15">
        <f t="shared" si="146"/>
        <v>-9314.697789975904</v>
      </c>
      <c r="K348" s="15">
        <f t="shared" si="152"/>
        <v>4644827.8759723874</v>
      </c>
      <c r="L348" s="15">
        <f t="shared" si="153"/>
        <v>0</v>
      </c>
      <c r="N348" s="2">
        <v>42287</v>
      </c>
      <c r="O348" s="38">
        <f t="shared" si="147"/>
        <v>9.4483828685050786E-2</v>
      </c>
      <c r="P348" s="12">
        <f t="shared" si="154"/>
        <v>8163.402798388388</v>
      </c>
      <c r="Q348" s="12">
        <f t="shared" si="155"/>
        <v>2230.3951807228914</v>
      </c>
      <c r="R348" s="12">
        <f t="shared" si="156"/>
        <v>2297.307036144578</v>
      </c>
      <c r="S348" s="13">
        <f t="shared" si="157"/>
        <v>7171.2000000000007</v>
      </c>
      <c r="T348" s="13">
        <f t="shared" si="142"/>
        <v>21772.799999999999</v>
      </c>
      <c r="U348" s="14">
        <v>0</v>
      </c>
      <c r="V348" s="15">
        <f t="shared" si="141"/>
        <v>7171.2000000000007</v>
      </c>
      <c r="W348" s="15">
        <f t="shared" si="158"/>
        <v>20467.695762243809</v>
      </c>
      <c r="X348" s="15">
        <f t="shared" si="166"/>
        <v>6518000</v>
      </c>
      <c r="Y348" s="15">
        <f t="shared" si="162"/>
        <v>5304004.5063409414</v>
      </c>
      <c r="Z348" s="15">
        <f t="shared" si="159"/>
        <v>6518000</v>
      </c>
      <c r="AB348" s="2">
        <v>42287</v>
      </c>
      <c r="AC348" s="12">
        <f t="shared" si="148"/>
        <v>2697.8000013143683</v>
      </c>
      <c r="AD348" s="12">
        <f t="shared" si="160"/>
        <v>874.59936560240953</v>
      </c>
      <c r="AE348" s="12">
        <f t="shared" si="165"/>
        <v>900.83734657048183</v>
      </c>
      <c r="AF348" s="34">
        <f t="shared" si="143"/>
        <v>25920</v>
      </c>
      <c r="AG348" s="36">
        <f t="shared" si="144"/>
        <v>25920</v>
      </c>
      <c r="AH348" s="15">
        <f t="shared" si="161"/>
        <v>-24123.037345256114</v>
      </c>
      <c r="AI348" s="15">
        <f t="shared" si="163"/>
        <v>127501.23182378455</v>
      </c>
      <c r="AJ348" s="15">
        <f t="shared" si="164"/>
        <v>0</v>
      </c>
    </row>
    <row r="349" spans="1:36" x14ac:dyDescent="0.15">
      <c r="A349" s="2">
        <v>42288</v>
      </c>
      <c r="B349" s="38">
        <v>0.663854206</v>
      </c>
      <c r="C349" s="12">
        <f t="shared" si="149"/>
        <v>57357.003398400004</v>
      </c>
      <c r="D349" s="12">
        <f>Výpar!$N$18/31</f>
        <v>7808.3674698795176</v>
      </c>
      <c r="E349" s="12">
        <f t="shared" si="150"/>
        <v>8042.6184939759032</v>
      </c>
      <c r="F349" s="13">
        <f t="shared" si="167"/>
        <v>11664</v>
      </c>
      <c r="G349" s="13">
        <f t="shared" si="151"/>
        <v>7171.2000000000007</v>
      </c>
      <c r="H349" s="14">
        <f t="shared" si="151"/>
        <v>7171.2000000000007</v>
      </c>
      <c r="I349" s="15">
        <f t="shared" si="145"/>
        <v>26006.400000000001</v>
      </c>
      <c r="J349" s="15">
        <f t="shared" si="146"/>
        <v>23307.984904424098</v>
      </c>
      <c r="K349" s="15">
        <f t="shared" si="152"/>
        <v>4668135.8608768117</v>
      </c>
      <c r="L349" s="15">
        <f t="shared" si="153"/>
        <v>0</v>
      </c>
      <c r="N349" s="2">
        <v>42288</v>
      </c>
      <c r="O349" s="38">
        <f t="shared" si="147"/>
        <v>0.2191007930978229</v>
      </c>
      <c r="P349" s="12">
        <f t="shared" si="154"/>
        <v>18930.3085236519</v>
      </c>
      <c r="Q349" s="12">
        <f t="shared" si="155"/>
        <v>2230.3951807228914</v>
      </c>
      <c r="R349" s="12">
        <f t="shared" si="156"/>
        <v>2297.307036144578</v>
      </c>
      <c r="S349" s="13">
        <f t="shared" si="157"/>
        <v>7171.2000000000007</v>
      </c>
      <c r="T349" s="13">
        <f t="shared" si="142"/>
        <v>21772.799999999999</v>
      </c>
      <c r="U349" s="14">
        <v>0</v>
      </c>
      <c r="V349" s="15">
        <f t="shared" si="141"/>
        <v>7171.2000000000007</v>
      </c>
      <c r="W349" s="15">
        <f t="shared" si="158"/>
        <v>31234.60148750732</v>
      </c>
      <c r="X349" s="15">
        <f t="shared" si="166"/>
        <v>6518000</v>
      </c>
      <c r="Y349" s="15">
        <f t="shared" si="162"/>
        <v>5335239.1078284485</v>
      </c>
      <c r="Z349" s="15">
        <f t="shared" si="159"/>
        <v>6518000</v>
      </c>
      <c r="AB349" s="2">
        <v>42288</v>
      </c>
      <c r="AC349" s="12">
        <f t="shared" si="148"/>
        <v>6255.992460652772</v>
      </c>
      <c r="AD349" s="12">
        <f t="shared" si="160"/>
        <v>874.59936560240953</v>
      </c>
      <c r="AE349" s="12">
        <f t="shared" si="165"/>
        <v>900.83734657048183</v>
      </c>
      <c r="AF349" s="34">
        <f t="shared" si="143"/>
        <v>25920</v>
      </c>
      <c r="AG349" s="36">
        <f t="shared" si="144"/>
        <v>25920</v>
      </c>
      <c r="AH349" s="15">
        <f t="shared" si="161"/>
        <v>-20564.844885917712</v>
      </c>
      <c r="AI349" s="15">
        <f t="shared" si="163"/>
        <v>106936.38693786683</v>
      </c>
      <c r="AJ349" s="15">
        <f t="shared" si="164"/>
        <v>0</v>
      </c>
    </row>
    <row r="350" spans="1:36" x14ac:dyDescent="0.15">
      <c r="A350" s="2">
        <v>42289</v>
      </c>
      <c r="B350" s="38">
        <v>0.30648586999999999</v>
      </c>
      <c r="C350" s="12">
        <f t="shared" si="149"/>
        <v>26480.379167999999</v>
      </c>
      <c r="D350" s="12">
        <f>Výpar!$N$18/31</f>
        <v>7808.3674698795176</v>
      </c>
      <c r="E350" s="12">
        <f t="shared" si="150"/>
        <v>8042.6184939759032</v>
      </c>
      <c r="F350" s="13">
        <f t="shared" si="167"/>
        <v>11664</v>
      </c>
      <c r="G350" s="13">
        <f t="shared" si="151"/>
        <v>7171.2000000000007</v>
      </c>
      <c r="H350" s="14">
        <f t="shared" si="151"/>
        <v>7171.2000000000007</v>
      </c>
      <c r="I350" s="15">
        <f t="shared" si="145"/>
        <v>26006.400000000001</v>
      </c>
      <c r="J350" s="15">
        <f t="shared" si="146"/>
        <v>-7568.6393259759061</v>
      </c>
      <c r="K350" s="15">
        <f t="shared" si="152"/>
        <v>4660567.2215508353</v>
      </c>
      <c r="L350" s="15">
        <f t="shared" si="153"/>
        <v>0</v>
      </c>
      <c r="N350" s="2">
        <v>42289</v>
      </c>
      <c r="O350" s="38">
        <f t="shared" si="147"/>
        <v>0.10115368191291725</v>
      </c>
      <c r="P350" s="12">
        <f t="shared" si="154"/>
        <v>8739.6781172760511</v>
      </c>
      <c r="Q350" s="12">
        <f t="shared" si="155"/>
        <v>2230.3951807228914</v>
      </c>
      <c r="R350" s="12">
        <f t="shared" si="156"/>
        <v>2297.307036144578</v>
      </c>
      <c r="S350" s="13">
        <f t="shared" si="157"/>
        <v>7171.2000000000007</v>
      </c>
      <c r="T350" s="13">
        <f t="shared" si="142"/>
        <v>21772.799999999999</v>
      </c>
      <c r="U350" s="14">
        <v>0</v>
      </c>
      <c r="V350" s="15">
        <f t="shared" si="141"/>
        <v>7171.2000000000007</v>
      </c>
      <c r="W350" s="15">
        <f t="shared" si="158"/>
        <v>21043.971081131469</v>
      </c>
      <c r="X350" s="15">
        <f t="shared" si="166"/>
        <v>6518000</v>
      </c>
      <c r="Y350" s="15">
        <f t="shared" si="162"/>
        <v>5356283.0789095797</v>
      </c>
      <c r="Z350" s="15">
        <f t="shared" si="159"/>
        <v>6518000</v>
      </c>
      <c r="AB350" s="2">
        <v>42289</v>
      </c>
      <c r="AC350" s="12">
        <f t="shared" si="148"/>
        <v>2888.2445493108848</v>
      </c>
      <c r="AD350" s="12">
        <f t="shared" si="160"/>
        <v>874.59936560240953</v>
      </c>
      <c r="AE350" s="12">
        <f t="shared" si="165"/>
        <v>900.83734657048183</v>
      </c>
      <c r="AF350" s="34">
        <f t="shared" si="143"/>
        <v>25920</v>
      </c>
      <c r="AG350" s="36">
        <f t="shared" si="144"/>
        <v>25920</v>
      </c>
      <c r="AH350" s="15">
        <f t="shared" si="161"/>
        <v>-23932.592797259596</v>
      </c>
      <c r="AI350" s="15">
        <f t="shared" si="163"/>
        <v>83003.794140607235</v>
      </c>
      <c r="AJ350" s="15">
        <f t="shared" si="164"/>
        <v>0</v>
      </c>
    </row>
    <row r="351" spans="1:36" x14ac:dyDescent="0.15">
      <c r="A351" s="2">
        <v>42290</v>
      </c>
      <c r="B351" s="38">
        <v>0.331073063</v>
      </c>
      <c r="C351" s="12">
        <f t="shared" si="149"/>
        <v>28604.7126432</v>
      </c>
      <c r="D351" s="12">
        <f>Výpar!$N$18/31</f>
        <v>7808.3674698795176</v>
      </c>
      <c r="E351" s="12">
        <f t="shared" si="150"/>
        <v>8042.6184939759032</v>
      </c>
      <c r="F351" s="13">
        <f t="shared" si="167"/>
        <v>11664</v>
      </c>
      <c r="G351" s="13">
        <f t="shared" si="151"/>
        <v>7171.2000000000007</v>
      </c>
      <c r="H351" s="14">
        <f t="shared" si="151"/>
        <v>7171.2000000000007</v>
      </c>
      <c r="I351" s="15">
        <f t="shared" si="145"/>
        <v>26006.400000000001</v>
      </c>
      <c r="J351" s="15">
        <f t="shared" si="146"/>
        <v>-5444.3058507759051</v>
      </c>
      <c r="K351" s="15">
        <f t="shared" si="152"/>
        <v>4655122.9157000594</v>
      </c>
      <c r="L351" s="15">
        <f t="shared" si="153"/>
        <v>0</v>
      </c>
      <c r="N351" s="2">
        <v>42290</v>
      </c>
      <c r="O351" s="38">
        <f t="shared" si="147"/>
        <v>0.10926852616284469</v>
      </c>
      <c r="P351" s="12">
        <f t="shared" si="154"/>
        <v>9440.8006604697803</v>
      </c>
      <c r="Q351" s="12">
        <f t="shared" si="155"/>
        <v>2230.3951807228914</v>
      </c>
      <c r="R351" s="12">
        <f t="shared" si="156"/>
        <v>2297.307036144578</v>
      </c>
      <c r="S351" s="13">
        <f t="shared" si="157"/>
        <v>7171.2000000000007</v>
      </c>
      <c r="T351" s="13">
        <f t="shared" si="142"/>
        <v>21772.799999999999</v>
      </c>
      <c r="U351" s="14">
        <v>0</v>
      </c>
      <c r="V351" s="15">
        <f t="shared" si="141"/>
        <v>7171.2000000000007</v>
      </c>
      <c r="W351" s="15">
        <f t="shared" si="158"/>
        <v>21745.0936243252</v>
      </c>
      <c r="X351" s="15">
        <f t="shared" si="166"/>
        <v>6518000</v>
      </c>
      <c r="Y351" s="15">
        <f t="shared" si="162"/>
        <v>5378028.1725339051</v>
      </c>
      <c r="Z351" s="15">
        <f t="shared" si="159"/>
        <v>6518000</v>
      </c>
      <c r="AB351" s="2">
        <v>42290</v>
      </c>
      <c r="AC351" s="12">
        <f t="shared" si="148"/>
        <v>3119.9479755246439</v>
      </c>
      <c r="AD351" s="12">
        <f t="shared" si="160"/>
        <v>874.59936560240953</v>
      </c>
      <c r="AE351" s="12">
        <f t="shared" si="165"/>
        <v>900.83734657048183</v>
      </c>
      <c r="AF351" s="34">
        <f t="shared" si="143"/>
        <v>25920</v>
      </c>
      <c r="AG351" s="36">
        <f t="shared" si="144"/>
        <v>25920</v>
      </c>
      <c r="AH351" s="15">
        <f t="shared" si="161"/>
        <v>-23700.88937104584</v>
      </c>
      <c r="AI351" s="15">
        <f t="shared" si="163"/>
        <v>59302.904769561399</v>
      </c>
      <c r="AJ351" s="15">
        <f t="shared" si="164"/>
        <v>0</v>
      </c>
    </row>
    <row r="352" spans="1:36" x14ac:dyDescent="0.15">
      <c r="A352" s="2">
        <v>42291</v>
      </c>
      <c r="B352" s="38">
        <v>0.41009631400000002</v>
      </c>
      <c r="C352" s="12">
        <f t="shared" si="149"/>
        <v>35432.321529599998</v>
      </c>
      <c r="D352" s="12">
        <f>Výpar!$N$18/31</f>
        <v>7808.3674698795176</v>
      </c>
      <c r="E352" s="12">
        <f t="shared" si="150"/>
        <v>8042.6184939759032</v>
      </c>
      <c r="F352" s="13">
        <f t="shared" si="167"/>
        <v>11664</v>
      </c>
      <c r="G352" s="13">
        <f t="shared" si="151"/>
        <v>7171.2000000000007</v>
      </c>
      <c r="H352" s="14">
        <f t="shared" si="151"/>
        <v>7171.2000000000007</v>
      </c>
      <c r="I352" s="15">
        <f t="shared" si="145"/>
        <v>26006.400000000001</v>
      </c>
      <c r="J352" s="15">
        <f t="shared" si="146"/>
        <v>1383.3030356240924</v>
      </c>
      <c r="K352" s="15">
        <f t="shared" si="152"/>
        <v>4656506.2187356837</v>
      </c>
      <c r="L352" s="15">
        <f t="shared" si="153"/>
        <v>0</v>
      </c>
      <c r="N352" s="2">
        <v>42291</v>
      </c>
      <c r="O352" s="38">
        <f t="shared" si="147"/>
        <v>0.13534963977300432</v>
      </c>
      <c r="P352" s="12">
        <f t="shared" si="154"/>
        <v>11694.208876387573</v>
      </c>
      <c r="Q352" s="12">
        <f t="shared" si="155"/>
        <v>2230.3951807228914</v>
      </c>
      <c r="R352" s="12">
        <f t="shared" si="156"/>
        <v>2297.307036144578</v>
      </c>
      <c r="S352" s="13">
        <f t="shared" si="157"/>
        <v>7171.2000000000007</v>
      </c>
      <c r="T352" s="13">
        <f t="shared" si="142"/>
        <v>21772.799999999999</v>
      </c>
      <c r="U352" s="14">
        <v>0</v>
      </c>
      <c r="V352" s="15">
        <f t="shared" si="141"/>
        <v>7171.2000000000007</v>
      </c>
      <c r="W352" s="15">
        <f t="shared" si="158"/>
        <v>23998.501840242989</v>
      </c>
      <c r="X352" s="15">
        <f t="shared" si="166"/>
        <v>6518000</v>
      </c>
      <c r="Y352" s="15">
        <f t="shared" si="162"/>
        <v>5402026.6743741482</v>
      </c>
      <c r="Z352" s="15">
        <f t="shared" si="159"/>
        <v>6518000</v>
      </c>
      <c r="AB352" s="2">
        <v>42291</v>
      </c>
      <c r="AC352" s="12">
        <f t="shared" si="148"/>
        <v>3864.6429070383733</v>
      </c>
      <c r="AD352" s="12">
        <f t="shared" si="160"/>
        <v>874.59936560240953</v>
      </c>
      <c r="AE352" s="12">
        <f t="shared" si="165"/>
        <v>900.83734657048183</v>
      </c>
      <c r="AF352" s="34">
        <f t="shared" si="143"/>
        <v>25920</v>
      </c>
      <c r="AG352" s="36">
        <f t="shared" si="144"/>
        <v>25920</v>
      </c>
      <c r="AH352" s="15">
        <f t="shared" si="161"/>
        <v>-22956.194439532108</v>
      </c>
      <c r="AI352" s="15">
        <f t="shared" si="163"/>
        <v>36346.710330029295</v>
      </c>
      <c r="AJ352" s="15">
        <f t="shared" si="164"/>
        <v>0</v>
      </c>
    </row>
    <row r="353" spans="1:36" x14ac:dyDescent="0.15">
      <c r="A353" s="2">
        <v>42292</v>
      </c>
      <c r="B353" s="38">
        <v>0.425148362</v>
      </c>
      <c r="C353" s="12">
        <f t="shared" si="149"/>
        <v>36732.818476799999</v>
      </c>
      <c r="D353" s="12">
        <f>Výpar!$N$18/31</f>
        <v>7808.3674698795176</v>
      </c>
      <c r="E353" s="12">
        <f t="shared" si="150"/>
        <v>8042.6184939759032</v>
      </c>
      <c r="F353" s="13">
        <f t="shared" si="167"/>
        <v>11664</v>
      </c>
      <c r="G353" s="13">
        <f t="shared" si="151"/>
        <v>7171.2000000000007</v>
      </c>
      <c r="H353" s="14">
        <f t="shared" si="151"/>
        <v>7171.2000000000007</v>
      </c>
      <c r="I353" s="15">
        <f t="shared" si="145"/>
        <v>26006.400000000001</v>
      </c>
      <c r="J353" s="15">
        <f t="shared" si="146"/>
        <v>2683.7999828240936</v>
      </c>
      <c r="K353" s="15">
        <f t="shared" si="152"/>
        <v>4659190.0187185081</v>
      </c>
      <c r="L353" s="15">
        <f t="shared" si="153"/>
        <v>0</v>
      </c>
      <c r="N353" s="2">
        <v>42292</v>
      </c>
      <c r="O353" s="38">
        <f t="shared" si="147"/>
        <v>0.1403174709997097</v>
      </c>
      <c r="P353" s="12">
        <f t="shared" si="154"/>
        <v>12123.429494374919</v>
      </c>
      <c r="Q353" s="12">
        <f t="shared" si="155"/>
        <v>2230.3951807228914</v>
      </c>
      <c r="R353" s="12">
        <f t="shared" si="156"/>
        <v>2297.307036144578</v>
      </c>
      <c r="S353" s="13">
        <f t="shared" si="157"/>
        <v>7171.2000000000007</v>
      </c>
      <c r="T353" s="13">
        <f t="shared" si="142"/>
        <v>21772.799999999999</v>
      </c>
      <c r="U353" s="14">
        <v>0</v>
      </c>
      <c r="V353" s="15">
        <f t="shared" si="141"/>
        <v>7171.2000000000007</v>
      </c>
      <c r="W353" s="15">
        <f t="shared" si="158"/>
        <v>24427.722458230335</v>
      </c>
      <c r="X353" s="15">
        <f t="shared" si="166"/>
        <v>6518000</v>
      </c>
      <c r="Y353" s="15">
        <f t="shared" si="162"/>
        <v>5426454.3968323786</v>
      </c>
      <c r="Z353" s="15">
        <f t="shared" si="159"/>
        <v>6518000</v>
      </c>
      <c r="AB353" s="2">
        <v>42292</v>
      </c>
      <c r="AC353" s="12">
        <f t="shared" si="148"/>
        <v>4006.4895624550359</v>
      </c>
      <c r="AD353" s="12">
        <f t="shared" si="160"/>
        <v>874.59936560240953</v>
      </c>
      <c r="AE353" s="12">
        <f t="shared" si="165"/>
        <v>900.83734657048183</v>
      </c>
      <c r="AF353" s="34">
        <f t="shared" si="143"/>
        <v>25920</v>
      </c>
      <c r="AG353" s="36">
        <f t="shared" si="144"/>
        <v>25920</v>
      </c>
      <c r="AH353" s="15">
        <f t="shared" si="161"/>
        <v>-22814.347784115445</v>
      </c>
      <c r="AI353" s="15">
        <f t="shared" si="163"/>
        <v>13532.362545913849</v>
      </c>
      <c r="AJ353" s="15">
        <f t="shared" si="164"/>
        <v>0</v>
      </c>
    </row>
    <row r="354" spans="1:36" x14ac:dyDescent="0.15">
      <c r="A354" s="2">
        <v>42293</v>
      </c>
      <c r="B354" s="38">
        <v>0.41817860899999998</v>
      </c>
      <c r="C354" s="12">
        <f t="shared" si="149"/>
        <v>36130.631817599999</v>
      </c>
      <c r="D354" s="12">
        <f>Výpar!$N$18/31</f>
        <v>7808.3674698795176</v>
      </c>
      <c r="E354" s="12">
        <f t="shared" si="150"/>
        <v>8042.6184939759032</v>
      </c>
      <c r="F354" s="13">
        <f t="shared" si="167"/>
        <v>11664</v>
      </c>
      <c r="G354" s="13">
        <f t="shared" si="151"/>
        <v>7171.2000000000007</v>
      </c>
      <c r="H354" s="14">
        <f t="shared" si="151"/>
        <v>7171.2000000000007</v>
      </c>
      <c r="I354" s="15">
        <f t="shared" si="145"/>
        <v>26006.400000000001</v>
      </c>
      <c r="J354" s="15">
        <f t="shared" si="146"/>
        <v>2081.613323624093</v>
      </c>
      <c r="K354" s="15">
        <f t="shared" si="152"/>
        <v>4661271.6320421323</v>
      </c>
      <c r="L354" s="15">
        <f t="shared" si="153"/>
        <v>0</v>
      </c>
      <c r="N354" s="2">
        <v>42293</v>
      </c>
      <c r="O354" s="38">
        <f t="shared" si="147"/>
        <v>0.13801714903715526</v>
      </c>
      <c r="P354" s="12">
        <f t="shared" si="154"/>
        <v>11924.681676810214</v>
      </c>
      <c r="Q354" s="12">
        <f t="shared" si="155"/>
        <v>2230.3951807228914</v>
      </c>
      <c r="R354" s="12">
        <f t="shared" si="156"/>
        <v>2297.307036144578</v>
      </c>
      <c r="S354" s="13">
        <f t="shared" si="157"/>
        <v>7171.2000000000007</v>
      </c>
      <c r="T354" s="13">
        <f t="shared" si="142"/>
        <v>21772.799999999999</v>
      </c>
      <c r="U354" s="14">
        <v>0</v>
      </c>
      <c r="V354" s="15">
        <f t="shared" si="141"/>
        <v>7171.2000000000007</v>
      </c>
      <c r="W354" s="15">
        <f t="shared" si="158"/>
        <v>24228.974640665638</v>
      </c>
      <c r="X354" s="15">
        <f t="shared" si="166"/>
        <v>6518000</v>
      </c>
      <c r="Y354" s="15">
        <f t="shared" si="162"/>
        <v>5450683.3714730442</v>
      </c>
      <c r="Z354" s="15">
        <f t="shared" si="159"/>
        <v>6518000</v>
      </c>
      <c r="AB354" s="2">
        <v>42293</v>
      </c>
      <c r="AC354" s="12">
        <f t="shared" si="148"/>
        <v>3940.8083905553549</v>
      </c>
      <c r="AD354" s="12">
        <f t="shared" si="160"/>
        <v>874.59936560240953</v>
      </c>
      <c r="AE354" s="12">
        <f t="shared" si="165"/>
        <v>900.83734657048183</v>
      </c>
      <c r="AF354" s="34">
        <f t="shared" si="143"/>
        <v>25920</v>
      </c>
      <c r="AG354" s="36">
        <f t="shared" si="144"/>
        <v>25920</v>
      </c>
      <c r="AH354" s="15">
        <f t="shared" si="161"/>
        <v>-22880.028956015129</v>
      </c>
      <c r="AI354" s="15">
        <f t="shared" si="163"/>
        <v>0</v>
      </c>
      <c r="AJ354" s="15">
        <f t="shared" si="164"/>
        <v>0</v>
      </c>
    </row>
    <row r="355" spans="1:36" x14ac:dyDescent="0.15">
      <c r="A355" s="2">
        <v>42294</v>
      </c>
      <c r="B355" s="38">
        <v>0.61930668899999997</v>
      </c>
      <c r="C355" s="12">
        <f t="shared" si="149"/>
        <v>53508.0979296</v>
      </c>
      <c r="D355" s="12">
        <f>Výpar!$N$18/31</f>
        <v>7808.3674698795176</v>
      </c>
      <c r="E355" s="12">
        <f t="shared" si="150"/>
        <v>8042.6184939759032</v>
      </c>
      <c r="F355" s="13">
        <f t="shared" si="167"/>
        <v>11664</v>
      </c>
      <c r="G355" s="13">
        <f t="shared" si="151"/>
        <v>7171.2000000000007</v>
      </c>
      <c r="H355" s="14">
        <f t="shared" si="151"/>
        <v>7171.2000000000007</v>
      </c>
      <c r="I355" s="15">
        <f t="shared" si="145"/>
        <v>26006.400000000001</v>
      </c>
      <c r="J355" s="15">
        <f t="shared" si="146"/>
        <v>19459.079435624095</v>
      </c>
      <c r="K355" s="15">
        <f t="shared" si="152"/>
        <v>4680730.7114777565</v>
      </c>
      <c r="L355" s="15">
        <f t="shared" si="153"/>
        <v>0</v>
      </c>
      <c r="N355" s="2">
        <v>42294</v>
      </c>
      <c r="O355" s="38">
        <f t="shared" si="147"/>
        <v>0.2043981728281567</v>
      </c>
      <c r="P355" s="12">
        <f t="shared" si="154"/>
        <v>17660.00213235274</v>
      </c>
      <c r="Q355" s="12">
        <f t="shared" si="155"/>
        <v>2230.3951807228914</v>
      </c>
      <c r="R355" s="12">
        <f t="shared" si="156"/>
        <v>2297.307036144578</v>
      </c>
      <c r="S355" s="13">
        <f t="shared" si="157"/>
        <v>7171.2000000000007</v>
      </c>
      <c r="T355" s="13">
        <f t="shared" si="142"/>
        <v>0</v>
      </c>
      <c r="U355" s="14">
        <v>0</v>
      </c>
      <c r="V355" s="15">
        <f t="shared" si="141"/>
        <v>7171.2000000000007</v>
      </c>
      <c r="W355" s="15">
        <f t="shared" si="158"/>
        <v>8191.4950962081602</v>
      </c>
      <c r="X355" s="15">
        <f t="shared" si="166"/>
        <v>6518000</v>
      </c>
      <c r="Y355" s="15">
        <f t="shared" si="162"/>
        <v>5458874.8665692527</v>
      </c>
      <c r="Z355" s="15">
        <f t="shared" si="159"/>
        <v>6518000</v>
      </c>
      <c r="AB355" s="2">
        <v>42294</v>
      </c>
      <c r="AC355" s="12">
        <f t="shared" si="148"/>
        <v>5836.1880397814793</v>
      </c>
      <c r="AD355" s="12">
        <f t="shared" si="160"/>
        <v>874.59936560240953</v>
      </c>
      <c r="AE355" s="12">
        <f t="shared" si="165"/>
        <v>900.83734657048183</v>
      </c>
      <c r="AF355" s="34">
        <f t="shared" si="143"/>
        <v>25920</v>
      </c>
      <c r="AG355" s="36">
        <f t="shared" si="144"/>
        <v>0</v>
      </c>
      <c r="AH355" s="15">
        <f t="shared" si="161"/>
        <v>4935.3506932109976</v>
      </c>
      <c r="AI355" s="15">
        <f t="shared" si="163"/>
        <v>4935.3506932109976</v>
      </c>
      <c r="AJ355" s="15">
        <f t="shared" si="164"/>
        <v>0</v>
      </c>
    </row>
    <row r="356" spans="1:36" x14ac:dyDescent="0.15">
      <c r="A356" s="2">
        <v>42295</v>
      </c>
      <c r="B356" s="38">
        <v>0.88286150200000002</v>
      </c>
      <c r="C356" s="12">
        <f t="shared" si="149"/>
        <v>76279.233772799998</v>
      </c>
      <c r="D356" s="12">
        <f>Výpar!$N$18/31</f>
        <v>7808.3674698795176</v>
      </c>
      <c r="E356" s="12">
        <f t="shared" si="150"/>
        <v>8042.6184939759032</v>
      </c>
      <c r="F356" s="13">
        <f t="shared" si="167"/>
        <v>11664</v>
      </c>
      <c r="G356" s="13">
        <f t="shared" si="151"/>
        <v>7171.2000000000007</v>
      </c>
      <c r="H356" s="14">
        <f t="shared" si="151"/>
        <v>7171.2000000000007</v>
      </c>
      <c r="I356" s="15">
        <f t="shared" si="145"/>
        <v>26006.400000000001</v>
      </c>
      <c r="J356" s="15">
        <f t="shared" si="146"/>
        <v>42230.215278824093</v>
      </c>
      <c r="K356" s="15">
        <f t="shared" si="152"/>
        <v>4722960.9267565804</v>
      </c>
      <c r="L356" s="15">
        <f t="shared" si="153"/>
        <v>0</v>
      </c>
      <c r="N356" s="2">
        <v>42295</v>
      </c>
      <c r="O356" s="38">
        <f t="shared" si="147"/>
        <v>0.29138273665428155</v>
      </c>
      <c r="P356" s="12">
        <f t="shared" si="154"/>
        <v>25175.468446929925</v>
      </c>
      <c r="Q356" s="12">
        <f t="shared" si="155"/>
        <v>2230.3951807228914</v>
      </c>
      <c r="R356" s="12">
        <f t="shared" si="156"/>
        <v>2297.307036144578</v>
      </c>
      <c r="S356" s="13">
        <f t="shared" si="157"/>
        <v>7171.2000000000007</v>
      </c>
      <c r="T356" s="13">
        <f t="shared" si="142"/>
        <v>21772.799999999999</v>
      </c>
      <c r="U356" s="14">
        <v>0</v>
      </c>
      <c r="V356" s="15">
        <f t="shared" ref="V356:V369" si="168">SUM(S356+U356)</f>
        <v>7171.2000000000007</v>
      </c>
      <c r="W356" s="15">
        <f t="shared" si="158"/>
        <v>37479.761410785344</v>
      </c>
      <c r="X356" s="15">
        <f t="shared" si="166"/>
        <v>6518000</v>
      </c>
      <c r="Y356" s="15">
        <f t="shared" si="162"/>
        <v>5496354.6279800376</v>
      </c>
      <c r="Z356" s="15">
        <f t="shared" si="159"/>
        <v>6518000</v>
      </c>
      <c r="AB356" s="2">
        <v>42295</v>
      </c>
      <c r="AC356" s="12">
        <f t="shared" si="148"/>
        <v>8319.8612743482136</v>
      </c>
      <c r="AD356" s="12">
        <f t="shared" si="160"/>
        <v>874.59936560240953</v>
      </c>
      <c r="AE356" s="12">
        <f t="shared" si="165"/>
        <v>900.83734657048183</v>
      </c>
      <c r="AF356" s="34">
        <f t="shared" si="143"/>
        <v>25920</v>
      </c>
      <c r="AG356" s="36">
        <f t="shared" si="144"/>
        <v>25920</v>
      </c>
      <c r="AH356" s="15">
        <f t="shared" si="161"/>
        <v>-18500.976072222271</v>
      </c>
      <c r="AI356" s="15">
        <f t="shared" si="163"/>
        <v>0</v>
      </c>
      <c r="AJ356" s="15">
        <f t="shared" si="164"/>
        <v>0</v>
      </c>
    </row>
    <row r="357" spans="1:36" x14ac:dyDescent="0.15">
      <c r="A357" s="2">
        <v>42296</v>
      </c>
      <c r="B357" s="38">
        <v>0.57867924900000001</v>
      </c>
      <c r="C357" s="12">
        <f t="shared" si="149"/>
        <v>49997.887113600002</v>
      </c>
      <c r="D357" s="12">
        <f>Výpar!$N$18/31</f>
        <v>7808.3674698795176</v>
      </c>
      <c r="E357" s="12">
        <f t="shared" si="150"/>
        <v>8042.6184939759032</v>
      </c>
      <c r="F357" s="13">
        <f t="shared" si="167"/>
        <v>11664</v>
      </c>
      <c r="G357" s="13">
        <f t="shared" si="151"/>
        <v>7171.2000000000007</v>
      </c>
      <c r="H357" s="14">
        <f t="shared" si="151"/>
        <v>7171.2000000000007</v>
      </c>
      <c r="I357" s="15">
        <f t="shared" si="145"/>
        <v>26006.400000000001</v>
      </c>
      <c r="J357" s="15">
        <f t="shared" si="146"/>
        <v>15948.868619624096</v>
      </c>
      <c r="K357" s="15">
        <f t="shared" si="152"/>
        <v>4738909.7953762049</v>
      </c>
      <c r="L357" s="15">
        <f t="shared" si="153"/>
        <v>0</v>
      </c>
      <c r="N357" s="2">
        <v>42296</v>
      </c>
      <c r="O357" s="38">
        <f t="shared" si="147"/>
        <v>0.19098934865399125</v>
      </c>
      <c r="P357" s="12">
        <f t="shared" si="154"/>
        <v>16501.479723704844</v>
      </c>
      <c r="Q357" s="12">
        <f t="shared" si="155"/>
        <v>2230.3951807228914</v>
      </c>
      <c r="R357" s="12">
        <f t="shared" si="156"/>
        <v>2297.307036144578</v>
      </c>
      <c r="S357" s="13">
        <f t="shared" si="157"/>
        <v>7171.2000000000007</v>
      </c>
      <c r="T357" s="13">
        <f t="shared" si="142"/>
        <v>0</v>
      </c>
      <c r="U357" s="14">
        <v>0</v>
      </c>
      <c r="V357" s="15">
        <f t="shared" si="168"/>
        <v>7171.2000000000007</v>
      </c>
      <c r="W357" s="15">
        <f t="shared" si="158"/>
        <v>7032.9726875602646</v>
      </c>
      <c r="X357" s="15">
        <f t="shared" si="166"/>
        <v>6518000</v>
      </c>
      <c r="Y357" s="15">
        <f t="shared" si="162"/>
        <v>5503387.6006675977</v>
      </c>
      <c r="Z357" s="15">
        <f t="shared" si="159"/>
        <v>6518000</v>
      </c>
      <c r="AB357" s="2">
        <v>42296</v>
      </c>
      <c r="AC357" s="12">
        <f t="shared" si="148"/>
        <v>5453.3254232032505</v>
      </c>
      <c r="AD357" s="12">
        <f t="shared" si="160"/>
        <v>874.59936560240953</v>
      </c>
      <c r="AE357" s="12">
        <f t="shared" si="165"/>
        <v>900.83734657048183</v>
      </c>
      <c r="AF357" s="34">
        <f t="shared" si="143"/>
        <v>25920</v>
      </c>
      <c r="AG357" s="36">
        <f t="shared" si="144"/>
        <v>0</v>
      </c>
      <c r="AH357" s="15">
        <f t="shared" si="161"/>
        <v>4552.4880766327688</v>
      </c>
      <c r="AI357" s="15">
        <f t="shared" si="163"/>
        <v>4552.4880766327688</v>
      </c>
      <c r="AJ357" s="15">
        <f t="shared" si="164"/>
        <v>0</v>
      </c>
    </row>
    <row r="358" spans="1:36" x14ac:dyDescent="0.15">
      <c r="A358" s="2">
        <v>42297</v>
      </c>
      <c r="B358" s="38">
        <v>0.673310819</v>
      </c>
      <c r="C358" s="12">
        <f t="shared" si="149"/>
        <v>58174.054761600004</v>
      </c>
      <c r="D358" s="12">
        <f>Výpar!$N$18/31</f>
        <v>7808.3674698795176</v>
      </c>
      <c r="E358" s="12">
        <f t="shared" si="150"/>
        <v>8042.6184939759032</v>
      </c>
      <c r="F358" s="13">
        <f t="shared" si="167"/>
        <v>11664</v>
      </c>
      <c r="G358" s="13">
        <f t="shared" si="151"/>
        <v>7171.2000000000007</v>
      </c>
      <c r="H358" s="14">
        <f t="shared" si="151"/>
        <v>7171.2000000000007</v>
      </c>
      <c r="I358" s="15">
        <f t="shared" si="145"/>
        <v>26006.400000000001</v>
      </c>
      <c r="J358" s="15">
        <f t="shared" si="146"/>
        <v>24125.036267624098</v>
      </c>
      <c r="K358" s="15">
        <f t="shared" si="152"/>
        <v>4763034.8316438291</v>
      </c>
      <c r="L358" s="15">
        <f t="shared" si="153"/>
        <v>0</v>
      </c>
      <c r="N358" s="2">
        <v>42297</v>
      </c>
      <c r="O358" s="38">
        <f t="shared" si="147"/>
        <v>0.22222188714165453</v>
      </c>
      <c r="P358" s="12">
        <f t="shared" si="154"/>
        <v>19199.971049038952</v>
      </c>
      <c r="Q358" s="12">
        <f t="shared" si="155"/>
        <v>2230.3951807228914</v>
      </c>
      <c r="R358" s="12">
        <f t="shared" si="156"/>
        <v>2297.307036144578</v>
      </c>
      <c r="S358" s="13">
        <f t="shared" si="157"/>
        <v>7171.2000000000007</v>
      </c>
      <c r="T358" s="13">
        <f t="shared" si="142"/>
        <v>21772.799999999999</v>
      </c>
      <c r="U358" s="14">
        <v>0</v>
      </c>
      <c r="V358" s="15">
        <f t="shared" si="168"/>
        <v>7171.2000000000007</v>
      </c>
      <c r="W358" s="15">
        <f t="shared" si="158"/>
        <v>31504.264012894371</v>
      </c>
      <c r="X358" s="15">
        <f t="shared" si="166"/>
        <v>6518000</v>
      </c>
      <c r="Y358" s="15">
        <f t="shared" si="162"/>
        <v>5534891.8646804923</v>
      </c>
      <c r="Z358" s="15">
        <f t="shared" si="159"/>
        <v>6518000</v>
      </c>
      <c r="AB358" s="2">
        <v>42297</v>
      </c>
      <c r="AC358" s="12">
        <f t="shared" si="148"/>
        <v>6345.1091659422927</v>
      </c>
      <c r="AD358" s="12">
        <f t="shared" si="160"/>
        <v>874.59936560240953</v>
      </c>
      <c r="AE358" s="12">
        <f t="shared" si="165"/>
        <v>900.83734657048183</v>
      </c>
      <c r="AF358" s="34">
        <f t="shared" si="143"/>
        <v>25920</v>
      </c>
      <c r="AG358" s="36">
        <f t="shared" si="144"/>
        <v>25920</v>
      </c>
      <c r="AH358" s="15">
        <f t="shared" si="161"/>
        <v>-20475.72818062819</v>
      </c>
      <c r="AI358" s="15">
        <f t="shared" si="163"/>
        <v>0</v>
      </c>
      <c r="AJ358" s="15">
        <f t="shared" si="164"/>
        <v>0</v>
      </c>
    </row>
    <row r="359" spans="1:36" x14ac:dyDescent="0.15">
      <c r="A359" s="2">
        <v>42298</v>
      </c>
      <c r="B359" s="38">
        <v>0.63622388200000002</v>
      </c>
      <c r="C359" s="12">
        <f t="shared" si="149"/>
        <v>54969.7434048</v>
      </c>
      <c r="D359" s="12">
        <f>Výpar!$N$18/31</f>
        <v>7808.3674698795176</v>
      </c>
      <c r="E359" s="12">
        <f t="shared" si="150"/>
        <v>8042.6184939759032</v>
      </c>
      <c r="F359" s="13">
        <f t="shared" si="167"/>
        <v>11664</v>
      </c>
      <c r="G359" s="13">
        <f t="shared" si="151"/>
        <v>7171.2000000000007</v>
      </c>
      <c r="H359" s="14">
        <f t="shared" si="151"/>
        <v>7171.2000000000007</v>
      </c>
      <c r="I359" s="15">
        <f t="shared" si="145"/>
        <v>26006.400000000001</v>
      </c>
      <c r="J359" s="15">
        <f t="shared" si="146"/>
        <v>20920.724910824094</v>
      </c>
      <c r="K359" s="15">
        <f t="shared" si="152"/>
        <v>4783955.5565546528</v>
      </c>
      <c r="L359" s="15">
        <f t="shared" si="153"/>
        <v>0</v>
      </c>
      <c r="N359" s="2">
        <v>42298</v>
      </c>
      <c r="O359" s="38">
        <f t="shared" si="147"/>
        <v>0.20998158311582002</v>
      </c>
      <c r="P359" s="12">
        <f t="shared" si="154"/>
        <v>18142.40878120685</v>
      </c>
      <c r="Q359" s="12">
        <f t="shared" si="155"/>
        <v>2230.3951807228914</v>
      </c>
      <c r="R359" s="12">
        <f t="shared" si="156"/>
        <v>2297.307036144578</v>
      </c>
      <c r="S359" s="13">
        <f t="shared" si="157"/>
        <v>7171.2000000000007</v>
      </c>
      <c r="T359" s="13">
        <f t="shared" si="142"/>
        <v>0</v>
      </c>
      <c r="U359" s="14">
        <v>0</v>
      </c>
      <c r="V359" s="15">
        <f t="shared" si="168"/>
        <v>7171.2000000000007</v>
      </c>
      <c r="W359" s="15">
        <f t="shared" si="158"/>
        <v>8673.9017450622705</v>
      </c>
      <c r="X359" s="15">
        <f t="shared" si="166"/>
        <v>6518000</v>
      </c>
      <c r="Y359" s="15">
        <f t="shared" si="162"/>
        <v>5543565.7664255546</v>
      </c>
      <c r="Z359" s="15">
        <f t="shared" si="159"/>
        <v>6518000</v>
      </c>
      <c r="AB359" s="2">
        <v>42298</v>
      </c>
      <c r="AC359" s="12">
        <f t="shared" si="148"/>
        <v>5995.6113452405225</v>
      </c>
      <c r="AD359" s="12">
        <f t="shared" si="160"/>
        <v>874.59936560240953</v>
      </c>
      <c r="AE359" s="12">
        <f t="shared" si="165"/>
        <v>900.83734657048183</v>
      </c>
      <c r="AF359" s="34">
        <f t="shared" si="143"/>
        <v>25920</v>
      </c>
      <c r="AG359" s="36">
        <f t="shared" si="144"/>
        <v>0</v>
      </c>
      <c r="AH359" s="15">
        <f t="shared" si="161"/>
        <v>5094.7739986700408</v>
      </c>
      <c r="AI359" s="15">
        <f t="shared" si="163"/>
        <v>5094.7739986700408</v>
      </c>
      <c r="AJ359" s="15">
        <f t="shared" si="164"/>
        <v>0</v>
      </c>
    </row>
    <row r="360" spans="1:36" x14ac:dyDescent="0.15">
      <c r="A360" s="2">
        <v>42299</v>
      </c>
      <c r="B360" s="38">
        <v>0.73792336999999997</v>
      </c>
      <c r="C360" s="12">
        <f t="shared" si="149"/>
        <v>63756.579167999997</v>
      </c>
      <c r="D360" s="12">
        <f>Výpar!$N$18/31</f>
        <v>7808.3674698795176</v>
      </c>
      <c r="E360" s="12">
        <f t="shared" si="150"/>
        <v>8042.6184939759032</v>
      </c>
      <c r="F360" s="13">
        <f t="shared" si="167"/>
        <v>11664</v>
      </c>
      <c r="G360" s="13">
        <f t="shared" si="151"/>
        <v>7171.2000000000007</v>
      </c>
      <c r="H360" s="14">
        <f t="shared" si="151"/>
        <v>7171.2000000000007</v>
      </c>
      <c r="I360" s="15">
        <f t="shared" si="145"/>
        <v>26006.400000000001</v>
      </c>
      <c r="J360" s="15">
        <f t="shared" si="146"/>
        <v>29707.560674024091</v>
      </c>
      <c r="K360" s="15">
        <f t="shared" si="152"/>
        <v>4813663.1172286766</v>
      </c>
      <c r="L360" s="15">
        <f t="shared" si="153"/>
        <v>0</v>
      </c>
      <c r="N360" s="2">
        <v>42299</v>
      </c>
      <c r="O360" s="38">
        <f t="shared" si="147"/>
        <v>0.24354684229027571</v>
      </c>
      <c r="P360" s="12">
        <f t="shared" si="154"/>
        <v>21042.44717387982</v>
      </c>
      <c r="Q360" s="12">
        <f t="shared" si="155"/>
        <v>2230.3951807228914</v>
      </c>
      <c r="R360" s="12">
        <f t="shared" si="156"/>
        <v>2297.307036144578</v>
      </c>
      <c r="S360" s="13">
        <f t="shared" si="157"/>
        <v>7171.2000000000007</v>
      </c>
      <c r="T360" s="13">
        <f t="shared" si="142"/>
        <v>21772.799999999999</v>
      </c>
      <c r="U360" s="14">
        <v>0</v>
      </c>
      <c r="V360" s="15">
        <f t="shared" si="168"/>
        <v>7171.2000000000007</v>
      </c>
      <c r="W360" s="15">
        <f t="shared" si="158"/>
        <v>33346.740137735236</v>
      </c>
      <c r="X360" s="15">
        <f t="shared" si="166"/>
        <v>6518000</v>
      </c>
      <c r="Y360" s="15">
        <f t="shared" si="162"/>
        <v>5576912.50656329</v>
      </c>
      <c r="Z360" s="15">
        <f t="shared" si="159"/>
        <v>6518000</v>
      </c>
      <c r="AB360" s="2">
        <v>42299</v>
      </c>
      <c r="AC360" s="12">
        <f t="shared" si="148"/>
        <v>6954.0013417637147</v>
      </c>
      <c r="AD360" s="12">
        <f t="shared" si="160"/>
        <v>874.59936560240953</v>
      </c>
      <c r="AE360" s="12">
        <f t="shared" si="165"/>
        <v>900.83734657048183</v>
      </c>
      <c r="AF360" s="34">
        <f t="shared" si="143"/>
        <v>25920</v>
      </c>
      <c r="AG360" s="36">
        <f t="shared" si="144"/>
        <v>25920</v>
      </c>
      <c r="AH360" s="15">
        <f t="shared" si="161"/>
        <v>-19866.83600480677</v>
      </c>
      <c r="AI360" s="15">
        <f t="shared" si="163"/>
        <v>0</v>
      </c>
      <c r="AJ360" s="15">
        <f t="shared" si="164"/>
        <v>0</v>
      </c>
    </row>
    <row r="361" spans="1:36" x14ac:dyDescent="0.15">
      <c r="A361" s="2">
        <v>42300</v>
      </c>
      <c r="B361" s="38">
        <v>0.95803011900000001</v>
      </c>
      <c r="C361" s="12">
        <f t="shared" si="149"/>
        <v>82773.802281600001</v>
      </c>
      <c r="D361" s="12">
        <f>Výpar!$N$18/31</f>
        <v>7808.3674698795176</v>
      </c>
      <c r="E361" s="12">
        <f t="shared" si="150"/>
        <v>8042.6184939759032</v>
      </c>
      <c r="F361" s="13">
        <f t="shared" si="167"/>
        <v>11664</v>
      </c>
      <c r="G361" s="13">
        <f t="shared" si="151"/>
        <v>7171.2000000000007</v>
      </c>
      <c r="H361" s="14">
        <f t="shared" si="151"/>
        <v>7171.2000000000007</v>
      </c>
      <c r="I361" s="15">
        <f t="shared" si="145"/>
        <v>26006.400000000001</v>
      </c>
      <c r="J361" s="15">
        <f t="shared" si="146"/>
        <v>48724.783787624096</v>
      </c>
      <c r="K361" s="15">
        <f t="shared" si="152"/>
        <v>4862387.9010163005</v>
      </c>
      <c r="L361" s="15">
        <f t="shared" si="153"/>
        <v>0</v>
      </c>
      <c r="N361" s="2">
        <v>42300</v>
      </c>
      <c r="O361" s="38">
        <f t="shared" si="147"/>
        <v>0.31619165320841797</v>
      </c>
      <c r="P361" s="12">
        <f t="shared" si="154"/>
        <v>27318.958837207312</v>
      </c>
      <c r="Q361" s="12">
        <f t="shared" si="155"/>
        <v>2230.3951807228914</v>
      </c>
      <c r="R361" s="12">
        <f t="shared" si="156"/>
        <v>2297.307036144578</v>
      </c>
      <c r="S361" s="13">
        <f t="shared" si="157"/>
        <v>7171.2000000000007</v>
      </c>
      <c r="T361" s="13">
        <f t="shared" si="142"/>
        <v>0</v>
      </c>
      <c r="U361" s="14">
        <v>0</v>
      </c>
      <c r="V361" s="15">
        <f t="shared" si="168"/>
        <v>7171.2000000000007</v>
      </c>
      <c r="W361" s="15">
        <f t="shared" si="158"/>
        <v>17850.451801062733</v>
      </c>
      <c r="X361" s="15">
        <f t="shared" si="166"/>
        <v>6518000</v>
      </c>
      <c r="Y361" s="15">
        <f t="shared" si="162"/>
        <v>5594762.9583643526</v>
      </c>
      <c r="Z361" s="15">
        <f t="shared" si="159"/>
        <v>6518000</v>
      </c>
      <c r="AB361" s="2">
        <v>42300</v>
      </c>
      <c r="AC361" s="12">
        <f t="shared" si="148"/>
        <v>9028.2311196839473</v>
      </c>
      <c r="AD361" s="12">
        <f t="shared" si="160"/>
        <v>874.59936560240953</v>
      </c>
      <c r="AE361" s="12">
        <f t="shared" si="165"/>
        <v>900.83734657048183</v>
      </c>
      <c r="AF361" s="34">
        <f t="shared" si="143"/>
        <v>25920</v>
      </c>
      <c r="AG361" s="36">
        <f t="shared" si="144"/>
        <v>0</v>
      </c>
      <c r="AH361" s="15">
        <f t="shared" si="161"/>
        <v>8127.3937731134656</v>
      </c>
      <c r="AI361" s="15">
        <f t="shared" si="163"/>
        <v>8127.3937731134656</v>
      </c>
      <c r="AJ361" s="15">
        <f t="shared" si="164"/>
        <v>0</v>
      </c>
    </row>
    <row r="362" spans="1:36" x14ac:dyDescent="0.15">
      <c r="A362" s="2">
        <v>42301</v>
      </c>
      <c r="B362" s="38">
        <v>0.97797735500000005</v>
      </c>
      <c r="C362" s="12">
        <f t="shared" si="149"/>
        <v>84497.243472000002</v>
      </c>
      <c r="D362" s="12">
        <f>Výpar!$N$18/31</f>
        <v>7808.3674698795176</v>
      </c>
      <c r="E362" s="12">
        <f t="shared" si="150"/>
        <v>8042.6184939759032</v>
      </c>
      <c r="F362" s="13">
        <f t="shared" si="167"/>
        <v>11664</v>
      </c>
      <c r="G362" s="13">
        <f t="shared" si="151"/>
        <v>7171.2000000000007</v>
      </c>
      <c r="H362" s="14">
        <f t="shared" si="151"/>
        <v>7171.2000000000007</v>
      </c>
      <c r="I362" s="15">
        <f t="shared" si="145"/>
        <v>26006.400000000001</v>
      </c>
      <c r="J362" s="15">
        <f t="shared" si="146"/>
        <v>50448.224978024096</v>
      </c>
      <c r="K362" s="15">
        <f t="shared" si="152"/>
        <v>4912836.1259943247</v>
      </c>
      <c r="L362" s="15">
        <f t="shared" si="153"/>
        <v>0</v>
      </c>
      <c r="N362" s="2">
        <v>42301</v>
      </c>
      <c r="O362" s="38">
        <f t="shared" si="147"/>
        <v>0.32277510961828737</v>
      </c>
      <c r="P362" s="12">
        <f t="shared" si="154"/>
        <v>27887.76947102003</v>
      </c>
      <c r="Q362" s="12">
        <f t="shared" si="155"/>
        <v>2230.3951807228914</v>
      </c>
      <c r="R362" s="12">
        <f t="shared" si="156"/>
        <v>2297.307036144578</v>
      </c>
      <c r="S362" s="13">
        <f t="shared" si="157"/>
        <v>7171.2000000000007</v>
      </c>
      <c r="T362" s="13">
        <f t="shared" ref="T362:T369" si="169">IF(AG362-$AG$5&gt;0,AG362-$AG$5,0)</f>
        <v>21772.799999999999</v>
      </c>
      <c r="U362" s="14">
        <v>0</v>
      </c>
      <c r="V362" s="15">
        <f t="shared" si="168"/>
        <v>7171.2000000000007</v>
      </c>
      <c r="W362" s="15">
        <f t="shared" si="158"/>
        <v>40192.06243487545</v>
      </c>
      <c r="X362" s="15">
        <f t="shared" si="166"/>
        <v>6518000</v>
      </c>
      <c r="Y362" s="15">
        <f t="shared" si="162"/>
        <v>5634955.020799228</v>
      </c>
      <c r="Z362" s="15">
        <f t="shared" si="159"/>
        <v>6518000</v>
      </c>
      <c r="AB362" s="2">
        <v>42301</v>
      </c>
      <c r="AC362" s="12">
        <f t="shared" si="148"/>
        <v>9216.2087763727141</v>
      </c>
      <c r="AD362" s="12">
        <f t="shared" si="160"/>
        <v>874.59936560240953</v>
      </c>
      <c r="AE362" s="12">
        <f t="shared" si="165"/>
        <v>900.83734657048183</v>
      </c>
      <c r="AF362" s="34">
        <f t="shared" si="143"/>
        <v>25920</v>
      </c>
      <c r="AG362" s="36">
        <f t="shared" si="144"/>
        <v>25920</v>
      </c>
      <c r="AH362" s="15">
        <f t="shared" si="161"/>
        <v>-17604.628570197769</v>
      </c>
      <c r="AI362" s="15">
        <f t="shared" si="163"/>
        <v>0</v>
      </c>
      <c r="AJ362" s="15">
        <f t="shared" si="164"/>
        <v>0</v>
      </c>
    </row>
    <row r="363" spans="1:36" x14ac:dyDescent="0.15">
      <c r="A363" s="2">
        <v>42302</v>
      </c>
      <c r="B363" s="38">
        <v>0.993408976</v>
      </c>
      <c r="C363" s="12">
        <f t="shared" si="149"/>
        <v>85830.535526399995</v>
      </c>
      <c r="D363" s="12">
        <f>Výpar!$N$18/31</f>
        <v>7808.3674698795176</v>
      </c>
      <c r="E363" s="12">
        <f t="shared" si="150"/>
        <v>8042.6184939759032</v>
      </c>
      <c r="F363" s="13">
        <f t="shared" si="167"/>
        <v>11664</v>
      </c>
      <c r="G363" s="13">
        <f t="shared" si="151"/>
        <v>7171.2000000000007</v>
      </c>
      <c r="H363" s="14">
        <f t="shared" si="151"/>
        <v>7171.2000000000007</v>
      </c>
      <c r="I363" s="15">
        <f t="shared" si="145"/>
        <v>26006.400000000001</v>
      </c>
      <c r="J363" s="15">
        <f t="shared" si="146"/>
        <v>51781.51703242409</v>
      </c>
      <c r="K363" s="15">
        <f t="shared" si="152"/>
        <v>4964617.6430267487</v>
      </c>
      <c r="L363" s="15">
        <f t="shared" si="153"/>
        <v>0</v>
      </c>
      <c r="N363" s="2">
        <v>42302</v>
      </c>
      <c r="O363" s="38">
        <f t="shared" si="147"/>
        <v>0.32786821646211894</v>
      </c>
      <c r="P363" s="12">
        <f t="shared" si="154"/>
        <v>28327.813902327078</v>
      </c>
      <c r="Q363" s="12">
        <f t="shared" si="155"/>
        <v>2230.3951807228914</v>
      </c>
      <c r="R363" s="12">
        <f t="shared" si="156"/>
        <v>2297.307036144578</v>
      </c>
      <c r="S363" s="13">
        <f t="shared" si="157"/>
        <v>7171.2000000000007</v>
      </c>
      <c r="T363" s="13">
        <f t="shared" si="169"/>
        <v>0</v>
      </c>
      <c r="U363" s="14">
        <v>0</v>
      </c>
      <c r="V363" s="15">
        <f t="shared" si="168"/>
        <v>7171.2000000000007</v>
      </c>
      <c r="W363" s="15">
        <f t="shared" si="158"/>
        <v>18859.306866182498</v>
      </c>
      <c r="X363" s="15">
        <f t="shared" si="166"/>
        <v>6518000</v>
      </c>
      <c r="Y363" s="15">
        <f t="shared" si="162"/>
        <v>5653814.3276654109</v>
      </c>
      <c r="Z363" s="15">
        <f t="shared" si="159"/>
        <v>6518000</v>
      </c>
      <c r="AB363" s="2">
        <v>42302</v>
      </c>
      <c r="AC363" s="12">
        <f t="shared" si="148"/>
        <v>9361.6324307822342</v>
      </c>
      <c r="AD363" s="12">
        <f t="shared" si="160"/>
        <v>874.59936560240953</v>
      </c>
      <c r="AE363" s="12">
        <f t="shared" si="165"/>
        <v>900.83734657048183</v>
      </c>
      <c r="AF363" s="34">
        <f t="shared" ref="AF363:AF369" si="170">0.3*86400</f>
        <v>25920</v>
      </c>
      <c r="AG363" s="36">
        <f t="shared" ref="AG363:AG369" si="171">IF(AI362&gt;0,SUM(AF363:AF363),0)</f>
        <v>0</v>
      </c>
      <c r="AH363" s="15">
        <f t="shared" si="161"/>
        <v>8460.7950842117516</v>
      </c>
      <c r="AI363" s="15">
        <f t="shared" si="163"/>
        <v>8460.7950842117516</v>
      </c>
      <c r="AJ363" s="15">
        <f t="shared" si="164"/>
        <v>0</v>
      </c>
    </row>
    <row r="364" spans="1:36" x14ac:dyDescent="0.15">
      <c r="A364" s="2">
        <v>42303</v>
      </c>
      <c r="B364" s="38">
        <v>1.011412534</v>
      </c>
      <c r="C364" s="12">
        <f t="shared" si="149"/>
        <v>87386.042937599996</v>
      </c>
      <c r="D364" s="12">
        <f>Výpar!$N$18/31</f>
        <v>7808.3674698795176</v>
      </c>
      <c r="E364" s="12">
        <f t="shared" si="150"/>
        <v>8042.6184939759032</v>
      </c>
      <c r="F364" s="13">
        <f t="shared" si="167"/>
        <v>11664</v>
      </c>
      <c r="G364" s="13">
        <f t="shared" si="151"/>
        <v>7171.2000000000007</v>
      </c>
      <c r="H364" s="14">
        <f t="shared" si="151"/>
        <v>7171.2000000000007</v>
      </c>
      <c r="I364" s="15">
        <f t="shared" si="145"/>
        <v>26006.400000000001</v>
      </c>
      <c r="J364" s="15">
        <f t="shared" si="146"/>
        <v>53337.02444362409</v>
      </c>
      <c r="K364" s="15">
        <f t="shared" si="152"/>
        <v>5017954.6674703732</v>
      </c>
      <c r="L364" s="15">
        <f t="shared" si="153"/>
        <v>0</v>
      </c>
      <c r="N364" s="2">
        <v>42303</v>
      </c>
      <c r="O364" s="38">
        <f t="shared" si="147"/>
        <v>0.33381017450159645</v>
      </c>
      <c r="P364" s="12">
        <f t="shared" si="154"/>
        <v>28841.199076937934</v>
      </c>
      <c r="Q364" s="12">
        <f t="shared" si="155"/>
        <v>2230.3951807228914</v>
      </c>
      <c r="R364" s="12">
        <f t="shared" si="156"/>
        <v>2297.307036144578</v>
      </c>
      <c r="S364" s="13">
        <f t="shared" si="157"/>
        <v>7171.2000000000007</v>
      </c>
      <c r="T364" s="13">
        <f t="shared" si="169"/>
        <v>21772.799999999999</v>
      </c>
      <c r="U364" s="14">
        <v>0</v>
      </c>
      <c r="V364" s="15">
        <f t="shared" si="168"/>
        <v>7171.2000000000007</v>
      </c>
      <c r="W364" s="15">
        <f t="shared" si="158"/>
        <v>41145.492040793353</v>
      </c>
      <c r="X364" s="15">
        <f t="shared" si="166"/>
        <v>6518000</v>
      </c>
      <c r="Y364" s="15">
        <f t="shared" si="162"/>
        <v>5694959.8197062043</v>
      </c>
      <c r="Z364" s="15">
        <f t="shared" si="159"/>
        <v>6518000</v>
      </c>
      <c r="AB364" s="2">
        <v>42303</v>
      </c>
      <c r="AC364" s="12">
        <f t="shared" si="148"/>
        <v>9531.2933624972993</v>
      </c>
      <c r="AD364" s="12">
        <f t="shared" si="160"/>
        <v>874.59936560240953</v>
      </c>
      <c r="AE364" s="12">
        <f t="shared" si="165"/>
        <v>900.83734657048183</v>
      </c>
      <c r="AF364" s="34">
        <f t="shared" si="170"/>
        <v>25920</v>
      </c>
      <c r="AG364" s="36">
        <f t="shared" si="171"/>
        <v>25920</v>
      </c>
      <c r="AH364" s="15">
        <f t="shared" si="161"/>
        <v>-17289.543984073185</v>
      </c>
      <c r="AI364" s="15">
        <f t="shared" si="163"/>
        <v>0</v>
      </c>
      <c r="AJ364" s="15">
        <f t="shared" si="164"/>
        <v>0</v>
      </c>
    </row>
    <row r="365" spans="1:36" x14ac:dyDescent="0.15">
      <c r="A365" s="2">
        <v>42304</v>
      </c>
      <c r="B365" s="38">
        <v>1.035639787</v>
      </c>
      <c r="C365" s="12">
        <f t="shared" si="149"/>
        <v>89479.277596800006</v>
      </c>
      <c r="D365" s="12">
        <f>Výpar!$N$18/31</f>
        <v>7808.3674698795176</v>
      </c>
      <c r="E365" s="12">
        <f t="shared" si="150"/>
        <v>8042.6184939759032</v>
      </c>
      <c r="F365" s="13">
        <f t="shared" si="167"/>
        <v>11664</v>
      </c>
      <c r="G365" s="13">
        <f t="shared" si="151"/>
        <v>7171.2000000000007</v>
      </c>
      <c r="H365" s="14">
        <f t="shared" si="151"/>
        <v>7171.2000000000007</v>
      </c>
      <c r="I365" s="15">
        <f t="shared" si="145"/>
        <v>26006.400000000001</v>
      </c>
      <c r="J365" s="15">
        <f t="shared" si="146"/>
        <v>55430.2591028241</v>
      </c>
      <c r="K365" s="15">
        <f t="shared" si="152"/>
        <v>5073384.9265731974</v>
      </c>
      <c r="L365" s="15">
        <f t="shared" si="153"/>
        <v>0</v>
      </c>
      <c r="N365" s="2">
        <v>42304</v>
      </c>
      <c r="O365" s="38">
        <f t="shared" si="147"/>
        <v>0.34180622287924523</v>
      </c>
      <c r="P365" s="12">
        <f t="shared" si="154"/>
        <v>29532.057656766789</v>
      </c>
      <c r="Q365" s="12">
        <f t="shared" si="155"/>
        <v>2230.3951807228914</v>
      </c>
      <c r="R365" s="12">
        <f t="shared" si="156"/>
        <v>2297.307036144578</v>
      </c>
      <c r="S365" s="13">
        <f t="shared" si="157"/>
        <v>7171.2000000000007</v>
      </c>
      <c r="T365" s="13">
        <f t="shared" si="169"/>
        <v>0</v>
      </c>
      <c r="U365" s="14">
        <v>0</v>
      </c>
      <c r="V365" s="15">
        <f t="shared" si="168"/>
        <v>7171.2000000000007</v>
      </c>
      <c r="W365" s="15">
        <f t="shared" si="158"/>
        <v>20063.550620622209</v>
      </c>
      <c r="X365" s="15">
        <f t="shared" si="166"/>
        <v>6518000</v>
      </c>
      <c r="Y365" s="15">
        <f t="shared" si="162"/>
        <v>5715023.3703268263</v>
      </c>
      <c r="Z365" s="15">
        <f t="shared" si="159"/>
        <v>6518000</v>
      </c>
      <c r="AB365" s="2">
        <v>42304</v>
      </c>
      <c r="AC365" s="12">
        <f t="shared" si="148"/>
        <v>9759.6048060950943</v>
      </c>
      <c r="AD365" s="12">
        <f t="shared" si="160"/>
        <v>874.59936560240953</v>
      </c>
      <c r="AE365" s="12">
        <f t="shared" si="165"/>
        <v>900.83734657048183</v>
      </c>
      <c r="AF365" s="34">
        <f t="shared" si="170"/>
        <v>25920</v>
      </c>
      <c r="AG365" s="36">
        <f t="shared" si="171"/>
        <v>0</v>
      </c>
      <c r="AH365" s="15">
        <f t="shared" si="161"/>
        <v>8858.7674595246117</v>
      </c>
      <c r="AI365" s="15">
        <f t="shared" si="163"/>
        <v>8858.7674595246117</v>
      </c>
      <c r="AJ365" s="15">
        <f t="shared" si="164"/>
        <v>0</v>
      </c>
    </row>
    <row r="366" spans="1:36" x14ac:dyDescent="0.15">
      <c r="A366" s="2">
        <v>42305</v>
      </c>
      <c r="B366" s="38">
        <v>1.1295449319999999</v>
      </c>
      <c r="C366" s="12">
        <f t="shared" si="149"/>
        <v>97592.682124799991</v>
      </c>
      <c r="D366" s="12">
        <f>Výpar!$N$18/31</f>
        <v>7808.3674698795176</v>
      </c>
      <c r="E366" s="12">
        <f t="shared" si="150"/>
        <v>8042.6184939759032</v>
      </c>
      <c r="F366" s="13">
        <f t="shared" si="167"/>
        <v>11664</v>
      </c>
      <c r="G366" s="13">
        <f t="shared" si="151"/>
        <v>7171.2000000000007</v>
      </c>
      <c r="H366" s="14">
        <f t="shared" si="151"/>
        <v>7171.2000000000007</v>
      </c>
      <c r="I366" s="15">
        <f t="shared" si="145"/>
        <v>26006.400000000001</v>
      </c>
      <c r="J366" s="15">
        <f t="shared" si="146"/>
        <v>63543.663630824085</v>
      </c>
      <c r="K366" s="15">
        <f t="shared" si="152"/>
        <v>5136928.5902040219</v>
      </c>
      <c r="L366" s="15">
        <f t="shared" si="153"/>
        <v>0</v>
      </c>
      <c r="N366" s="2">
        <v>42305</v>
      </c>
      <c r="O366" s="38">
        <f t="shared" si="147"/>
        <v>0.37279900948737293</v>
      </c>
      <c r="P366" s="12">
        <f t="shared" si="154"/>
        <v>32209.834419709023</v>
      </c>
      <c r="Q366" s="12">
        <f t="shared" si="155"/>
        <v>2230.3951807228914</v>
      </c>
      <c r="R366" s="12">
        <f t="shared" si="156"/>
        <v>2297.307036144578</v>
      </c>
      <c r="S366" s="13">
        <f t="shared" si="157"/>
        <v>7171.2000000000007</v>
      </c>
      <c r="T366" s="13">
        <f t="shared" si="169"/>
        <v>21772.799999999999</v>
      </c>
      <c r="U366" s="14">
        <v>0</v>
      </c>
      <c r="V366" s="15">
        <f t="shared" si="168"/>
        <v>7171.2000000000007</v>
      </c>
      <c r="W366" s="15">
        <f t="shared" si="158"/>
        <v>44514.127383564439</v>
      </c>
      <c r="X366" s="15">
        <f t="shared" si="166"/>
        <v>6518000</v>
      </c>
      <c r="Y366" s="15">
        <f t="shared" si="162"/>
        <v>5759537.4977103909</v>
      </c>
      <c r="Z366" s="15">
        <f t="shared" si="159"/>
        <v>6518000</v>
      </c>
      <c r="AB366" s="2">
        <v>42305</v>
      </c>
      <c r="AC366" s="12">
        <f t="shared" si="148"/>
        <v>10644.542905194077</v>
      </c>
      <c r="AD366" s="12">
        <f t="shared" si="160"/>
        <v>874.59936560240953</v>
      </c>
      <c r="AE366" s="12">
        <f t="shared" si="165"/>
        <v>900.83734657048183</v>
      </c>
      <c r="AF366" s="34">
        <f t="shared" si="170"/>
        <v>25920</v>
      </c>
      <c r="AG366" s="36">
        <f t="shared" si="171"/>
        <v>25920</v>
      </c>
      <c r="AH366" s="15">
        <f t="shared" si="161"/>
        <v>-16176.294441376405</v>
      </c>
      <c r="AI366" s="15">
        <f t="shared" si="163"/>
        <v>0</v>
      </c>
      <c r="AJ366" s="15">
        <f>IF((IF($AJ$2&lt;=AI366,AH366,AH366+AI366-$AJ$2)+AJ365)&lt;0,0,IF($AJ$2&lt;=AI366,AH366,AH366+AI366-$AJ$2)+AJ365)</f>
        <v>0</v>
      </c>
    </row>
    <row r="367" spans="1:36" x14ac:dyDescent="0.15">
      <c r="A367" s="2">
        <v>42306</v>
      </c>
      <c r="B367" s="38">
        <v>1.1239691300000001</v>
      </c>
      <c r="C367" s="12">
        <f t="shared" si="149"/>
        <v>97110.932832000006</v>
      </c>
      <c r="D367" s="12">
        <f>Výpar!$N$18/31</f>
        <v>7808.3674698795176</v>
      </c>
      <c r="E367" s="12">
        <f t="shared" si="150"/>
        <v>8042.6184939759032</v>
      </c>
      <c r="F367" s="13">
        <f t="shared" si="167"/>
        <v>11664</v>
      </c>
      <c r="G367" s="13">
        <f t="shared" si="151"/>
        <v>7171.2000000000007</v>
      </c>
      <c r="H367" s="14">
        <f t="shared" si="151"/>
        <v>7171.2000000000007</v>
      </c>
      <c r="I367" s="15">
        <f t="shared" si="145"/>
        <v>26006.400000000001</v>
      </c>
      <c r="J367" s="15">
        <f t="shared" si="146"/>
        <v>63061.9143380241</v>
      </c>
      <c r="K367" s="15">
        <f t="shared" si="152"/>
        <v>5199990.5045420462</v>
      </c>
      <c r="L367" s="15">
        <f t="shared" si="153"/>
        <v>0</v>
      </c>
      <c r="N367" s="2">
        <v>42306</v>
      </c>
      <c r="O367" s="38">
        <f t="shared" si="147"/>
        <v>0.37095875204934686</v>
      </c>
      <c r="P367" s="12">
        <f t="shared" si="154"/>
        <v>32050.836177063567</v>
      </c>
      <c r="Q367" s="12">
        <f t="shared" si="155"/>
        <v>2230.3951807228914</v>
      </c>
      <c r="R367" s="12">
        <f t="shared" si="156"/>
        <v>2297.307036144578</v>
      </c>
      <c r="S367" s="13">
        <f t="shared" si="157"/>
        <v>7171.2000000000007</v>
      </c>
      <c r="T367" s="13">
        <f t="shared" si="169"/>
        <v>0</v>
      </c>
      <c r="U367" s="14">
        <v>0</v>
      </c>
      <c r="V367" s="15">
        <f t="shared" si="168"/>
        <v>7171.2000000000007</v>
      </c>
      <c r="W367" s="15">
        <f t="shared" si="158"/>
        <v>22582.329140918988</v>
      </c>
      <c r="X367" s="15">
        <f t="shared" si="166"/>
        <v>6518000</v>
      </c>
      <c r="Y367" s="15">
        <f t="shared" si="162"/>
        <v>5782119.8268513102</v>
      </c>
      <c r="Z367" s="15">
        <f t="shared" si="159"/>
        <v>6518000</v>
      </c>
      <c r="AB367" s="2">
        <v>42306</v>
      </c>
      <c r="AC367" s="12">
        <f t="shared" si="148"/>
        <v>10591.99797144383</v>
      </c>
      <c r="AD367" s="12">
        <f t="shared" si="160"/>
        <v>874.59936560240953</v>
      </c>
      <c r="AE367" s="12">
        <f t="shared" si="165"/>
        <v>900.83734657048183</v>
      </c>
      <c r="AF367" s="34">
        <f t="shared" si="170"/>
        <v>25920</v>
      </c>
      <c r="AG367" s="36">
        <f t="shared" si="171"/>
        <v>0</v>
      </c>
      <c r="AH367" s="15">
        <f t="shared" si="161"/>
        <v>9691.1606248733478</v>
      </c>
      <c r="AI367" s="15">
        <f t="shared" si="163"/>
        <v>9691.1606248733478</v>
      </c>
      <c r="AJ367" s="15">
        <f t="shared" si="164"/>
        <v>0</v>
      </c>
    </row>
    <row r="368" spans="1:36" x14ac:dyDescent="0.15">
      <c r="A368" s="2">
        <v>42307</v>
      </c>
      <c r="B368" s="38">
        <v>1.0960901190000001</v>
      </c>
      <c r="C368" s="12">
        <f t="shared" si="149"/>
        <v>94702.186281600007</v>
      </c>
      <c r="D368" s="12">
        <f>Výpar!$N$18/31</f>
        <v>7808.3674698795176</v>
      </c>
      <c r="E368" s="12">
        <f t="shared" si="150"/>
        <v>8042.6184939759032</v>
      </c>
      <c r="F368" s="13">
        <f t="shared" si="167"/>
        <v>11664</v>
      </c>
      <c r="G368" s="13">
        <f t="shared" si="151"/>
        <v>7171.2000000000007</v>
      </c>
      <c r="H368" s="14">
        <f t="shared" si="151"/>
        <v>7171.2000000000007</v>
      </c>
      <c r="I368" s="15">
        <f t="shared" si="145"/>
        <v>26006.400000000001</v>
      </c>
      <c r="J368" s="15">
        <f t="shared" si="146"/>
        <v>60653.167787624101</v>
      </c>
      <c r="K368" s="15">
        <f t="shared" si="152"/>
        <v>5260643.6723296707</v>
      </c>
      <c r="L368" s="15">
        <f t="shared" si="153"/>
        <v>0</v>
      </c>
      <c r="N368" s="2">
        <v>42307</v>
      </c>
      <c r="O368" s="38">
        <f t="shared" si="147"/>
        <v>0.36175746452917268</v>
      </c>
      <c r="P368" s="12">
        <f t="shared" si="154"/>
        <v>31255.844935320518</v>
      </c>
      <c r="Q368" s="12">
        <f t="shared" si="155"/>
        <v>2230.3951807228914</v>
      </c>
      <c r="R368" s="12">
        <f t="shared" si="156"/>
        <v>2297.307036144578</v>
      </c>
      <c r="S368" s="13">
        <f t="shared" si="157"/>
        <v>7171.2000000000007</v>
      </c>
      <c r="T368" s="13">
        <f t="shared" si="169"/>
        <v>21772.799999999999</v>
      </c>
      <c r="U368" s="14">
        <v>0</v>
      </c>
      <c r="V368" s="15">
        <f t="shared" si="168"/>
        <v>7171.2000000000007</v>
      </c>
      <c r="W368" s="15">
        <f t="shared" si="158"/>
        <v>43560.137899175941</v>
      </c>
      <c r="X368" s="15">
        <f t="shared" si="166"/>
        <v>6518000</v>
      </c>
      <c r="Y368" s="15">
        <f t="shared" si="162"/>
        <v>5825679.9647504864</v>
      </c>
      <c r="Z368" s="15">
        <f t="shared" si="159"/>
        <v>6518000</v>
      </c>
      <c r="AB368" s="2">
        <v>42307</v>
      </c>
      <c r="AC368" s="12">
        <f t="shared" si="148"/>
        <v>10329.273293268852</v>
      </c>
      <c r="AD368" s="12">
        <f t="shared" si="160"/>
        <v>874.59936560240953</v>
      </c>
      <c r="AE368" s="12">
        <f t="shared" si="165"/>
        <v>900.83734657048183</v>
      </c>
      <c r="AF368" s="34">
        <f t="shared" si="170"/>
        <v>25920</v>
      </c>
      <c r="AG368" s="36">
        <f t="shared" si="171"/>
        <v>25920</v>
      </c>
      <c r="AH368" s="15">
        <f t="shared" si="161"/>
        <v>-16491.56405330163</v>
      </c>
      <c r="AI368" s="15">
        <f t="shared" si="163"/>
        <v>0</v>
      </c>
      <c r="AJ368" s="15">
        <f t="shared" si="164"/>
        <v>0</v>
      </c>
    </row>
    <row r="369" spans="1:36" x14ac:dyDescent="0.15">
      <c r="A369" s="2">
        <v>42308</v>
      </c>
      <c r="B369" s="38">
        <v>1.1668740099999999</v>
      </c>
      <c r="C369" s="12">
        <f>B369*86400</f>
        <v>100817.91446399999</v>
      </c>
      <c r="D369" s="12">
        <f>Výpar!$N$18/31</f>
        <v>7808.3674698795176</v>
      </c>
      <c r="E369" s="12">
        <f t="shared" si="150"/>
        <v>8042.6184939759032</v>
      </c>
      <c r="F369" s="13">
        <f t="shared" si="167"/>
        <v>11664</v>
      </c>
      <c r="G369" s="13">
        <f t="shared" si="151"/>
        <v>7171.2000000000007</v>
      </c>
      <c r="H369" s="14">
        <f t="shared" si="151"/>
        <v>7171.2000000000007</v>
      </c>
      <c r="I369" s="15">
        <f t="shared" si="145"/>
        <v>26006.400000000001</v>
      </c>
      <c r="J369" s="15">
        <f t="shared" si="146"/>
        <v>66768.895970024081</v>
      </c>
      <c r="K369" s="15">
        <f t="shared" si="152"/>
        <v>5327412.5682996949</v>
      </c>
      <c r="L369" s="15">
        <f t="shared" si="153"/>
        <v>0</v>
      </c>
      <c r="N369" s="2">
        <v>42308</v>
      </c>
      <c r="O369" s="38">
        <f t="shared" si="147"/>
        <v>0.385119230586357</v>
      </c>
      <c r="P369" s="12">
        <f t="shared" si="154"/>
        <v>33274.301522661248</v>
      </c>
      <c r="Q369" s="12">
        <f t="shared" si="155"/>
        <v>2230.3951807228914</v>
      </c>
      <c r="R369" s="12">
        <f t="shared" si="156"/>
        <v>2297.307036144578</v>
      </c>
      <c r="S369" s="13">
        <f t="shared" si="157"/>
        <v>7171.2000000000007</v>
      </c>
      <c r="T369" s="13">
        <f t="shared" si="169"/>
        <v>0</v>
      </c>
      <c r="U369" s="14">
        <v>0</v>
      </c>
      <c r="V369" s="15">
        <f t="shared" si="168"/>
        <v>7171.2000000000007</v>
      </c>
      <c r="W369" s="15">
        <f t="shared" si="158"/>
        <v>23805.794486516668</v>
      </c>
      <c r="X369" s="15">
        <f t="shared" si="166"/>
        <v>6518000</v>
      </c>
      <c r="Y369" s="15">
        <f t="shared" si="162"/>
        <v>5849485.7592370035</v>
      </c>
      <c r="Z369" s="15">
        <f t="shared" si="159"/>
        <v>6518000</v>
      </c>
      <c r="AB369" s="2">
        <v>42308</v>
      </c>
      <c r="AC369" s="12">
        <f t="shared" si="148"/>
        <v>10996.322600826705</v>
      </c>
      <c r="AD369" s="12">
        <f t="shared" si="160"/>
        <v>874.59936560240953</v>
      </c>
      <c r="AE369" s="12">
        <f t="shared" si="165"/>
        <v>900.83734657048183</v>
      </c>
      <c r="AF369" s="34">
        <f t="shared" si="170"/>
        <v>25920</v>
      </c>
      <c r="AG369" s="36">
        <f t="shared" si="171"/>
        <v>0</v>
      </c>
      <c r="AH369" s="15">
        <f t="shared" si="161"/>
        <v>10095.485254256222</v>
      </c>
      <c r="AI369" s="15">
        <f t="shared" si="163"/>
        <v>10095.485254256222</v>
      </c>
      <c r="AJ369" s="15">
        <f t="shared" si="164"/>
        <v>0</v>
      </c>
    </row>
    <row r="370" spans="1:36" x14ac:dyDescent="0.15">
      <c r="A370" s="2"/>
      <c r="C370" s="12">
        <f>SUM(C5:C369)</f>
        <v>21662683.480367992</v>
      </c>
      <c r="D370" s="12"/>
      <c r="E370" s="12"/>
      <c r="F370" s="13"/>
      <c r="G370" s="13"/>
      <c r="H370" s="16"/>
      <c r="I370" s="15"/>
      <c r="J370" s="15"/>
      <c r="K370" s="15"/>
      <c r="L370" s="15"/>
      <c r="N370" s="2"/>
      <c r="P370" s="12">
        <f>SUM(P5:P369)</f>
        <v>7149628.7713144785</v>
      </c>
      <c r="Q370" s="12"/>
      <c r="R370" s="12"/>
      <c r="S370" s="13"/>
      <c r="T370" s="13"/>
      <c r="U370" s="16"/>
      <c r="V370" s="15"/>
      <c r="W370" s="15"/>
      <c r="X370" s="15"/>
      <c r="Y370" s="15"/>
      <c r="Z370" s="15"/>
      <c r="AB370" s="2"/>
      <c r="AC370" s="2"/>
      <c r="AD370" s="12"/>
      <c r="AE370" s="12"/>
      <c r="AF370" s="13"/>
      <c r="AG370" s="15"/>
      <c r="AH370" s="15"/>
      <c r="AI370" s="15"/>
      <c r="AJ370" s="15"/>
    </row>
    <row r="371" spans="1:36" x14ac:dyDescent="0.15">
      <c r="A371" s="2"/>
      <c r="C371" s="12"/>
      <c r="D371" s="12"/>
      <c r="E371" s="12"/>
      <c r="F371" s="13"/>
      <c r="G371" s="13"/>
      <c r="H371" s="16"/>
      <c r="I371" s="15"/>
      <c r="J371" s="15"/>
      <c r="K371" s="15"/>
      <c r="L371" s="15"/>
    </row>
    <row r="372" spans="1:36" x14ac:dyDescent="0.15">
      <c r="A372" s="2"/>
      <c r="C372" s="12"/>
      <c r="D372" s="12"/>
      <c r="E372" s="12"/>
      <c r="F372" s="13"/>
      <c r="G372" s="13"/>
      <c r="H372" s="4"/>
    </row>
    <row r="373" spans="1:36" x14ac:dyDescent="0.15">
      <c r="A373" s="2"/>
      <c r="F373" s="4"/>
      <c r="G373" s="4"/>
      <c r="H373" s="4"/>
    </row>
    <row r="374" spans="1:36" x14ac:dyDescent="0.15">
      <c r="A374" s="2"/>
      <c r="F374" s="4"/>
      <c r="G374" s="4"/>
      <c r="H374" s="4"/>
    </row>
    <row r="375" spans="1:36" x14ac:dyDescent="0.15">
      <c r="A375" s="2"/>
      <c r="F375" s="4"/>
      <c r="G375" s="4"/>
      <c r="H375" s="4"/>
    </row>
    <row r="376" spans="1:36" x14ac:dyDescent="0.15">
      <c r="A376" s="2"/>
      <c r="F376" s="4"/>
      <c r="G376" s="4"/>
      <c r="H376" s="4"/>
    </row>
    <row r="377" spans="1:36" x14ac:dyDescent="0.15">
      <c r="A377" s="2"/>
      <c r="F377" s="4"/>
      <c r="G377" s="4"/>
      <c r="H377" s="4"/>
    </row>
    <row r="378" spans="1:36" x14ac:dyDescent="0.15">
      <c r="A378" s="2"/>
      <c r="F378" s="4"/>
      <c r="G378" s="4"/>
      <c r="H378" s="4"/>
    </row>
    <row r="379" spans="1:36" x14ac:dyDescent="0.15">
      <c r="A379" s="2"/>
      <c r="F379" s="4"/>
      <c r="G379" s="4"/>
      <c r="H379" s="4"/>
    </row>
    <row r="380" spans="1:36" x14ac:dyDescent="0.15">
      <c r="A380" s="2"/>
      <c r="F380" s="4"/>
      <c r="G380" s="4"/>
      <c r="H380" s="4"/>
    </row>
    <row r="381" spans="1:36" x14ac:dyDescent="0.15">
      <c r="A381" s="2"/>
      <c r="F381" s="4"/>
      <c r="G381" s="4"/>
      <c r="H381" s="4"/>
    </row>
    <row r="382" spans="1:36" x14ac:dyDescent="0.15">
      <c r="A382" s="2"/>
      <c r="F382" s="4"/>
      <c r="G382" s="4"/>
      <c r="H382" s="4"/>
    </row>
    <row r="383" spans="1:36" x14ac:dyDescent="0.15">
      <c r="A383" s="2"/>
      <c r="F383" s="4"/>
      <c r="G383" s="4"/>
      <c r="H383" s="4"/>
    </row>
    <row r="384" spans="1:36" x14ac:dyDescent="0.15">
      <c r="A384" s="2"/>
      <c r="F384" s="4"/>
      <c r="G384" s="4"/>
      <c r="H384" s="4"/>
    </row>
    <row r="385" spans="1:8" x14ac:dyDescent="0.15">
      <c r="A385" s="2"/>
      <c r="F385" s="4"/>
      <c r="G385" s="4"/>
      <c r="H385" s="4"/>
    </row>
    <row r="386" spans="1:8" x14ac:dyDescent="0.15">
      <c r="A386" s="2"/>
      <c r="F386" s="4"/>
      <c r="G386" s="4"/>
      <c r="H386" s="4"/>
    </row>
    <row r="387" spans="1:8" x14ac:dyDescent="0.15">
      <c r="A387" s="2"/>
      <c r="F387" s="4"/>
      <c r="G387" s="4"/>
      <c r="H387" s="4"/>
    </row>
    <row r="388" spans="1:8" x14ac:dyDescent="0.15">
      <c r="A388" s="2"/>
      <c r="F388" s="4"/>
      <c r="G388" s="4"/>
      <c r="H388" s="4"/>
    </row>
    <row r="389" spans="1:8" x14ac:dyDescent="0.15">
      <c r="A389" s="2"/>
      <c r="F389" s="4"/>
      <c r="G389" s="4"/>
      <c r="H389" s="4"/>
    </row>
    <row r="390" spans="1:8" x14ac:dyDescent="0.15">
      <c r="A390" s="2"/>
      <c r="F390" s="4"/>
      <c r="G390" s="4"/>
      <c r="H390" s="4"/>
    </row>
    <row r="391" spans="1:8" x14ac:dyDescent="0.15">
      <c r="A391" s="2"/>
      <c r="F391" s="4"/>
      <c r="G391" s="4"/>
      <c r="H391" s="4"/>
    </row>
    <row r="392" spans="1:8" x14ac:dyDescent="0.15">
      <c r="A392" s="2"/>
      <c r="F392" s="4"/>
      <c r="G392" s="4"/>
      <c r="H392" s="4"/>
    </row>
    <row r="393" spans="1:8" x14ac:dyDescent="0.15">
      <c r="A393" s="2"/>
      <c r="F393" s="4"/>
      <c r="G393" s="4"/>
      <c r="H393" s="4"/>
    </row>
    <row r="394" spans="1:8" x14ac:dyDescent="0.15">
      <c r="A394" s="2"/>
      <c r="F394" s="4"/>
      <c r="G394" s="4"/>
      <c r="H394" s="4"/>
    </row>
    <row r="395" spans="1:8" x14ac:dyDescent="0.15">
      <c r="A395" s="2"/>
      <c r="F395" s="4"/>
      <c r="G395" s="4"/>
      <c r="H395" s="4"/>
    </row>
    <row r="396" spans="1:8" x14ac:dyDescent="0.15">
      <c r="A396" s="2"/>
      <c r="F396" s="4"/>
      <c r="G396" s="4"/>
      <c r="H396" s="4"/>
    </row>
    <row r="397" spans="1:8" x14ac:dyDescent="0.15">
      <c r="A397" s="2"/>
      <c r="F397" s="4"/>
      <c r="G397" s="4"/>
      <c r="H397" s="4"/>
    </row>
    <row r="398" spans="1:8" x14ac:dyDescent="0.15">
      <c r="A398" s="2"/>
      <c r="F398" s="4"/>
      <c r="G398" s="4"/>
      <c r="H398" s="4"/>
    </row>
    <row r="399" spans="1:8" x14ac:dyDescent="0.15">
      <c r="A399" s="2"/>
      <c r="F399" s="4"/>
      <c r="G399" s="4"/>
      <c r="H399" s="4"/>
    </row>
    <row r="400" spans="1:8" x14ac:dyDescent="0.15">
      <c r="A400" s="2"/>
      <c r="F400" s="4"/>
      <c r="G400" s="4"/>
      <c r="H400" s="4"/>
    </row>
    <row r="401" spans="1:8" x14ac:dyDescent="0.15">
      <c r="A401" s="2"/>
      <c r="F401" s="4"/>
      <c r="G401" s="4"/>
      <c r="H401" s="4"/>
    </row>
    <row r="402" spans="1:8" x14ac:dyDescent="0.15">
      <c r="A402" s="2"/>
      <c r="F402" s="4"/>
      <c r="G402" s="4"/>
      <c r="H402" s="4"/>
    </row>
    <row r="403" spans="1:8" x14ac:dyDescent="0.15">
      <c r="A403" s="2"/>
      <c r="F403" s="4"/>
      <c r="G403" s="4"/>
      <c r="H403" s="4"/>
    </row>
    <row r="404" spans="1:8" x14ac:dyDescent="0.15">
      <c r="A404" s="2"/>
      <c r="F404" s="4"/>
      <c r="G404" s="4"/>
      <c r="H404" s="4"/>
    </row>
    <row r="405" spans="1:8" x14ac:dyDescent="0.15">
      <c r="A405" s="2"/>
      <c r="F405" s="4"/>
      <c r="G405" s="4"/>
      <c r="H405" s="4"/>
    </row>
    <row r="406" spans="1:8" x14ac:dyDescent="0.15">
      <c r="A406" s="2"/>
      <c r="F406" s="4"/>
      <c r="G406" s="4"/>
      <c r="H406" s="4"/>
    </row>
    <row r="407" spans="1:8" x14ac:dyDescent="0.15">
      <c r="A407" s="2"/>
      <c r="F407" s="4"/>
      <c r="G407" s="4"/>
      <c r="H407" s="4"/>
    </row>
    <row r="408" spans="1:8" x14ac:dyDescent="0.15">
      <c r="A408" s="2"/>
      <c r="F408" s="4"/>
      <c r="G408" s="4"/>
      <c r="H408" s="4"/>
    </row>
    <row r="409" spans="1:8" x14ac:dyDescent="0.15">
      <c r="A409" s="2"/>
      <c r="F409" s="4"/>
      <c r="G409" s="4"/>
      <c r="H409" s="4"/>
    </row>
    <row r="410" spans="1:8" x14ac:dyDescent="0.15">
      <c r="A410" s="2"/>
      <c r="F410" s="4"/>
      <c r="G410" s="4"/>
      <c r="H410" s="4"/>
    </row>
    <row r="411" spans="1:8" x14ac:dyDescent="0.15">
      <c r="A411" s="2"/>
      <c r="F411" s="4"/>
      <c r="G411" s="4"/>
      <c r="H411" s="4"/>
    </row>
    <row r="412" spans="1:8" x14ac:dyDescent="0.15">
      <c r="A412" s="2"/>
      <c r="F412" s="4"/>
      <c r="G412" s="4"/>
      <c r="H412" s="4"/>
    </row>
    <row r="413" spans="1:8" x14ac:dyDescent="0.15">
      <c r="A413" s="2"/>
      <c r="F413" s="4"/>
      <c r="G413" s="4"/>
      <c r="H413" s="4"/>
    </row>
    <row r="414" spans="1:8" x14ac:dyDescent="0.15">
      <c r="A414" s="2"/>
      <c r="F414" s="4"/>
      <c r="G414" s="4"/>
      <c r="H414" s="4"/>
    </row>
    <row r="415" spans="1:8" x14ac:dyDescent="0.15">
      <c r="A415" s="2"/>
      <c r="F415" s="4"/>
      <c r="G415" s="4"/>
      <c r="H415" s="4"/>
    </row>
    <row r="416" spans="1:8" x14ac:dyDescent="0.15">
      <c r="A416" s="2"/>
      <c r="F416" s="4"/>
      <c r="G416" s="4"/>
      <c r="H416" s="4"/>
    </row>
    <row r="417" spans="1:8" x14ac:dyDescent="0.15">
      <c r="A417" s="2"/>
      <c r="F417" s="4"/>
      <c r="G417" s="4"/>
      <c r="H417" s="4"/>
    </row>
    <row r="418" spans="1:8" x14ac:dyDescent="0.15">
      <c r="A418" s="2"/>
      <c r="F418" s="4"/>
      <c r="G418" s="4"/>
      <c r="H418" s="4"/>
    </row>
    <row r="419" spans="1:8" x14ac:dyDescent="0.15">
      <c r="A419" s="2"/>
      <c r="F419" s="4"/>
      <c r="G419" s="4"/>
      <c r="H419" s="4"/>
    </row>
    <row r="420" spans="1:8" x14ac:dyDescent="0.15">
      <c r="A420" s="2"/>
      <c r="F420" s="4"/>
      <c r="G420" s="4"/>
      <c r="H420" s="4"/>
    </row>
    <row r="421" spans="1:8" x14ac:dyDescent="0.15">
      <c r="A421" s="2"/>
      <c r="F421" s="4"/>
      <c r="G421" s="4"/>
      <c r="H421" s="4"/>
    </row>
    <row r="422" spans="1:8" x14ac:dyDescent="0.15">
      <c r="A422" s="2"/>
      <c r="F422" s="4"/>
      <c r="G422" s="4"/>
      <c r="H422" s="4"/>
    </row>
    <row r="423" spans="1:8" x14ac:dyDescent="0.15">
      <c r="A423" s="2"/>
      <c r="F423" s="4"/>
      <c r="G423" s="4"/>
      <c r="H423" s="4"/>
    </row>
    <row r="424" spans="1:8" x14ac:dyDescent="0.15">
      <c r="A424" s="2"/>
      <c r="F424" s="4"/>
      <c r="G424" s="4"/>
      <c r="H424" s="4"/>
    </row>
    <row r="425" spans="1:8" x14ac:dyDescent="0.15">
      <c r="A425" s="2"/>
      <c r="F425" s="4"/>
      <c r="G425" s="4"/>
      <c r="H425" s="4"/>
    </row>
    <row r="426" spans="1:8" x14ac:dyDescent="0.15">
      <c r="A426" s="2"/>
      <c r="F426" s="4"/>
      <c r="G426" s="4"/>
      <c r="H426" s="4"/>
    </row>
    <row r="427" spans="1:8" x14ac:dyDescent="0.15">
      <c r="A427" s="2"/>
      <c r="F427" s="4"/>
      <c r="G427" s="4"/>
      <c r="H427" s="4"/>
    </row>
    <row r="428" spans="1:8" x14ac:dyDescent="0.15">
      <c r="A428" s="2"/>
      <c r="F428" s="4"/>
      <c r="G428" s="4"/>
      <c r="H428" s="4"/>
    </row>
    <row r="429" spans="1:8" x14ac:dyDescent="0.15">
      <c r="A429" s="2"/>
      <c r="F429" s="4"/>
      <c r="G429" s="4"/>
      <c r="H429" s="4"/>
    </row>
    <row r="430" spans="1:8" x14ac:dyDescent="0.15">
      <c r="A430" s="2"/>
      <c r="F430" s="4"/>
      <c r="G430" s="4"/>
      <c r="H430" s="4"/>
    </row>
    <row r="431" spans="1:8" x14ac:dyDescent="0.15">
      <c r="A431" s="2"/>
      <c r="F431" s="4"/>
      <c r="G431" s="4"/>
      <c r="H431" s="4"/>
    </row>
    <row r="432" spans="1:8" x14ac:dyDescent="0.15">
      <c r="A432" s="2"/>
      <c r="F432" s="4"/>
      <c r="G432" s="4"/>
      <c r="H432" s="4"/>
    </row>
    <row r="433" spans="1:8" x14ac:dyDescent="0.15">
      <c r="A433" s="2"/>
      <c r="F433" s="4"/>
      <c r="G433" s="4"/>
      <c r="H433" s="4"/>
    </row>
    <row r="434" spans="1:8" x14ac:dyDescent="0.15">
      <c r="A434" s="2"/>
      <c r="F434" s="4"/>
      <c r="G434" s="4"/>
      <c r="H434" s="4"/>
    </row>
    <row r="435" spans="1:8" x14ac:dyDescent="0.15">
      <c r="A435" s="2"/>
      <c r="F435" s="4"/>
      <c r="G435" s="4"/>
      <c r="H435" s="4"/>
    </row>
    <row r="436" spans="1:8" x14ac:dyDescent="0.15">
      <c r="A436" s="2"/>
      <c r="F436" s="4"/>
      <c r="G436" s="4"/>
      <c r="H436" s="4"/>
    </row>
    <row r="437" spans="1:8" x14ac:dyDescent="0.15">
      <c r="A437" s="2"/>
      <c r="F437" s="4"/>
      <c r="G437" s="4"/>
      <c r="H437" s="4"/>
    </row>
    <row r="438" spans="1:8" x14ac:dyDescent="0.15">
      <c r="A438" s="2"/>
      <c r="F438" s="4"/>
      <c r="G438" s="4"/>
      <c r="H438" s="4"/>
    </row>
    <row r="439" spans="1:8" x14ac:dyDescent="0.15">
      <c r="A439" s="2"/>
      <c r="F439" s="4"/>
      <c r="G439" s="4"/>
      <c r="H439" s="4"/>
    </row>
    <row r="440" spans="1:8" x14ac:dyDescent="0.15">
      <c r="A440" s="2"/>
      <c r="F440" s="4"/>
      <c r="G440" s="4"/>
      <c r="H440" s="4"/>
    </row>
    <row r="441" spans="1:8" x14ac:dyDescent="0.15">
      <c r="A441" s="2"/>
      <c r="F441" s="4"/>
      <c r="G441" s="4"/>
      <c r="H441" s="4"/>
    </row>
    <row r="442" spans="1:8" x14ac:dyDescent="0.15">
      <c r="A442" s="2"/>
      <c r="F442" s="4"/>
      <c r="G442" s="4"/>
      <c r="H442" s="4"/>
    </row>
    <row r="443" spans="1:8" x14ac:dyDescent="0.15">
      <c r="A443" s="2"/>
      <c r="F443" s="4"/>
      <c r="G443" s="4"/>
      <c r="H443" s="4"/>
    </row>
    <row r="444" spans="1:8" x14ac:dyDescent="0.15">
      <c r="A444" s="2"/>
      <c r="F444" s="4"/>
      <c r="G444" s="4"/>
      <c r="H444" s="4"/>
    </row>
    <row r="445" spans="1:8" x14ac:dyDescent="0.15">
      <c r="A445" s="2"/>
      <c r="F445" s="4"/>
      <c r="G445" s="4"/>
      <c r="H445" s="4"/>
    </row>
    <row r="446" spans="1:8" x14ac:dyDescent="0.15">
      <c r="A446" s="2"/>
      <c r="F446" s="4"/>
      <c r="G446" s="4"/>
      <c r="H446" s="4"/>
    </row>
    <row r="447" spans="1:8" x14ac:dyDescent="0.15">
      <c r="A447" s="2"/>
      <c r="F447" s="4"/>
      <c r="G447" s="4"/>
      <c r="H447" s="4"/>
    </row>
    <row r="448" spans="1:8" x14ac:dyDescent="0.15">
      <c r="A448" s="2"/>
      <c r="F448" s="4"/>
      <c r="G448" s="4"/>
      <c r="H448" s="4"/>
    </row>
    <row r="449" spans="1:8" x14ac:dyDescent="0.15">
      <c r="A449" s="2"/>
      <c r="F449" s="4"/>
      <c r="G449" s="4"/>
      <c r="H449" s="4"/>
    </row>
    <row r="450" spans="1:8" x14ac:dyDescent="0.15">
      <c r="A450" s="2"/>
      <c r="F450" s="4"/>
      <c r="G450" s="4"/>
      <c r="H450" s="4"/>
    </row>
    <row r="451" spans="1:8" x14ac:dyDescent="0.15">
      <c r="A451" s="2"/>
      <c r="F451" s="4"/>
      <c r="G451" s="4"/>
      <c r="H451" s="4"/>
    </row>
    <row r="452" spans="1:8" x14ac:dyDescent="0.15">
      <c r="A452" s="2"/>
      <c r="F452" s="4"/>
      <c r="G452" s="4"/>
      <c r="H452" s="4"/>
    </row>
    <row r="453" spans="1:8" x14ac:dyDescent="0.15">
      <c r="A453" s="2"/>
      <c r="F453" s="4"/>
      <c r="G453" s="4"/>
      <c r="H453" s="4"/>
    </row>
    <row r="454" spans="1:8" x14ac:dyDescent="0.15">
      <c r="A454" s="2"/>
      <c r="F454" s="4"/>
      <c r="G454" s="4"/>
      <c r="H454" s="4"/>
    </row>
    <row r="455" spans="1:8" x14ac:dyDescent="0.15">
      <c r="A455" s="2"/>
      <c r="F455" s="4"/>
      <c r="G455" s="4"/>
      <c r="H455" s="4"/>
    </row>
    <row r="456" spans="1:8" x14ac:dyDescent="0.15">
      <c r="A456" s="2"/>
      <c r="F456" s="4"/>
      <c r="G456" s="4"/>
      <c r="H456" s="4"/>
    </row>
    <row r="457" spans="1:8" x14ac:dyDescent="0.15">
      <c r="A457" s="2"/>
      <c r="F457" s="4"/>
      <c r="G457" s="4"/>
      <c r="H457" s="4"/>
    </row>
    <row r="458" spans="1:8" x14ac:dyDescent="0.15">
      <c r="A458" s="2"/>
      <c r="F458" s="4"/>
      <c r="G458" s="4"/>
      <c r="H458" s="4"/>
    </row>
    <row r="459" spans="1:8" x14ac:dyDescent="0.15">
      <c r="A459" s="2"/>
      <c r="F459" s="4"/>
      <c r="G459" s="4"/>
      <c r="H459" s="4"/>
    </row>
    <row r="460" spans="1:8" x14ac:dyDescent="0.15">
      <c r="A460" s="2"/>
      <c r="F460" s="4"/>
      <c r="G460" s="4"/>
      <c r="H460" s="4"/>
    </row>
    <row r="461" spans="1:8" x14ac:dyDescent="0.15">
      <c r="A461" s="2"/>
      <c r="F461" s="4"/>
      <c r="G461" s="4"/>
      <c r="H461" s="4"/>
    </row>
    <row r="462" spans="1:8" x14ac:dyDescent="0.15">
      <c r="A462" s="2"/>
      <c r="F462" s="4"/>
      <c r="G462" s="4"/>
      <c r="H462" s="4"/>
    </row>
    <row r="463" spans="1:8" x14ac:dyDescent="0.15">
      <c r="A463" s="2"/>
      <c r="F463" s="4"/>
      <c r="G463" s="4"/>
      <c r="H463" s="4"/>
    </row>
    <row r="464" spans="1:8" x14ac:dyDescent="0.15">
      <c r="A464" s="2"/>
      <c r="F464" s="4"/>
      <c r="G464" s="4"/>
      <c r="H464" s="4"/>
    </row>
    <row r="465" spans="1:8" x14ac:dyDescent="0.15">
      <c r="A465" s="2"/>
      <c r="F465" s="4"/>
      <c r="G465" s="4"/>
      <c r="H465" s="4"/>
    </row>
    <row r="466" spans="1:8" x14ac:dyDescent="0.15">
      <c r="A466" s="2"/>
      <c r="F466" s="4"/>
      <c r="G466" s="4"/>
      <c r="H466" s="4"/>
    </row>
    <row r="467" spans="1:8" x14ac:dyDescent="0.15">
      <c r="A467" s="2"/>
      <c r="F467" s="4"/>
      <c r="G467" s="4"/>
      <c r="H467" s="4"/>
    </row>
    <row r="468" spans="1:8" x14ac:dyDescent="0.15">
      <c r="A468" s="2"/>
      <c r="F468" s="4"/>
      <c r="G468" s="4"/>
      <c r="H468" s="4"/>
    </row>
    <row r="469" spans="1:8" x14ac:dyDescent="0.15">
      <c r="A469" s="2"/>
      <c r="F469" s="4"/>
      <c r="G469" s="4"/>
      <c r="H469" s="4"/>
    </row>
    <row r="470" spans="1:8" x14ac:dyDescent="0.15">
      <c r="A470" s="2"/>
      <c r="F470" s="4"/>
      <c r="G470" s="4"/>
      <c r="H470" s="4"/>
    </row>
    <row r="471" spans="1:8" x14ac:dyDescent="0.15">
      <c r="A471" s="2"/>
      <c r="F471" s="4"/>
      <c r="G471" s="4"/>
      <c r="H471" s="4"/>
    </row>
    <row r="472" spans="1:8" x14ac:dyDescent="0.15">
      <c r="A472" s="2"/>
      <c r="F472" s="4"/>
      <c r="G472" s="4"/>
      <c r="H472" s="4"/>
    </row>
    <row r="473" spans="1:8" x14ac:dyDescent="0.15">
      <c r="A473" s="2"/>
      <c r="F473" s="4"/>
      <c r="G473" s="4"/>
      <c r="H473" s="4"/>
    </row>
    <row r="474" spans="1:8" x14ac:dyDescent="0.15">
      <c r="A474" s="2"/>
      <c r="F474" s="4"/>
      <c r="G474" s="4"/>
      <c r="H474" s="4"/>
    </row>
    <row r="475" spans="1:8" x14ac:dyDescent="0.15">
      <c r="A475" s="2"/>
      <c r="F475" s="4"/>
      <c r="G475" s="4"/>
      <c r="H475" s="4"/>
    </row>
    <row r="476" spans="1:8" x14ac:dyDescent="0.15">
      <c r="A476" s="2"/>
      <c r="F476" s="4"/>
      <c r="G476" s="4"/>
      <c r="H476" s="4"/>
    </row>
    <row r="477" spans="1:8" x14ac:dyDescent="0.15">
      <c r="A477" s="2"/>
      <c r="F477" s="4"/>
      <c r="G477" s="4"/>
      <c r="H477" s="4"/>
    </row>
    <row r="478" spans="1:8" x14ac:dyDescent="0.15">
      <c r="A478" s="2"/>
      <c r="F478" s="4"/>
      <c r="G478" s="4"/>
      <c r="H478" s="4"/>
    </row>
    <row r="479" spans="1:8" x14ac:dyDescent="0.15">
      <c r="A479" s="2"/>
      <c r="F479" s="4"/>
      <c r="G479" s="4"/>
      <c r="H479" s="4"/>
    </row>
    <row r="480" spans="1:8" x14ac:dyDescent="0.15">
      <c r="A480" s="2"/>
      <c r="F480" s="4"/>
      <c r="G480" s="4"/>
      <c r="H480" s="4"/>
    </row>
    <row r="481" spans="1:8" x14ac:dyDescent="0.15">
      <c r="A481" s="2"/>
      <c r="F481" s="4"/>
      <c r="G481" s="4"/>
      <c r="H481" s="4"/>
    </row>
    <row r="482" spans="1:8" x14ac:dyDescent="0.15">
      <c r="A482" s="2"/>
      <c r="F482" s="4"/>
      <c r="G482" s="4"/>
      <c r="H482" s="4"/>
    </row>
    <row r="483" spans="1:8" x14ac:dyDescent="0.15">
      <c r="A483" s="2"/>
      <c r="F483" s="4"/>
      <c r="G483" s="4"/>
      <c r="H483" s="4"/>
    </row>
    <row r="484" spans="1:8" x14ac:dyDescent="0.15">
      <c r="A484" s="2"/>
      <c r="F484" s="4"/>
      <c r="G484" s="4"/>
      <c r="H484" s="4"/>
    </row>
    <row r="485" spans="1:8" x14ac:dyDescent="0.15">
      <c r="A485" s="2"/>
      <c r="F485" s="4"/>
      <c r="G485" s="4"/>
      <c r="H485" s="4"/>
    </row>
    <row r="486" spans="1:8" x14ac:dyDescent="0.15">
      <c r="A486" s="2"/>
      <c r="F486" s="4"/>
      <c r="G486" s="4"/>
      <c r="H486" s="4"/>
    </row>
    <row r="487" spans="1:8" x14ac:dyDescent="0.15">
      <c r="A487" s="2"/>
      <c r="F487" s="4"/>
      <c r="G487" s="4"/>
      <c r="H487" s="4"/>
    </row>
    <row r="488" spans="1:8" x14ac:dyDescent="0.15">
      <c r="A488" s="2"/>
      <c r="F488" s="4"/>
      <c r="G488" s="4"/>
      <c r="H488" s="4"/>
    </row>
    <row r="489" spans="1:8" x14ac:dyDescent="0.15">
      <c r="A489" s="2"/>
      <c r="F489" s="4"/>
      <c r="G489" s="4"/>
      <c r="H489" s="4"/>
    </row>
    <row r="490" spans="1:8" x14ac:dyDescent="0.15">
      <c r="A490" s="2"/>
      <c r="F490" s="4"/>
      <c r="G490" s="4"/>
      <c r="H490" s="4"/>
    </row>
    <row r="491" spans="1:8" x14ac:dyDescent="0.15">
      <c r="A491" s="2"/>
      <c r="F491" s="4"/>
      <c r="G491" s="4"/>
      <c r="H491" s="4"/>
    </row>
    <row r="492" spans="1:8" x14ac:dyDescent="0.15">
      <c r="A492" s="2"/>
      <c r="F492" s="4"/>
      <c r="G492" s="4"/>
      <c r="H492" s="4"/>
    </row>
    <row r="493" spans="1:8" x14ac:dyDescent="0.15">
      <c r="A493" s="2"/>
      <c r="F493" s="4"/>
      <c r="G493" s="4"/>
      <c r="H493" s="4"/>
    </row>
    <row r="494" spans="1:8" x14ac:dyDescent="0.15">
      <c r="A494" s="2"/>
      <c r="F494" s="4"/>
      <c r="G494" s="4"/>
      <c r="H494" s="4"/>
    </row>
    <row r="495" spans="1:8" x14ac:dyDescent="0.15">
      <c r="A495" s="2"/>
      <c r="F495" s="4"/>
      <c r="G495" s="4"/>
      <c r="H495" s="4"/>
    </row>
    <row r="496" spans="1:8" x14ac:dyDescent="0.15">
      <c r="A496" s="2"/>
      <c r="F496" s="4"/>
      <c r="G496" s="4"/>
      <c r="H496" s="4"/>
    </row>
    <row r="497" spans="1:8" x14ac:dyDescent="0.15">
      <c r="A497" s="2"/>
      <c r="F497" s="4"/>
      <c r="G497" s="4"/>
      <c r="H497" s="4"/>
    </row>
    <row r="498" spans="1:8" x14ac:dyDescent="0.15">
      <c r="A498" s="2"/>
      <c r="F498" s="4"/>
      <c r="G498" s="4"/>
      <c r="H498" s="4"/>
    </row>
    <row r="499" spans="1:8" x14ac:dyDescent="0.15">
      <c r="A499" s="2"/>
      <c r="F499" s="4"/>
      <c r="G499" s="4"/>
      <c r="H499" s="4"/>
    </row>
    <row r="500" spans="1:8" x14ac:dyDescent="0.15">
      <c r="A500" s="2"/>
      <c r="F500" s="4"/>
      <c r="G500" s="4"/>
      <c r="H500" s="4"/>
    </row>
    <row r="501" spans="1:8" x14ac:dyDescent="0.15">
      <c r="A501" s="2"/>
      <c r="F501" s="4"/>
      <c r="G501" s="4"/>
      <c r="H501" s="4"/>
    </row>
    <row r="502" spans="1:8" x14ac:dyDescent="0.15">
      <c r="A502" s="2"/>
      <c r="F502" s="4"/>
      <c r="G502" s="4"/>
      <c r="H502" s="4"/>
    </row>
    <row r="503" spans="1:8" x14ac:dyDescent="0.15">
      <c r="A503" s="2"/>
      <c r="F503" s="4"/>
      <c r="G503" s="4"/>
      <c r="H503" s="4"/>
    </row>
    <row r="504" spans="1:8" x14ac:dyDescent="0.15">
      <c r="A504" s="2"/>
      <c r="F504" s="4"/>
      <c r="G504" s="4"/>
      <c r="H504" s="4"/>
    </row>
    <row r="505" spans="1:8" x14ac:dyDescent="0.15">
      <c r="A505" s="2"/>
      <c r="F505" s="4"/>
      <c r="G505" s="4"/>
      <c r="H505" s="4"/>
    </row>
    <row r="506" spans="1:8" x14ac:dyDescent="0.15">
      <c r="A506" s="2"/>
      <c r="F506" s="4"/>
      <c r="G506" s="4"/>
      <c r="H506" s="4"/>
    </row>
    <row r="507" spans="1:8" x14ac:dyDescent="0.15">
      <c r="A507" s="2"/>
      <c r="F507" s="4"/>
      <c r="G507" s="4"/>
      <c r="H507" s="4"/>
    </row>
    <row r="508" spans="1:8" x14ac:dyDescent="0.15">
      <c r="A508" s="2"/>
      <c r="F508" s="4"/>
      <c r="G508" s="4"/>
      <c r="H508" s="4"/>
    </row>
    <row r="509" spans="1:8" x14ac:dyDescent="0.15">
      <c r="A509" s="2"/>
      <c r="F509" s="4"/>
      <c r="G509" s="4"/>
      <c r="H509" s="4"/>
    </row>
    <row r="510" spans="1:8" x14ac:dyDescent="0.15">
      <c r="A510" s="2"/>
      <c r="F510" s="4"/>
      <c r="G510" s="4"/>
      <c r="H510" s="4"/>
    </row>
    <row r="511" spans="1:8" x14ac:dyDescent="0.15">
      <c r="A511" s="2"/>
      <c r="F511" s="4"/>
      <c r="G511" s="4"/>
      <c r="H511" s="4"/>
    </row>
    <row r="512" spans="1:8" x14ac:dyDescent="0.15">
      <c r="A512" s="2"/>
      <c r="F512" s="4"/>
      <c r="G512" s="4"/>
      <c r="H512" s="4"/>
    </row>
    <row r="513" spans="1:8" x14ac:dyDescent="0.15">
      <c r="A513" s="2"/>
      <c r="F513" s="4"/>
      <c r="G513" s="4"/>
      <c r="H513" s="4"/>
    </row>
    <row r="514" spans="1:8" x14ac:dyDescent="0.15">
      <c r="A514" s="2"/>
      <c r="F514" s="4"/>
      <c r="G514" s="4"/>
      <c r="H514" s="4"/>
    </row>
    <row r="515" spans="1:8" x14ac:dyDescent="0.15">
      <c r="A515" s="2"/>
      <c r="F515" s="4"/>
      <c r="G515" s="4"/>
      <c r="H515" s="4"/>
    </row>
    <row r="516" spans="1:8" x14ac:dyDescent="0.15">
      <c r="A516" s="2"/>
      <c r="F516" s="4"/>
      <c r="G516" s="4"/>
      <c r="H516" s="4"/>
    </row>
    <row r="517" spans="1:8" x14ac:dyDescent="0.15">
      <c r="A517" s="2"/>
      <c r="F517" s="4"/>
      <c r="G517" s="4"/>
      <c r="H517" s="4"/>
    </row>
    <row r="518" spans="1:8" x14ac:dyDescent="0.15">
      <c r="A518" s="2"/>
      <c r="F518" s="4"/>
      <c r="G518" s="4"/>
      <c r="H518" s="4"/>
    </row>
    <row r="519" spans="1:8" x14ac:dyDescent="0.15">
      <c r="A519" s="2"/>
      <c r="F519" s="4"/>
      <c r="G519" s="4"/>
      <c r="H519" s="4"/>
    </row>
    <row r="520" spans="1:8" x14ac:dyDescent="0.15">
      <c r="A520" s="2"/>
      <c r="F520" s="4"/>
      <c r="G520" s="4"/>
      <c r="H520" s="4"/>
    </row>
    <row r="521" spans="1:8" x14ac:dyDescent="0.15">
      <c r="A521" s="2"/>
      <c r="F521" s="4"/>
      <c r="G521" s="4"/>
      <c r="H521" s="4"/>
    </row>
    <row r="522" spans="1:8" x14ac:dyDescent="0.15">
      <c r="A522" s="2"/>
      <c r="F522" s="4"/>
      <c r="G522" s="4"/>
      <c r="H522" s="4"/>
    </row>
    <row r="523" spans="1:8" x14ac:dyDescent="0.15">
      <c r="A523" s="2"/>
      <c r="F523" s="4"/>
      <c r="G523" s="4"/>
      <c r="H523" s="4"/>
    </row>
    <row r="524" spans="1:8" x14ac:dyDescent="0.15">
      <c r="A524" s="2"/>
      <c r="F524" s="4"/>
      <c r="G524" s="4"/>
      <c r="H524" s="4"/>
    </row>
    <row r="525" spans="1:8" x14ac:dyDescent="0.15">
      <c r="A525" s="2"/>
      <c r="F525" s="4"/>
      <c r="G525" s="4"/>
      <c r="H525" s="4"/>
    </row>
    <row r="526" spans="1:8" x14ac:dyDescent="0.15">
      <c r="A526" s="2"/>
      <c r="F526" s="4"/>
      <c r="G526" s="4"/>
      <c r="H526" s="4"/>
    </row>
    <row r="527" spans="1:8" x14ac:dyDescent="0.15">
      <c r="A527" s="2"/>
      <c r="F527" s="4"/>
      <c r="G527" s="4"/>
      <c r="H527" s="4"/>
    </row>
    <row r="528" spans="1:8" x14ac:dyDescent="0.15">
      <c r="A528" s="2"/>
      <c r="F528" s="4"/>
      <c r="G528" s="4"/>
      <c r="H528" s="4"/>
    </row>
    <row r="529" spans="1:8" x14ac:dyDescent="0.15">
      <c r="A529" s="2"/>
      <c r="F529" s="4"/>
      <c r="G529" s="4"/>
      <c r="H529" s="4"/>
    </row>
    <row r="530" spans="1:8" x14ac:dyDescent="0.15">
      <c r="A530" s="2"/>
      <c r="F530" s="4"/>
      <c r="G530" s="4"/>
      <c r="H530" s="4"/>
    </row>
    <row r="531" spans="1:8" x14ac:dyDescent="0.15">
      <c r="A531" s="2"/>
      <c r="F531" s="4"/>
      <c r="G531" s="4"/>
      <c r="H531" s="4"/>
    </row>
    <row r="532" spans="1:8" x14ac:dyDescent="0.15">
      <c r="A532" s="2"/>
      <c r="F532" s="4"/>
      <c r="G532" s="4"/>
      <c r="H532" s="4"/>
    </row>
    <row r="533" spans="1:8" x14ac:dyDescent="0.15">
      <c r="A533" s="2"/>
      <c r="F533" s="4"/>
      <c r="G533" s="4"/>
      <c r="H533" s="4"/>
    </row>
    <row r="534" spans="1:8" x14ac:dyDescent="0.15">
      <c r="A534" s="2"/>
      <c r="F534" s="4"/>
      <c r="G534" s="4"/>
      <c r="H534" s="4"/>
    </row>
    <row r="535" spans="1:8" x14ac:dyDescent="0.15">
      <c r="A535" s="2"/>
      <c r="F535" s="4"/>
      <c r="G535" s="4"/>
      <c r="H535" s="4"/>
    </row>
    <row r="536" spans="1:8" x14ac:dyDescent="0.15">
      <c r="A536" s="2"/>
      <c r="F536" s="4"/>
      <c r="G536" s="4"/>
      <c r="H536" s="4"/>
    </row>
    <row r="537" spans="1:8" x14ac:dyDescent="0.15">
      <c r="A537" s="2"/>
      <c r="F537" s="4"/>
      <c r="G537" s="4"/>
      <c r="H537" s="4"/>
    </row>
    <row r="538" spans="1:8" x14ac:dyDescent="0.15">
      <c r="A538" s="2"/>
      <c r="F538" s="4"/>
      <c r="G538" s="4"/>
      <c r="H538" s="4"/>
    </row>
    <row r="539" spans="1:8" x14ac:dyDescent="0.15">
      <c r="A539" s="2"/>
      <c r="F539" s="4"/>
      <c r="G539" s="4"/>
      <c r="H539" s="4"/>
    </row>
    <row r="540" spans="1:8" x14ac:dyDescent="0.15">
      <c r="A540" s="2"/>
      <c r="F540" s="4"/>
      <c r="G540" s="4"/>
      <c r="H540" s="4"/>
    </row>
    <row r="541" spans="1:8" x14ac:dyDescent="0.15">
      <c r="A541" s="2"/>
      <c r="F541" s="4"/>
      <c r="G541" s="4"/>
      <c r="H541" s="4"/>
    </row>
    <row r="542" spans="1:8" x14ac:dyDescent="0.15">
      <c r="A542" s="2"/>
      <c r="F542" s="4"/>
      <c r="G542" s="4"/>
      <c r="H542" s="4"/>
    </row>
    <row r="543" spans="1:8" x14ac:dyDescent="0.15">
      <c r="A543" s="2"/>
      <c r="F543" s="4"/>
      <c r="G543" s="4"/>
      <c r="H543" s="4"/>
    </row>
    <row r="544" spans="1:8" x14ac:dyDescent="0.15">
      <c r="A544" s="2"/>
      <c r="F544" s="4"/>
      <c r="G544" s="4"/>
      <c r="H544" s="4"/>
    </row>
    <row r="545" spans="1:8" x14ac:dyDescent="0.15">
      <c r="A545" s="2"/>
      <c r="F545" s="4"/>
      <c r="G545" s="4"/>
      <c r="H545" s="4"/>
    </row>
    <row r="546" spans="1:8" x14ac:dyDescent="0.15">
      <c r="A546" s="2"/>
      <c r="F546" s="4"/>
      <c r="G546" s="4"/>
      <c r="H546" s="4"/>
    </row>
    <row r="547" spans="1:8" x14ac:dyDescent="0.15">
      <c r="A547" s="2"/>
      <c r="F547" s="4"/>
      <c r="G547" s="4"/>
      <c r="H547" s="4"/>
    </row>
    <row r="548" spans="1:8" x14ac:dyDescent="0.15">
      <c r="A548" s="2"/>
      <c r="F548" s="4"/>
      <c r="G548" s="4"/>
      <c r="H548" s="4"/>
    </row>
    <row r="549" spans="1:8" x14ac:dyDescent="0.15">
      <c r="A549" s="2"/>
      <c r="F549" s="4"/>
      <c r="G549" s="4"/>
      <c r="H549" s="4"/>
    </row>
    <row r="550" spans="1:8" x14ac:dyDescent="0.15">
      <c r="A550" s="2"/>
      <c r="F550" s="4"/>
      <c r="G550" s="4"/>
      <c r="H550" s="4"/>
    </row>
    <row r="551" spans="1:8" x14ac:dyDescent="0.15">
      <c r="A551" s="2"/>
      <c r="F551" s="4"/>
      <c r="G551" s="4"/>
      <c r="H551" s="4"/>
    </row>
    <row r="552" spans="1:8" x14ac:dyDescent="0.15">
      <c r="A552" s="2"/>
      <c r="F552" s="4"/>
      <c r="G552" s="4"/>
      <c r="H552" s="4"/>
    </row>
    <row r="553" spans="1:8" x14ac:dyDescent="0.15">
      <c r="A553" s="2"/>
      <c r="F553" s="4"/>
      <c r="G553" s="4"/>
      <c r="H553" s="4"/>
    </row>
    <row r="554" spans="1:8" x14ac:dyDescent="0.15">
      <c r="A554" s="2"/>
      <c r="F554" s="4"/>
      <c r="G554" s="4"/>
      <c r="H554" s="4"/>
    </row>
    <row r="555" spans="1:8" x14ac:dyDescent="0.15">
      <c r="A555" s="2"/>
      <c r="F555" s="4"/>
      <c r="G555" s="4"/>
      <c r="H555" s="4"/>
    </row>
    <row r="556" spans="1:8" x14ac:dyDescent="0.15">
      <c r="A556" s="2"/>
      <c r="F556" s="4"/>
      <c r="G556" s="4"/>
      <c r="H556" s="4"/>
    </row>
    <row r="557" spans="1:8" x14ac:dyDescent="0.15">
      <c r="A557" s="2"/>
      <c r="F557" s="4"/>
      <c r="G557" s="4"/>
      <c r="H557" s="4"/>
    </row>
    <row r="558" spans="1:8" x14ac:dyDescent="0.15">
      <c r="A558" s="2"/>
      <c r="F558" s="4"/>
      <c r="G558" s="4"/>
      <c r="H558" s="4"/>
    </row>
    <row r="559" spans="1:8" x14ac:dyDescent="0.15">
      <c r="A559" s="2"/>
      <c r="F559" s="4"/>
      <c r="G559" s="4"/>
      <c r="H559" s="4"/>
    </row>
    <row r="560" spans="1:8" x14ac:dyDescent="0.15">
      <c r="A560" s="2"/>
      <c r="F560" s="4"/>
      <c r="G560" s="4"/>
      <c r="H560" s="4"/>
    </row>
    <row r="561" spans="1:8" x14ac:dyDescent="0.15">
      <c r="A561" s="2"/>
      <c r="F561" s="4"/>
      <c r="G561" s="4"/>
      <c r="H561" s="4"/>
    </row>
    <row r="562" spans="1:8" x14ac:dyDescent="0.15">
      <c r="A562" s="2"/>
      <c r="F562" s="4"/>
      <c r="G562" s="4"/>
      <c r="H562" s="4"/>
    </row>
    <row r="563" spans="1:8" x14ac:dyDescent="0.15">
      <c r="A563" s="2"/>
      <c r="F563" s="4"/>
      <c r="G563" s="4"/>
      <c r="H563" s="4"/>
    </row>
    <row r="564" spans="1:8" x14ac:dyDescent="0.15">
      <c r="A564" s="2"/>
      <c r="F564" s="4"/>
      <c r="G564" s="4"/>
      <c r="H564" s="4"/>
    </row>
    <row r="565" spans="1:8" x14ac:dyDescent="0.15">
      <c r="A565" s="2"/>
      <c r="F565" s="4"/>
      <c r="G565" s="4"/>
      <c r="H565" s="4"/>
    </row>
    <row r="566" spans="1:8" x14ac:dyDescent="0.15">
      <c r="A566" s="2"/>
      <c r="F566" s="4"/>
      <c r="G566" s="4"/>
      <c r="H566" s="4"/>
    </row>
    <row r="567" spans="1:8" x14ac:dyDescent="0.15">
      <c r="A567" s="2"/>
      <c r="F567" s="4"/>
      <c r="G567" s="4"/>
      <c r="H567" s="4"/>
    </row>
    <row r="568" spans="1:8" x14ac:dyDescent="0.15">
      <c r="A568" s="2"/>
      <c r="F568" s="4"/>
      <c r="G568" s="4"/>
      <c r="H568" s="4"/>
    </row>
    <row r="569" spans="1:8" x14ac:dyDescent="0.15">
      <c r="A569" s="2"/>
      <c r="F569" s="4"/>
      <c r="G569" s="4"/>
      <c r="H569" s="4"/>
    </row>
    <row r="570" spans="1:8" x14ac:dyDescent="0.15">
      <c r="A570" s="2"/>
      <c r="F570" s="4"/>
      <c r="G570" s="4"/>
      <c r="H570" s="4"/>
    </row>
    <row r="571" spans="1:8" x14ac:dyDescent="0.15">
      <c r="A571" s="2"/>
      <c r="F571" s="4"/>
      <c r="G571" s="4"/>
      <c r="H571" s="4"/>
    </row>
    <row r="572" spans="1:8" x14ac:dyDescent="0.15">
      <c r="A572" s="2"/>
      <c r="F572" s="4"/>
      <c r="G572" s="4"/>
      <c r="H572" s="4"/>
    </row>
    <row r="573" spans="1:8" x14ac:dyDescent="0.15">
      <c r="A573" s="2"/>
      <c r="F573" s="4"/>
      <c r="G573" s="4"/>
      <c r="H573" s="4"/>
    </row>
    <row r="574" spans="1:8" x14ac:dyDescent="0.15">
      <c r="A574" s="2"/>
      <c r="F574" s="4"/>
      <c r="G574" s="4"/>
      <c r="H574" s="4"/>
    </row>
    <row r="575" spans="1:8" x14ac:dyDescent="0.15">
      <c r="A575" s="2"/>
      <c r="F575" s="4"/>
      <c r="G575" s="4"/>
      <c r="H575" s="4"/>
    </row>
    <row r="576" spans="1:8" x14ac:dyDescent="0.15">
      <c r="A576" s="2"/>
      <c r="F576" s="4"/>
      <c r="G576" s="4"/>
      <c r="H576" s="4"/>
    </row>
    <row r="577" spans="1:8" x14ac:dyDescent="0.15">
      <c r="A577" s="2"/>
      <c r="F577" s="4"/>
      <c r="G577" s="4"/>
      <c r="H577" s="4"/>
    </row>
    <row r="578" spans="1:8" x14ac:dyDescent="0.15">
      <c r="A578" s="2"/>
      <c r="F578" s="4"/>
      <c r="G578" s="4"/>
      <c r="H578" s="4"/>
    </row>
    <row r="579" spans="1:8" x14ac:dyDescent="0.15">
      <c r="A579" s="2"/>
      <c r="F579" s="4"/>
      <c r="G579" s="4"/>
      <c r="H579" s="4"/>
    </row>
    <row r="580" spans="1:8" x14ac:dyDescent="0.15">
      <c r="A580" s="2"/>
      <c r="F580" s="4"/>
      <c r="G580" s="4"/>
      <c r="H580" s="4"/>
    </row>
    <row r="581" spans="1:8" x14ac:dyDescent="0.15">
      <c r="A581" s="2"/>
      <c r="F581" s="4"/>
      <c r="G581" s="4"/>
      <c r="H581" s="4"/>
    </row>
    <row r="582" spans="1:8" x14ac:dyDescent="0.15">
      <c r="A582" s="2"/>
      <c r="F582" s="4"/>
      <c r="G582" s="4"/>
      <c r="H582" s="4"/>
    </row>
    <row r="583" spans="1:8" x14ac:dyDescent="0.15">
      <c r="A583" s="2"/>
      <c r="F583" s="4"/>
      <c r="G583" s="4"/>
      <c r="H583" s="4"/>
    </row>
    <row r="584" spans="1:8" x14ac:dyDescent="0.15">
      <c r="A584" s="2"/>
      <c r="F584" s="4"/>
      <c r="G584" s="4"/>
      <c r="H584" s="4"/>
    </row>
    <row r="585" spans="1:8" x14ac:dyDescent="0.15">
      <c r="A585" s="2"/>
      <c r="F585" s="4"/>
      <c r="G585" s="4"/>
      <c r="H585" s="4"/>
    </row>
    <row r="586" spans="1:8" x14ac:dyDescent="0.15">
      <c r="A586" s="2"/>
      <c r="F586" s="4"/>
      <c r="G586" s="4"/>
      <c r="H586" s="4"/>
    </row>
    <row r="587" spans="1:8" x14ac:dyDescent="0.15">
      <c r="A587" s="2"/>
      <c r="F587" s="4"/>
      <c r="G587" s="4"/>
      <c r="H587" s="4"/>
    </row>
    <row r="588" spans="1:8" x14ac:dyDescent="0.15">
      <c r="A588" s="2"/>
      <c r="F588" s="4"/>
      <c r="G588" s="4"/>
      <c r="H588" s="4"/>
    </row>
    <row r="589" spans="1:8" x14ac:dyDescent="0.15">
      <c r="A589" s="2"/>
      <c r="F589" s="4"/>
      <c r="G589" s="4"/>
      <c r="H589" s="4"/>
    </row>
    <row r="590" spans="1:8" x14ac:dyDescent="0.15">
      <c r="A590" s="2"/>
      <c r="F590" s="4"/>
      <c r="G590" s="4"/>
      <c r="H590" s="4"/>
    </row>
    <row r="591" spans="1:8" x14ac:dyDescent="0.15">
      <c r="A591" s="2"/>
      <c r="F591" s="4"/>
      <c r="G591" s="4"/>
      <c r="H591" s="4"/>
    </row>
    <row r="592" spans="1:8" x14ac:dyDescent="0.15">
      <c r="A592" s="2"/>
      <c r="F592" s="4"/>
      <c r="G592" s="4"/>
      <c r="H592" s="4"/>
    </row>
    <row r="593" spans="1:8" x14ac:dyDescent="0.15">
      <c r="A593" s="2"/>
      <c r="F593" s="4"/>
      <c r="G593" s="4"/>
      <c r="H593" s="4"/>
    </row>
    <row r="594" spans="1:8" x14ac:dyDescent="0.15">
      <c r="A594" s="2"/>
      <c r="F594" s="4"/>
      <c r="G594" s="4"/>
      <c r="H594" s="4"/>
    </row>
    <row r="595" spans="1:8" x14ac:dyDescent="0.15">
      <c r="A595" s="2"/>
      <c r="F595" s="4"/>
      <c r="G595" s="4"/>
      <c r="H595" s="4"/>
    </row>
    <row r="596" spans="1:8" x14ac:dyDescent="0.15">
      <c r="A596" s="2"/>
      <c r="F596" s="4"/>
      <c r="G596" s="4"/>
      <c r="H596" s="4"/>
    </row>
    <row r="597" spans="1:8" x14ac:dyDescent="0.15">
      <c r="A597" s="2"/>
      <c r="F597" s="4"/>
      <c r="G597" s="4"/>
      <c r="H597" s="4"/>
    </row>
    <row r="598" spans="1:8" x14ac:dyDescent="0.15">
      <c r="A598" s="2"/>
      <c r="F598" s="4"/>
      <c r="G598" s="4"/>
      <c r="H598" s="4"/>
    </row>
    <row r="599" spans="1:8" x14ac:dyDescent="0.15">
      <c r="A599" s="2"/>
      <c r="F599" s="4"/>
      <c r="G599" s="4"/>
      <c r="H599" s="4"/>
    </row>
    <row r="600" spans="1:8" x14ac:dyDescent="0.15">
      <c r="A600" s="2"/>
      <c r="F600" s="4"/>
      <c r="G600" s="4"/>
      <c r="H600" s="4"/>
    </row>
    <row r="601" spans="1:8" x14ac:dyDescent="0.15">
      <c r="A601" s="2"/>
      <c r="F601" s="4"/>
      <c r="G601" s="4"/>
      <c r="H601" s="4"/>
    </row>
    <row r="602" spans="1:8" x14ac:dyDescent="0.15">
      <c r="A602" s="2"/>
      <c r="F602" s="4"/>
      <c r="G602" s="4"/>
      <c r="H602" s="4"/>
    </row>
    <row r="603" spans="1:8" x14ac:dyDescent="0.15">
      <c r="A603" s="2"/>
      <c r="F603" s="4"/>
      <c r="G603" s="4"/>
      <c r="H603" s="4"/>
    </row>
    <row r="604" spans="1:8" x14ac:dyDescent="0.15">
      <c r="A604" s="2"/>
      <c r="F604" s="4"/>
      <c r="G604" s="4"/>
      <c r="H604" s="4"/>
    </row>
    <row r="605" spans="1:8" x14ac:dyDescent="0.15">
      <c r="A605" s="2"/>
      <c r="F605" s="4"/>
      <c r="G605" s="4"/>
      <c r="H605" s="4"/>
    </row>
    <row r="606" spans="1:8" x14ac:dyDescent="0.15">
      <c r="A606" s="2"/>
      <c r="F606" s="4"/>
      <c r="G606" s="4"/>
      <c r="H606" s="4"/>
    </row>
    <row r="607" spans="1:8" x14ac:dyDescent="0.15">
      <c r="A607" s="2"/>
      <c r="F607" s="4"/>
      <c r="G607" s="4"/>
      <c r="H607" s="4"/>
    </row>
    <row r="608" spans="1:8" x14ac:dyDescent="0.15">
      <c r="A608" s="2"/>
      <c r="F608" s="4"/>
      <c r="G608" s="4"/>
      <c r="H608" s="4"/>
    </row>
    <row r="609" spans="1:8" x14ac:dyDescent="0.15">
      <c r="A609" s="2"/>
      <c r="F609" s="4"/>
      <c r="G609" s="4"/>
      <c r="H609" s="4"/>
    </row>
    <row r="610" spans="1:8" x14ac:dyDescent="0.15">
      <c r="A610" s="2"/>
      <c r="F610" s="4"/>
      <c r="G610" s="4"/>
      <c r="H610" s="4"/>
    </row>
    <row r="611" spans="1:8" x14ac:dyDescent="0.15">
      <c r="A611" s="2"/>
      <c r="F611" s="4"/>
      <c r="G611" s="4"/>
      <c r="H611" s="4"/>
    </row>
    <row r="612" spans="1:8" x14ac:dyDescent="0.15">
      <c r="A612" s="2"/>
      <c r="F612" s="4"/>
      <c r="G612" s="4"/>
      <c r="H612" s="4"/>
    </row>
    <row r="613" spans="1:8" x14ac:dyDescent="0.15">
      <c r="A613" s="2"/>
      <c r="F613" s="4"/>
      <c r="G613" s="4"/>
      <c r="H613" s="4"/>
    </row>
    <row r="614" spans="1:8" x14ac:dyDescent="0.15">
      <c r="A614" s="2"/>
      <c r="F614" s="4"/>
      <c r="G614" s="4"/>
      <c r="H614" s="4"/>
    </row>
    <row r="615" spans="1:8" x14ac:dyDescent="0.15">
      <c r="A615" s="2"/>
      <c r="F615" s="4"/>
      <c r="G615" s="4"/>
      <c r="H615" s="4"/>
    </row>
    <row r="616" spans="1:8" x14ac:dyDescent="0.15">
      <c r="A616" s="2"/>
      <c r="F616" s="4"/>
      <c r="G616" s="4"/>
      <c r="H616" s="4"/>
    </row>
    <row r="617" spans="1:8" x14ac:dyDescent="0.15">
      <c r="A617" s="2"/>
      <c r="F617" s="4"/>
      <c r="G617" s="4"/>
      <c r="H617" s="4"/>
    </row>
    <row r="618" spans="1:8" x14ac:dyDescent="0.15">
      <c r="A618" s="2"/>
      <c r="F618" s="4"/>
      <c r="G618" s="4"/>
      <c r="H618" s="4"/>
    </row>
    <row r="619" spans="1:8" x14ac:dyDescent="0.15">
      <c r="A619" s="2"/>
      <c r="F619" s="4"/>
      <c r="G619" s="4"/>
      <c r="H619" s="4"/>
    </row>
    <row r="620" spans="1:8" x14ac:dyDescent="0.15">
      <c r="A620" s="2"/>
      <c r="F620" s="4"/>
      <c r="G620" s="4"/>
      <c r="H620" s="4"/>
    </row>
    <row r="621" spans="1:8" x14ac:dyDescent="0.15">
      <c r="A621" s="2"/>
      <c r="F621" s="4"/>
      <c r="G621" s="4"/>
      <c r="H621" s="4"/>
    </row>
    <row r="622" spans="1:8" x14ac:dyDescent="0.15">
      <c r="A622" s="2"/>
      <c r="F622" s="4"/>
      <c r="G622" s="4"/>
      <c r="H622" s="4"/>
    </row>
    <row r="623" spans="1:8" x14ac:dyDescent="0.15">
      <c r="A623" s="2"/>
      <c r="F623" s="4"/>
      <c r="G623" s="4"/>
      <c r="H623" s="4"/>
    </row>
    <row r="624" spans="1:8" x14ac:dyDescent="0.15">
      <c r="A624" s="2"/>
      <c r="F624" s="4"/>
      <c r="G624" s="4"/>
      <c r="H624" s="4"/>
    </row>
    <row r="625" spans="1:8" x14ac:dyDescent="0.15">
      <c r="A625" s="2"/>
      <c r="F625" s="4"/>
      <c r="G625" s="4"/>
      <c r="H625" s="4"/>
    </row>
    <row r="626" spans="1:8" x14ac:dyDescent="0.15">
      <c r="A626" s="2"/>
      <c r="F626" s="4"/>
      <c r="G626" s="4"/>
      <c r="H626" s="4"/>
    </row>
    <row r="627" spans="1:8" x14ac:dyDescent="0.15">
      <c r="A627" s="2"/>
      <c r="F627" s="4"/>
      <c r="G627" s="4"/>
      <c r="H627" s="4"/>
    </row>
    <row r="628" spans="1:8" x14ac:dyDescent="0.15">
      <c r="A628" s="2"/>
      <c r="F628" s="4"/>
      <c r="G628" s="4"/>
      <c r="H628" s="4"/>
    </row>
    <row r="629" spans="1:8" x14ac:dyDescent="0.15">
      <c r="A629" s="2"/>
      <c r="F629" s="4"/>
      <c r="G629" s="4"/>
      <c r="H629" s="4"/>
    </row>
    <row r="630" spans="1:8" x14ac:dyDescent="0.15">
      <c r="A630" s="2"/>
      <c r="F630" s="4"/>
      <c r="G630" s="4"/>
      <c r="H630" s="4"/>
    </row>
    <row r="631" spans="1:8" x14ac:dyDescent="0.15">
      <c r="A631" s="2"/>
      <c r="F631" s="4"/>
      <c r="G631" s="4"/>
      <c r="H631" s="4"/>
    </row>
    <row r="632" spans="1:8" x14ac:dyDescent="0.15">
      <c r="A632" s="2"/>
      <c r="F632" s="4"/>
      <c r="G632" s="4"/>
      <c r="H632" s="4"/>
    </row>
    <row r="633" spans="1:8" x14ac:dyDescent="0.15">
      <c r="A633" s="2"/>
      <c r="F633" s="4"/>
      <c r="G633" s="4"/>
      <c r="H633" s="4"/>
    </row>
    <row r="634" spans="1:8" x14ac:dyDescent="0.15">
      <c r="A634" s="2"/>
      <c r="F634" s="4"/>
      <c r="G634" s="4"/>
      <c r="H634" s="4"/>
    </row>
    <row r="635" spans="1:8" x14ac:dyDescent="0.15">
      <c r="A635" s="2"/>
      <c r="F635" s="4"/>
      <c r="G635" s="4"/>
      <c r="H635" s="4"/>
    </row>
    <row r="636" spans="1:8" x14ac:dyDescent="0.15">
      <c r="A636" s="2"/>
      <c r="F636" s="4"/>
      <c r="G636" s="4"/>
      <c r="H636" s="4"/>
    </row>
    <row r="637" spans="1:8" x14ac:dyDescent="0.15">
      <c r="A637" s="2"/>
      <c r="F637" s="4"/>
      <c r="G637" s="4"/>
      <c r="H637" s="4"/>
    </row>
    <row r="638" spans="1:8" x14ac:dyDescent="0.15">
      <c r="A638" s="2"/>
      <c r="F638" s="4"/>
      <c r="G638" s="4"/>
      <c r="H638" s="4"/>
    </row>
    <row r="639" spans="1:8" x14ac:dyDescent="0.15">
      <c r="A639" s="2"/>
      <c r="F639" s="4"/>
      <c r="G639" s="4"/>
      <c r="H639" s="4"/>
    </row>
    <row r="640" spans="1:8" x14ac:dyDescent="0.15">
      <c r="A640" s="2"/>
      <c r="F640" s="4"/>
      <c r="G640" s="4"/>
      <c r="H640" s="4"/>
    </row>
    <row r="641" spans="1:8" x14ac:dyDescent="0.15">
      <c r="A641" s="2"/>
      <c r="F641" s="4"/>
      <c r="G641" s="4"/>
      <c r="H641" s="4"/>
    </row>
    <row r="642" spans="1:8" x14ac:dyDescent="0.15">
      <c r="A642" s="2"/>
      <c r="F642" s="4"/>
      <c r="G642" s="4"/>
      <c r="H642" s="4"/>
    </row>
    <row r="643" spans="1:8" x14ac:dyDescent="0.15">
      <c r="A643" s="2"/>
      <c r="F643" s="4"/>
      <c r="G643" s="4"/>
      <c r="H643" s="4"/>
    </row>
    <row r="644" spans="1:8" x14ac:dyDescent="0.15">
      <c r="A644" s="2"/>
      <c r="F644" s="4"/>
      <c r="G644" s="4"/>
      <c r="H644" s="4"/>
    </row>
    <row r="645" spans="1:8" x14ac:dyDescent="0.15">
      <c r="A645" s="2"/>
      <c r="F645" s="4"/>
      <c r="G645" s="4"/>
      <c r="H645" s="4"/>
    </row>
    <row r="646" spans="1:8" x14ac:dyDescent="0.15">
      <c r="A646" s="2"/>
      <c r="F646" s="4"/>
      <c r="G646" s="4"/>
      <c r="H646" s="4"/>
    </row>
    <row r="647" spans="1:8" x14ac:dyDescent="0.15">
      <c r="A647" s="2"/>
      <c r="F647" s="4"/>
      <c r="G647" s="4"/>
      <c r="H647" s="4"/>
    </row>
    <row r="648" spans="1:8" x14ac:dyDescent="0.15">
      <c r="A648" s="2"/>
      <c r="F648" s="4"/>
      <c r="G648" s="4"/>
      <c r="H648" s="4"/>
    </row>
    <row r="649" spans="1:8" x14ac:dyDescent="0.15">
      <c r="A649" s="2"/>
      <c r="F649" s="4"/>
      <c r="G649" s="4"/>
      <c r="H649" s="4"/>
    </row>
    <row r="650" spans="1:8" x14ac:dyDescent="0.15">
      <c r="A650" s="2"/>
      <c r="F650" s="4"/>
      <c r="G650" s="4"/>
      <c r="H650" s="4"/>
    </row>
    <row r="651" spans="1:8" x14ac:dyDescent="0.15">
      <c r="A651" s="2"/>
      <c r="F651" s="4"/>
      <c r="G651" s="4"/>
      <c r="H651" s="4"/>
    </row>
    <row r="652" spans="1:8" x14ac:dyDescent="0.15">
      <c r="A652" s="2"/>
      <c r="F652" s="4"/>
      <c r="G652" s="4"/>
      <c r="H652" s="4"/>
    </row>
    <row r="653" spans="1:8" x14ac:dyDescent="0.15">
      <c r="A653" s="2"/>
      <c r="F653" s="4"/>
      <c r="G653" s="4"/>
      <c r="H653" s="4"/>
    </row>
    <row r="654" spans="1:8" x14ac:dyDescent="0.15">
      <c r="A654" s="2"/>
      <c r="F654" s="4"/>
      <c r="G654" s="4"/>
      <c r="H654" s="4"/>
    </row>
    <row r="655" spans="1:8" x14ac:dyDescent="0.15">
      <c r="A655" s="2"/>
      <c r="F655" s="4"/>
      <c r="G655" s="4"/>
      <c r="H655" s="4"/>
    </row>
    <row r="656" spans="1:8" x14ac:dyDescent="0.15">
      <c r="A656" s="2"/>
      <c r="F656" s="4"/>
      <c r="G656" s="4"/>
      <c r="H656" s="4"/>
    </row>
    <row r="657" spans="1:8" x14ac:dyDescent="0.15">
      <c r="A657" s="2"/>
      <c r="F657" s="4"/>
      <c r="G657" s="4"/>
      <c r="H657" s="4"/>
    </row>
    <row r="658" spans="1:8" x14ac:dyDescent="0.15">
      <c r="A658" s="2"/>
      <c r="F658" s="4"/>
      <c r="G658" s="4"/>
      <c r="H658" s="4"/>
    </row>
    <row r="659" spans="1:8" x14ac:dyDescent="0.15">
      <c r="A659" s="2"/>
      <c r="F659" s="4"/>
      <c r="G659" s="4"/>
      <c r="H659" s="4"/>
    </row>
    <row r="660" spans="1:8" x14ac:dyDescent="0.15">
      <c r="A660" s="2"/>
      <c r="F660" s="4"/>
      <c r="G660" s="4"/>
      <c r="H660" s="4"/>
    </row>
    <row r="661" spans="1:8" x14ac:dyDescent="0.15">
      <c r="F661" s="4"/>
      <c r="G661" s="4"/>
      <c r="H661" s="4"/>
    </row>
    <row r="662" spans="1:8" x14ac:dyDescent="0.15">
      <c r="F662" s="4"/>
      <c r="G662" s="4"/>
      <c r="H662" s="4"/>
    </row>
    <row r="663" spans="1:8" x14ac:dyDescent="0.15">
      <c r="F663" s="4"/>
      <c r="G663" s="4"/>
      <c r="H663" s="4"/>
    </row>
    <row r="664" spans="1:8" x14ac:dyDescent="0.15">
      <c r="F664" s="4"/>
      <c r="G664" s="4"/>
      <c r="H664" s="4"/>
    </row>
    <row r="665" spans="1:8" x14ac:dyDescent="0.15">
      <c r="F665" s="4"/>
      <c r="G665" s="4"/>
      <c r="H665" s="4"/>
    </row>
    <row r="666" spans="1:8" x14ac:dyDescent="0.15">
      <c r="F666" s="4"/>
      <c r="G666" s="4"/>
      <c r="H666" s="4"/>
    </row>
    <row r="667" spans="1:8" x14ac:dyDescent="0.15">
      <c r="F667" s="4"/>
      <c r="G667" s="4"/>
      <c r="H667" s="4"/>
    </row>
    <row r="668" spans="1:8" x14ac:dyDescent="0.15">
      <c r="F668" s="4"/>
      <c r="G668" s="4"/>
      <c r="H668" s="4"/>
    </row>
    <row r="669" spans="1:8" x14ac:dyDescent="0.15">
      <c r="F669" s="4"/>
      <c r="G669" s="4"/>
      <c r="H669" s="4"/>
    </row>
    <row r="670" spans="1:8" x14ac:dyDescent="0.15">
      <c r="F670" s="4"/>
      <c r="G670" s="4"/>
      <c r="H670" s="4"/>
    </row>
    <row r="671" spans="1:8" x14ac:dyDescent="0.15">
      <c r="F671" s="4"/>
      <c r="G671" s="4"/>
      <c r="H671" s="4"/>
    </row>
    <row r="672" spans="1:8" x14ac:dyDescent="0.15">
      <c r="F672" s="4"/>
      <c r="G672" s="4"/>
      <c r="H672" s="4"/>
    </row>
    <row r="673" spans="6:8" x14ac:dyDescent="0.15">
      <c r="F673" s="4"/>
      <c r="G673" s="4"/>
      <c r="H673" s="4"/>
    </row>
    <row r="674" spans="6:8" x14ac:dyDescent="0.15">
      <c r="F674" s="4"/>
      <c r="G674" s="4"/>
      <c r="H674" s="4"/>
    </row>
    <row r="675" spans="6:8" x14ac:dyDescent="0.15">
      <c r="F675" s="4"/>
      <c r="G675" s="4"/>
      <c r="H675" s="4"/>
    </row>
    <row r="676" spans="6:8" x14ac:dyDescent="0.15">
      <c r="F676" s="4"/>
      <c r="G676" s="4"/>
      <c r="H676" s="4"/>
    </row>
    <row r="677" spans="6:8" x14ac:dyDescent="0.15">
      <c r="F677" s="4"/>
      <c r="G677" s="4"/>
      <c r="H677" s="4"/>
    </row>
    <row r="678" spans="6:8" x14ac:dyDescent="0.15">
      <c r="F678" s="4"/>
      <c r="G678" s="4"/>
      <c r="H678" s="4"/>
    </row>
    <row r="679" spans="6:8" x14ac:dyDescent="0.15">
      <c r="F679" s="4"/>
      <c r="G679" s="4"/>
      <c r="H679" s="4"/>
    </row>
    <row r="680" spans="6:8" x14ac:dyDescent="0.15">
      <c r="F680" s="4"/>
      <c r="G680" s="4"/>
      <c r="H680" s="4"/>
    </row>
    <row r="681" spans="6:8" x14ac:dyDescent="0.15">
      <c r="F681" s="4"/>
      <c r="G681" s="4"/>
      <c r="H681" s="4"/>
    </row>
    <row r="682" spans="6:8" x14ac:dyDescent="0.15">
      <c r="F682" s="4"/>
      <c r="G682" s="4"/>
      <c r="H682" s="4"/>
    </row>
    <row r="683" spans="6:8" x14ac:dyDescent="0.15">
      <c r="F683" s="4"/>
      <c r="G683" s="4"/>
      <c r="H683" s="4"/>
    </row>
    <row r="684" spans="6:8" x14ac:dyDescent="0.15">
      <c r="F684" s="4"/>
      <c r="G684" s="4"/>
      <c r="H684" s="4"/>
    </row>
    <row r="685" spans="6:8" x14ac:dyDescent="0.15">
      <c r="F685" s="4"/>
      <c r="G685" s="4"/>
      <c r="H685" s="4"/>
    </row>
    <row r="686" spans="6:8" x14ac:dyDescent="0.15">
      <c r="F686" s="4"/>
      <c r="G686" s="4"/>
      <c r="H686" s="4"/>
    </row>
    <row r="687" spans="6:8" x14ac:dyDescent="0.15">
      <c r="F687" s="4"/>
      <c r="G687" s="4"/>
      <c r="H687" s="4"/>
    </row>
    <row r="688" spans="6:8" x14ac:dyDescent="0.15">
      <c r="F688" s="4"/>
      <c r="G688" s="4"/>
      <c r="H688" s="4"/>
    </row>
    <row r="689" spans="6:8" x14ac:dyDescent="0.15">
      <c r="F689" s="4"/>
      <c r="G689" s="4"/>
      <c r="H689" s="4"/>
    </row>
    <row r="690" spans="6:8" x14ac:dyDescent="0.15">
      <c r="F690" s="4"/>
      <c r="G690" s="4"/>
      <c r="H690" s="4"/>
    </row>
    <row r="691" spans="6:8" x14ac:dyDescent="0.15">
      <c r="F691" s="4"/>
      <c r="G691" s="4"/>
      <c r="H691" s="4"/>
    </row>
    <row r="692" spans="6:8" x14ac:dyDescent="0.15">
      <c r="F692" s="4"/>
      <c r="G692" s="4"/>
      <c r="H692" s="4"/>
    </row>
    <row r="693" spans="6:8" x14ac:dyDescent="0.15">
      <c r="F693" s="4"/>
      <c r="G693" s="4"/>
      <c r="H693" s="4"/>
    </row>
    <row r="694" spans="6:8" x14ac:dyDescent="0.15">
      <c r="F694" s="4"/>
      <c r="G694" s="4"/>
      <c r="H694" s="4"/>
    </row>
    <row r="695" spans="6:8" x14ac:dyDescent="0.15">
      <c r="F695" s="4"/>
      <c r="G695" s="4"/>
      <c r="H695" s="4"/>
    </row>
    <row r="696" spans="6:8" x14ac:dyDescent="0.15">
      <c r="F696" s="4"/>
      <c r="G696" s="4"/>
      <c r="H696" s="4"/>
    </row>
    <row r="697" spans="6:8" x14ac:dyDescent="0.15">
      <c r="F697" s="4"/>
      <c r="G697" s="4"/>
      <c r="H697" s="4"/>
    </row>
    <row r="698" spans="6:8" x14ac:dyDescent="0.15">
      <c r="F698" s="4"/>
      <c r="G698" s="4"/>
      <c r="H698" s="4"/>
    </row>
    <row r="699" spans="6:8" x14ac:dyDescent="0.15">
      <c r="F699" s="4"/>
      <c r="G699" s="4"/>
      <c r="H699" s="4"/>
    </row>
    <row r="700" spans="6:8" x14ac:dyDescent="0.15">
      <c r="F700" s="4"/>
      <c r="G700" s="4"/>
      <c r="H700" s="4"/>
    </row>
    <row r="701" spans="6:8" x14ac:dyDescent="0.15">
      <c r="F701" s="4"/>
      <c r="G701" s="4"/>
      <c r="H701" s="4"/>
    </row>
    <row r="702" spans="6:8" x14ac:dyDescent="0.15">
      <c r="F702" s="4"/>
      <c r="G702" s="4"/>
      <c r="H702" s="4"/>
    </row>
    <row r="703" spans="6:8" x14ac:dyDescent="0.15">
      <c r="F703" s="4"/>
      <c r="G703" s="4"/>
      <c r="H703" s="4"/>
    </row>
    <row r="704" spans="6:8" x14ac:dyDescent="0.15">
      <c r="F704" s="4"/>
      <c r="G704" s="4"/>
      <c r="H704" s="4"/>
    </row>
    <row r="705" spans="6:8" x14ac:dyDescent="0.15">
      <c r="F705" s="4"/>
      <c r="G705" s="4"/>
      <c r="H705" s="4"/>
    </row>
    <row r="706" spans="6:8" x14ac:dyDescent="0.15">
      <c r="F706" s="4"/>
      <c r="G706" s="4"/>
      <c r="H706" s="4"/>
    </row>
    <row r="707" spans="6:8" x14ac:dyDescent="0.15">
      <c r="F707" s="4"/>
      <c r="G707" s="4"/>
      <c r="H707" s="4"/>
    </row>
    <row r="708" spans="6:8" x14ac:dyDescent="0.15">
      <c r="F708" s="4"/>
      <c r="G708" s="4"/>
      <c r="H708" s="4"/>
    </row>
    <row r="709" spans="6:8" x14ac:dyDescent="0.15">
      <c r="F709" s="4"/>
      <c r="G709" s="4"/>
      <c r="H709" s="4"/>
    </row>
    <row r="710" spans="6:8" x14ac:dyDescent="0.15">
      <c r="F710" s="4"/>
      <c r="G710" s="4"/>
      <c r="H710" s="4"/>
    </row>
    <row r="711" spans="6:8" x14ac:dyDescent="0.15">
      <c r="F711" s="4"/>
      <c r="G711" s="4"/>
      <c r="H711" s="4"/>
    </row>
    <row r="712" spans="6:8" x14ac:dyDescent="0.15">
      <c r="F712" s="4"/>
      <c r="G712" s="4"/>
      <c r="H712" s="4"/>
    </row>
    <row r="713" spans="6:8" x14ac:dyDescent="0.15">
      <c r="F713" s="4"/>
      <c r="G713" s="4"/>
      <c r="H713" s="4"/>
    </row>
    <row r="714" spans="6:8" x14ac:dyDescent="0.15">
      <c r="F714" s="4"/>
      <c r="G714" s="4"/>
      <c r="H714" s="4"/>
    </row>
    <row r="715" spans="6:8" x14ac:dyDescent="0.15">
      <c r="F715" s="4"/>
      <c r="G715" s="4"/>
      <c r="H715" s="4"/>
    </row>
    <row r="716" spans="6:8" x14ac:dyDescent="0.15">
      <c r="F716" s="4"/>
      <c r="G716" s="4"/>
      <c r="H716" s="4"/>
    </row>
    <row r="717" spans="6:8" x14ac:dyDescent="0.15">
      <c r="F717" s="4"/>
      <c r="G717" s="4"/>
      <c r="H717" s="4"/>
    </row>
    <row r="718" spans="6:8" x14ac:dyDescent="0.15">
      <c r="F718" s="4"/>
      <c r="G718" s="4"/>
      <c r="H718" s="4"/>
    </row>
    <row r="719" spans="6:8" x14ac:dyDescent="0.15">
      <c r="F719" s="4"/>
      <c r="G719" s="4"/>
      <c r="H719" s="4"/>
    </row>
    <row r="720" spans="6:8" x14ac:dyDescent="0.15">
      <c r="F720" s="4"/>
      <c r="G720" s="4"/>
      <c r="H720" s="4"/>
    </row>
    <row r="721" spans="6:8" x14ac:dyDescent="0.15">
      <c r="F721" s="4"/>
      <c r="G721" s="4"/>
      <c r="H721" s="4"/>
    </row>
    <row r="722" spans="6:8" x14ac:dyDescent="0.15">
      <c r="F722" s="4"/>
      <c r="G722" s="4"/>
      <c r="H722" s="4"/>
    </row>
    <row r="723" spans="6:8" x14ac:dyDescent="0.15">
      <c r="F723" s="4"/>
      <c r="G723" s="4"/>
      <c r="H723" s="4"/>
    </row>
    <row r="724" spans="6:8" x14ac:dyDescent="0.15">
      <c r="F724" s="4"/>
      <c r="G724" s="4"/>
      <c r="H724" s="4"/>
    </row>
    <row r="725" spans="6:8" x14ac:dyDescent="0.15">
      <c r="F725" s="4"/>
      <c r="G725" s="4"/>
      <c r="H725" s="4"/>
    </row>
    <row r="726" spans="6:8" x14ac:dyDescent="0.15">
      <c r="F726" s="4"/>
      <c r="G726" s="4"/>
      <c r="H726" s="4"/>
    </row>
    <row r="727" spans="6:8" x14ac:dyDescent="0.15">
      <c r="F727" s="4"/>
      <c r="G727" s="4"/>
      <c r="H727" s="4"/>
    </row>
    <row r="728" spans="6:8" x14ac:dyDescent="0.15">
      <c r="F728" s="4"/>
      <c r="G728" s="4"/>
      <c r="H728" s="4"/>
    </row>
    <row r="729" spans="6:8" x14ac:dyDescent="0.15">
      <c r="F729" s="4"/>
      <c r="G729" s="4"/>
      <c r="H729" s="4"/>
    </row>
    <row r="730" spans="6:8" x14ac:dyDescent="0.15">
      <c r="F730" s="4"/>
      <c r="G730" s="4"/>
      <c r="H730" s="4"/>
    </row>
    <row r="731" spans="6:8" x14ac:dyDescent="0.15">
      <c r="F731" s="4"/>
      <c r="G731" s="4"/>
      <c r="H731" s="4"/>
    </row>
    <row r="732" spans="6:8" x14ac:dyDescent="0.15">
      <c r="F732" s="4"/>
      <c r="G732" s="4"/>
      <c r="H732" s="4"/>
    </row>
    <row r="733" spans="6:8" x14ac:dyDescent="0.15">
      <c r="F733" s="4"/>
      <c r="G733" s="4"/>
      <c r="H733" s="4"/>
    </row>
    <row r="734" spans="6:8" x14ac:dyDescent="0.15">
      <c r="F734" s="4"/>
      <c r="G734" s="4"/>
      <c r="H734" s="4"/>
    </row>
    <row r="735" spans="6:8" x14ac:dyDescent="0.15">
      <c r="F735" s="4"/>
      <c r="G735" s="4"/>
      <c r="H735" s="4"/>
    </row>
    <row r="736" spans="6:8" x14ac:dyDescent="0.15">
      <c r="F736" s="4"/>
      <c r="G736" s="4"/>
      <c r="H736" s="4"/>
    </row>
    <row r="737" spans="6:8" x14ac:dyDescent="0.15">
      <c r="F737" s="4"/>
      <c r="G737" s="4"/>
      <c r="H737" s="4"/>
    </row>
    <row r="738" spans="6:8" x14ac:dyDescent="0.15">
      <c r="F738" s="4"/>
      <c r="G738" s="4"/>
      <c r="H738" s="4"/>
    </row>
    <row r="739" spans="6:8" x14ac:dyDescent="0.15">
      <c r="F739" s="4"/>
      <c r="G739" s="4"/>
      <c r="H739" s="4"/>
    </row>
    <row r="740" spans="6:8" x14ac:dyDescent="0.15">
      <c r="F740" s="4"/>
      <c r="G740" s="4"/>
      <c r="H740" s="4"/>
    </row>
    <row r="741" spans="6:8" x14ac:dyDescent="0.15">
      <c r="F741" s="4"/>
      <c r="G741" s="4"/>
      <c r="H741" s="4"/>
    </row>
    <row r="742" spans="6:8" x14ac:dyDescent="0.15">
      <c r="F742" s="4"/>
      <c r="G742" s="4"/>
      <c r="H742" s="4"/>
    </row>
    <row r="743" spans="6:8" x14ac:dyDescent="0.15">
      <c r="F743" s="4"/>
      <c r="G743" s="4"/>
      <c r="H743" s="4"/>
    </row>
    <row r="744" spans="6:8" x14ac:dyDescent="0.15">
      <c r="F744" s="4"/>
      <c r="G744" s="4"/>
      <c r="H744" s="4"/>
    </row>
    <row r="745" spans="6:8" x14ac:dyDescent="0.15">
      <c r="F745" s="4"/>
      <c r="G745" s="4"/>
      <c r="H745" s="4"/>
    </row>
    <row r="746" spans="6:8" x14ac:dyDescent="0.15">
      <c r="F746" s="4"/>
      <c r="G746" s="4"/>
      <c r="H746" s="4"/>
    </row>
    <row r="747" spans="6:8" x14ac:dyDescent="0.15">
      <c r="F747" s="4"/>
      <c r="G747" s="4"/>
      <c r="H747" s="4"/>
    </row>
    <row r="748" spans="6:8" x14ac:dyDescent="0.15">
      <c r="F748" s="4"/>
      <c r="G748" s="4"/>
      <c r="H748" s="4"/>
    </row>
    <row r="749" spans="6:8" x14ac:dyDescent="0.15">
      <c r="F749" s="4"/>
      <c r="G749" s="4"/>
      <c r="H749" s="4"/>
    </row>
    <row r="750" spans="6:8" x14ac:dyDescent="0.15">
      <c r="F750" s="4"/>
      <c r="G750" s="4"/>
      <c r="H750" s="4"/>
    </row>
    <row r="751" spans="6:8" x14ac:dyDescent="0.15">
      <c r="F751" s="4"/>
      <c r="G751" s="4"/>
      <c r="H751" s="4"/>
    </row>
    <row r="752" spans="6:8" x14ac:dyDescent="0.15">
      <c r="F752" s="4"/>
      <c r="G752" s="4"/>
      <c r="H752" s="4"/>
    </row>
    <row r="753" spans="6:8" x14ac:dyDescent="0.15">
      <c r="F753" s="4"/>
      <c r="G753" s="4"/>
      <c r="H753" s="4"/>
    </row>
    <row r="754" spans="6:8" x14ac:dyDescent="0.15">
      <c r="F754" s="4"/>
      <c r="G754" s="4"/>
      <c r="H754" s="4"/>
    </row>
    <row r="755" spans="6:8" x14ac:dyDescent="0.15">
      <c r="F755" s="4"/>
      <c r="G755" s="4"/>
      <c r="H755" s="4"/>
    </row>
    <row r="756" spans="6:8" x14ac:dyDescent="0.15">
      <c r="F756" s="4"/>
      <c r="G756" s="4"/>
      <c r="H756" s="4"/>
    </row>
    <row r="757" spans="6:8" x14ac:dyDescent="0.15">
      <c r="F757" s="4"/>
      <c r="G757" s="4"/>
      <c r="H757" s="4"/>
    </row>
    <row r="758" spans="6:8" x14ac:dyDescent="0.15">
      <c r="F758" s="4"/>
      <c r="G758" s="4"/>
      <c r="H758" s="4"/>
    </row>
    <row r="759" spans="6:8" x14ac:dyDescent="0.15">
      <c r="F759" s="4"/>
      <c r="G759" s="4"/>
      <c r="H759" s="4"/>
    </row>
    <row r="760" spans="6:8" x14ac:dyDescent="0.15">
      <c r="F760" s="4"/>
      <c r="G760" s="4"/>
      <c r="H760" s="4"/>
    </row>
    <row r="761" spans="6:8" x14ac:dyDescent="0.15">
      <c r="F761" s="4"/>
      <c r="G761" s="4"/>
      <c r="H761" s="4"/>
    </row>
    <row r="762" spans="6:8" x14ac:dyDescent="0.15">
      <c r="F762" s="4"/>
      <c r="G762" s="4"/>
      <c r="H762" s="4"/>
    </row>
    <row r="763" spans="6:8" x14ac:dyDescent="0.15">
      <c r="F763" s="4"/>
      <c r="G763" s="4"/>
      <c r="H763" s="4"/>
    </row>
    <row r="764" spans="6:8" x14ac:dyDescent="0.15">
      <c r="F764" s="4"/>
      <c r="G764" s="4"/>
      <c r="H764" s="4"/>
    </row>
    <row r="765" spans="6:8" x14ac:dyDescent="0.15">
      <c r="F765" s="4"/>
      <c r="G765" s="4"/>
      <c r="H765" s="4"/>
    </row>
    <row r="766" spans="6:8" x14ac:dyDescent="0.15">
      <c r="F766" s="4"/>
      <c r="G766" s="4"/>
      <c r="H766" s="4"/>
    </row>
    <row r="767" spans="6:8" x14ac:dyDescent="0.15">
      <c r="F767" s="4"/>
      <c r="G767" s="4"/>
      <c r="H767" s="4"/>
    </row>
    <row r="768" spans="6:8" x14ac:dyDescent="0.15">
      <c r="F768" s="4"/>
      <c r="G768" s="4"/>
      <c r="H768" s="4"/>
    </row>
    <row r="769" spans="6:8" x14ac:dyDescent="0.15">
      <c r="F769" s="4"/>
      <c r="G769" s="4"/>
      <c r="H769" s="4"/>
    </row>
    <row r="770" spans="6:8" x14ac:dyDescent="0.15">
      <c r="F770" s="4"/>
      <c r="G770" s="4"/>
      <c r="H770" s="4"/>
    </row>
    <row r="771" spans="6:8" x14ac:dyDescent="0.15">
      <c r="F771" s="4"/>
      <c r="G771" s="4"/>
      <c r="H771" s="4"/>
    </row>
    <row r="772" spans="6:8" x14ac:dyDescent="0.15">
      <c r="F772" s="4"/>
      <c r="G772" s="4"/>
      <c r="H772" s="4"/>
    </row>
    <row r="773" spans="6:8" x14ac:dyDescent="0.15">
      <c r="F773" s="4"/>
      <c r="G773" s="4"/>
      <c r="H773" s="4"/>
    </row>
    <row r="774" spans="6:8" x14ac:dyDescent="0.15">
      <c r="F774" s="4"/>
      <c r="G774" s="4"/>
      <c r="H774" s="4"/>
    </row>
    <row r="775" spans="6:8" x14ac:dyDescent="0.15">
      <c r="F775" s="4"/>
      <c r="G775" s="4"/>
      <c r="H775" s="4"/>
    </row>
    <row r="776" spans="6:8" x14ac:dyDescent="0.15">
      <c r="F776" s="4"/>
      <c r="G776" s="4"/>
      <c r="H776" s="4"/>
    </row>
    <row r="777" spans="6:8" x14ac:dyDescent="0.15">
      <c r="F777" s="4"/>
      <c r="G777" s="4"/>
      <c r="H777" s="4"/>
    </row>
    <row r="778" spans="6:8" x14ac:dyDescent="0.15">
      <c r="F778" s="4"/>
      <c r="G778" s="4"/>
      <c r="H778" s="4"/>
    </row>
    <row r="779" spans="6:8" x14ac:dyDescent="0.15">
      <c r="F779" s="4"/>
      <c r="G779" s="4"/>
      <c r="H779" s="4"/>
    </row>
    <row r="780" spans="6:8" x14ac:dyDescent="0.15">
      <c r="F780" s="4"/>
      <c r="G780" s="4"/>
      <c r="H780" s="4"/>
    </row>
    <row r="781" spans="6:8" x14ac:dyDescent="0.15">
      <c r="F781" s="4"/>
      <c r="G781" s="4"/>
      <c r="H781" s="4"/>
    </row>
    <row r="782" spans="6:8" x14ac:dyDescent="0.15">
      <c r="F782" s="4"/>
      <c r="G782" s="4"/>
      <c r="H782" s="4"/>
    </row>
    <row r="783" spans="6:8" x14ac:dyDescent="0.15">
      <c r="F783" s="4"/>
      <c r="G783" s="4"/>
      <c r="H783" s="4"/>
    </row>
    <row r="784" spans="6:8" x14ac:dyDescent="0.15">
      <c r="F784" s="4"/>
      <c r="G784" s="4"/>
      <c r="H784" s="4"/>
    </row>
    <row r="785" spans="6:8" x14ac:dyDescent="0.15">
      <c r="F785" s="4"/>
      <c r="G785" s="4"/>
      <c r="H785" s="4"/>
    </row>
    <row r="786" spans="6:8" x14ac:dyDescent="0.15">
      <c r="F786" s="4"/>
      <c r="G786" s="4"/>
      <c r="H786" s="4"/>
    </row>
    <row r="787" spans="6:8" x14ac:dyDescent="0.15">
      <c r="F787" s="4"/>
      <c r="G787" s="4"/>
      <c r="H787" s="4"/>
    </row>
    <row r="788" spans="6:8" x14ac:dyDescent="0.15">
      <c r="F788" s="4"/>
      <c r="G788" s="4"/>
      <c r="H788" s="4"/>
    </row>
    <row r="789" spans="6:8" x14ac:dyDescent="0.15">
      <c r="F789" s="4"/>
      <c r="G789" s="4"/>
      <c r="H789" s="4"/>
    </row>
    <row r="790" spans="6:8" x14ac:dyDescent="0.15">
      <c r="F790" s="4"/>
      <c r="G790" s="4"/>
      <c r="H790" s="4"/>
    </row>
    <row r="791" spans="6:8" x14ac:dyDescent="0.15">
      <c r="F791" s="4"/>
      <c r="G791" s="4"/>
      <c r="H791" s="4"/>
    </row>
    <row r="792" spans="6:8" x14ac:dyDescent="0.15">
      <c r="F792" s="4"/>
      <c r="G792" s="4"/>
      <c r="H792" s="4"/>
    </row>
    <row r="793" spans="6:8" x14ac:dyDescent="0.15">
      <c r="F793" s="4"/>
      <c r="G793" s="4"/>
      <c r="H793" s="4"/>
    </row>
    <row r="794" spans="6:8" x14ac:dyDescent="0.15">
      <c r="F794" s="4"/>
      <c r="G794" s="4"/>
      <c r="H794" s="4"/>
    </row>
    <row r="795" spans="6:8" x14ac:dyDescent="0.15">
      <c r="F795" s="4"/>
      <c r="G795" s="4"/>
      <c r="H795" s="4"/>
    </row>
    <row r="796" spans="6:8" x14ac:dyDescent="0.15">
      <c r="F796" s="4"/>
      <c r="G796" s="4"/>
      <c r="H796" s="4"/>
    </row>
    <row r="797" spans="6:8" x14ac:dyDescent="0.15">
      <c r="F797" s="4"/>
      <c r="G797" s="4"/>
      <c r="H797" s="4"/>
    </row>
    <row r="798" spans="6:8" x14ac:dyDescent="0.15">
      <c r="F798" s="4"/>
      <c r="G798" s="4"/>
      <c r="H798" s="4"/>
    </row>
    <row r="799" spans="6:8" x14ac:dyDescent="0.15">
      <c r="F799" s="4"/>
      <c r="G799" s="4"/>
      <c r="H799" s="4"/>
    </row>
    <row r="800" spans="6:8" x14ac:dyDescent="0.15">
      <c r="F800" s="4"/>
      <c r="G800" s="4"/>
      <c r="H800" s="4"/>
    </row>
    <row r="801" spans="6:8" x14ac:dyDescent="0.15">
      <c r="F801" s="4"/>
      <c r="G801" s="4"/>
      <c r="H801" s="4"/>
    </row>
    <row r="802" spans="6:8" x14ac:dyDescent="0.15">
      <c r="F802" s="4"/>
      <c r="G802" s="4"/>
      <c r="H802" s="4"/>
    </row>
    <row r="803" spans="6:8" x14ac:dyDescent="0.15">
      <c r="F803" s="4"/>
      <c r="G803" s="4"/>
      <c r="H803" s="4"/>
    </row>
    <row r="804" spans="6:8" x14ac:dyDescent="0.15">
      <c r="F804" s="4"/>
      <c r="G804" s="4"/>
      <c r="H804" s="4"/>
    </row>
    <row r="805" spans="6:8" x14ac:dyDescent="0.15">
      <c r="F805" s="4"/>
      <c r="G805" s="4"/>
      <c r="H805" s="4"/>
    </row>
    <row r="806" spans="6:8" x14ac:dyDescent="0.15">
      <c r="F806" s="4"/>
      <c r="G806" s="4"/>
      <c r="H806" s="4"/>
    </row>
    <row r="807" spans="6:8" x14ac:dyDescent="0.15">
      <c r="F807" s="4"/>
      <c r="G807" s="4"/>
      <c r="H807" s="4"/>
    </row>
    <row r="808" spans="6:8" x14ac:dyDescent="0.15">
      <c r="F808" s="4"/>
      <c r="G808" s="4"/>
      <c r="H808" s="4"/>
    </row>
    <row r="809" spans="6:8" x14ac:dyDescent="0.15">
      <c r="F809" s="4"/>
      <c r="G809" s="4"/>
      <c r="H809" s="4"/>
    </row>
    <row r="810" spans="6:8" x14ac:dyDescent="0.15">
      <c r="F810" s="4"/>
      <c r="G810" s="4"/>
      <c r="H810" s="4"/>
    </row>
    <row r="811" spans="6:8" x14ac:dyDescent="0.15">
      <c r="F811" s="4"/>
      <c r="G811" s="4"/>
      <c r="H811" s="4"/>
    </row>
    <row r="812" spans="6:8" x14ac:dyDescent="0.15">
      <c r="F812" s="4"/>
      <c r="G812" s="4"/>
      <c r="H812" s="4"/>
    </row>
    <row r="813" spans="6:8" x14ac:dyDescent="0.15">
      <c r="F813" s="4"/>
      <c r="G813" s="4"/>
      <c r="H813" s="4"/>
    </row>
    <row r="814" spans="6:8" x14ac:dyDescent="0.15">
      <c r="F814" s="4"/>
      <c r="G814" s="4"/>
      <c r="H814" s="4"/>
    </row>
    <row r="815" spans="6:8" x14ac:dyDescent="0.15">
      <c r="F815" s="4"/>
      <c r="G815" s="4"/>
      <c r="H815" s="4"/>
    </row>
    <row r="816" spans="6:8" x14ac:dyDescent="0.15">
      <c r="F816" s="4"/>
      <c r="G816" s="4"/>
      <c r="H816" s="4"/>
    </row>
    <row r="817" spans="6:8" x14ac:dyDescent="0.15">
      <c r="F817" s="4"/>
      <c r="G817" s="4"/>
      <c r="H817" s="4"/>
    </row>
    <row r="818" spans="6:8" x14ac:dyDescent="0.15">
      <c r="F818" s="4"/>
      <c r="G818" s="4"/>
      <c r="H818" s="4"/>
    </row>
    <row r="819" spans="6:8" x14ac:dyDescent="0.15">
      <c r="F819" s="4"/>
      <c r="G819" s="4"/>
      <c r="H819" s="4"/>
    </row>
    <row r="820" spans="6:8" x14ac:dyDescent="0.15">
      <c r="F820" s="4"/>
      <c r="G820" s="4"/>
      <c r="H820" s="4"/>
    </row>
    <row r="821" spans="6:8" x14ac:dyDescent="0.15">
      <c r="F821" s="4"/>
      <c r="G821" s="4"/>
      <c r="H821" s="4"/>
    </row>
    <row r="822" spans="6:8" x14ac:dyDescent="0.15">
      <c r="F822" s="4"/>
      <c r="G822" s="4"/>
      <c r="H822" s="4"/>
    </row>
    <row r="823" spans="6:8" x14ac:dyDescent="0.15">
      <c r="F823" s="4"/>
      <c r="G823" s="4"/>
      <c r="H823" s="4"/>
    </row>
    <row r="824" spans="6:8" x14ac:dyDescent="0.15">
      <c r="F824" s="4"/>
      <c r="G824" s="4"/>
      <c r="H824" s="4"/>
    </row>
    <row r="825" spans="6:8" x14ac:dyDescent="0.15">
      <c r="F825" s="4"/>
      <c r="G825" s="4"/>
      <c r="H825" s="4"/>
    </row>
    <row r="826" spans="6:8" x14ac:dyDescent="0.15">
      <c r="F826" s="4"/>
      <c r="G826" s="4"/>
      <c r="H826" s="4"/>
    </row>
    <row r="827" spans="6:8" x14ac:dyDescent="0.15">
      <c r="F827" s="4"/>
      <c r="G827" s="4"/>
      <c r="H827" s="4"/>
    </row>
    <row r="828" spans="6:8" x14ac:dyDescent="0.15">
      <c r="F828" s="4"/>
      <c r="G828" s="4"/>
      <c r="H828" s="4"/>
    </row>
    <row r="829" spans="6:8" x14ac:dyDescent="0.15">
      <c r="F829" s="4"/>
      <c r="G829" s="4"/>
      <c r="H829" s="4"/>
    </row>
    <row r="830" spans="6:8" x14ac:dyDescent="0.15">
      <c r="F830" s="4"/>
      <c r="G830" s="4"/>
      <c r="H830" s="4"/>
    </row>
    <row r="831" spans="6:8" x14ac:dyDescent="0.15">
      <c r="F831" s="4"/>
      <c r="G831" s="4"/>
      <c r="H831" s="4"/>
    </row>
    <row r="832" spans="6:8" x14ac:dyDescent="0.15">
      <c r="F832" s="4"/>
      <c r="G832" s="4"/>
      <c r="H832" s="4"/>
    </row>
    <row r="833" spans="6:8" x14ac:dyDescent="0.15">
      <c r="F833" s="4"/>
      <c r="G833" s="4"/>
      <c r="H833" s="4"/>
    </row>
    <row r="834" spans="6:8" x14ac:dyDescent="0.15">
      <c r="F834" s="4"/>
      <c r="G834" s="4"/>
      <c r="H834" s="4"/>
    </row>
    <row r="835" spans="6:8" x14ac:dyDescent="0.15">
      <c r="F835" s="4"/>
      <c r="G835" s="4"/>
      <c r="H835" s="4"/>
    </row>
    <row r="836" spans="6:8" x14ac:dyDescent="0.15">
      <c r="F836" s="4"/>
      <c r="G836" s="4"/>
      <c r="H836" s="4"/>
    </row>
    <row r="837" spans="6:8" x14ac:dyDescent="0.15">
      <c r="F837" s="4"/>
      <c r="G837" s="4"/>
      <c r="H837" s="4"/>
    </row>
    <row r="838" spans="6:8" x14ac:dyDescent="0.15">
      <c r="F838" s="4"/>
      <c r="G838" s="4"/>
      <c r="H838" s="4"/>
    </row>
    <row r="839" spans="6:8" x14ac:dyDescent="0.15">
      <c r="F839" s="4"/>
      <c r="G839" s="4"/>
      <c r="H839" s="4"/>
    </row>
    <row r="840" spans="6:8" x14ac:dyDescent="0.15">
      <c r="F840" s="4"/>
      <c r="G840" s="4"/>
      <c r="H840" s="4"/>
    </row>
    <row r="841" spans="6:8" x14ac:dyDescent="0.15">
      <c r="F841" s="4"/>
      <c r="G841" s="4"/>
      <c r="H841" s="4"/>
    </row>
    <row r="842" spans="6:8" x14ac:dyDescent="0.15">
      <c r="F842" s="4"/>
      <c r="G842" s="4"/>
      <c r="H842" s="4"/>
    </row>
    <row r="843" spans="6:8" x14ac:dyDescent="0.15">
      <c r="F843" s="4"/>
      <c r="G843" s="4"/>
      <c r="H843" s="4"/>
    </row>
    <row r="844" spans="6:8" x14ac:dyDescent="0.15">
      <c r="F844" s="4"/>
      <c r="G844" s="4"/>
      <c r="H844" s="4"/>
    </row>
    <row r="845" spans="6:8" x14ac:dyDescent="0.15">
      <c r="F845" s="4"/>
      <c r="G845" s="4"/>
      <c r="H845" s="4"/>
    </row>
    <row r="846" spans="6:8" x14ac:dyDescent="0.15">
      <c r="F846" s="4"/>
      <c r="G846" s="4"/>
      <c r="H846" s="4"/>
    </row>
    <row r="847" spans="6:8" x14ac:dyDescent="0.15">
      <c r="F847" s="4"/>
      <c r="G847" s="4"/>
      <c r="H847" s="4"/>
    </row>
    <row r="848" spans="6:8" x14ac:dyDescent="0.15">
      <c r="F848" s="4"/>
      <c r="G848" s="4"/>
      <c r="H848" s="4"/>
    </row>
    <row r="849" spans="6:8" x14ac:dyDescent="0.15">
      <c r="F849" s="4"/>
      <c r="G849" s="4"/>
      <c r="H849" s="4"/>
    </row>
    <row r="850" spans="6:8" x14ac:dyDescent="0.15">
      <c r="F850" s="4"/>
      <c r="G850" s="4"/>
      <c r="H850" s="4"/>
    </row>
    <row r="851" spans="6:8" x14ac:dyDescent="0.15">
      <c r="F851" s="4"/>
      <c r="G851" s="4"/>
      <c r="H851" s="4"/>
    </row>
    <row r="852" spans="6:8" x14ac:dyDescent="0.15">
      <c r="F852" s="4"/>
      <c r="G852" s="4"/>
      <c r="H852" s="4"/>
    </row>
    <row r="853" spans="6:8" x14ac:dyDescent="0.15">
      <c r="F853" s="4"/>
      <c r="G853" s="4"/>
      <c r="H853" s="4"/>
    </row>
    <row r="854" spans="6:8" x14ac:dyDescent="0.15">
      <c r="F854" s="4"/>
      <c r="G854" s="4"/>
      <c r="H854" s="4"/>
    </row>
    <row r="855" spans="6:8" x14ac:dyDescent="0.15">
      <c r="F855" s="4"/>
      <c r="G855" s="4"/>
      <c r="H855" s="4"/>
    </row>
    <row r="856" spans="6:8" x14ac:dyDescent="0.15">
      <c r="F856" s="4"/>
      <c r="G856" s="4"/>
      <c r="H856" s="4"/>
    </row>
    <row r="857" spans="6:8" x14ac:dyDescent="0.15">
      <c r="F857" s="4"/>
      <c r="G857" s="4"/>
      <c r="H857" s="4"/>
    </row>
    <row r="858" spans="6:8" x14ac:dyDescent="0.15">
      <c r="F858" s="4"/>
      <c r="G858" s="4"/>
      <c r="H858" s="4"/>
    </row>
    <row r="859" spans="6:8" x14ac:dyDescent="0.15">
      <c r="F859" s="4"/>
      <c r="G859" s="4"/>
      <c r="H859" s="4"/>
    </row>
    <row r="860" spans="6:8" x14ac:dyDescent="0.15">
      <c r="F860" s="4"/>
      <c r="G860" s="4"/>
      <c r="H860" s="4"/>
    </row>
    <row r="861" spans="6:8" x14ac:dyDescent="0.15">
      <c r="F861" s="4"/>
      <c r="G861" s="4"/>
      <c r="H861" s="4"/>
    </row>
    <row r="862" spans="6:8" x14ac:dyDescent="0.15">
      <c r="F862" s="4"/>
      <c r="G862" s="4"/>
      <c r="H862" s="4"/>
    </row>
    <row r="863" spans="6:8" x14ac:dyDescent="0.15">
      <c r="F863" s="4"/>
      <c r="G863" s="4"/>
      <c r="H863" s="4"/>
    </row>
    <row r="864" spans="6:8" x14ac:dyDescent="0.15">
      <c r="F864" s="4"/>
      <c r="G864" s="4"/>
      <c r="H864" s="4"/>
    </row>
    <row r="865" spans="6:8" x14ac:dyDescent="0.15">
      <c r="F865" s="4"/>
      <c r="G865" s="4"/>
      <c r="H865" s="4"/>
    </row>
    <row r="866" spans="6:8" x14ac:dyDescent="0.15">
      <c r="F866" s="4"/>
      <c r="G866" s="4"/>
      <c r="H866" s="4"/>
    </row>
    <row r="867" spans="6:8" x14ac:dyDescent="0.15">
      <c r="F867" s="4"/>
      <c r="G867" s="4"/>
      <c r="H867" s="4"/>
    </row>
    <row r="868" spans="6:8" x14ac:dyDescent="0.15">
      <c r="F868" s="4"/>
      <c r="G868" s="4"/>
      <c r="H868" s="4"/>
    </row>
    <row r="869" spans="6:8" x14ac:dyDescent="0.15">
      <c r="F869" s="4"/>
      <c r="G869" s="4"/>
      <c r="H869" s="4"/>
    </row>
    <row r="870" spans="6:8" x14ac:dyDescent="0.15">
      <c r="F870" s="4"/>
      <c r="G870" s="4"/>
      <c r="H870" s="4"/>
    </row>
    <row r="871" spans="6:8" x14ac:dyDescent="0.15">
      <c r="F871" s="4"/>
      <c r="G871" s="4"/>
      <c r="H871" s="4"/>
    </row>
    <row r="872" spans="6:8" x14ac:dyDescent="0.15">
      <c r="F872" s="4"/>
      <c r="G872" s="4"/>
      <c r="H872" s="4"/>
    </row>
    <row r="873" spans="6:8" x14ac:dyDescent="0.15">
      <c r="F873" s="4"/>
      <c r="G873" s="4"/>
      <c r="H873" s="4"/>
    </row>
    <row r="874" spans="6:8" x14ac:dyDescent="0.15">
      <c r="F874" s="4"/>
      <c r="G874" s="4"/>
      <c r="H874" s="4"/>
    </row>
    <row r="875" spans="6:8" x14ac:dyDescent="0.15">
      <c r="F875" s="4"/>
      <c r="G875" s="4"/>
      <c r="H875" s="4"/>
    </row>
    <row r="876" spans="6:8" x14ac:dyDescent="0.15">
      <c r="F876" s="4"/>
      <c r="G876" s="4"/>
      <c r="H876" s="4"/>
    </row>
    <row r="877" spans="6:8" x14ac:dyDescent="0.15">
      <c r="F877" s="4"/>
      <c r="G877" s="4"/>
      <c r="H877" s="4"/>
    </row>
    <row r="878" spans="6:8" x14ac:dyDescent="0.15">
      <c r="F878" s="4"/>
      <c r="G878" s="4"/>
      <c r="H878" s="4"/>
    </row>
    <row r="879" spans="6:8" x14ac:dyDescent="0.15">
      <c r="F879" s="4"/>
      <c r="G879" s="4"/>
      <c r="H879" s="4"/>
    </row>
    <row r="880" spans="6:8" x14ac:dyDescent="0.15">
      <c r="F880" s="4"/>
      <c r="G880" s="4"/>
      <c r="H880" s="4"/>
    </row>
    <row r="881" spans="6:8" x14ac:dyDescent="0.15">
      <c r="F881" s="4"/>
      <c r="G881" s="4"/>
      <c r="H881" s="4"/>
    </row>
    <row r="882" spans="6:8" x14ac:dyDescent="0.15">
      <c r="F882" s="4"/>
      <c r="G882" s="4"/>
      <c r="H882" s="4"/>
    </row>
    <row r="883" spans="6:8" x14ac:dyDescent="0.15">
      <c r="F883" s="4"/>
      <c r="G883" s="4"/>
      <c r="H883" s="4"/>
    </row>
    <row r="884" spans="6:8" x14ac:dyDescent="0.15">
      <c r="F884" s="4"/>
      <c r="G884" s="4"/>
      <c r="H884" s="4"/>
    </row>
    <row r="885" spans="6:8" x14ac:dyDescent="0.15">
      <c r="F885" s="4"/>
      <c r="G885" s="4"/>
      <c r="H885" s="4"/>
    </row>
    <row r="886" spans="6:8" x14ac:dyDescent="0.15">
      <c r="F886" s="4"/>
      <c r="G886" s="4"/>
      <c r="H886" s="4"/>
    </row>
    <row r="887" spans="6:8" x14ac:dyDescent="0.15">
      <c r="F887" s="4"/>
      <c r="G887" s="4"/>
      <c r="H887" s="4"/>
    </row>
    <row r="888" spans="6:8" x14ac:dyDescent="0.15">
      <c r="F888" s="4"/>
      <c r="G888" s="4"/>
      <c r="H888" s="4"/>
    </row>
    <row r="889" spans="6:8" x14ac:dyDescent="0.15">
      <c r="F889" s="4"/>
      <c r="G889" s="4"/>
      <c r="H889" s="4"/>
    </row>
    <row r="890" spans="6:8" x14ac:dyDescent="0.15">
      <c r="F890" s="4"/>
      <c r="G890" s="4"/>
      <c r="H890" s="4"/>
    </row>
    <row r="891" spans="6:8" x14ac:dyDescent="0.15">
      <c r="F891" s="4"/>
      <c r="G891" s="4"/>
      <c r="H891" s="4"/>
    </row>
    <row r="892" spans="6:8" x14ac:dyDescent="0.15">
      <c r="F892" s="4"/>
      <c r="G892" s="4"/>
      <c r="H892" s="4"/>
    </row>
    <row r="893" spans="6:8" x14ac:dyDescent="0.15">
      <c r="F893" s="4"/>
      <c r="G893" s="4"/>
      <c r="H893" s="4"/>
    </row>
    <row r="894" spans="6:8" x14ac:dyDescent="0.15">
      <c r="F894" s="4"/>
      <c r="G894" s="4"/>
      <c r="H894" s="4"/>
    </row>
    <row r="895" spans="6:8" x14ac:dyDescent="0.15">
      <c r="F895" s="4"/>
      <c r="G895" s="4"/>
      <c r="H895" s="4"/>
    </row>
    <row r="896" spans="6:8" x14ac:dyDescent="0.15">
      <c r="F896" s="4"/>
      <c r="G896" s="4"/>
      <c r="H896" s="4"/>
    </row>
    <row r="897" spans="6:8" x14ac:dyDescent="0.15">
      <c r="F897" s="4"/>
      <c r="G897" s="4"/>
      <c r="H897" s="4"/>
    </row>
    <row r="898" spans="6:8" x14ac:dyDescent="0.15">
      <c r="F898" s="4"/>
      <c r="G898" s="4"/>
      <c r="H898" s="4"/>
    </row>
    <row r="899" spans="6:8" x14ac:dyDescent="0.15">
      <c r="F899" s="4"/>
      <c r="G899" s="4"/>
      <c r="H899" s="4"/>
    </row>
    <row r="900" spans="6:8" x14ac:dyDescent="0.15">
      <c r="F900" s="4"/>
      <c r="G900" s="4"/>
      <c r="H900" s="4"/>
    </row>
    <row r="901" spans="6:8" x14ac:dyDescent="0.15">
      <c r="F901" s="4"/>
      <c r="G901" s="4"/>
      <c r="H901" s="4"/>
    </row>
    <row r="902" spans="6:8" x14ac:dyDescent="0.15">
      <c r="F902" s="4"/>
      <c r="G902" s="4"/>
      <c r="H902" s="4"/>
    </row>
    <row r="903" spans="6:8" x14ac:dyDescent="0.15">
      <c r="F903" s="4"/>
      <c r="G903" s="4"/>
      <c r="H903" s="4"/>
    </row>
    <row r="904" spans="6:8" x14ac:dyDescent="0.15">
      <c r="F904" s="4"/>
      <c r="G904" s="4"/>
      <c r="H904" s="4"/>
    </row>
    <row r="905" spans="6:8" x14ac:dyDescent="0.15">
      <c r="F905" s="4"/>
      <c r="G905" s="4"/>
      <c r="H905" s="4"/>
    </row>
    <row r="906" spans="6:8" x14ac:dyDescent="0.15">
      <c r="F906" s="4"/>
      <c r="G906" s="4"/>
      <c r="H906" s="4"/>
    </row>
    <row r="907" spans="6:8" x14ac:dyDescent="0.15">
      <c r="F907" s="4"/>
      <c r="G907" s="4"/>
      <c r="H907" s="4"/>
    </row>
    <row r="908" spans="6:8" x14ac:dyDescent="0.15">
      <c r="F908" s="4"/>
      <c r="G908" s="4"/>
      <c r="H908" s="4"/>
    </row>
    <row r="909" spans="6:8" x14ac:dyDescent="0.15">
      <c r="F909" s="4"/>
      <c r="G909" s="4"/>
      <c r="H909" s="4"/>
    </row>
    <row r="910" spans="6:8" x14ac:dyDescent="0.15">
      <c r="F910" s="4"/>
      <c r="G910" s="4"/>
      <c r="H910" s="4"/>
    </row>
    <row r="911" spans="6:8" x14ac:dyDescent="0.15">
      <c r="F911" s="4"/>
      <c r="G911" s="4"/>
      <c r="H911" s="4"/>
    </row>
    <row r="912" spans="6:8" x14ac:dyDescent="0.15">
      <c r="F912" s="4"/>
      <c r="G912" s="4"/>
      <c r="H912" s="4"/>
    </row>
    <row r="913" spans="6:8" x14ac:dyDescent="0.15">
      <c r="F913" s="4"/>
      <c r="G913" s="4"/>
      <c r="H913" s="4"/>
    </row>
    <row r="914" spans="6:8" x14ac:dyDescent="0.15">
      <c r="F914" s="4"/>
      <c r="G914" s="4"/>
      <c r="H914" s="4"/>
    </row>
    <row r="915" spans="6:8" x14ac:dyDescent="0.15">
      <c r="F915" s="4"/>
      <c r="G915" s="4"/>
      <c r="H915" s="4"/>
    </row>
    <row r="916" spans="6:8" x14ac:dyDescent="0.15">
      <c r="F916" s="4"/>
      <c r="G916" s="4"/>
      <c r="H916" s="4"/>
    </row>
    <row r="917" spans="6:8" x14ac:dyDescent="0.15">
      <c r="F917" s="4"/>
      <c r="G917" s="4"/>
      <c r="H917" s="4"/>
    </row>
    <row r="918" spans="6:8" x14ac:dyDescent="0.15">
      <c r="F918" s="4"/>
      <c r="G918" s="4"/>
      <c r="H918" s="4"/>
    </row>
    <row r="919" spans="6:8" x14ac:dyDescent="0.15">
      <c r="F919" s="4"/>
      <c r="G919" s="4"/>
      <c r="H919" s="4"/>
    </row>
    <row r="920" spans="6:8" x14ac:dyDescent="0.15">
      <c r="F920" s="4"/>
      <c r="G920" s="4"/>
      <c r="H920" s="4"/>
    </row>
    <row r="921" spans="6:8" x14ac:dyDescent="0.15">
      <c r="F921" s="4"/>
      <c r="G921" s="4"/>
      <c r="H921" s="4"/>
    </row>
    <row r="922" spans="6:8" x14ac:dyDescent="0.15">
      <c r="F922" s="4"/>
      <c r="G922" s="4"/>
      <c r="H922" s="4"/>
    </row>
    <row r="923" spans="6:8" x14ac:dyDescent="0.15">
      <c r="F923" s="4"/>
      <c r="G923" s="4"/>
      <c r="H923" s="4"/>
    </row>
    <row r="924" spans="6:8" x14ac:dyDescent="0.15">
      <c r="F924" s="4"/>
      <c r="G924" s="4"/>
      <c r="H924" s="4"/>
    </row>
    <row r="925" spans="6:8" x14ac:dyDescent="0.15">
      <c r="F925" s="4"/>
      <c r="G925" s="4"/>
      <c r="H925" s="4"/>
    </row>
    <row r="926" spans="6:8" x14ac:dyDescent="0.15">
      <c r="F926" s="4"/>
      <c r="G926" s="4"/>
      <c r="H926" s="4"/>
    </row>
    <row r="927" spans="6:8" x14ac:dyDescent="0.15">
      <c r="F927" s="4"/>
      <c r="G927" s="4"/>
      <c r="H927" s="4"/>
    </row>
    <row r="928" spans="6:8" x14ac:dyDescent="0.15">
      <c r="F928" s="4"/>
      <c r="G928" s="4"/>
      <c r="H928" s="4"/>
    </row>
    <row r="929" spans="6:8" x14ac:dyDescent="0.15">
      <c r="F929" s="4"/>
      <c r="G929" s="4"/>
      <c r="H929" s="4"/>
    </row>
    <row r="930" spans="6:8" x14ac:dyDescent="0.15">
      <c r="F930" s="4"/>
      <c r="G930" s="4"/>
      <c r="H930" s="4"/>
    </row>
    <row r="931" spans="6:8" x14ac:dyDescent="0.15">
      <c r="F931" s="4"/>
      <c r="G931" s="4"/>
      <c r="H931" s="4"/>
    </row>
    <row r="932" spans="6:8" x14ac:dyDescent="0.15">
      <c r="F932" s="4"/>
      <c r="G932" s="4"/>
      <c r="H932" s="4"/>
    </row>
    <row r="933" spans="6:8" x14ac:dyDescent="0.15">
      <c r="F933" s="4"/>
      <c r="G933" s="4"/>
      <c r="H933" s="4"/>
    </row>
    <row r="934" spans="6:8" x14ac:dyDescent="0.15">
      <c r="F934" s="4"/>
      <c r="G934" s="4"/>
      <c r="H934" s="4"/>
    </row>
    <row r="935" spans="6:8" x14ac:dyDescent="0.15">
      <c r="F935" s="4"/>
      <c r="G935" s="4"/>
      <c r="H935" s="4"/>
    </row>
    <row r="936" spans="6:8" x14ac:dyDescent="0.15">
      <c r="F936" s="4"/>
      <c r="G936" s="4"/>
      <c r="H936" s="4"/>
    </row>
    <row r="937" spans="6:8" x14ac:dyDescent="0.15">
      <c r="F937" s="4"/>
      <c r="G937" s="4"/>
      <c r="H937" s="4"/>
    </row>
    <row r="938" spans="6:8" x14ac:dyDescent="0.15">
      <c r="F938" s="4"/>
      <c r="G938" s="4"/>
      <c r="H938" s="4"/>
    </row>
    <row r="939" spans="6:8" x14ac:dyDescent="0.15">
      <c r="F939" s="4"/>
      <c r="G939" s="4"/>
      <c r="H939" s="4"/>
    </row>
    <row r="940" spans="6:8" x14ac:dyDescent="0.15">
      <c r="F940" s="4"/>
      <c r="G940" s="4"/>
      <c r="H940" s="4"/>
    </row>
    <row r="941" spans="6:8" x14ac:dyDescent="0.15">
      <c r="F941" s="4"/>
      <c r="G941" s="4"/>
      <c r="H941" s="4"/>
    </row>
    <row r="942" spans="6:8" x14ac:dyDescent="0.15">
      <c r="F942" s="4"/>
      <c r="G942" s="4"/>
      <c r="H942" s="4"/>
    </row>
    <row r="943" spans="6:8" x14ac:dyDescent="0.15">
      <c r="F943" s="4"/>
      <c r="G943" s="4"/>
      <c r="H943" s="4"/>
    </row>
    <row r="944" spans="6:8" x14ac:dyDescent="0.15">
      <c r="F944" s="4"/>
      <c r="G944" s="4"/>
      <c r="H944" s="4"/>
    </row>
    <row r="945" spans="6:8" x14ac:dyDescent="0.15">
      <c r="F945" s="4"/>
      <c r="G945" s="4"/>
      <c r="H945" s="4"/>
    </row>
    <row r="946" spans="6:8" x14ac:dyDescent="0.15">
      <c r="F946" s="4"/>
      <c r="G946" s="4"/>
      <c r="H946" s="4"/>
    </row>
    <row r="947" spans="6:8" x14ac:dyDescent="0.15">
      <c r="F947" s="4"/>
      <c r="G947" s="4"/>
      <c r="H947" s="4"/>
    </row>
    <row r="948" spans="6:8" x14ac:dyDescent="0.15">
      <c r="F948" s="4"/>
      <c r="G948" s="4"/>
      <c r="H948" s="4"/>
    </row>
    <row r="949" spans="6:8" x14ac:dyDescent="0.15">
      <c r="F949" s="4"/>
      <c r="G949" s="4"/>
      <c r="H949" s="4"/>
    </row>
    <row r="950" spans="6:8" x14ac:dyDescent="0.15">
      <c r="F950" s="4"/>
      <c r="G950" s="4"/>
      <c r="H950" s="4"/>
    </row>
    <row r="951" spans="6:8" x14ac:dyDescent="0.15">
      <c r="F951" s="4"/>
      <c r="G951" s="4"/>
      <c r="H951" s="4"/>
    </row>
    <row r="952" spans="6:8" x14ac:dyDescent="0.15">
      <c r="F952" s="4"/>
      <c r="G952" s="4"/>
      <c r="H952" s="4"/>
    </row>
    <row r="953" spans="6:8" x14ac:dyDescent="0.15">
      <c r="F953" s="4"/>
      <c r="G953" s="4"/>
      <c r="H953" s="4"/>
    </row>
    <row r="954" spans="6:8" x14ac:dyDescent="0.15">
      <c r="F954" s="4"/>
      <c r="G954" s="4"/>
      <c r="H954" s="4"/>
    </row>
    <row r="955" spans="6:8" x14ac:dyDescent="0.15">
      <c r="F955" s="4"/>
      <c r="G955" s="4"/>
      <c r="H955" s="4"/>
    </row>
    <row r="956" spans="6:8" x14ac:dyDescent="0.15">
      <c r="F956" s="4"/>
      <c r="G956" s="4"/>
      <c r="H956" s="4"/>
    </row>
    <row r="957" spans="6:8" x14ac:dyDescent="0.15">
      <c r="F957" s="4"/>
      <c r="G957" s="4"/>
      <c r="H957" s="4"/>
    </row>
    <row r="958" spans="6:8" x14ac:dyDescent="0.15">
      <c r="F958" s="4"/>
      <c r="G958" s="4"/>
      <c r="H958" s="4"/>
    </row>
    <row r="959" spans="6:8" x14ac:dyDescent="0.15">
      <c r="F959" s="4"/>
      <c r="G959" s="4"/>
      <c r="H959" s="4"/>
    </row>
    <row r="960" spans="6:8" x14ac:dyDescent="0.15">
      <c r="F960" s="4"/>
      <c r="G960" s="4"/>
      <c r="H960" s="4"/>
    </row>
    <row r="961" spans="6:8" x14ac:dyDescent="0.15">
      <c r="F961" s="4"/>
      <c r="G961" s="4"/>
      <c r="H961" s="4"/>
    </row>
    <row r="962" spans="6:8" x14ac:dyDescent="0.15">
      <c r="F962" s="4"/>
      <c r="G962" s="4"/>
      <c r="H962" s="4"/>
    </row>
    <row r="963" spans="6:8" x14ac:dyDescent="0.15">
      <c r="F963" s="4"/>
      <c r="G963" s="4"/>
      <c r="H963" s="4"/>
    </row>
    <row r="964" spans="6:8" x14ac:dyDescent="0.15">
      <c r="F964" s="4"/>
      <c r="G964" s="4"/>
      <c r="H964" s="4"/>
    </row>
    <row r="965" spans="6:8" x14ac:dyDescent="0.15">
      <c r="F965" s="4"/>
      <c r="G965" s="4"/>
      <c r="H965" s="4"/>
    </row>
    <row r="966" spans="6:8" x14ac:dyDescent="0.15">
      <c r="F966" s="4"/>
      <c r="G966" s="4"/>
      <c r="H966" s="4"/>
    </row>
    <row r="967" spans="6:8" x14ac:dyDescent="0.15">
      <c r="F967" s="4"/>
      <c r="G967" s="4"/>
      <c r="H967" s="4"/>
    </row>
    <row r="968" spans="6:8" x14ac:dyDescent="0.15">
      <c r="F968" s="4"/>
      <c r="G968" s="4"/>
      <c r="H968" s="4"/>
    </row>
    <row r="969" spans="6:8" x14ac:dyDescent="0.15">
      <c r="F969" s="4"/>
      <c r="G969" s="4"/>
      <c r="H969" s="4"/>
    </row>
    <row r="970" spans="6:8" x14ac:dyDescent="0.15">
      <c r="F970" s="4"/>
      <c r="G970" s="4"/>
      <c r="H970" s="4"/>
    </row>
    <row r="971" spans="6:8" x14ac:dyDescent="0.15">
      <c r="F971" s="4"/>
      <c r="G971" s="4"/>
      <c r="H971" s="4"/>
    </row>
    <row r="972" spans="6:8" x14ac:dyDescent="0.15">
      <c r="F972" s="4"/>
      <c r="G972" s="4"/>
      <c r="H972" s="4"/>
    </row>
    <row r="973" spans="6:8" x14ac:dyDescent="0.15">
      <c r="F973" s="4"/>
      <c r="G973" s="4"/>
      <c r="H973" s="4"/>
    </row>
    <row r="974" spans="6:8" x14ac:dyDescent="0.15">
      <c r="F974" s="4"/>
      <c r="G974" s="4"/>
      <c r="H974" s="4"/>
    </row>
    <row r="975" spans="6:8" x14ac:dyDescent="0.15">
      <c r="F975" s="4"/>
      <c r="G975" s="4"/>
      <c r="H975" s="4"/>
    </row>
    <row r="976" spans="6:8" x14ac:dyDescent="0.15">
      <c r="F976" s="4"/>
      <c r="G976" s="4"/>
      <c r="H976" s="4"/>
    </row>
    <row r="977" spans="6:8" x14ac:dyDescent="0.15">
      <c r="F977" s="4"/>
      <c r="G977" s="4"/>
      <c r="H977" s="4"/>
    </row>
    <row r="978" spans="6:8" x14ac:dyDescent="0.15">
      <c r="F978" s="4"/>
      <c r="G978" s="4"/>
      <c r="H978" s="4"/>
    </row>
    <row r="979" spans="6:8" x14ac:dyDescent="0.15">
      <c r="F979" s="4"/>
      <c r="G979" s="4"/>
      <c r="H979" s="4"/>
    </row>
    <row r="980" spans="6:8" x14ac:dyDescent="0.15">
      <c r="F980" s="4"/>
      <c r="G980" s="4"/>
      <c r="H980" s="4"/>
    </row>
    <row r="981" spans="6:8" x14ac:dyDescent="0.15">
      <c r="F981" s="4"/>
      <c r="G981" s="4"/>
      <c r="H981" s="4"/>
    </row>
    <row r="982" spans="6:8" x14ac:dyDescent="0.15">
      <c r="F982" s="4"/>
      <c r="G982" s="4"/>
      <c r="H982" s="4"/>
    </row>
    <row r="983" spans="6:8" x14ac:dyDescent="0.15">
      <c r="F983" s="4"/>
      <c r="G983" s="4"/>
      <c r="H983" s="4"/>
    </row>
    <row r="984" spans="6:8" x14ac:dyDescent="0.15">
      <c r="F984" s="4"/>
      <c r="G984" s="4"/>
      <c r="H984" s="4"/>
    </row>
    <row r="985" spans="6:8" x14ac:dyDescent="0.15">
      <c r="F985" s="4"/>
      <c r="G985" s="4"/>
      <c r="H985" s="4"/>
    </row>
    <row r="986" spans="6:8" x14ac:dyDescent="0.15">
      <c r="F986" s="4"/>
      <c r="G986" s="4"/>
      <c r="H986" s="4"/>
    </row>
    <row r="987" spans="6:8" x14ac:dyDescent="0.15">
      <c r="F987" s="4"/>
      <c r="G987" s="4"/>
      <c r="H987" s="4"/>
    </row>
    <row r="988" spans="6:8" x14ac:dyDescent="0.15">
      <c r="F988" s="4"/>
      <c r="G988" s="4"/>
      <c r="H988" s="4"/>
    </row>
    <row r="989" spans="6:8" x14ac:dyDescent="0.15">
      <c r="F989" s="4"/>
      <c r="G989" s="4"/>
      <c r="H989" s="4"/>
    </row>
    <row r="990" spans="6:8" x14ac:dyDescent="0.15">
      <c r="F990" s="4"/>
      <c r="G990" s="4"/>
      <c r="H990" s="4"/>
    </row>
    <row r="991" spans="6:8" x14ac:dyDescent="0.15">
      <c r="F991" s="4"/>
      <c r="G991" s="4"/>
      <c r="H991" s="4"/>
    </row>
    <row r="992" spans="6:8" x14ac:dyDescent="0.15">
      <c r="F992" s="4"/>
      <c r="G992" s="4"/>
      <c r="H992" s="4"/>
    </row>
    <row r="993" spans="6:8" x14ac:dyDescent="0.15">
      <c r="F993" s="4"/>
      <c r="G993" s="4"/>
      <c r="H993" s="4"/>
    </row>
    <row r="994" spans="6:8" x14ac:dyDescent="0.15">
      <c r="F994" s="4"/>
      <c r="G994" s="4"/>
      <c r="H994" s="4"/>
    </row>
    <row r="995" spans="6:8" x14ac:dyDescent="0.15">
      <c r="F995" s="4"/>
      <c r="G995" s="4"/>
      <c r="H995" s="4"/>
    </row>
    <row r="996" spans="6:8" x14ac:dyDescent="0.15">
      <c r="F996" s="4"/>
      <c r="G996" s="4"/>
      <c r="H996" s="4"/>
    </row>
    <row r="997" spans="6:8" x14ac:dyDescent="0.15">
      <c r="F997" s="4"/>
      <c r="G997" s="4"/>
      <c r="H997" s="4"/>
    </row>
    <row r="998" spans="6:8" x14ac:dyDescent="0.15">
      <c r="F998" s="4"/>
      <c r="G998" s="4"/>
      <c r="H998" s="4"/>
    </row>
    <row r="999" spans="6:8" x14ac:dyDescent="0.15">
      <c r="F999" s="4"/>
      <c r="G999" s="4"/>
      <c r="H999" s="4"/>
    </row>
    <row r="1000" spans="6:8" x14ac:dyDescent="0.15">
      <c r="F1000" s="4"/>
      <c r="G1000" s="4"/>
      <c r="H1000" s="4"/>
    </row>
    <row r="1001" spans="6:8" x14ac:dyDescent="0.15">
      <c r="F1001" s="4"/>
      <c r="G1001" s="4"/>
      <c r="H1001" s="4"/>
    </row>
    <row r="1002" spans="6:8" x14ac:dyDescent="0.15">
      <c r="F1002" s="4"/>
      <c r="G1002" s="4"/>
      <c r="H1002" s="4"/>
    </row>
    <row r="1003" spans="6:8" x14ac:dyDescent="0.15">
      <c r="F1003" s="4"/>
      <c r="G1003" s="4"/>
      <c r="H1003" s="4"/>
    </row>
    <row r="1004" spans="6:8" x14ac:dyDescent="0.15">
      <c r="F1004" s="4"/>
      <c r="G1004" s="4"/>
      <c r="H1004" s="4"/>
    </row>
    <row r="1005" spans="6:8" x14ac:dyDescent="0.15">
      <c r="F1005" s="4"/>
      <c r="G1005" s="4"/>
      <c r="H1005" s="4"/>
    </row>
    <row r="1006" spans="6:8" x14ac:dyDescent="0.15">
      <c r="F1006" s="4"/>
      <c r="G1006" s="4"/>
      <c r="H1006" s="4"/>
    </row>
    <row r="1007" spans="6:8" x14ac:dyDescent="0.15">
      <c r="F1007" s="4"/>
      <c r="G1007" s="4"/>
      <c r="H1007" s="4"/>
    </row>
    <row r="1008" spans="6:8" x14ac:dyDescent="0.15">
      <c r="F1008" s="4"/>
      <c r="G1008" s="4"/>
      <c r="H1008" s="4"/>
    </row>
    <row r="1009" spans="6:8" x14ac:dyDescent="0.15">
      <c r="F1009" s="4"/>
      <c r="G1009" s="4"/>
      <c r="H1009" s="4"/>
    </row>
    <row r="1010" spans="6:8" x14ac:dyDescent="0.15">
      <c r="F1010" s="4"/>
      <c r="G1010" s="4"/>
      <c r="H1010" s="4"/>
    </row>
    <row r="1011" spans="6:8" x14ac:dyDescent="0.15">
      <c r="F1011" s="4"/>
      <c r="G1011" s="4"/>
      <c r="H1011" s="4"/>
    </row>
    <row r="1012" spans="6:8" x14ac:dyDescent="0.15">
      <c r="F1012" s="4"/>
      <c r="G1012" s="4"/>
      <c r="H1012" s="4"/>
    </row>
    <row r="1013" spans="6:8" x14ac:dyDescent="0.15">
      <c r="F1013" s="4"/>
      <c r="G1013" s="4"/>
      <c r="H1013" s="4"/>
    </row>
    <row r="1014" spans="6:8" x14ac:dyDescent="0.15">
      <c r="F1014" s="4"/>
      <c r="G1014" s="4"/>
      <c r="H1014" s="4"/>
    </row>
    <row r="1015" spans="6:8" x14ac:dyDescent="0.15">
      <c r="F1015" s="4"/>
      <c r="G1015" s="4"/>
      <c r="H1015" s="4"/>
    </row>
    <row r="1016" spans="6:8" x14ac:dyDescent="0.15">
      <c r="F1016" s="4"/>
      <c r="G1016" s="4"/>
      <c r="H1016" s="4"/>
    </row>
    <row r="1017" spans="6:8" x14ac:dyDescent="0.15">
      <c r="F1017" s="4"/>
      <c r="G1017" s="4"/>
      <c r="H1017" s="4"/>
    </row>
    <row r="1018" spans="6:8" x14ac:dyDescent="0.15">
      <c r="F1018" s="4"/>
      <c r="G1018" s="4"/>
      <c r="H1018" s="4"/>
    </row>
    <row r="1019" spans="6:8" x14ac:dyDescent="0.15">
      <c r="F1019" s="4"/>
      <c r="G1019" s="4"/>
      <c r="H1019" s="4"/>
    </row>
    <row r="1020" spans="6:8" x14ac:dyDescent="0.15">
      <c r="F1020" s="4"/>
      <c r="G1020" s="4"/>
      <c r="H1020" s="4"/>
    </row>
    <row r="1021" spans="6:8" x14ac:dyDescent="0.15">
      <c r="F1021" s="4"/>
      <c r="G1021" s="4"/>
      <c r="H1021" s="4"/>
    </row>
    <row r="1022" spans="6:8" x14ac:dyDescent="0.15">
      <c r="F1022" s="4"/>
      <c r="G1022" s="4"/>
      <c r="H1022" s="4"/>
    </row>
    <row r="1023" spans="6:8" x14ac:dyDescent="0.15">
      <c r="F1023" s="4"/>
      <c r="G1023" s="4"/>
      <c r="H1023" s="4"/>
    </row>
    <row r="1024" spans="6:8" x14ac:dyDescent="0.15">
      <c r="F1024" s="4"/>
      <c r="G1024" s="4"/>
      <c r="H1024" s="4"/>
    </row>
    <row r="1025" spans="6:8" x14ac:dyDescent="0.15">
      <c r="F1025" s="4"/>
      <c r="G1025" s="4"/>
      <c r="H1025" s="4"/>
    </row>
    <row r="1026" spans="6:8" x14ac:dyDescent="0.15">
      <c r="F1026" s="4"/>
      <c r="G1026" s="4"/>
      <c r="H1026" s="4"/>
    </row>
    <row r="1027" spans="6:8" x14ac:dyDescent="0.15">
      <c r="F1027" s="4"/>
      <c r="G1027" s="4"/>
      <c r="H1027" s="4"/>
    </row>
    <row r="1028" spans="6:8" x14ac:dyDescent="0.15">
      <c r="F1028" s="4"/>
      <c r="G1028" s="4"/>
      <c r="H1028" s="4"/>
    </row>
    <row r="1029" spans="6:8" x14ac:dyDescent="0.15">
      <c r="F1029" s="4"/>
      <c r="G1029" s="4"/>
      <c r="H1029" s="4"/>
    </row>
    <row r="1030" spans="6:8" x14ac:dyDescent="0.15">
      <c r="F1030" s="4"/>
      <c r="G1030" s="4"/>
      <c r="H1030" s="4"/>
    </row>
    <row r="1031" spans="6:8" x14ac:dyDescent="0.15">
      <c r="F1031" s="4"/>
      <c r="G1031" s="4"/>
      <c r="H1031" s="4"/>
    </row>
    <row r="1032" spans="6:8" x14ac:dyDescent="0.15">
      <c r="F1032" s="4"/>
      <c r="G1032" s="4"/>
      <c r="H1032" s="4"/>
    </row>
    <row r="1033" spans="6:8" x14ac:dyDescent="0.15">
      <c r="F1033" s="4"/>
      <c r="G1033" s="4"/>
      <c r="H1033" s="4"/>
    </row>
    <row r="1034" spans="6:8" x14ac:dyDescent="0.15">
      <c r="F1034" s="4"/>
      <c r="G1034" s="4"/>
      <c r="H1034" s="4"/>
    </row>
    <row r="1035" spans="6:8" x14ac:dyDescent="0.15">
      <c r="F1035" s="4"/>
      <c r="G1035" s="4"/>
      <c r="H1035" s="4"/>
    </row>
    <row r="1036" spans="6:8" x14ac:dyDescent="0.15">
      <c r="F1036" s="4"/>
      <c r="G1036" s="4"/>
      <c r="H1036" s="4"/>
    </row>
    <row r="1037" spans="6:8" x14ac:dyDescent="0.15">
      <c r="F1037" s="4"/>
      <c r="G1037" s="4"/>
      <c r="H1037" s="4"/>
    </row>
    <row r="1038" spans="6:8" x14ac:dyDescent="0.15">
      <c r="F1038" s="4"/>
      <c r="G1038" s="4"/>
      <c r="H1038" s="4"/>
    </row>
    <row r="1039" spans="6:8" x14ac:dyDescent="0.15">
      <c r="F1039" s="4"/>
      <c r="G1039" s="4"/>
      <c r="H1039" s="4"/>
    </row>
    <row r="1040" spans="6:8" x14ac:dyDescent="0.15">
      <c r="F1040" s="4"/>
      <c r="G1040" s="4"/>
      <c r="H1040" s="4"/>
    </row>
    <row r="1041" spans="6:8" x14ac:dyDescent="0.15">
      <c r="F1041" s="4"/>
      <c r="G1041" s="4"/>
      <c r="H1041" s="4"/>
    </row>
    <row r="1042" spans="6:8" x14ac:dyDescent="0.15">
      <c r="F1042" s="4"/>
      <c r="G1042" s="4"/>
      <c r="H1042" s="4"/>
    </row>
    <row r="1043" spans="6:8" x14ac:dyDescent="0.15">
      <c r="F1043" s="4"/>
      <c r="G1043" s="4"/>
      <c r="H1043" s="4"/>
    </row>
    <row r="1044" spans="6:8" x14ac:dyDescent="0.15">
      <c r="F1044" s="4"/>
      <c r="G1044" s="4"/>
      <c r="H1044" s="4"/>
    </row>
    <row r="1045" spans="6:8" x14ac:dyDescent="0.15">
      <c r="F1045" s="4"/>
      <c r="G1045" s="4"/>
      <c r="H1045" s="4"/>
    </row>
    <row r="1046" spans="6:8" x14ac:dyDescent="0.15">
      <c r="F1046" s="4"/>
      <c r="G1046" s="4"/>
      <c r="H1046" s="4"/>
    </row>
    <row r="1047" spans="6:8" x14ac:dyDescent="0.15">
      <c r="F1047" s="4"/>
      <c r="G1047" s="4"/>
      <c r="H1047" s="4"/>
    </row>
    <row r="1048" spans="6:8" x14ac:dyDescent="0.15">
      <c r="F1048" s="4"/>
      <c r="G1048" s="4"/>
      <c r="H1048" s="4"/>
    </row>
    <row r="1049" spans="6:8" x14ac:dyDescent="0.15">
      <c r="F1049" s="4"/>
      <c r="G1049" s="4"/>
      <c r="H1049" s="4"/>
    </row>
    <row r="1050" spans="6:8" x14ac:dyDescent="0.15">
      <c r="F1050" s="4"/>
      <c r="G1050" s="4"/>
      <c r="H1050" s="4"/>
    </row>
    <row r="1051" spans="6:8" x14ac:dyDescent="0.15">
      <c r="F1051" s="4"/>
      <c r="G1051" s="4"/>
      <c r="H1051" s="4"/>
    </row>
    <row r="1052" spans="6:8" x14ac:dyDescent="0.15">
      <c r="F1052" s="4"/>
      <c r="G1052" s="4"/>
      <c r="H1052" s="4"/>
    </row>
    <row r="1053" spans="6:8" x14ac:dyDescent="0.15">
      <c r="F1053" s="4"/>
      <c r="G1053" s="4"/>
      <c r="H1053" s="4"/>
    </row>
    <row r="1054" spans="6:8" x14ac:dyDescent="0.15">
      <c r="F1054" s="4"/>
      <c r="G1054" s="4"/>
      <c r="H1054" s="4"/>
    </row>
    <row r="1055" spans="6:8" x14ac:dyDescent="0.15">
      <c r="F1055" s="4"/>
      <c r="G1055" s="4"/>
      <c r="H1055" s="4"/>
    </row>
    <row r="1056" spans="6:8" x14ac:dyDescent="0.15">
      <c r="F1056" s="4"/>
      <c r="G1056" s="4"/>
      <c r="H1056" s="4"/>
    </row>
    <row r="1057" spans="6:8" x14ac:dyDescent="0.15">
      <c r="F1057" s="4"/>
      <c r="G1057" s="4"/>
      <c r="H1057" s="4"/>
    </row>
    <row r="1058" spans="6:8" x14ac:dyDescent="0.15">
      <c r="F1058" s="4"/>
      <c r="G1058" s="4"/>
      <c r="H1058" s="4"/>
    </row>
    <row r="1059" spans="6:8" x14ac:dyDescent="0.15">
      <c r="F1059" s="4"/>
      <c r="G1059" s="4"/>
      <c r="H1059" s="4"/>
    </row>
    <row r="1060" spans="6:8" x14ac:dyDescent="0.15">
      <c r="F1060" s="4"/>
      <c r="G1060" s="4"/>
      <c r="H1060" s="4"/>
    </row>
    <row r="1061" spans="6:8" x14ac:dyDescent="0.15">
      <c r="F1061" s="4"/>
      <c r="G1061" s="4"/>
      <c r="H1061" s="4"/>
    </row>
    <row r="1062" spans="6:8" x14ac:dyDescent="0.15">
      <c r="F1062" s="4"/>
      <c r="G1062" s="4"/>
      <c r="H1062" s="4"/>
    </row>
    <row r="1063" spans="6:8" x14ac:dyDescent="0.15">
      <c r="F1063" s="4"/>
      <c r="G1063" s="4"/>
      <c r="H1063" s="4"/>
    </row>
    <row r="1064" spans="6:8" x14ac:dyDescent="0.15">
      <c r="F1064" s="4"/>
      <c r="G1064" s="4"/>
      <c r="H1064" s="4"/>
    </row>
    <row r="1065" spans="6:8" x14ac:dyDescent="0.15">
      <c r="F1065" s="4"/>
      <c r="G1065" s="4"/>
      <c r="H1065" s="4"/>
    </row>
    <row r="1066" spans="6:8" x14ac:dyDescent="0.15">
      <c r="F1066" s="4"/>
      <c r="G1066" s="4"/>
      <c r="H1066" s="4"/>
    </row>
    <row r="1067" spans="6:8" x14ac:dyDescent="0.15">
      <c r="F1067" s="4"/>
      <c r="G1067" s="4"/>
      <c r="H1067" s="4"/>
    </row>
    <row r="1068" spans="6:8" x14ac:dyDescent="0.15">
      <c r="F1068" s="4"/>
      <c r="G1068" s="4"/>
      <c r="H1068" s="4"/>
    </row>
    <row r="1069" spans="6:8" x14ac:dyDescent="0.15">
      <c r="F1069" s="4"/>
      <c r="G1069" s="4"/>
      <c r="H1069" s="4"/>
    </row>
    <row r="1070" spans="6:8" x14ac:dyDescent="0.15">
      <c r="F1070" s="4"/>
      <c r="G1070" s="4"/>
      <c r="H1070" s="4"/>
    </row>
    <row r="1071" spans="6:8" x14ac:dyDescent="0.15">
      <c r="F1071" s="4"/>
      <c r="G1071" s="4"/>
      <c r="H1071" s="4"/>
    </row>
    <row r="1072" spans="6:8" x14ac:dyDescent="0.15">
      <c r="F1072" s="4"/>
      <c r="G1072" s="4"/>
      <c r="H1072" s="4"/>
    </row>
    <row r="1073" spans="6:8" x14ac:dyDescent="0.15">
      <c r="F1073" s="4"/>
      <c r="G1073" s="4"/>
      <c r="H1073" s="4"/>
    </row>
    <row r="1074" spans="6:8" x14ac:dyDescent="0.15">
      <c r="F1074" s="4"/>
      <c r="G1074" s="4"/>
      <c r="H1074" s="4"/>
    </row>
    <row r="1075" spans="6:8" x14ac:dyDescent="0.15">
      <c r="F1075" s="4"/>
      <c r="G1075" s="4"/>
      <c r="H1075" s="4"/>
    </row>
    <row r="1076" spans="6:8" x14ac:dyDescent="0.15">
      <c r="F1076" s="4"/>
      <c r="G1076" s="4"/>
      <c r="H1076" s="4"/>
    </row>
    <row r="1077" spans="6:8" x14ac:dyDescent="0.15">
      <c r="F1077" s="4"/>
      <c r="G1077" s="4"/>
      <c r="H1077" s="4"/>
    </row>
    <row r="1078" spans="6:8" x14ac:dyDescent="0.15">
      <c r="F1078" s="4"/>
      <c r="G1078" s="4"/>
      <c r="H1078" s="4"/>
    </row>
    <row r="1079" spans="6:8" x14ac:dyDescent="0.15">
      <c r="F1079" s="4"/>
      <c r="G1079" s="4"/>
      <c r="H1079" s="4"/>
    </row>
    <row r="1080" spans="6:8" x14ac:dyDescent="0.15">
      <c r="F1080" s="4"/>
      <c r="G1080" s="4"/>
      <c r="H1080" s="4"/>
    </row>
    <row r="1081" spans="6:8" x14ac:dyDescent="0.15">
      <c r="F1081" s="4"/>
      <c r="G1081" s="4"/>
      <c r="H1081" s="4"/>
    </row>
    <row r="1082" spans="6:8" x14ac:dyDescent="0.15">
      <c r="F1082" s="4"/>
      <c r="G1082" s="4"/>
      <c r="H1082" s="4"/>
    </row>
    <row r="1083" spans="6:8" x14ac:dyDescent="0.15">
      <c r="F1083" s="4"/>
      <c r="G1083" s="4"/>
      <c r="H1083" s="4"/>
    </row>
    <row r="1084" spans="6:8" x14ac:dyDescent="0.15">
      <c r="F1084" s="4"/>
      <c r="G1084" s="4"/>
      <c r="H1084" s="4"/>
    </row>
    <row r="1085" spans="6:8" x14ac:dyDescent="0.15">
      <c r="F1085" s="4"/>
      <c r="G1085" s="4"/>
      <c r="H1085" s="4"/>
    </row>
    <row r="1086" spans="6:8" x14ac:dyDescent="0.15">
      <c r="F1086" s="4"/>
      <c r="G1086" s="4"/>
      <c r="H1086" s="4"/>
    </row>
    <row r="1087" spans="6:8" x14ac:dyDescent="0.15">
      <c r="F1087" s="4"/>
      <c r="G1087" s="4"/>
      <c r="H1087" s="4"/>
    </row>
    <row r="1088" spans="6:8" x14ac:dyDescent="0.15">
      <c r="F1088" s="4"/>
      <c r="G1088" s="4"/>
      <c r="H1088" s="4"/>
    </row>
    <row r="1089" spans="6:8" x14ac:dyDescent="0.15">
      <c r="F1089" s="4"/>
      <c r="G1089" s="4"/>
      <c r="H1089" s="4"/>
    </row>
    <row r="1090" spans="6:8" x14ac:dyDescent="0.15">
      <c r="F1090" s="4"/>
      <c r="G1090" s="4"/>
      <c r="H1090" s="4"/>
    </row>
    <row r="1091" spans="6:8" x14ac:dyDescent="0.15">
      <c r="F1091" s="4"/>
      <c r="G1091" s="4"/>
      <c r="H1091" s="4"/>
    </row>
    <row r="1092" spans="6:8" x14ac:dyDescent="0.15">
      <c r="F1092" s="4"/>
      <c r="G1092" s="4"/>
      <c r="H1092" s="4"/>
    </row>
    <row r="1093" spans="6:8" x14ac:dyDescent="0.15">
      <c r="F1093" s="4"/>
      <c r="G1093" s="4"/>
      <c r="H1093" s="4"/>
    </row>
    <row r="1094" spans="6:8" x14ac:dyDescent="0.15">
      <c r="F1094" s="4"/>
      <c r="G1094" s="4"/>
      <c r="H1094" s="4"/>
    </row>
    <row r="1095" spans="6:8" x14ac:dyDescent="0.15">
      <c r="F1095" s="4"/>
      <c r="G1095" s="4"/>
      <c r="H1095" s="4"/>
    </row>
    <row r="1096" spans="6:8" x14ac:dyDescent="0.15">
      <c r="F1096" s="4"/>
      <c r="G1096" s="4"/>
      <c r="H1096" s="4"/>
    </row>
    <row r="1097" spans="6:8" x14ac:dyDescent="0.15">
      <c r="F1097" s="4"/>
      <c r="G1097" s="4"/>
      <c r="H1097" s="4"/>
    </row>
    <row r="1098" spans="6:8" x14ac:dyDescent="0.15">
      <c r="F1098" s="4"/>
      <c r="G1098" s="4"/>
      <c r="H1098" s="4"/>
    </row>
    <row r="1099" spans="6:8" x14ac:dyDescent="0.15">
      <c r="F1099" s="4"/>
      <c r="G1099" s="4"/>
      <c r="H1099" s="4"/>
    </row>
    <row r="1100" spans="6:8" x14ac:dyDescent="0.15">
      <c r="F1100" s="4"/>
      <c r="G1100" s="4"/>
      <c r="H1100" s="4"/>
    </row>
    <row r="1101" spans="6:8" x14ac:dyDescent="0.15">
      <c r="F1101" s="4"/>
      <c r="G1101" s="4"/>
      <c r="H1101" s="4"/>
    </row>
    <row r="1102" spans="6:8" x14ac:dyDescent="0.15">
      <c r="F1102" s="4"/>
      <c r="G1102" s="4"/>
      <c r="H1102" s="4"/>
    </row>
    <row r="1103" spans="6:8" x14ac:dyDescent="0.15">
      <c r="F1103" s="4"/>
      <c r="G1103" s="4"/>
      <c r="H1103" s="4"/>
    </row>
    <row r="1104" spans="6:8" x14ac:dyDescent="0.15">
      <c r="F1104" s="4"/>
      <c r="G1104" s="4"/>
      <c r="H1104" s="4"/>
    </row>
    <row r="1105" spans="6:8" x14ac:dyDescent="0.15">
      <c r="F1105" s="4"/>
      <c r="G1105" s="4"/>
      <c r="H1105" s="4"/>
    </row>
    <row r="1106" spans="6:8" x14ac:dyDescent="0.15">
      <c r="F1106" s="4"/>
      <c r="G1106" s="4"/>
      <c r="H1106" s="4"/>
    </row>
    <row r="1107" spans="6:8" x14ac:dyDescent="0.15">
      <c r="F1107" s="4"/>
      <c r="G1107" s="4"/>
      <c r="H1107" s="4"/>
    </row>
    <row r="1108" spans="6:8" x14ac:dyDescent="0.15">
      <c r="F1108" s="4"/>
      <c r="G1108" s="4"/>
      <c r="H1108" s="4"/>
    </row>
    <row r="1109" spans="6:8" x14ac:dyDescent="0.15">
      <c r="F1109" s="4"/>
      <c r="G1109" s="4"/>
      <c r="H1109" s="4"/>
    </row>
    <row r="1110" spans="6:8" x14ac:dyDescent="0.15">
      <c r="F1110" s="4"/>
      <c r="G1110" s="4"/>
      <c r="H1110" s="4"/>
    </row>
    <row r="1111" spans="6:8" x14ac:dyDescent="0.15">
      <c r="F1111" s="4"/>
      <c r="G1111" s="4"/>
      <c r="H1111" s="4"/>
    </row>
    <row r="1112" spans="6:8" x14ac:dyDescent="0.15">
      <c r="F1112" s="4"/>
      <c r="G1112" s="4"/>
      <c r="H1112" s="4"/>
    </row>
    <row r="1113" spans="6:8" x14ac:dyDescent="0.15">
      <c r="F1113" s="4"/>
      <c r="G1113" s="4"/>
      <c r="H1113" s="4"/>
    </row>
    <row r="1114" spans="6:8" x14ac:dyDescent="0.15">
      <c r="F1114" s="4"/>
      <c r="G1114" s="4"/>
      <c r="H1114" s="4"/>
    </row>
    <row r="1115" spans="6:8" x14ac:dyDescent="0.15">
      <c r="F1115" s="4"/>
      <c r="G1115" s="4"/>
      <c r="H1115" s="4"/>
    </row>
    <row r="1116" spans="6:8" x14ac:dyDescent="0.15">
      <c r="F1116" s="4"/>
      <c r="G1116" s="4"/>
      <c r="H1116" s="4"/>
    </row>
    <row r="1117" spans="6:8" x14ac:dyDescent="0.15">
      <c r="F1117" s="4"/>
      <c r="G1117" s="4"/>
      <c r="H1117" s="4"/>
    </row>
    <row r="1118" spans="6:8" x14ac:dyDescent="0.15">
      <c r="F1118" s="4"/>
      <c r="G1118" s="4"/>
      <c r="H1118" s="4"/>
    </row>
    <row r="1119" spans="6:8" x14ac:dyDescent="0.15">
      <c r="F1119" s="4"/>
      <c r="G1119" s="4"/>
      <c r="H1119" s="4"/>
    </row>
    <row r="1120" spans="6:8" x14ac:dyDescent="0.15">
      <c r="F1120" s="4"/>
      <c r="G1120" s="4"/>
      <c r="H1120" s="4"/>
    </row>
    <row r="1121" spans="6:8" x14ac:dyDescent="0.15">
      <c r="F1121" s="4"/>
      <c r="G1121" s="4"/>
      <c r="H1121" s="4"/>
    </row>
    <row r="1122" spans="6:8" x14ac:dyDescent="0.15">
      <c r="F1122" s="4"/>
      <c r="G1122" s="4"/>
      <c r="H1122" s="4"/>
    </row>
    <row r="1123" spans="6:8" x14ac:dyDescent="0.15">
      <c r="F1123" s="4"/>
      <c r="G1123" s="4"/>
      <c r="H1123" s="4"/>
    </row>
    <row r="1124" spans="6:8" x14ac:dyDescent="0.15">
      <c r="F1124" s="4"/>
      <c r="G1124" s="4"/>
      <c r="H1124" s="4"/>
    </row>
    <row r="1125" spans="6:8" x14ac:dyDescent="0.15">
      <c r="F1125" s="4"/>
      <c r="G1125" s="4"/>
      <c r="H1125" s="4"/>
    </row>
    <row r="1126" spans="6:8" x14ac:dyDescent="0.15">
      <c r="F1126" s="4"/>
      <c r="G1126" s="4"/>
      <c r="H1126" s="4"/>
    </row>
    <row r="1127" spans="6:8" x14ac:dyDescent="0.15">
      <c r="F1127" s="4"/>
      <c r="G1127" s="4"/>
      <c r="H1127" s="4"/>
    </row>
    <row r="1128" spans="6:8" x14ac:dyDescent="0.15">
      <c r="F1128" s="4"/>
      <c r="G1128" s="4"/>
      <c r="H1128" s="4"/>
    </row>
    <row r="1129" spans="6:8" x14ac:dyDescent="0.15">
      <c r="F1129" s="4"/>
      <c r="G1129" s="4"/>
      <c r="H1129" s="4"/>
    </row>
    <row r="1130" spans="6:8" x14ac:dyDescent="0.15">
      <c r="F1130" s="4"/>
      <c r="G1130" s="4"/>
      <c r="H1130" s="4"/>
    </row>
    <row r="1131" spans="6:8" x14ac:dyDescent="0.15">
      <c r="F1131" s="4"/>
      <c r="G1131" s="4"/>
      <c r="H1131" s="4"/>
    </row>
    <row r="1132" spans="6:8" x14ac:dyDescent="0.15">
      <c r="F1132" s="4"/>
      <c r="G1132" s="4"/>
      <c r="H1132" s="4"/>
    </row>
    <row r="1133" spans="6:8" x14ac:dyDescent="0.15">
      <c r="F1133" s="4"/>
      <c r="G1133" s="4"/>
      <c r="H1133" s="4"/>
    </row>
    <row r="1134" spans="6:8" x14ac:dyDescent="0.15">
      <c r="F1134" s="4"/>
      <c r="G1134" s="4"/>
      <c r="H1134" s="4"/>
    </row>
    <row r="1135" spans="6:8" x14ac:dyDescent="0.15">
      <c r="F1135" s="4"/>
      <c r="G1135" s="4"/>
      <c r="H1135" s="4"/>
    </row>
    <row r="1136" spans="6:8" x14ac:dyDescent="0.15">
      <c r="F1136" s="4"/>
      <c r="G1136" s="4"/>
      <c r="H1136" s="4"/>
    </row>
    <row r="1137" spans="6:8" x14ac:dyDescent="0.15">
      <c r="F1137" s="4"/>
      <c r="G1137" s="4"/>
      <c r="H1137" s="4"/>
    </row>
    <row r="1138" spans="6:8" x14ac:dyDescent="0.15">
      <c r="F1138" s="4"/>
      <c r="G1138" s="4"/>
      <c r="H1138" s="4"/>
    </row>
    <row r="1139" spans="6:8" x14ac:dyDescent="0.15">
      <c r="F1139" s="4"/>
      <c r="G1139" s="4"/>
      <c r="H1139" s="4"/>
    </row>
    <row r="1140" spans="6:8" x14ac:dyDescent="0.15">
      <c r="F1140" s="4"/>
      <c r="G1140" s="4"/>
      <c r="H1140" s="4"/>
    </row>
    <row r="1141" spans="6:8" x14ac:dyDescent="0.15">
      <c r="F1141" s="4"/>
      <c r="G1141" s="4"/>
      <c r="H1141" s="4"/>
    </row>
    <row r="1142" spans="6:8" x14ac:dyDescent="0.15">
      <c r="F1142" s="4"/>
      <c r="G1142" s="4"/>
      <c r="H1142" s="4"/>
    </row>
    <row r="1143" spans="6:8" x14ac:dyDescent="0.15">
      <c r="F1143" s="4"/>
      <c r="G1143" s="4"/>
      <c r="H1143" s="4"/>
    </row>
    <row r="1144" spans="6:8" x14ac:dyDescent="0.15">
      <c r="F1144" s="4"/>
      <c r="G1144" s="4"/>
      <c r="H1144" s="4"/>
    </row>
    <row r="1145" spans="6:8" x14ac:dyDescent="0.15">
      <c r="F1145" s="4"/>
      <c r="G1145" s="4"/>
      <c r="H1145" s="4"/>
    </row>
    <row r="1146" spans="6:8" x14ac:dyDescent="0.15">
      <c r="F1146" s="4"/>
      <c r="G1146" s="4"/>
      <c r="H1146" s="4"/>
    </row>
    <row r="1147" spans="6:8" x14ac:dyDescent="0.15">
      <c r="F1147" s="4"/>
      <c r="G1147" s="4"/>
      <c r="H1147" s="4"/>
    </row>
    <row r="1148" spans="6:8" x14ac:dyDescent="0.15">
      <c r="F1148" s="4"/>
      <c r="G1148" s="4"/>
      <c r="H1148" s="4"/>
    </row>
    <row r="1149" spans="6:8" x14ac:dyDescent="0.15">
      <c r="F1149" s="4"/>
      <c r="G1149" s="4"/>
      <c r="H1149" s="4"/>
    </row>
    <row r="1150" spans="6:8" x14ac:dyDescent="0.15">
      <c r="F1150" s="4"/>
      <c r="G1150" s="4"/>
      <c r="H1150" s="4"/>
    </row>
    <row r="1151" spans="6:8" x14ac:dyDescent="0.15">
      <c r="F1151" s="4"/>
      <c r="G1151" s="4"/>
      <c r="H1151" s="4"/>
    </row>
    <row r="1152" spans="6:8" x14ac:dyDescent="0.15">
      <c r="F1152" s="4"/>
      <c r="G1152" s="4"/>
      <c r="H1152" s="4"/>
    </row>
    <row r="1153" spans="6:8" x14ac:dyDescent="0.15">
      <c r="F1153" s="4"/>
      <c r="G1153" s="4"/>
      <c r="H1153" s="4"/>
    </row>
    <row r="1154" spans="6:8" x14ac:dyDescent="0.15">
      <c r="F1154" s="4"/>
      <c r="G1154" s="4"/>
      <c r="H1154" s="4"/>
    </row>
    <row r="1155" spans="6:8" x14ac:dyDescent="0.15">
      <c r="F1155" s="4"/>
      <c r="G1155" s="4"/>
      <c r="H1155" s="4"/>
    </row>
    <row r="1156" spans="6:8" x14ac:dyDescent="0.15">
      <c r="F1156" s="4"/>
      <c r="G1156" s="4"/>
      <c r="H1156" s="4"/>
    </row>
    <row r="1157" spans="6:8" x14ac:dyDescent="0.15">
      <c r="F1157" s="4"/>
      <c r="G1157" s="4"/>
      <c r="H1157" s="4"/>
    </row>
    <row r="1158" spans="6:8" x14ac:dyDescent="0.15">
      <c r="F1158" s="4"/>
      <c r="G1158" s="4"/>
      <c r="H1158" s="4"/>
    </row>
    <row r="1159" spans="6:8" x14ac:dyDescent="0.15">
      <c r="F1159" s="4"/>
      <c r="G1159" s="4"/>
      <c r="H1159" s="4"/>
    </row>
    <row r="1160" spans="6:8" x14ac:dyDescent="0.15">
      <c r="F1160" s="4"/>
      <c r="G1160" s="4"/>
      <c r="H1160" s="4"/>
    </row>
    <row r="1161" spans="6:8" x14ac:dyDescent="0.15">
      <c r="F1161" s="4"/>
      <c r="G1161" s="4"/>
      <c r="H1161" s="4"/>
    </row>
    <row r="1162" spans="6:8" x14ac:dyDescent="0.15">
      <c r="F1162" s="4"/>
      <c r="G1162" s="4"/>
      <c r="H1162" s="4"/>
    </row>
    <row r="1163" spans="6:8" x14ac:dyDescent="0.15">
      <c r="F1163" s="4"/>
      <c r="G1163" s="4"/>
      <c r="H1163" s="4"/>
    </row>
    <row r="1164" spans="6:8" x14ac:dyDescent="0.15">
      <c r="F1164" s="4"/>
      <c r="G1164" s="4"/>
      <c r="H1164" s="4"/>
    </row>
    <row r="1165" spans="6:8" x14ac:dyDescent="0.15">
      <c r="F1165" s="4"/>
      <c r="G1165" s="4"/>
      <c r="H1165" s="4"/>
    </row>
    <row r="1166" spans="6:8" x14ac:dyDescent="0.15">
      <c r="F1166" s="4"/>
      <c r="G1166" s="4"/>
      <c r="H1166" s="4"/>
    </row>
    <row r="1167" spans="6:8" x14ac:dyDescent="0.15">
      <c r="F1167" s="4"/>
      <c r="G1167" s="4"/>
      <c r="H1167" s="4"/>
    </row>
    <row r="1168" spans="6:8" x14ac:dyDescent="0.15">
      <c r="F1168" s="4"/>
      <c r="G1168" s="4"/>
      <c r="H1168" s="4"/>
    </row>
    <row r="1169" spans="6:8" x14ac:dyDescent="0.15">
      <c r="F1169" s="4"/>
      <c r="G1169" s="4"/>
      <c r="H1169" s="4"/>
    </row>
    <row r="1170" spans="6:8" x14ac:dyDescent="0.15">
      <c r="F1170" s="4"/>
      <c r="G1170" s="4"/>
      <c r="H1170" s="4"/>
    </row>
    <row r="1171" spans="6:8" x14ac:dyDescent="0.15">
      <c r="F1171" s="4"/>
      <c r="G1171" s="4"/>
      <c r="H1171" s="4"/>
    </row>
    <row r="1172" spans="6:8" x14ac:dyDescent="0.15">
      <c r="F1172" s="4"/>
      <c r="G1172" s="4"/>
      <c r="H1172" s="4"/>
    </row>
    <row r="1173" spans="6:8" x14ac:dyDescent="0.15">
      <c r="F1173" s="4"/>
      <c r="G1173" s="4"/>
      <c r="H1173" s="4"/>
    </row>
    <row r="1174" spans="6:8" x14ac:dyDescent="0.15">
      <c r="F1174" s="4"/>
      <c r="G1174" s="4"/>
      <c r="H1174" s="4"/>
    </row>
    <row r="1175" spans="6:8" x14ac:dyDescent="0.15">
      <c r="F1175" s="4"/>
      <c r="G1175" s="4"/>
      <c r="H1175" s="4"/>
    </row>
    <row r="1176" spans="6:8" x14ac:dyDescent="0.15">
      <c r="F1176" s="4"/>
      <c r="G1176" s="4"/>
      <c r="H1176" s="4"/>
    </row>
    <row r="1177" spans="6:8" x14ac:dyDescent="0.15">
      <c r="F1177" s="4"/>
      <c r="G1177" s="4"/>
      <c r="H1177" s="4"/>
    </row>
    <row r="1178" spans="6:8" x14ac:dyDescent="0.15">
      <c r="F1178" s="4"/>
      <c r="G1178" s="4"/>
      <c r="H1178" s="4"/>
    </row>
    <row r="1179" spans="6:8" x14ac:dyDescent="0.15">
      <c r="F1179" s="4"/>
      <c r="G1179" s="4"/>
      <c r="H1179" s="4"/>
    </row>
    <row r="1180" spans="6:8" x14ac:dyDescent="0.15">
      <c r="F1180" s="4"/>
      <c r="G1180" s="4"/>
      <c r="H1180" s="4"/>
    </row>
    <row r="1181" spans="6:8" x14ac:dyDescent="0.15">
      <c r="F1181" s="4"/>
      <c r="G1181" s="4"/>
      <c r="H1181" s="4"/>
    </row>
    <row r="1182" spans="6:8" x14ac:dyDescent="0.15">
      <c r="F1182" s="4"/>
      <c r="G1182" s="4"/>
      <c r="H1182" s="4"/>
    </row>
    <row r="1183" spans="6:8" x14ac:dyDescent="0.15">
      <c r="F1183" s="4"/>
      <c r="G1183" s="4"/>
      <c r="H1183" s="4"/>
    </row>
    <row r="1184" spans="6:8" x14ac:dyDescent="0.15">
      <c r="F1184" s="4"/>
      <c r="G1184" s="4"/>
      <c r="H1184" s="4"/>
    </row>
    <row r="1185" spans="6:8" x14ac:dyDescent="0.15">
      <c r="F1185" s="4"/>
      <c r="G1185" s="4"/>
      <c r="H1185" s="4"/>
    </row>
    <row r="1186" spans="6:8" x14ac:dyDescent="0.15">
      <c r="F1186" s="4"/>
      <c r="G1186" s="4"/>
      <c r="H1186" s="4"/>
    </row>
    <row r="1187" spans="6:8" x14ac:dyDescent="0.15">
      <c r="F1187" s="4"/>
      <c r="G1187" s="4"/>
      <c r="H1187" s="4"/>
    </row>
    <row r="1188" spans="6:8" x14ac:dyDescent="0.15">
      <c r="F1188" s="4"/>
      <c r="G1188" s="4"/>
      <c r="H1188" s="4"/>
    </row>
    <row r="1189" spans="6:8" x14ac:dyDescent="0.15">
      <c r="F1189" s="4"/>
      <c r="G1189" s="4"/>
      <c r="H1189" s="4"/>
    </row>
    <row r="1190" spans="6:8" x14ac:dyDescent="0.15">
      <c r="F1190" s="4"/>
      <c r="G1190" s="4"/>
      <c r="H1190" s="4"/>
    </row>
    <row r="1191" spans="6:8" x14ac:dyDescent="0.15">
      <c r="F1191" s="4"/>
      <c r="G1191" s="4"/>
      <c r="H1191" s="4"/>
    </row>
    <row r="1192" spans="6:8" x14ac:dyDescent="0.15">
      <c r="F1192" s="4"/>
      <c r="G1192" s="4"/>
      <c r="H1192" s="4"/>
    </row>
    <row r="1193" spans="6:8" x14ac:dyDescent="0.15">
      <c r="F1193" s="4"/>
      <c r="G1193" s="4"/>
      <c r="H1193" s="4"/>
    </row>
    <row r="1194" spans="6:8" x14ac:dyDescent="0.15">
      <c r="F1194" s="4"/>
      <c r="G1194" s="4"/>
      <c r="H1194" s="4"/>
    </row>
    <row r="1195" spans="6:8" x14ac:dyDescent="0.15">
      <c r="F1195" s="4"/>
      <c r="G1195" s="4"/>
      <c r="H1195" s="4"/>
    </row>
    <row r="1196" spans="6:8" x14ac:dyDescent="0.15">
      <c r="F1196" s="4"/>
      <c r="G1196" s="4"/>
      <c r="H1196" s="4"/>
    </row>
    <row r="1197" spans="6:8" x14ac:dyDescent="0.15">
      <c r="F1197" s="4"/>
      <c r="G1197" s="4"/>
      <c r="H1197" s="4"/>
    </row>
    <row r="1198" spans="6:8" x14ac:dyDescent="0.15">
      <c r="F1198" s="4"/>
      <c r="G1198" s="4"/>
      <c r="H1198" s="4"/>
    </row>
    <row r="1199" spans="6:8" x14ac:dyDescent="0.15">
      <c r="F1199" s="4"/>
      <c r="G1199" s="4"/>
      <c r="H1199" s="4"/>
    </row>
    <row r="1200" spans="6:8" x14ac:dyDescent="0.15">
      <c r="F1200" s="4"/>
      <c r="G1200" s="4"/>
      <c r="H1200" s="4"/>
    </row>
    <row r="1201" spans="6:8" x14ac:dyDescent="0.15">
      <c r="F1201" s="4"/>
      <c r="G1201" s="4"/>
      <c r="H1201" s="4"/>
    </row>
    <row r="1202" spans="6:8" x14ac:dyDescent="0.15">
      <c r="F1202" s="4"/>
      <c r="G1202" s="4"/>
      <c r="H1202" s="4"/>
    </row>
    <row r="1203" spans="6:8" x14ac:dyDescent="0.15">
      <c r="F1203" s="4"/>
      <c r="G1203" s="4"/>
      <c r="H1203" s="4"/>
    </row>
    <row r="1204" spans="6:8" x14ac:dyDescent="0.15">
      <c r="F1204" s="4"/>
      <c r="G1204" s="4"/>
      <c r="H1204" s="4"/>
    </row>
    <row r="1205" spans="6:8" x14ac:dyDescent="0.15">
      <c r="F1205" s="4"/>
      <c r="G1205" s="4"/>
      <c r="H1205" s="4"/>
    </row>
    <row r="1206" spans="6:8" x14ac:dyDescent="0.15">
      <c r="F1206" s="4"/>
      <c r="G1206" s="4"/>
      <c r="H1206" s="4"/>
    </row>
    <row r="1207" spans="6:8" x14ac:dyDescent="0.15">
      <c r="F1207" s="4"/>
      <c r="G1207" s="4"/>
      <c r="H1207" s="4"/>
    </row>
    <row r="1208" spans="6:8" x14ac:dyDescent="0.15">
      <c r="F1208" s="4"/>
      <c r="G1208" s="4"/>
      <c r="H1208" s="4"/>
    </row>
  </sheetData>
  <mergeCells count="5">
    <mergeCell ref="A2:J2"/>
    <mergeCell ref="N2:W2"/>
    <mergeCell ref="AB2:AH2"/>
    <mergeCell ref="B3:C3"/>
    <mergeCell ref="O3:P3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208"/>
  <sheetViews>
    <sheetView tabSelected="1" topLeftCell="I1" zoomScale="70" zoomScaleNormal="70" workbookViewId="0">
      <pane ySplit="3" topLeftCell="A202" activePane="bottomLeft" state="frozen"/>
      <selection activeCell="N1" sqref="N1"/>
      <selection pane="bottomLeft" activeCell="AF163" sqref="AF163"/>
    </sheetView>
  </sheetViews>
  <sheetFormatPr defaultRowHeight="13.5" x14ac:dyDescent="0.15"/>
  <cols>
    <col min="1" max="1" width="17.75" style="42" customWidth="1"/>
    <col min="2" max="2" width="9" style="42"/>
    <col min="3" max="3" width="14" style="42" bestFit="1" customWidth="1"/>
    <col min="4" max="4" width="9.875" style="42" bestFit="1" customWidth="1"/>
    <col min="5" max="5" width="10.375" style="42" customWidth="1"/>
    <col min="6" max="6" width="9.875" style="42" bestFit="1" customWidth="1"/>
    <col min="7" max="8" width="14" style="42" bestFit="1" customWidth="1"/>
    <col min="9" max="9" width="9" style="42" customWidth="1"/>
    <col min="10" max="10" width="9" style="42"/>
    <col min="11" max="11" width="9.875" style="42" bestFit="1" customWidth="1"/>
    <col min="12" max="12" width="10.875" style="42" bestFit="1" customWidth="1"/>
    <col min="13" max="13" width="9" style="42"/>
    <col min="14" max="14" width="10.875" style="42" bestFit="1" customWidth="1"/>
    <col min="15" max="15" width="9" style="42"/>
    <col min="16" max="16" width="10.875" style="42" bestFit="1" customWidth="1"/>
    <col min="17" max="19" width="9.875" style="42" bestFit="1" customWidth="1"/>
    <col min="20" max="23" width="9" style="42"/>
    <col min="24" max="25" width="9.875" style="42" bestFit="1" customWidth="1"/>
    <col min="26" max="26" width="9.875" style="42" customWidth="1"/>
    <col min="27" max="27" width="9" style="42"/>
    <col min="28" max="28" width="10.875" style="42" bestFit="1" customWidth="1"/>
    <col min="29" max="29" width="10.875" style="42" customWidth="1"/>
    <col min="30" max="31" width="9" style="42"/>
    <col min="32" max="32" width="9.875" style="42" bestFit="1" customWidth="1"/>
    <col min="33" max="34" width="9" style="42"/>
    <col min="35" max="36" width="9.875" style="42" bestFit="1" customWidth="1"/>
    <col min="37" max="16384" width="9" style="42"/>
  </cols>
  <sheetData>
    <row r="1" spans="1:36" ht="14.25" thickBot="1" x14ac:dyDescent="0.2"/>
    <row r="2" spans="1:36" ht="18" thickBot="1" x14ac:dyDescent="0.25">
      <c r="A2" s="70" t="s">
        <v>45</v>
      </c>
      <c r="B2" s="70"/>
      <c r="C2" s="70"/>
      <c r="D2" s="70"/>
      <c r="E2" s="70"/>
      <c r="F2" s="70"/>
      <c r="G2" s="70"/>
      <c r="H2" s="70"/>
      <c r="I2" s="70"/>
      <c r="J2" s="71"/>
      <c r="K2" s="17" t="s">
        <v>13</v>
      </c>
      <c r="L2" s="29">
        <v>5627000</v>
      </c>
      <c r="N2" s="70" t="s">
        <v>54</v>
      </c>
      <c r="O2" s="70"/>
      <c r="P2" s="70"/>
      <c r="Q2" s="70"/>
      <c r="R2" s="70"/>
      <c r="S2" s="70"/>
      <c r="T2" s="70"/>
      <c r="U2" s="70"/>
      <c r="V2" s="70"/>
      <c r="W2" s="71"/>
      <c r="X2" s="17" t="s">
        <v>13</v>
      </c>
      <c r="Y2" s="29">
        <v>6518000</v>
      </c>
      <c r="Z2" s="39"/>
      <c r="AB2" s="70" t="s">
        <v>56</v>
      </c>
      <c r="AC2" s="70"/>
      <c r="AD2" s="70"/>
      <c r="AE2" s="70"/>
      <c r="AF2" s="70"/>
      <c r="AG2" s="70"/>
      <c r="AH2" s="71"/>
      <c r="AI2" s="17" t="s">
        <v>13</v>
      </c>
      <c r="AJ2" s="29">
        <v>2945693.45</v>
      </c>
    </row>
    <row r="3" spans="1:36" s="11" customFormat="1" ht="40.5" x14ac:dyDescent="0.15">
      <c r="A3" s="3" t="s">
        <v>0</v>
      </c>
      <c r="B3" s="72" t="s">
        <v>8</v>
      </c>
      <c r="C3" s="73"/>
      <c r="D3" s="3" t="s">
        <v>5</v>
      </c>
      <c r="E3" s="3" t="s">
        <v>10</v>
      </c>
      <c r="F3" s="3" t="s">
        <v>52</v>
      </c>
      <c r="G3" s="3" t="s">
        <v>40</v>
      </c>
      <c r="H3" s="3" t="s">
        <v>41</v>
      </c>
      <c r="I3" s="3" t="s">
        <v>42</v>
      </c>
      <c r="J3" s="3" t="s">
        <v>43</v>
      </c>
      <c r="K3" s="3" t="s">
        <v>13</v>
      </c>
      <c r="L3" s="3" t="s">
        <v>44</v>
      </c>
      <c r="N3" s="3" t="s">
        <v>0</v>
      </c>
      <c r="O3" s="72" t="s">
        <v>8</v>
      </c>
      <c r="P3" s="73"/>
      <c r="Q3" s="3" t="s">
        <v>5</v>
      </c>
      <c r="R3" s="3" t="s">
        <v>10</v>
      </c>
      <c r="S3" s="3" t="s">
        <v>11</v>
      </c>
      <c r="T3" s="3" t="s">
        <v>59</v>
      </c>
      <c r="U3" s="3" t="s">
        <v>41</v>
      </c>
      <c r="V3" s="3" t="s">
        <v>42</v>
      </c>
      <c r="W3" s="3" t="s">
        <v>43</v>
      </c>
      <c r="X3" s="3" t="s">
        <v>13</v>
      </c>
      <c r="Y3" s="3" t="s">
        <v>44</v>
      </c>
      <c r="Z3" s="5" t="s">
        <v>58</v>
      </c>
      <c r="AB3" s="3" t="s">
        <v>0</v>
      </c>
      <c r="AC3" s="3" t="s">
        <v>8</v>
      </c>
      <c r="AD3" s="3" t="s">
        <v>5</v>
      </c>
      <c r="AE3" s="3" t="s">
        <v>10</v>
      </c>
      <c r="AF3" s="3" t="s">
        <v>11</v>
      </c>
      <c r="AG3" s="3" t="s">
        <v>42</v>
      </c>
      <c r="AH3" s="3" t="s">
        <v>43</v>
      </c>
      <c r="AI3" s="3" t="s">
        <v>13</v>
      </c>
      <c r="AJ3" s="3" t="s">
        <v>44</v>
      </c>
    </row>
    <row r="4" spans="1:36" x14ac:dyDescent="0.15">
      <c r="A4" s="5"/>
      <c r="B4" s="42" t="s">
        <v>6</v>
      </c>
      <c r="C4" s="42" t="s">
        <v>7</v>
      </c>
      <c r="D4" s="42" t="s">
        <v>9</v>
      </c>
      <c r="E4" s="42" t="s">
        <v>9</v>
      </c>
      <c r="F4" s="42" t="s">
        <v>9</v>
      </c>
      <c r="G4" s="42" t="s">
        <v>9</v>
      </c>
      <c r="H4" s="42" t="s">
        <v>9</v>
      </c>
      <c r="I4" s="42" t="s">
        <v>9</v>
      </c>
      <c r="J4" s="42" t="s">
        <v>9</v>
      </c>
      <c r="K4" s="42" t="s">
        <v>12</v>
      </c>
      <c r="L4" s="42" t="s">
        <v>12</v>
      </c>
      <c r="N4" s="5"/>
      <c r="O4" s="42" t="s">
        <v>6</v>
      </c>
      <c r="P4" s="42" t="s">
        <v>7</v>
      </c>
      <c r="Q4" s="42" t="s">
        <v>9</v>
      </c>
      <c r="R4" s="42" t="s">
        <v>9</v>
      </c>
      <c r="S4" s="42" t="s">
        <v>9</v>
      </c>
      <c r="T4" s="42" t="s">
        <v>9</v>
      </c>
      <c r="U4" s="42" t="s">
        <v>9</v>
      </c>
      <c r="V4" s="42" t="s">
        <v>9</v>
      </c>
      <c r="W4" s="42" t="s">
        <v>9</v>
      </c>
      <c r="X4" s="42" t="s">
        <v>12</v>
      </c>
      <c r="Y4" s="42" t="s">
        <v>12</v>
      </c>
      <c r="AB4" s="5"/>
      <c r="AC4" s="5"/>
      <c r="AD4" s="42" t="s">
        <v>9</v>
      </c>
      <c r="AE4" s="42" t="s">
        <v>9</v>
      </c>
      <c r="AF4" s="42" t="s">
        <v>9</v>
      </c>
      <c r="AG4" s="42" t="s">
        <v>9</v>
      </c>
      <c r="AH4" s="42" t="s">
        <v>9</v>
      </c>
      <c r="AI4" s="42" t="s">
        <v>12</v>
      </c>
      <c r="AJ4" s="42" t="s">
        <v>12</v>
      </c>
    </row>
    <row r="5" spans="1:36" x14ac:dyDescent="0.15">
      <c r="A5" s="2">
        <v>41943.999999956548</v>
      </c>
      <c r="B5" s="42">
        <v>1.631105341</v>
      </c>
      <c r="C5" s="12">
        <f>B5*86400</f>
        <v>140927.50146240002</v>
      </c>
      <c r="D5" s="12">
        <f>Výpar!$O$18/30</f>
        <v>4892.8618421052633</v>
      </c>
      <c r="E5" s="12">
        <f>D5*1.03</f>
        <v>5039.6476973684212</v>
      </c>
      <c r="F5" s="13">
        <f t="shared" ref="F5:F69" si="0">0.135*86400</f>
        <v>11664</v>
      </c>
      <c r="G5" s="13">
        <f>0.083*86400</f>
        <v>7171.2000000000007</v>
      </c>
      <c r="H5" s="14">
        <f>0.083*86400</f>
        <v>7171.2000000000007</v>
      </c>
      <c r="I5" s="15">
        <f t="shared" ref="I5:I68" si="1">SUM(F5:H5)</f>
        <v>26006.400000000001</v>
      </c>
      <c r="J5" s="15">
        <f t="shared" ref="J5:J68" si="2">C5-(E5+I5)</f>
        <v>109881.45376503159</v>
      </c>
      <c r="K5" s="15">
        <f>L2*2/3</f>
        <v>3751333.3333333335</v>
      </c>
      <c r="L5" s="15">
        <f>IF((IF($L$2&lt;=K5,J5,J5+K5-$L$2))&lt;0,0,IF($L$2&lt;=K5,J5,J5+K5-$L$2))</f>
        <v>0</v>
      </c>
      <c r="N5" s="2">
        <v>41943.999999956548</v>
      </c>
      <c r="O5" s="42">
        <f t="shared" ref="O5:O68" si="3">B5*90.96/275.6</f>
        <v>0.5383357830818577</v>
      </c>
      <c r="P5" s="12">
        <f>O5*86400</f>
        <v>46512.211658272507</v>
      </c>
      <c r="Q5" s="12">
        <f>$D5*1124000/3935000</f>
        <v>1397.6052631578948</v>
      </c>
      <c r="R5" s="12">
        <f>Q5*1.03</f>
        <v>1439.5334210526316</v>
      </c>
      <c r="S5" s="13">
        <f>0.083*86400</f>
        <v>7171.2000000000007</v>
      </c>
      <c r="T5" s="13">
        <v>0</v>
      </c>
      <c r="U5" s="14">
        <v>0</v>
      </c>
      <c r="V5" s="15">
        <f>SUM(S5+U5)</f>
        <v>7171.2000000000007</v>
      </c>
      <c r="W5" s="15">
        <f>P5+T5-(R5+V5)</f>
        <v>37901.478237219875</v>
      </c>
      <c r="X5" s="15">
        <f>Y2</f>
        <v>6518000</v>
      </c>
      <c r="Y5" s="15">
        <f>IF((IF($L$2&lt;=X5,W5,W5+X5-$L$2))&lt;0,0,IF($L$2&lt;=X5,W5,W5+X5-$L$2))</f>
        <v>37901.478237219875</v>
      </c>
      <c r="Z5" s="15">
        <f>$Y$2</f>
        <v>6518000</v>
      </c>
      <c r="AB5" s="2">
        <v>41943.999999956548</v>
      </c>
      <c r="AC5" s="12">
        <f t="shared" ref="AC5:AC68" si="4">P5*30.06/90.96</f>
        <v>15371.120079679768</v>
      </c>
      <c r="AD5" s="12">
        <f>$D5*440751.35/3935000</f>
        <v>548.03950756578945</v>
      </c>
      <c r="AE5" s="12">
        <f>AD5*1.03</f>
        <v>564.48069279276319</v>
      </c>
      <c r="AF5" s="13">
        <f>0.048*86400</f>
        <v>4147.2</v>
      </c>
      <c r="AG5" s="15">
        <f t="shared" ref="AG5:AG36" si="5">SUM(AF5:AF5)</f>
        <v>4147.2</v>
      </c>
      <c r="AH5" s="15">
        <f>AC5-(AE5+AG5)</f>
        <v>10659.439386887005</v>
      </c>
      <c r="AI5" s="15">
        <f>$AJ$2</f>
        <v>2945693.45</v>
      </c>
      <c r="AJ5" s="15">
        <f>IF((IF($L$2&lt;=AI5,AH5,AH5+AI5-$L$2))&lt;0,0,IF($L$2&lt;=AI5,AH5,AH5+AI5-$L$2))</f>
        <v>0</v>
      </c>
    </row>
    <row r="6" spans="1:36" x14ac:dyDescent="0.15">
      <c r="A6" s="2">
        <v>41944.99999995649</v>
      </c>
      <c r="B6" s="42">
        <v>1.3338339420000001</v>
      </c>
      <c r="C6" s="12">
        <f t="shared" ref="C6:C69" si="6">B6*86400</f>
        <v>115243.25258880001</v>
      </c>
      <c r="D6" s="12">
        <f>Výpar!$O$18/30</f>
        <v>4892.8618421052633</v>
      </c>
      <c r="E6" s="12">
        <f t="shared" ref="E6:E69" si="7">D6*1.03</f>
        <v>5039.6476973684212</v>
      </c>
      <c r="F6" s="13">
        <f t="shared" si="0"/>
        <v>11664</v>
      </c>
      <c r="G6" s="13">
        <f t="shared" ref="G6:H69" si="8">0.083*86400</f>
        <v>7171.2000000000007</v>
      </c>
      <c r="H6" s="14">
        <f t="shared" si="8"/>
        <v>7171.2000000000007</v>
      </c>
      <c r="I6" s="15">
        <f t="shared" si="1"/>
        <v>26006.400000000001</v>
      </c>
      <c r="J6" s="15">
        <f>C6-(E6+I6)</f>
        <v>84197.204891431582</v>
      </c>
      <c r="K6" s="15">
        <f t="shared" ref="K6:K69" si="9">IF(IF(J6+K5&gt;$L$2,$L$2,J6+K5)&lt;0,0,IF(J6+K5&gt;$L$2,$L$2,J6+K5))</f>
        <v>3835530.5382247651</v>
      </c>
      <c r="L6" s="15">
        <f t="shared" ref="L6:L69" si="10">IF((IF($L$2&lt;=K6,J6,J6+K6-$L$2)+L5)&lt;0,0,IF($L$2&lt;=K6,J6,J6+K6-$L$2)+L5)</f>
        <v>0</v>
      </c>
      <c r="N6" s="2">
        <v>41944</v>
      </c>
      <c r="O6" s="42">
        <f t="shared" si="3"/>
        <v>0.44022327780957904</v>
      </c>
      <c r="P6" s="12">
        <f t="shared" ref="P6:P69" si="11">O6*86400</f>
        <v>38035.291202747627</v>
      </c>
      <c r="Q6" s="12">
        <f t="shared" ref="Q6:Q69" si="12">D6*1124000/3935000</f>
        <v>1397.6052631578948</v>
      </c>
      <c r="R6" s="12">
        <f t="shared" ref="R6:R69" si="13">Q6*1.03</f>
        <v>1439.5334210526316</v>
      </c>
      <c r="S6" s="13">
        <f t="shared" ref="S6:S69" si="14">0.083*86400</f>
        <v>7171.2000000000007</v>
      </c>
      <c r="T6" s="13">
        <f>AG6-$AG$5</f>
        <v>0</v>
      </c>
      <c r="U6" s="14">
        <v>0</v>
      </c>
      <c r="V6" s="15">
        <f>SUM(S6:U6)</f>
        <v>7171.2000000000007</v>
      </c>
      <c r="W6" s="15">
        <f t="shared" ref="W6:W69" si="15">P6+T6-(R6+V6)</f>
        <v>29424.557781694995</v>
      </c>
      <c r="X6" s="15">
        <f t="shared" ref="X6:X9" si="16">IF(IF(W6+X5&gt;$Y$2,$Y$2,W6+X5)&lt;0,0,IF(W6+X5&gt;$Y$2,$Y$2,W6+X5))</f>
        <v>6518000</v>
      </c>
      <c r="Y6" s="15">
        <f>IF((IF($Y$2&lt;=X6,W6,W6+X6-$Y$2)+Y5)&lt;0,0,IF($Y$2&lt;=X6,W6,W6+X6-$Y$2)+Y5)</f>
        <v>67326.036018914863</v>
      </c>
      <c r="Z6" s="15">
        <f t="shared" ref="Z6:Z69" si="17">$Y$2</f>
        <v>6518000</v>
      </c>
      <c r="AB6" s="2">
        <v>41944</v>
      </c>
      <c r="AC6" s="12">
        <f t="shared" si="4"/>
        <v>12569.7103513038</v>
      </c>
      <c r="AD6" s="12">
        <f t="shared" ref="AD6:AD69" si="18">$D6*440751.35/3935000</f>
        <v>548.03950756578945</v>
      </c>
      <c r="AE6" s="12">
        <f t="shared" ref="AE6:AE7" si="19">AD6*1.03</f>
        <v>564.48069279276319</v>
      </c>
      <c r="AF6" s="13">
        <f t="shared" ref="AF6:AF69" si="20">0.048*86400</f>
        <v>4147.2</v>
      </c>
      <c r="AG6" s="15">
        <f t="shared" si="5"/>
        <v>4147.2</v>
      </c>
      <c r="AH6" s="15">
        <f t="shared" ref="AH6:AH69" si="21">AC6-(AE6+AG6)</f>
        <v>7858.0296585110373</v>
      </c>
      <c r="AI6" s="15">
        <f>IF(IF(AH6+AI5&gt;$AJ$2,$AJ$2,AH6+AI5)&lt;0,0,IF(AH6+AI5&gt;$AJ$2,$AJ$2,AH6+AI5))</f>
        <v>2945693.45</v>
      </c>
      <c r="AJ6" s="15">
        <f>IF((IF($AJ$2&lt;=AI6,AH6,AH6+AI6-$AJ$2)+AJ5)&lt;0,0,IF($AJ$2&lt;=AI6,AH6,AH6+AI6-$AJ$2)+AJ5)</f>
        <v>7858.0296585110373</v>
      </c>
    </row>
    <row r="7" spans="1:36" x14ac:dyDescent="0.15">
      <c r="A7" s="2">
        <v>41945.999999956432</v>
      </c>
      <c r="B7" s="42">
        <v>0.88522401900000003</v>
      </c>
      <c r="C7" s="12">
        <f t="shared" si="6"/>
        <v>76483.355241600002</v>
      </c>
      <c r="D7" s="12">
        <f>Výpar!$O$18/30</f>
        <v>4892.8618421052633</v>
      </c>
      <c r="E7" s="12">
        <f t="shared" si="7"/>
        <v>5039.6476973684212</v>
      </c>
      <c r="F7" s="13">
        <f t="shared" si="0"/>
        <v>11664</v>
      </c>
      <c r="G7" s="13">
        <f t="shared" si="8"/>
        <v>7171.2000000000007</v>
      </c>
      <c r="H7" s="14">
        <f t="shared" si="8"/>
        <v>7171.2000000000007</v>
      </c>
      <c r="I7" s="15">
        <f t="shared" si="1"/>
        <v>26006.400000000001</v>
      </c>
      <c r="J7" s="15">
        <f>C7-(E7+I7)</f>
        <v>45437.307544231575</v>
      </c>
      <c r="K7" s="15">
        <f t="shared" si="9"/>
        <v>3880967.8457689965</v>
      </c>
      <c r="L7" s="15">
        <f t="shared" si="10"/>
        <v>0</v>
      </c>
      <c r="N7" s="2">
        <v>41945.999999956432</v>
      </c>
      <c r="O7" s="42">
        <f t="shared" si="3"/>
        <v>0.29216247013149488</v>
      </c>
      <c r="P7" s="12">
        <f t="shared" si="11"/>
        <v>25242.837419361156</v>
      </c>
      <c r="Q7" s="12">
        <f t="shared" si="12"/>
        <v>1397.6052631578948</v>
      </c>
      <c r="R7" s="12">
        <f t="shared" si="13"/>
        <v>1439.5334210526316</v>
      </c>
      <c r="S7" s="13">
        <f t="shared" si="14"/>
        <v>7171.2000000000007</v>
      </c>
      <c r="T7" s="13">
        <f t="shared" ref="T7:T70" si="22">AG7-$AG$5</f>
        <v>0</v>
      </c>
      <c r="U7" s="14">
        <v>0</v>
      </c>
      <c r="V7" s="15">
        <f t="shared" ref="V7:V70" si="23">SUM(S7:U7)</f>
        <v>7171.2000000000007</v>
      </c>
      <c r="W7" s="15">
        <f t="shared" si="15"/>
        <v>16632.103998308525</v>
      </c>
      <c r="X7" s="15">
        <f t="shared" si="16"/>
        <v>6518000</v>
      </c>
      <c r="Y7" s="15">
        <f t="shared" ref="Y7:Y70" si="24">IF((IF($Y$2&lt;=X7,W7,W7+X7-$Y$2)+Y6)&lt;0,0,IF($Y$2&lt;=X7,W7,W7+X7-$Y$2)+Y6)</f>
        <v>83958.140017223384</v>
      </c>
      <c r="Z7" s="15">
        <f t="shared" si="17"/>
        <v>6518000</v>
      </c>
      <c r="AB7" s="2">
        <v>41945.999999956432</v>
      </c>
      <c r="AC7" s="12">
        <f t="shared" si="4"/>
        <v>8342.1250310685609</v>
      </c>
      <c r="AD7" s="12">
        <f t="shared" si="18"/>
        <v>548.03950756578945</v>
      </c>
      <c r="AE7" s="12">
        <f t="shared" si="19"/>
        <v>564.48069279276319</v>
      </c>
      <c r="AF7" s="13">
        <f t="shared" si="20"/>
        <v>4147.2</v>
      </c>
      <c r="AG7" s="15">
        <f t="shared" si="5"/>
        <v>4147.2</v>
      </c>
      <c r="AH7" s="15">
        <f t="shared" si="21"/>
        <v>3630.4443382757981</v>
      </c>
      <c r="AI7" s="15">
        <f t="shared" ref="AI7:AI70" si="25">IF(IF(AH7+AI6&gt;$AJ$2,$AJ$2,AH7+AI6)&lt;0,0,IF(AH7+AI6&gt;$AJ$2,$AJ$2,AH7+AI6))</f>
        <v>2945693.45</v>
      </c>
      <c r="AJ7" s="15">
        <f>IF((IF($AJ$2&lt;=AI7,AH7,AH7+AI7-$AJ$2)+AJ6)&lt;0,0,IF($AJ$2&lt;=AI7,AH7,AH7+AI7-$AJ$2)+AJ6)</f>
        <v>11488.473996786835</v>
      </c>
    </row>
    <row r="8" spans="1:36" x14ac:dyDescent="0.15">
      <c r="A8" s="2">
        <v>41946.999999956373</v>
      </c>
      <c r="B8" s="42">
        <v>1.3695858279999999</v>
      </c>
      <c r="C8" s="12">
        <f t="shared" si="6"/>
        <v>118332.2155392</v>
      </c>
      <c r="D8" s="12">
        <f>Výpar!$O$18/30</f>
        <v>4892.8618421052633</v>
      </c>
      <c r="E8" s="12">
        <f t="shared" si="7"/>
        <v>5039.6476973684212</v>
      </c>
      <c r="F8" s="13">
        <f t="shared" si="0"/>
        <v>11664</v>
      </c>
      <c r="G8" s="13">
        <f t="shared" si="8"/>
        <v>7171.2000000000007</v>
      </c>
      <c r="H8" s="14">
        <f t="shared" si="8"/>
        <v>7171.2000000000007</v>
      </c>
      <c r="I8" s="15">
        <f t="shared" si="1"/>
        <v>26006.400000000001</v>
      </c>
      <c r="J8" s="15">
        <f t="shared" si="2"/>
        <v>87286.167841831571</v>
      </c>
      <c r="K8" s="15">
        <f t="shared" si="9"/>
        <v>3968254.0136108282</v>
      </c>
      <c r="L8" s="15">
        <f t="shared" si="10"/>
        <v>0</v>
      </c>
      <c r="N8" s="2">
        <v>41946.999999956373</v>
      </c>
      <c r="O8" s="42">
        <f t="shared" si="3"/>
        <v>0.45202295687547162</v>
      </c>
      <c r="P8" s="12">
        <f t="shared" si="11"/>
        <v>39054.783474040749</v>
      </c>
      <c r="Q8" s="12">
        <f t="shared" si="12"/>
        <v>1397.6052631578948</v>
      </c>
      <c r="R8" s="12">
        <f>Q8*1.03</f>
        <v>1439.5334210526316</v>
      </c>
      <c r="S8" s="13">
        <f t="shared" si="14"/>
        <v>7171.2000000000007</v>
      </c>
      <c r="T8" s="13">
        <f t="shared" si="22"/>
        <v>0</v>
      </c>
      <c r="U8" s="14">
        <v>0</v>
      </c>
      <c r="V8" s="15">
        <f t="shared" si="23"/>
        <v>7171.2000000000007</v>
      </c>
      <c r="W8" s="15">
        <f t="shared" si="15"/>
        <v>30444.050052988117</v>
      </c>
      <c r="X8" s="15">
        <f t="shared" si="16"/>
        <v>6518000</v>
      </c>
      <c r="Y8" s="15">
        <f t="shared" si="24"/>
        <v>114402.19007021151</v>
      </c>
      <c r="Z8" s="15">
        <f t="shared" si="17"/>
        <v>6518000</v>
      </c>
      <c r="AB8" s="2">
        <v>41946.999999956373</v>
      </c>
      <c r="AC8" s="12">
        <f t="shared" si="4"/>
        <v>12906.626992410564</v>
      </c>
      <c r="AD8" s="12">
        <f t="shared" si="18"/>
        <v>548.03950756578945</v>
      </c>
      <c r="AE8" s="12">
        <f>AD8*1.03</f>
        <v>564.48069279276319</v>
      </c>
      <c r="AF8" s="13">
        <f t="shared" si="20"/>
        <v>4147.2</v>
      </c>
      <c r="AG8" s="15">
        <f t="shared" si="5"/>
        <v>4147.2</v>
      </c>
      <c r="AH8" s="15">
        <f t="shared" si="21"/>
        <v>8194.9462996178008</v>
      </c>
      <c r="AI8" s="15">
        <f t="shared" si="25"/>
        <v>2945693.45</v>
      </c>
      <c r="AJ8" s="15">
        <f t="shared" ref="AJ8:AJ71" si="26">IF((IF($AJ$2&lt;=AI8,AH8,AH8+AI8-$AJ$2)+AJ7)&lt;0,0,IF($AJ$2&lt;=AI8,AH8,AH8+AI8-$AJ$2)+AJ7)</f>
        <v>19683.420296404634</v>
      </c>
    </row>
    <row r="9" spans="1:36" x14ac:dyDescent="0.15">
      <c r="A9" s="2">
        <v>41947.999999956315</v>
      </c>
      <c r="B9" s="42">
        <v>0.669848848</v>
      </c>
      <c r="C9" s="12">
        <f t="shared" si="6"/>
        <v>57874.940467200002</v>
      </c>
      <c r="D9" s="12">
        <f>Výpar!$O$18/30</f>
        <v>4892.8618421052633</v>
      </c>
      <c r="E9" s="12">
        <f t="shared" si="7"/>
        <v>5039.6476973684212</v>
      </c>
      <c r="F9" s="13">
        <f t="shared" si="0"/>
        <v>11664</v>
      </c>
      <c r="G9" s="13">
        <f t="shared" si="8"/>
        <v>7171.2000000000007</v>
      </c>
      <c r="H9" s="14">
        <f t="shared" si="8"/>
        <v>7171.2000000000007</v>
      </c>
      <c r="I9" s="15">
        <f t="shared" si="1"/>
        <v>26006.400000000001</v>
      </c>
      <c r="J9" s="15">
        <f t="shared" si="2"/>
        <v>26828.892769831578</v>
      </c>
      <c r="K9" s="15">
        <f t="shared" si="9"/>
        <v>3995082.9063806599</v>
      </c>
      <c r="L9" s="15">
        <f t="shared" si="10"/>
        <v>0</v>
      </c>
      <c r="N9" s="2">
        <v>41947.999999956315</v>
      </c>
      <c r="O9" s="42">
        <f t="shared" si="3"/>
        <v>0.22107928597271403</v>
      </c>
      <c r="P9" s="12">
        <f t="shared" si="11"/>
        <v>19101.250308042494</v>
      </c>
      <c r="Q9" s="12">
        <f t="shared" si="12"/>
        <v>1397.6052631578948</v>
      </c>
      <c r="R9" s="12">
        <f t="shared" si="13"/>
        <v>1439.5334210526316</v>
      </c>
      <c r="S9" s="13">
        <f t="shared" si="14"/>
        <v>7171.2000000000007</v>
      </c>
      <c r="T9" s="13">
        <f t="shared" si="22"/>
        <v>0</v>
      </c>
      <c r="U9" s="14">
        <v>0</v>
      </c>
      <c r="V9" s="15">
        <f t="shared" si="23"/>
        <v>7171.2000000000007</v>
      </c>
      <c r="W9" s="15">
        <f t="shared" si="15"/>
        <v>10490.516886989863</v>
      </c>
      <c r="X9" s="15">
        <f t="shared" si="16"/>
        <v>6518000</v>
      </c>
      <c r="Y9" s="15">
        <f t="shared" si="24"/>
        <v>124892.70695720137</v>
      </c>
      <c r="Z9" s="15">
        <f t="shared" si="17"/>
        <v>6518000</v>
      </c>
      <c r="AB9" s="2">
        <v>41947.999999956315</v>
      </c>
      <c r="AC9" s="12">
        <f t="shared" si="4"/>
        <v>6312.4844355734094</v>
      </c>
      <c r="AD9" s="12">
        <f t="shared" si="18"/>
        <v>548.03950756578945</v>
      </c>
      <c r="AE9" s="12">
        <f t="shared" ref="AE9:AE72" si="27">AD9*1.03</f>
        <v>564.48069279276319</v>
      </c>
      <c r="AF9" s="13">
        <f t="shared" si="20"/>
        <v>4147.2</v>
      </c>
      <c r="AG9" s="15">
        <f t="shared" si="5"/>
        <v>4147.2</v>
      </c>
      <c r="AH9" s="15">
        <f t="shared" si="21"/>
        <v>1600.8037427806466</v>
      </c>
      <c r="AI9" s="15">
        <f t="shared" si="25"/>
        <v>2945693.45</v>
      </c>
      <c r="AJ9" s="15">
        <f t="shared" si="26"/>
        <v>21284.224039185283</v>
      </c>
    </row>
    <row r="10" spans="1:36" x14ac:dyDescent="0.15">
      <c r="A10" s="2">
        <v>41948.999999956257</v>
      </c>
      <c r="B10" s="42">
        <v>0.67096270000000002</v>
      </c>
      <c r="C10" s="12">
        <f t="shared" si="6"/>
        <v>57971.177280000004</v>
      </c>
      <c r="D10" s="12">
        <f>Výpar!$O$18/30</f>
        <v>4892.8618421052633</v>
      </c>
      <c r="E10" s="12">
        <f t="shared" si="7"/>
        <v>5039.6476973684212</v>
      </c>
      <c r="F10" s="13">
        <f t="shared" si="0"/>
        <v>11664</v>
      </c>
      <c r="G10" s="13">
        <f t="shared" si="8"/>
        <v>7171.2000000000007</v>
      </c>
      <c r="H10" s="14">
        <f t="shared" si="8"/>
        <v>7171.2000000000007</v>
      </c>
      <c r="I10" s="15">
        <f t="shared" si="1"/>
        <v>26006.400000000001</v>
      </c>
      <c r="J10" s="15">
        <f t="shared" si="2"/>
        <v>26925.12958263158</v>
      </c>
      <c r="K10" s="15">
        <f t="shared" si="9"/>
        <v>4022008.0359632913</v>
      </c>
      <c r="L10" s="15">
        <f t="shared" si="10"/>
        <v>0</v>
      </c>
      <c r="N10" s="2">
        <v>41948.999999956257</v>
      </c>
      <c r="O10" s="42">
        <f t="shared" si="3"/>
        <v>0.22144690563134975</v>
      </c>
      <c r="P10" s="12">
        <f t="shared" si="11"/>
        <v>19133.012646548617</v>
      </c>
      <c r="Q10" s="12">
        <f t="shared" si="12"/>
        <v>1397.6052631578948</v>
      </c>
      <c r="R10" s="12">
        <f t="shared" si="13"/>
        <v>1439.5334210526316</v>
      </c>
      <c r="S10" s="13">
        <f t="shared" si="14"/>
        <v>7171.2000000000007</v>
      </c>
      <c r="T10" s="13">
        <f t="shared" si="22"/>
        <v>0</v>
      </c>
      <c r="U10" s="14">
        <v>0</v>
      </c>
      <c r="V10" s="15">
        <f t="shared" si="23"/>
        <v>7171.2000000000007</v>
      </c>
      <c r="W10" s="15">
        <f>P10+T10-(R10+V10)</f>
        <v>10522.279225495986</v>
      </c>
      <c r="X10" s="15">
        <f t="shared" ref="X10:X73" si="28">IF(IF(W10+X9&gt;$Y$2,$Y$2,W10+X9)&lt;0,0,IF(W10+X9&gt;$Y$2,$Y$2,W10+X9))</f>
        <v>6518000</v>
      </c>
      <c r="Y10" s="15">
        <f t="shared" si="24"/>
        <v>135414.98618269735</v>
      </c>
      <c r="Z10" s="15">
        <f t="shared" si="17"/>
        <v>6518000</v>
      </c>
      <c r="AB10" s="2">
        <v>41948.999999956257</v>
      </c>
      <c r="AC10" s="12">
        <f t="shared" si="4"/>
        <v>6322.9810922960805</v>
      </c>
      <c r="AD10" s="12">
        <f t="shared" si="18"/>
        <v>548.03950756578945</v>
      </c>
      <c r="AE10" s="12">
        <f t="shared" si="27"/>
        <v>564.48069279276319</v>
      </c>
      <c r="AF10" s="13">
        <f t="shared" si="20"/>
        <v>4147.2</v>
      </c>
      <c r="AG10" s="15">
        <f t="shared" si="5"/>
        <v>4147.2</v>
      </c>
      <c r="AH10" s="15">
        <f t="shared" si="21"/>
        <v>1611.3003995033177</v>
      </c>
      <c r="AI10" s="15">
        <f t="shared" si="25"/>
        <v>2945693.45</v>
      </c>
      <c r="AJ10" s="15">
        <f t="shared" si="26"/>
        <v>22895.524438688601</v>
      </c>
    </row>
    <row r="11" spans="1:36" x14ac:dyDescent="0.15">
      <c r="A11" s="2">
        <v>41949.999999956199</v>
      </c>
      <c r="B11" s="42">
        <v>1.011674309</v>
      </c>
      <c r="C11" s="12">
        <f t="shared" si="6"/>
        <v>87408.660297599999</v>
      </c>
      <c r="D11" s="12">
        <f>Výpar!$O$18/30</f>
        <v>4892.8618421052633</v>
      </c>
      <c r="E11" s="12">
        <f t="shared" si="7"/>
        <v>5039.6476973684212</v>
      </c>
      <c r="F11" s="13">
        <f t="shared" si="0"/>
        <v>11664</v>
      </c>
      <c r="G11" s="13">
        <f t="shared" si="8"/>
        <v>7171.2000000000007</v>
      </c>
      <c r="H11" s="14">
        <f t="shared" si="8"/>
        <v>7171.2000000000007</v>
      </c>
      <c r="I11" s="15">
        <f t="shared" si="1"/>
        <v>26006.400000000001</v>
      </c>
      <c r="J11" s="15">
        <f t="shared" si="2"/>
        <v>56362.612600231572</v>
      </c>
      <c r="K11" s="15">
        <f t="shared" si="9"/>
        <v>4078370.6485635228</v>
      </c>
      <c r="L11" s="15">
        <f t="shared" si="10"/>
        <v>0</v>
      </c>
      <c r="N11" s="2">
        <v>41949.999999956199</v>
      </c>
      <c r="O11" s="42">
        <f t="shared" si="3"/>
        <v>0.3338965716496371</v>
      </c>
      <c r="P11" s="12">
        <f t="shared" si="11"/>
        <v>28848.663790528644</v>
      </c>
      <c r="Q11" s="12">
        <f t="shared" si="12"/>
        <v>1397.6052631578948</v>
      </c>
      <c r="R11" s="12">
        <f t="shared" si="13"/>
        <v>1439.5334210526316</v>
      </c>
      <c r="S11" s="13">
        <f t="shared" si="14"/>
        <v>7171.2000000000007</v>
      </c>
      <c r="T11" s="13">
        <f t="shared" si="22"/>
        <v>0</v>
      </c>
      <c r="U11" s="14">
        <v>0</v>
      </c>
      <c r="V11" s="15">
        <f t="shared" si="23"/>
        <v>7171.2000000000007</v>
      </c>
      <c r="W11" s="15">
        <f t="shared" si="15"/>
        <v>20237.930369476013</v>
      </c>
      <c r="X11" s="15">
        <f t="shared" si="28"/>
        <v>6518000</v>
      </c>
      <c r="Y11" s="15">
        <f t="shared" si="24"/>
        <v>155652.91655217335</v>
      </c>
      <c r="Z11" s="15">
        <f t="shared" si="17"/>
        <v>6518000</v>
      </c>
      <c r="AB11" s="2">
        <v>41949.999999956199</v>
      </c>
      <c r="AC11" s="12">
        <f t="shared" si="4"/>
        <v>9533.7602632287926</v>
      </c>
      <c r="AD11" s="12">
        <f t="shared" si="18"/>
        <v>548.03950756578945</v>
      </c>
      <c r="AE11" s="12">
        <f t="shared" si="27"/>
        <v>564.48069279276319</v>
      </c>
      <c r="AF11" s="13">
        <f t="shared" si="20"/>
        <v>4147.2</v>
      </c>
      <c r="AG11" s="15">
        <f t="shared" si="5"/>
        <v>4147.2</v>
      </c>
      <c r="AH11" s="15">
        <f t="shared" si="21"/>
        <v>4822.0795704360298</v>
      </c>
      <c r="AI11" s="15">
        <f t="shared" si="25"/>
        <v>2945693.45</v>
      </c>
      <c r="AJ11" s="15">
        <f t="shared" si="26"/>
        <v>27717.604009124632</v>
      </c>
    </row>
    <row r="12" spans="1:36" x14ac:dyDescent="0.15">
      <c r="A12" s="2">
        <v>41950.999999956141</v>
      </c>
      <c r="B12" s="42">
        <v>0.90325768100000003</v>
      </c>
      <c r="C12" s="12">
        <f t="shared" si="6"/>
        <v>78041.463638400004</v>
      </c>
      <c r="D12" s="12">
        <f>Výpar!$O$18/30</f>
        <v>4892.8618421052633</v>
      </c>
      <c r="E12" s="12">
        <f t="shared" si="7"/>
        <v>5039.6476973684212</v>
      </c>
      <c r="F12" s="13">
        <f t="shared" si="0"/>
        <v>11664</v>
      </c>
      <c r="G12" s="13">
        <f t="shared" si="8"/>
        <v>7171.2000000000007</v>
      </c>
      <c r="H12" s="14">
        <f t="shared" si="8"/>
        <v>7171.2000000000007</v>
      </c>
      <c r="I12" s="15">
        <f t="shared" si="1"/>
        <v>26006.400000000001</v>
      </c>
      <c r="J12" s="15">
        <f t="shared" si="2"/>
        <v>46995.415941031577</v>
      </c>
      <c r="K12" s="15">
        <f t="shared" si="9"/>
        <v>4125366.0645045545</v>
      </c>
      <c r="L12" s="15">
        <f t="shared" si="10"/>
        <v>0</v>
      </c>
      <c r="N12" s="2">
        <v>41950.999999956141</v>
      </c>
      <c r="O12" s="42">
        <f t="shared" si="3"/>
        <v>0.29811436380174161</v>
      </c>
      <c r="P12" s="12">
        <f t="shared" si="11"/>
        <v>25757.081032470476</v>
      </c>
      <c r="Q12" s="12">
        <f t="shared" si="12"/>
        <v>1397.6052631578948</v>
      </c>
      <c r="R12" s="12">
        <f t="shared" si="13"/>
        <v>1439.5334210526316</v>
      </c>
      <c r="S12" s="13">
        <f t="shared" si="14"/>
        <v>7171.2000000000007</v>
      </c>
      <c r="T12" s="13">
        <f t="shared" si="22"/>
        <v>0</v>
      </c>
      <c r="U12" s="14">
        <v>0</v>
      </c>
      <c r="V12" s="15">
        <f t="shared" si="23"/>
        <v>7171.2000000000007</v>
      </c>
      <c r="W12" s="15">
        <f t="shared" si="15"/>
        <v>17146.347611417845</v>
      </c>
      <c r="X12" s="15">
        <f t="shared" si="28"/>
        <v>6518000</v>
      </c>
      <c r="Y12" s="15">
        <f t="shared" si="24"/>
        <v>172799.2641635912</v>
      </c>
      <c r="Z12" s="15">
        <f t="shared" si="17"/>
        <v>6518000</v>
      </c>
      <c r="AB12" s="2">
        <v>41950.999999956141</v>
      </c>
      <c r="AC12" s="12">
        <f t="shared" si="4"/>
        <v>8512.0696551897818</v>
      </c>
      <c r="AD12" s="12">
        <f t="shared" si="18"/>
        <v>548.03950756578945</v>
      </c>
      <c r="AE12" s="12">
        <f t="shared" si="27"/>
        <v>564.48069279276319</v>
      </c>
      <c r="AF12" s="13">
        <f t="shared" si="20"/>
        <v>4147.2</v>
      </c>
      <c r="AG12" s="15">
        <f t="shared" si="5"/>
        <v>4147.2</v>
      </c>
      <c r="AH12" s="15">
        <f t="shared" si="21"/>
        <v>3800.388962397019</v>
      </c>
      <c r="AI12" s="15">
        <f t="shared" si="25"/>
        <v>2945693.45</v>
      </c>
      <c r="AJ12" s="15">
        <f t="shared" si="26"/>
        <v>31517.992971521649</v>
      </c>
    </row>
    <row r="13" spans="1:36" x14ac:dyDescent="0.15">
      <c r="A13" s="2">
        <v>41951.999999956082</v>
      </c>
      <c r="B13" s="42">
        <v>0.213029669</v>
      </c>
      <c r="C13" s="12">
        <f t="shared" si="6"/>
        <v>18405.763401600001</v>
      </c>
      <c r="D13" s="12">
        <f>Výpar!$O$18/30</f>
        <v>4892.8618421052633</v>
      </c>
      <c r="E13" s="12">
        <f t="shared" si="7"/>
        <v>5039.6476973684212</v>
      </c>
      <c r="F13" s="13">
        <f t="shared" si="0"/>
        <v>11664</v>
      </c>
      <c r="G13" s="13">
        <f t="shared" si="8"/>
        <v>7171.2000000000007</v>
      </c>
      <c r="H13" s="14">
        <f t="shared" si="8"/>
        <v>7171.2000000000007</v>
      </c>
      <c r="I13" s="15">
        <f t="shared" si="1"/>
        <v>26006.400000000001</v>
      </c>
      <c r="J13" s="15">
        <f t="shared" si="2"/>
        <v>-12640.284295768422</v>
      </c>
      <c r="K13" s="15">
        <f t="shared" si="9"/>
        <v>4112725.780208786</v>
      </c>
      <c r="L13" s="15">
        <f t="shared" si="10"/>
        <v>0</v>
      </c>
      <c r="N13" s="2">
        <v>41951.999999956082</v>
      </c>
      <c r="O13" s="42">
        <f t="shared" si="3"/>
        <v>7.030906637242379E-2</v>
      </c>
      <c r="P13" s="12">
        <f t="shared" si="11"/>
        <v>6074.7033345774153</v>
      </c>
      <c r="Q13" s="12">
        <f t="shared" si="12"/>
        <v>1397.6052631578948</v>
      </c>
      <c r="R13" s="12">
        <f t="shared" si="13"/>
        <v>1439.5334210526316</v>
      </c>
      <c r="S13" s="13">
        <f t="shared" si="14"/>
        <v>7171.2000000000007</v>
      </c>
      <c r="T13" s="13">
        <f t="shared" si="22"/>
        <v>0</v>
      </c>
      <c r="U13" s="14">
        <v>0</v>
      </c>
      <c r="V13" s="15">
        <f t="shared" si="23"/>
        <v>7171.2000000000007</v>
      </c>
      <c r="W13" s="15">
        <f t="shared" si="15"/>
        <v>-2536.0300864752162</v>
      </c>
      <c r="X13" s="15">
        <f t="shared" si="28"/>
        <v>6515463.9699135246</v>
      </c>
      <c r="Y13" s="15">
        <f t="shared" si="24"/>
        <v>167727.20399064035</v>
      </c>
      <c r="Z13" s="15">
        <f t="shared" si="17"/>
        <v>6518000</v>
      </c>
      <c r="AB13" s="2">
        <v>41951.999999956082</v>
      </c>
      <c r="AC13" s="12">
        <f t="shared" si="4"/>
        <v>2007.5371837884466</v>
      </c>
      <c r="AD13" s="12">
        <f t="shared" si="18"/>
        <v>548.03950756578945</v>
      </c>
      <c r="AE13" s="12">
        <f t="shared" si="27"/>
        <v>564.48069279276319</v>
      </c>
      <c r="AF13" s="13">
        <f t="shared" si="20"/>
        <v>4147.2</v>
      </c>
      <c r="AG13" s="15">
        <f t="shared" si="5"/>
        <v>4147.2</v>
      </c>
      <c r="AH13" s="15">
        <f t="shared" si="21"/>
        <v>-2704.143509004316</v>
      </c>
      <c r="AI13" s="15">
        <f t="shared" si="25"/>
        <v>2942989.3064909959</v>
      </c>
      <c r="AJ13" s="15">
        <f t="shared" si="26"/>
        <v>26109.705953513119</v>
      </c>
    </row>
    <row r="14" spans="1:36" x14ac:dyDescent="0.15">
      <c r="A14" s="2">
        <v>41952.999999956024</v>
      </c>
      <c r="B14" s="42">
        <v>0.444925444</v>
      </c>
      <c r="C14" s="12">
        <f t="shared" si="6"/>
        <v>38441.5583616</v>
      </c>
      <c r="D14" s="12">
        <f>Výpar!$O$18/30</f>
        <v>4892.8618421052633</v>
      </c>
      <c r="E14" s="12">
        <f t="shared" si="7"/>
        <v>5039.6476973684212</v>
      </c>
      <c r="F14" s="13">
        <f t="shared" si="0"/>
        <v>11664</v>
      </c>
      <c r="G14" s="13">
        <f t="shared" si="8"/>
        <v>7171.2000000000007</v>
      </c>
      <c r="H14" s="14">
        <f t="shared" si="8"/>
        <v>7171.2000000000007</v>
      </c>
      <c r="I14" s="15">
        <f t="shared" si="1"/>
        <v>26006.400000000001</v>
      </c>
      <c r="J14" s="15">
        <f t="shared" si="2"/>
        <v>7395.5106642315768</v>
      </c>
      <c r="K14" s="15">
        <f t="shared" si="9"/>
        <v>4120121.2908730176</v>
      </c>
      <c r="L14" s="15">
        <f t="shared" si="10"/>
        <v>0</v>
      </c>
      <c r="N14" s="2">
        <v>41952.999999956024</v>
      </c>
      <c r="O14" s="42">
        <f t="shared" si="3"/>
        <v>0.14684476918084177</v>
      </c>
      <c r="P14" s="12">
        <f t="shared" si="11"/>
        <v>12687.388057224729</v>
      </c>
      <c r="Q14" s="12">
        <f t="shared" si="12"/>
        <v>1397.6052631578948</v>
      </c>
      <c r="R14" s="12">
        <f t="shared" si="13"/>
        <v>1439.5334210526316</v>
      </c>
      <c r="S14" s="13">
        <f t="shared" si="14"/>
        <v>7171.2000000000007</v>
      </c>
      <c r="T14" s="13">
        <f t="shared" si="22"/>
        <v>0</v>
      </c>
      <c r="U14" s="14">
        <v>0</v>
      </c>
      <c r="V14" s="15">
        <f t="shared" si="23"/>
        <v>7171.2000000000007</v>
      </c>
      <c r="W14" s="15">
        <f t="shared" si="15"/>
        <v>4076.6546361720975</v>
      </c>
      <c r="X14" s="15">
        <f t="shared" si="28"/>
        <v>6518000</v>
      </c>
      <c r="Y14" s="15">
        <f t="shared" si="24"/>
        <v>171803.85862681246</v>
      </c>
      <c r="Z14" s="15">
        <f t="shared" si="17"/>
        <v>6518000</v>
      </c>
      <c r="AB14" s="2">
        <v>41952.999999956024</v>
      </c>
      <c r="AC14" s="12">
        <f t="shared" si="4"/>
        <v>4192.8637313123936</v>
      </c>
      <c r="AD14" s="12">
        <f t="shared" si="18"/>
        <v>548.03950756578945</v>
      </c>
      <c r="AE14" s="12">
        <f t="shared" si="27"/>
        <v>564.48069279276319</v>
      </c>
      <c r="AF14" s="13">
        <f t="shared" si="20"/>
        <v>4147.2</v>
      </c>
      <c r="AG14" s="15">
        <f t="shared" si="5"/>
        <v>4147.2</v>
      </c>
      <c r="AH14" s="15">
        <f t="shared" si="21"/>
        <v>-518.81696148036917</v>
      </c>
      <c r="AI14" s="15">
        <f t="shared" si="25"/>
        <v>2942470.4895295156</v>
      </c>
      <c r="AJ14" s="15">
        <f t="shared" si="26"/>
        <v>22367.928521548245</v>
      </c>
    </row>
    <row r="15" spans="1:36" x14ac:dyDescent="0.15">
      <c r="A15" s="2">
        <v>41953.999999955966</v>
      </c>
      <c r="B15" s="42">
        <v>0.80702535799999997</v>
      </c>
      <c r="C15" s="12">
        <f t="shared" si="6"/>
        <v>69726.990931199995</v>
      </c>
      <c r="D15" s="12">
        <f>Výpar!$O$18/30</f>
        <v>4892.8618421052633</v>
      </c>
      <c r="E15" s="12">
        <f t="shared" si="7"/>
        <v>5039.6476973684212</v>
      </c>
      <c r="F15" s="13">
        <f t="shared" si="0"/>
        <v>11664</v>
      </c>
      <c r="G15" s="13">
        <f t="shared" si="8"/>
        <v>7171.2000000000007</v>
      </c>
      <c r="H15" s="14">
        <f t="shared" si="8"/>
        <v>7171.2000000000007</v>
      </c>
      <c r="I15" s="15">
        <f t="shared" si="1"/>
        <v>26006.400000000001</v>
      </c>
      <c r="J15" s="15">
        <f t="shared" si="2"/>
        <v>38680.943233831567</v>
      </c>
      <c r="K15" s="15">
        <f t="shared" si="9"/>
        <v>4158802.2341068494</v>
      </c>
      <c r="L15" s="15">
        <f t="shared" si="10"/>
        <v>0</v>
      </c>
      <c r="N15" s="2">
        <v>41953.999999955966</v>
      </c>
      <c r="O15" s="42">
        <f t="shared" si="3"/>
        <v>0.2663535071251088</v>
      </c>
      <c r="P15" s="12">
        <f t="shared" si="11"/>
        <v>23012.943015609402</v>
      </c>
      <c r="Q15" s="12">
        <f t="shared" si="12"/>
        <v>1397.6052631578948</v>
      </c>
      <c r="R15" s="12">
        <f t="shared" si="13"/>
        <v>1439.5334210526316</v>
      </c>
      <c r="S15" s="13">
        <f t="shared" si="14"/>
        <v>7171.2000000000007</v>
      </c>
      <c r="T15" s="13">
        <f t="shared" si="22"/>
        <v>0</v>
      </c>
      <c r="U15" s="14">
        <v>0</v>
      </c>
      <c r="V15" s="15">
        <f t="shared" si="23"/>
        <v>7171.2000000000007</v>
      </c>
      <c r="W15" s="15">
        <f t="shared" si="15"/>
        <v>14402.209594556771</v>
      </c>
      <c r="X15" s="15">
        <f t="shared" si="28"/>
        <v>6518000</v>
      </c>
      <c r="Y15" s="15">
        <f t="shared" si="24"/>
        <v>186206.06822136923</v>
      </c>
      <c r="Z15" s="15">
        <f t="shared" si="17"/>
        <v>6518000</v>
      </c>
      <c r="AB15" s="2">
        <v>41953.999999955966</v>
      </c>
      <c r="AC15" s="12">
        <f t="shared" si="4"/>
        <v>7605.2008250793606</v>
      </c>
      <c r="AD15" s="12">
        <f t="shared" si="18"/>
        <v>548.03950756578945</v>
      </c>
      <c r="AE15" s="12">
        <f t="shared" si="27"/>
        <v>564.48069279276319</v>
      </c>
      <c r="AF15" s="13">
        <f t="shared" si="20"/>
        <v>4147.2</v>
      </c>
      <c r="AG15" s="15">
        <f t="shared" si="5"/>
        <v>4147.2</v>
      </c>
      <c r="AH15" s="15">
        <f t="shared" si="21"/>
        <v>2893.5201322865978</v>
      </c>
      <c r="AI15" s="15">
        <f t="shared" si="25"/>
        <v>2945364.0096618021</v>
      </c>
      <c r="AJ15" s="15">
        <f t="shared" si="26"/>
        <v>24932.008315636624</v>
      </c>
    </row>
    <row r="16" spans="1:36" x14ac:dyDescent="0.15">
      <c r="A16" s="2">
        <v>41954.999999955908</v>
      </c>
      <c r="B16" s="42">
        <v>0.51406277099999997</v>
      </c>
      <c r="C16" s="12">
        <f t="shared" si="6"/>
        <v>44415.023414399999</v>
      </c>
      <c r="D16" s="12">
        <f>Výpar!$O$18/30</f>
        <v>4892.8618421052633</v>
      </c>
      <c r="E16" s="12">
        <f t="shared" si="7"/>
        <v>5039.6476973684212</v>
      </c>
      <c r="F16" s="13">
        <f t="shared" si="0"/>
        <v>11664</v>
      </c>
      <c r="G16" s="13">
        <f t="shared" si="8"/>
        <v>7171.2000000000007</v>
      </c>
      <c r="H16" s="14">
        <f t="shared" si="8"/>
        <v>7171.2000000000007</v>
      </c>
      <c r="I16" s="15">
        <f t="shared" si="1"/>
        <v>26006.400000000001</v>
      </c>
      <c r="J16" s="15">
        <f t="shared" si="2"/>
        <v>13368.975717031575</v>
      </c>
      <c r="K16" s="15">
        <f t="shared" si="9"/>
        <v>4172171.2098238808</v>
      </c>
      <c r="L16" s="15">
        <f t="shared" si="10"/>
        <v>0</v>
      </c>
      <c r="N16" s="2">
        <v>41954.999999955908</v>
      </c>
      <c r="O16" s="42">
        <f t="shared" si="3"/>
        <v>0.16966309742438315</v>
      </c>
      <c r="P16" s="12">
        <f t="shared" si="11"/>
        <v>14658.891617466705</v>
      </c>
      <c r="Q16" s="12">
        <f t="shared" si="12"/>
        <v>1397.6052631578948</v>
      </c>
      <c r="R16" s="12">
        <f t="shared" si="13"/>
        <v>1439.5334210526316</v>
      </c>
      <c r="S16" s="13">
        <f t="shared" si="14"/>
        <v>7171.2000000000007</v>
      </c>
      <c r="T16" s="13">
        <f t="shared" si="22"/>
        <v>0</v>
      </c>
      <c r="U16" s="14">
        <v>0</v>
      </c>
      <c r="V16" s="15">
        <f t="shared" si="23"/>
        <v>7171.2000000000007</v>
      </c>
      <c r="W16" s="15">
        <f t="shared" si="15"/>
        <v>6048.1581964140732</v>
      </c>
      <c r="X16" s="15">
        <f t="shared" si="28"/>
        <v>6518000</v>
      </c>
      <c r="Y16" s="15">
        <f t="shared" si="24"/>
        <v>192254.2264177833</v>
      </c>
      <c r="Z16" s="15">
        <f t="shared" si="17"/>
        <v>6518000</v>
      </c>
      <c r="AB16" s="2">
        <v>41954.999999955908</v>
      </c>
      <c r="AC16" s="12">
        <f t="shared" si="4"/>
        <v>4844.3962403369524</v>
      </c>
      <c r="AD16" s="12">
        <f t="shared" si="18"/>
        <v>548.03950756578945</v>
      </c>
      <c r="AE16" s="12">
        <f t="shared" si="27"/>
        <v>564.48069279276319</v>
      </c>
      <c r="AF16" s="13">
        <f t="shared" si="20"/>
        <v>4147.2</v>
      </c>
      <c r="AG16" s="15">
        <f t="shared" si="5"/>
        <v>4147.2</v>
      </c>
      <c r="AH16" s="15">
        <f t="shared" si="21"/>
        <v>132.71554754418958</v>
      </c>
      <c r="AI16" s="15">
        <f t="shared" si="25"/>
        <v>2945496.7252093465</v>
      </c>
      <c r="AJ16" s="15">
        <f t="shared" si="26"/>
        <v>24867.99907252736</v>
      </c>
    </row>
    <row r="17" spans="1:36" x14ac:dyDescent="0.15">
      <c r="A17" s="2">
        <v>41955.999999955849</v>
      </c>
      <c r="B17" s="42">
        <v>1.2283845309999999</v>
      </c>
      <c r="C17" s="12">
        <f t="shared" si="6"/>
        <v>106132.42347839999</v>
      </c>
      <c r="D17" s="12">
        <f>Výpar!$O$18/30</f>
        <v>4892.8618421052633</v>
      </c>
      <c r="E17" s="12">
        <f t="shared" si="7"/>
        <v>5039.6476973684212</v>
      </c>
      <c r="F17" s="13">
        <f t="shared" si="0"/>
        <v>11664</v>
      </c>
      <c r="G17" s="13">
        <f t="shared" si="8"/>
        <v>7171.2000000000007</v>
      </c>
      <c r="H17" s="14">
        <f t="shared" si="8"/>
        <v>7171.2000000000007</v>
      </c>
      <c r="I17" s="15">
        <f t="shared" si="1"/>
        <v>26006.400000000001</v>
      </c>
      <c r="J17" s="15">
        <f t="shared" si="2"/>
        <v>75086.375781031558</v>
      </c>
      <c r="K17" s="15">
        <f t="shared" si="9"/>
        <v>4247257.5856049126</v>
      </c>
      <c r="L17" s="15">
        <f t="shared" si="10"/>
        <v>0</v>
      </c>
      <c r="N17" s="2">
        <v>41955.999999955849</v>
      </c>
      <c r="O17" s="42">
        <f t="shared" si="3"/>
        <v>0.40542038076835984</v>
      </c>
      <c r="P17" s="12">
        <f t="shared" si="11"/>
        <v>35028.320898386293</v>
      </c>
      <c r="Q17" s="12">
        <f t="shared" si="12"/>
        <v>1397.6052631578948</v>
      </c>
      <c r="R17" s="12">
        <f t="shared" si="13"/>
        <v>1439.5334210526316</v>
      </c>
      <c r="S17" s="13">
        <f t="shared" si="14"/>
        <v>7171.2000000000007</v>
      </c>
      <c r="T17" s="13">
        <f t="shared" si="22"/>
        <v>0</v>
      </c>
      <c r="U17" s="14">
        <v>0</v>
      </c>
      <c r="V17" s="15">
        <f t="shared" si="23"/>
        <v>7171.2000000000007</v>
      </c>
      <c r="W17" s="15">
        <f t="shared" si="15"/>
        <v>26417.587477333662</v>
      </c>
      <c r="X17" s="15">
        <f t="shared" si="28"/>
        <v>6518000</v>
      </c>
      <c r="Y17" s="15">
        <f t="shared" si="24"/>
        <v>218671.81389511697</v>
      </c>
      <c r="Z17" s="15">
        <f t="shared" si="17"/>
        <v>6518000</v>
      </c>
      <c r="AB17" s="2">
        <v>41955.999999955849</v>
      </c>
      <c r="AC17" s="12">
        <f t="shared" si="4"/>
        <v>11575.982038318954</v>
      </c>
      <c r="AD17" s="12">
        <f t="shared" si="18"/>
        <v>548.03950756578945</v>
      </c>
      <c r="AE17" s="12">
        <f t="shared" si="27"/>
        <v>564.48069279276319</v>
      </c>
      <c r="AF17" s="13">
        <f t="shared" si="20"/>
        <v>4147.2</v>
      </c>
      <c r="AG17" s="15">
        <f t="shared" si="5"/>
        <v>4147.2</v>
      </c>
      <c r="AH17" s="15">
        <f t="shared" si="21"/>
        <v>6864.3013455261917</v>
      </c>
      <c r="AI17" s="15">
        <f t="shared" si="25"/>
        <v>2945693.45</v>
      </c>
      <c r="AJ17" s="15">
        <f t="shared" si="26"/>
        <v>31732.30041805355</v>
      </c>
    </row>
    <row r="18" spans="1:36" x14ac:dyDescent="0.15">
      <c r="A18" s="2">
        <v>41956.999999955791</v>
      </c>
      <c r="B18" s="42">
        <v>1.3852006910000001</v>
      </c>
      <c r="C18" s="12">
        <f t="shared" si="6"/>
        <v>119681.33970240002</v>
      </c>
      <c r="D18" s="12">
        <f>Výpar!$O$18/30</f>
        <v>4892.8618421052633</v>
      </c>
      <c r="E18" s="12">
        <f t="shared" si="7"/>
        <v>5039.6476973684212</v>
      </c>
      <c r="F18" s="13">
        <f t="shared" si="0"/>
        <v>11664</v>
      </c>
      <c r="G18" s="13">
        <f t="shared" si="8"/>
        <v>7171.2000000000007</v>
      </c>
      <c r="H18" s="14">
        <f t="shared" si="8"/>
        <v>7171.2000000000007</v>
      </c>
      <c r="I18" s="15">
        <f t="shared" si="1"/>
        <v>26006.400000000001</v>
      </c>
      <c r="J18" s="15">
        <f t="shared" si="2"/>
        <v>88635.292005031588</v>
      </c>
      <c r="K18" s="15">
        <f t="shared" si="9"/>
        <v>4335892.877609944</v>
      </c>
      <c r="L18" s="15">
        <f t="shared" si="10"/>
        <v>0</v>
      </c>
      <c r="N18" s="2">
        <v>41956.999999955791</v>
      </c>
      <c r="O18" s="42">
        <f t="shared" si="3"/>
        <v>0.45717654155790999</v>
      </c>
      <c r="P18" s="12">
        <f t="shared" si="11"/>
        <v>39500.053190603423</v>
      </c>
      <c r="Q18" s="12">
        <f t="shared" si="12"/>
        <v>1397.6052631578948</v>
      </c>
      <c r="R18" s="12">
        <f t="shared" si="13"/>
        <v>1439.5334210526316</v>
      </c>
      <c r="S18" s="13">
        <f t="shared" si="14"/>
        <v>7171.2000000000007</v>
      </c>
      <c r="T18" s="13">
        <f t="shared" si="22"/>
        <v>0</v>
      </c>
      <c r="U18" s="14">
        <v>0</v>
      </c>
      <c r="V18" s="15">
        <f t="shared" si="23"/>
        <v>7171.2000000000007</v>
      </c>
      <c r="W18" s="15">
        <f t="shared" si="15"/>
        <v>30889.319769550792</v>
      </c>
      <c r="X18" s="15">
        <f t="shared" si="28"/>
        <v>6518000</v>
      </c>
      <c r="Y18" s="15">
        <f t="shared" si="24"/>
        <v>249561.13366466775</v>
      </c>
      <c r="Z18" s="15">
        <f t="shared" si="17"/>
        <v>6518000</v>
      </c>
      <c r="AB18" s="2">
        <v>41956.999999955791</v>
      </c>
      <c r="AC18" s="12">
        <f t="shared" si="4"/>
        <v>13053.777472620262</v>
      </c>
      <c r="AD18" s="12">
        <f t="shared" si="18"/>
        <v>548.03950756578945</v>
      </c>
      <c r="AE18" s="12">
        <f t="shared" si="27"/>
        <v>564.48069279276319</v>
      </c>
      <c r="AF18" s="13">
        <f t="shared" si="20"/>
        <v>4147.2</v>
      </c>
      <c r="AG18" s="15">
        <f t="shared" si="5"/>
        <v>4147.2</v>
      </c>
      <c r="AH18" s="15">
        <f t="shared" si="21"/>
        <v>8342.0967798274996</v>
      </c>
      <c r="AI18" s="15">
        <f t="shared" si="25"/>
        <v>2945693.45</v>
      </c>
      <c r="AJ18" s="15">
        <f t="shared" si="26"/>
        <v>40074.397197881051</v>
      </c>
    </row>
    <row r="19" spans="1:36" x14ac:dyDescent="0.15">
      <c r="A19" s="2">
        <v>41957.999999955733</v>
      </c>
      <c r="B19" s="42">
        <v>1.7868940360000001</v>
      </c>
      <c r="C19" s="12">
        <f t="shared" si="6"/>
        <v>154387.6447104</v>
      </c>
      <c r="D19" s="12">
        <f>Výpar!$O$18/30</f>
        <v>4892.8618421052633</v>
      </c>
      <c r="E19" s="12">
        <f t="shared" si="7"/>
        <v>5039.6476973684212</v>
      </c>
      <c r="F19" s="13">
        <f t="shared" si="0"/>
        <v>11664</v>
      </c>
      <c r="G19" s="13">
        <f t="shared" si="8"/>
        <v>7171.2000000000007</v>
      </c>
      <c r="H19" s="14">
        <f t="shared" si="8"/>
        <v>7171.2000000000007</v>
      </c>
      <c r="I19" s="15">
        <f t="shared" si="1"/>
        <v>26006.400000000001</v>
      </c>
      <c r="J19" s="15">
        <f t="shared" si="2"/>
        <v>123341.59701303157</v>
      </c>
      <c r="K19" s="15">
        <f t="shared" si="9"/>
        <v>4459234.4746229751</v>
      </c>
      <c r="L19" s="15">
        <f t="shared" si="10"/>
        <v>0</v>
      </c>
      <c r="N19" s="2">
        <v>41957.999999955733</v>
      </c>
      <c r="O19" s="42">
        <f t="shared" si="3"/>
        <v>0.58975283568417991</v>
      </c>
      <c r="P19" s="12">
        <f t="shared" si="11"/>
        <v>50954.645003113146</v>
      </c>
      <c r="Q19" s="12">
        <f t="shared" si="12"/>
        <v>1397.6052631578948</v>
      </c>
      <c r="R19" s="12">
        <f t="shared" si="13"/>
        <v>1439.5334210526316</v>
      </c>
      <c r="S19" s="13">
        <f t="shared" si="14"/>
        <v>7171.2000000000007</v>
      </c>
      <c r="T19" s="13">
        <f t="shared" si="22"/>
        <v>0</v>
      </c>
      <c r="U19" s="14">
        <v>0</v>
      </c>
      <c r="V19" s="15">
        <f t="shared" si="23"/>
        <v>7171.2000000000007</v>
      </c>
      <c r="W19" s="15">
        <f t="shared" si="15"/>
        <v>42343.911582060515</v>
      </c>
      <c r="X19" s="15">
        <f t="shared" si="28"/>
        <v>6518000</v>
      </c>
      <c r="Y19" s="15">
        <f t="shared" si="24"/>
        <v>291905.04524672829</v>
      </c>
      <c r="Z19" s="15">
        <f t="shared" si="17"/>
        <v>6518000</v>
      </c>
      <c r="AB19" s="2">
        <v>41957</v>
      </c>
      <c r="AC19" s="12">
        <f t="shared" si="4"/>
        <v>16839.232946279477</v>
      </c>
      <c r="AD19" s="12">
        <f t="shared" si="18"/>
        <v>548.03950756578945</v>
      </c>
      <c r="AE19" s="12">
        <f t="shared" si="27"/>
        <v>564.48069279276319</v>
      </c>
      <c r="AF19" s="13">
        <f t="shared" si="20"/>
        <v>4147.2</v>
      </c>
      <c r="AG19" s="15">
        <f t="shared" si="5"/>
        <v>4147.2</v>
      </c>
      <c r="AH19" s="15">
        <f t="shared" si="21"/>
        <v>12127.552253486714</v>
      </c>
      <c r="AI19" s="15">
        <f t="shared" si="25"/>
        <v>2945693.45</v>
      </c>
      <c r="AJ19" s="15">
        <f t="shared" si="26"/>
        <v>52201.949451367764</v>
      </c>
    </row>
    <row r="20" spans="1:36" x14ac:dyDescent="0.15">
      <c r="A20" s="2">
        <v>41958.999999955675</v>
      </c>
      <c r="B20" s="42">
        <v>1.4722931480000001</v>
      </c>
      <c r="C20" s="12">
        <f t="shared" si="6"/>
        <v>127206.12798720002</v>
      </c>
      <c r="D20" s="12">
        <f>Výpar!$O$18/30</f>
        <v>4892.8618421052633</v>
      </c>
      <c r="E20" s="12">
        <f t="shared" si="7"/>
        <v>5039.6476973684212</v>
      </c>
      <c r="F20" s="13">
        <f t="shared" si="0"/>
        <v>11664</v>
      </c>
      <c r="G20" s="13">
        <f t="shared" si="8"/>
        <v>7171.2000000000007</v>
      </c>
      <c r="H20" s="14">
        <f t="shared" si="8"/>
        <v>7171.2000000000007</v>
      </c>
      <c r="I20" s="15">
        <f t="shared" si="1"/>
        <v>26006.400000000001</v>
      </c>
      <c r="J20" s="15">
        <f t="shared" si="2"/>
        <v>96160.080289831589</v>
      </c>
      <c r="K20" s="15">
        <f t="shared" si="9"/>
        <v>4555394.5549128065</v>
      </c>
      <c r="L20" s="15">
        <f t="shared" si="10"/>
        <v>0</v>
      </c>
      <c r="N20" s="2">
        <v>41958.999999955675</v>
      </c>
      <c r="O20" s="42">
        <f t="shared" si="3"/>
        <v>0.48592084449230766</v>
      </c>
      <c r="P20" s="12">
        <f t="shared" si="11"/>
        <v>41983.56096413538</v>
      </c>
      <c r="Q20" s="12">
        <f t="shared" si="12"/>
        <v>1397.6052631578948</v>
      </c>
      <c r="R20" s="12">
        <f t="shared" si="13"/>
        <v>1439.5334210526316</v>
      </c>
      <c r="S20" s="13">
        <f t="shared" si="14"/>
        <v>7171.2000000000007</v>
      </c>
      <c r="T20" s="13">
        <f t="shared" si="22"/>
        <v>0</v>
      </c>
      <c r="U20" s="14">
        <v>0</v>
      </c>
      <c r="V20" s="15">
        <f t="shared" si="23"/>
        <v>7171.2000000000007</v>
      </c>
      <c r="W20" s="15">
        <f t="shared" si="15"/>
        <v>33372.827543082749</v>
      </c>
      <c r="X20" s="15">
        <f t="shared" si="28"/>
        <v>6518000</v>
      </c>
      <c r="Y20" s="15">
        <f t="shared" si="24"/>
        <v>325277.87278981105</v>
      </c>
      <c r="Z20" s="15">
        <f t="shared" si="17"/>
        <v>6518000</v>
      </c>
      <c r="AB20" s="2">
        <v>41958.999999955675</v>
      </c>
      <c r="AC20" s="12">
        <f t="shared" si="4"/>
        <v>13874.51454025846</v>
      </c>
      <c r="AD20" s="12">
        <f t="shared" si="18"/>
        <v>548.03950756578945</v>
      </c>
      <c r="AE20" s="12">
        <f t="shared" si="27"/>
        <v>564.48069279276319</v>
      </c>
      <c r="AF20" s="13">
        <f t="shared" si="20"/>
        <v>4147.2</v>
      </c>
      <c r="AG20" s="15">
        <f t="shared" si="5"/>
        <v>4147.2</v>
      </c>
      <c r="AH20" s="15">
        <f t="shared" si="21"/>
        <v>9162.8338474656975</v>
      </c>
      <c r="AI20" s="15">
        <f t="shared" si="25"/>
        <v>2945693.45</v>
      </c>
      <c r="AJ20" s="15">
        <f t="shared" si="26"/>
        <v>61364.783298833463</v>
      </c>
    </row>
    <row r="21" spans="1:36" x14ac:dyDescent="0.15">
      <c r="A21" s="2">
        <v>41959.999999955617</v>
      </c>
      <c r="B21" s="42">
        <v>1.0267433720000001</v>
      </c>
      <c r="C21" s="12">
        <f t="shared" si="6"/>
        <v>88710.627340800012</v>
      </c>
      <c r="D21" s="12">
        <f>Výpar!$O$18/30</f>
        <v>4892.8618421052633</v>
      </c>
      <c r="E21" s="12">
        <f t="shared" si="7"/>
        <v>5039.6476973684212</v>
      </c>
      <c r="F21" s="13">
        <f t="shared" si="0"/>
        <v>11664</v>
      </c>
      <c r="G21" s="13">
        <f t="shared" si="8"/>
        <v>7171.2000000000007</v>
      </c>
      <c r="H21" s="14">
        <f t="shared" si="8"/>
        <v>7171.2000000000007</v>
      </c>
      <c r="I21" s="15">
        <f t="shared" si="1"/>
        <v>26006.400000000001</v>
      </c>
      <c r="J21" s="15">
        <f t="shared" si="2"/>
        <v>57664.579643431585</v>
      </c>
      <c r="K21" s="15">
        <f t="shared" si="9"/>
        <v>4613059.1345562376</v>
      </c>
      <c r="L21" s="15">
        <f t="shared" si="10"/>
        <v>0</v>
      </c>
      <c r="N21" s="2">
        <v>41959.999999955617</v>
      </c>
      <c r="O21" s="42">
        <f t="shared" si="3"/>
        <v>0.33887001856719878</v>
      </c>
      <c r="P21" s="12">
        <f t="shared" si="11"/>
        <v>29278.369604205975</v>
      </c>
      <c r="Q21" s="12">
        <f t="shared" si="12"/>
        <v>1397.6052631578948</v>
      </c>
      <c r="R21" s="12">
        <f t="shared" si="13"/>
        <v>1439.5334210526316</v>
      </c>
      <c r="S21" s="13">
        <f t="shared" si="14"/>
        <v>7171.2000000000007</v>
      </c>
      <c r="T21" s="13">
        <f t="shared" si="22"/>
        <v>0</v>
      </c>
      <c r="U21" s="14">
        <v>0</v>
      </c>
      <c r="V21" s="15">
        <f t="shared" si="23"/>
        <v>7171.2000000000007</v>
      </c>
      <c r="W21" s="15">
        <f t="shared" si="15"/>
        <v>20667.636183153343</v>
      </c>
      <c r="X21" s="15">
        <f t="shared" si="28"/>
        <v>6518000</v>
      </c>
      <c r="Y21" s="15">
        <f t="shared" si="24"/>
        <v>345945.50897296437</v>
      </c>
      <c r="Z21" s="15">
        <f t="shared" si="17"/>
        <v>6518000</v>
      </c>
      <c r="AB21" s="2">
        <v>41959.999999955617</v>
      </c>
      <c r="AC21" s="12">
        <f t="shared" si="4"/>
        <v>9675.7672636590996</v>
      </c>
      <c r="AD21" s="12">
        <f t="shared" si="18"/>
        <v>548.03950756578945</v>
      </c>
      <c r="AE21" s="12">
        <f t="shared" si="27"/>
        <v>564.48069279276319</v>
      </c>
      <c r="AF21" s="13">
        <f t="shared" si="20"/>
        <v>4147.2</v>
      </c>
      <c r="AG21" s="15">
        <f t="shared" si="5"/>
        <v>4147.2</v>
      </c>
      <c r="AH21" s="15">
        <f t="shared" si="21"/>
        <v>4964.0865708663368</v>
      </c>
      <c r="AI21" s="15">
        <f t="shared" si="25"/>
        <v>2945693.45</v>
      </c>
      <c r="AJ21" s="15">
        <f t="shared" si="26"/>
        <v>66328.869869699804</v>
      </c>
    </row>
    <row r="22" spans="1:36" x14ac:dyDescent="0.15">
      <c r="A22" s="2">
        <v>41960.999999955558</v>
      </c>
      <c r="B22" s="42">
        <v>2.6997418340000001</v>
      </c>
      <c r="C22" s="12">
        <f t="shared" si="6"/>
        <v>233257.69445760001</v>
      </c>
      <c r="D22" s="12">
        <f>Výpar!$O$18/30</f>
        <v>4892.8618421052633</v>
      </c>
      <c r="E22" s="12">
        <f t="shared" si="7"/>
        <v>5039.6476973684212</v>
      </c>
      <c r="F22" s="13">
        <f t="shared" si="0"/>
        <v>11664</v>
      </c>
      <c r="G22" s="13">
        <f t="shared" si="8"/>
        <v>7171.2000000000007</v>
      </c>
      <c r="H22" s="14">
        <f t="shared" si="8"/>
        <v>7171.2000000000007</v>
      </c>
      <c r="I22" s="15">
        <f t="shared" si="1"/>
        <v>26006.400000000001</v>
      </c>
      <c r="J22" s="15">
        <f t="shared" si="2"/>
        <v>202211.64676023158</v>
      </c>
      <c r="K22" s="15">
        <f t="shared" si="9"/>
        <v>4815270.7813164694</v>
      </c>
      <c r="L22" s="15">
        <f t="shared" si="10"/>
        <v>0</v>
      </c>
      <c r="N22" s="2">
        <v>41960.999999955558</v>
      </c>
      <c r="O22" s="42">
        <f t="shared" si="3"/>
        <v>0.89103235566269945</v>
      </c>
      <c r="P22" s="12">
        <f t="shared" si="11"/>
        <v>76985.195529257238</v>
      </c>
      <c r="Q22" s="12">
        <f t="shared" si="12"/>
        <v>1397.6052631578948</v>
      </c>
      <c r="R22" s="12">
        <f t="shared" si="13"/>
        <v>1439.5334210526316</v>
      </c>
      <c r="S22" s="13">
        <f t="shared" si="14"/>
        <v>7171.2000000000007</v>
      </c>
      <c r="T22" s="13">
        <f t="shared" si="22"/>
        <v>0</v>
      </c>
      <c r="U22" s="14">
        <v>0</v>
      </c>
      <c r="V22" s="15">
        <f t="shared" si="23"/>
        <v>7171.2000000000007</v>
      </c>
      <c r="W22" s="15">
        <f t="shared" si="15"/>
        <v>68374.462108204607</v>
      </c>
      <c r="X22" s="15">
        <f t="shared" si="28"/>
        <v>6518000</v>
      </c>
      <c r="Y22" s="15">
        <f t="shared" si="24"/>
        <v>414319.97108116897</v>
      </c>
      <c r="Z22" s="15">
        <f t="shared" si="17"/>
        <v>6518000</v>
      </c>
      <c r="AB22" s="2">
        <v>41960.999999955558</v>
      </c>
      <c r="AC22" s="12">
        <f t="shared" si="4"/>
        <v>25441.677414352162</v>
      </c>
      <c r="AD22" s="12">
        <f t="shared" si="18"/>
        <v>548.03950756578945</v>
      </c>
      <c r="AE22" s="12">
        <f t="shared" si="27"/>
        <v>564.48069279276319</v>
      </c>
      <c r="AF22" s="13">
        <f t="shared" si="20"/>
        <v>4147.2</v>
      </c>
      <c r="AG22" s="15">
        <f t="shared" si="5"/>
        <v>4147.2</v>
      </c>
      <c r="AH22" s="15">
        <f t="shared" si="21"/>
        <v>20729.996721559401</v>
      </c>
      <c r="AI22" s="15">
        <f t="shared" si="25"/>
        <v>2945693.45</v>
      </c>
      <c r="AJ22" s="15">
        <f t="shared" si="26"/>
        <v>87058.866591259197</v>
      </c>
    </row>
    <row r="23" spans="1:36" x14ac:dyDescent="0.15">
      <c r="A23" s="2">
        <v>41961.9999999555</v>
      </c>
      <c r="B23" s="42">
        <v>2.224993703</v>
      </c>
      <c r="C23" s="12">
        <f t="shared" si="6"/>
        <v>192239.45593920001</v>
      </c>
      <c r="D23" s="12">
        <f>Výpar!$O$18/30</f>
        <v>4892.8618421052633</v>
      </c>
      <c r="E23" s="12">
        <f t="shared" si="7"/>
        <v>5039.6476973684212</v>
      </c>
      <c r="F23" s="13">
        <f t="shared" si="0"/>
        <v>11664</v>
      </c>
      <c r="G23" s="13">
        <f t="shared" si="8"/>
        <v>7171.2000000000007</v>
      </c>
      <c r="H23" s="14">
        <f t="shared" si="8"/>
        <v>7171.2000000000007</v>
      </c>
      <c r="I23" s="15">
        <f t="shared" si="1"/>
        <v>26006.400000000001</v>
      </c>
      <c r="J23" s="15">
        <f t="shared" si="2"/>
        <v>161193.40824183158</v>
      </c>
      <c r="K23" s="15">
        <f t="shared" si="9"/>
        <v>4976464.1895583011</v>
      </c>
      <c r="L23" s="15">
        <f t="shared" si="10"/>
        <v>0</v>
      </c>
      <c r="N23" s="2">
        <v>41961.9999999555</v>
      </c>
      <c r="O23" s="42">
        <f t="shared" si="3"/>
        <v>0.73434480125137869</v>
      </c>
      <c r="P23" s="12">
        <f t="shared" si="11"/>
        <v>63447.390828119118</v>
      </c>
      <c r="Q23" s="12">
        <f t="shared" si="12"/>
        <v>1397.6052631578948</v>
      </c>
      <c r="R23" s="12">
        <f t="shared" si="13"/>
        <v>1439.5334210526316</v>
      </c>
      <c r="S23" s="13">
        <f t="shared" si="14"/>
        <v>7171.2000000000007</v>
      </c>
      <c r="T23" s="13">
        <f t="shared" si="22"/>
        <v>0</v>
      </c>
      <c r="U23" s="14">
        <v>0</v>
      </c>
      <c r="V23" s="15">
        <f t="shared" si="23"/>
        <v>7171.2000000000007</v>
      </c>
      <c r="W23" s="15">
        <f t="shared" si="15"/>
        <v>54836.657407066486</v>
      </c>
      <c r="X23" s="15">
        <f t="shared" si="28"/>
        <v>6518000</v>
      </c>
      <c r="Y23" s="15">
        <f t="shared" si="24"/>
        <v>469156.62848823547</v>
      </c>
      <c r="Z23" s="15">
        <f t="shared" si="17"/>
        <v>6518000</v>
      </c>
      <c r="AB23" s="2">
        <v>41961.9999999555</v>
      </c>
      <c r="AC23" s="12">
        <f t="shared" si="4"/>
        <v>20967.772298738575</v>
      </c>
      <c r="AD23" s="12">
        <f t="shared" si="18"/>
        <v>548.03950756578945</v>
      </c>
      <c r="AE23" s="12">
        <f t="shared" si="27"/>
        <v>564.48069279276319</v>
      </c>
      <c r="AF23" s="13">
        <f t="shared" si="20"/>
        <v>4147.2</v>
      </c>
      <c r="AG23" s="15">
        <f t="shared" si="5"/>
        <v>4147.2</v>
      </c>
      <c r="AH23" s="15">
        <f t="shared" si="21"/>
        <v>16256.091605945812</v>
      </c>
      <c r="AI23" s="15">
        <f t="shared" si="25"/>
        <v>2945693.45</v>
      </c>
      <c r="AJ23" s="15">
        <f t="shared" si="26"/>
        <v>103314.95819720501</v>
      </c>
    </row>
    <row r="24" spans="1:36" x14ac:dyDescent="0.15">
      <c r="A24" s="2">
        <v>41962.999999955442</v>
      </c>
      <c r="B24" s="42">
        <v>1.4448657</v>
      </c>
      <c r="C24" s="12">
        <f t="shared" si="6"/>
        <v>124836.39648</v>
      </c>
      <c r="D24" s="12">
        <f>Výpar!$O$18/30</f>
        <v>4892.8618421052633</v>
      </c>
      <c r="E24" s="12">
        <f t="shared" si="7"/>
        <v>5039.6476973684212</v>
      </c>
      <c r="F24" s="13">
        <f t="shared" si="0"/>
        <v>11664</v>
      </c>
      <c r="G24" s="13">
        <f t="shared" si="8"/>
        <v>7171.2000000000007</v>
      </c>
      <c r="H24" s="14">
        <f t="shared" si="8"/>
        <v>7171.2000000000007</v>
      </c>
      <c r="I24" s="15">
        <f t="shared" si="1"/>
        <v>26006.400000000001</v>
      </c>
      <c r="J24" s="15">
        <f t="shared" si="2"/>
        <v>93790.348782631569</v>
      </c>
      <c r="K24" s="15">
        <f t="shared" si="9"/>
        <v>5070254.5383409327</v>
      </c>
      <c r="L24" s="15">
        <f t="shared" si="10"/>
        <v>0</v>
      </c>
      <c r="N24" s="2">
        <v>41962.999999955442</v>
      </c>
      <c r="O24" s="42">
        <f t="shared" si="3"/>
        <v>0.47686859242380258</v>
      </c>
      <c r="P24" s="12">
        <f t="shared" si="11"/>
        <v>41201.446385416544</v>
      </c>
      <c r="Q24" s="12">
        <f t="shared" si="12"/>
        <v>1397.6052631578948</v>
      </c>
      <c r="R24" s="12">
        <f t="shared" si="13"/>
        <v>1439.5334210526316</v>
      </c>
      <c r="S24" s="13">
        <f t="shared" si="14"/>
        <v>7171.2000000000007</v>
      </c>
      <c r="T24" s="13">
        <f t="shared" si="22"/>
        <v>0</v>
      </c>
      <c r="U24" s="14">
        <v>0</v>
      </c>
      <c r="V24" s="15">
        <f t="shared" si="23"/>
        <v>7171.2000000000007</v>
      </c>
      <c r="W24" s="15">
        <f t="shared" si="15"/>
        <v>32590.712964363913</v>
      </c>
      <c r="X24" s="15">
        <f t="shared" si="28"/>
        <v>6518000</v>
      </c>
      <c r="Y24" s="15">
        <f t="shared" si="24"/>
        <v>501747.34145259939</v>
      </c>
      <c r="Z24" s="15">
        <f t="shared" si="17"/>
        <v>6518000</v>
      </c>
      <c r="AB24" s="2">
        <v>41962.999999955442</v>
      </c>
      <c r="AC24" s="12">
        <f t="shared" si="4"/>
        <v>13616.045276447026</v>
      </c>
      <c r="AD24" s="12">
        <f t="shared" si="18"/>
        <v>548.03950756578945</v>
      </c>
      <c r="AE24" s="12">
        <f t="shared" si="27"/>
        <v>564.48069279276319</v>
      </c>
      <c r="AF24" s="13">
        <f t="shared" si="20"/>
        <v>4147.2</v>
      </c>
      <c r="AG24" s="15">
        <f t="shared" si="5"/>
        <v>4147.2</v>
      </c>
      <c r="AH24" s="15">
        <f t="shared" si="21"/>
        <v>8904.3645836542637</v>
      </c>
      <c r="AI24" s="15">
        <f t="shared" si="25"/>
        <v>2945693.45</v>
      </c>
      <c r="AJ24" s="15">
        <f t="shared" si="26"/>
        <v>112219.32278085928</v>
      </c>
    </row>
    <row r="25" spans="1:36" x14ac:dyDescent="0.15">
      <c r="A25" s="2">
        <v>41963.999999955384</v>
      </c>
      <c r="B25" s="42">
        <v>0.80030298300000002</v>
      </c>
      <c r="C25" s="12">
        <f t="shared" si="6"/>
        <v>69146.177731200005</v>
      </c>
      <c r="D25" s="12">
        <f>Výpar!$O$18/30</f>
        <v>4892.8618421052633</v>
      </c>
      <c r="E25" s="12">
        <f t="shared" si="7"/>
        <v>5039.6476973684212</v>
      </c>
      <c r="F25" s="13">
        <f t="shared" si="0"/>
        <v>11664</v>
      </c>
      <c r="G25" s="13">
        <f t="shared" si="8"/>
        <v>7171.2000000000007</v>
      </c>
      <c r="H25" s="14">
        <f t="shared" si="8"/>
        <v>7171.2000000000007</v>
      </c>
      <c r="I25" s="15">
        <f t="shared" si="1"/>
        <v>26006.400000000001</v>
      </c>
      <c r="J25" s="15">
        <f t="shared" si="2"/>
        <v>38100.130033831578</v>
      </c>
      <c r="K25" s="15">
        <f t="shared" si="9"/>
        <v>5108354.6683747638</v>
      </c>
      <c r="L25" s="15">
        <f t="shared" si="10"/>
        <v>0</v>
      </c>
      <c r="N25" s="2">
        <v>41963.999999955384</v>
      </c>
      <c r="O25" s="42">
        <f t="shared" si="3"/>
        <v>0.26413483067373006</v>
      </c>
      <c r="P25" s="12">
        <f t="shared" si="11"/>
        <v>22821.249370210277</v>
      </c>
      <c r="Q25" s="12">
        <f t="shared" si="12"/>
        <v>1397.6052631578948</v>
      </c>
      <c r="R25" s="12">
        <f t="shared" si="13"/>
        <v>1439.5334210526316</v>
      </c>
      <c r="S25" s="13">
        <f t="shared" si="14"/>
        <v>7171.2000000000007</v>
      </c>
      <c r="T25" s="13">
        <f t="shared" si="22"/>
        <v>0</v>
      </c>
      <c r="U25" s="14">
        <v>0</v>
      </c>
      <c r="V25" s="15">
        <f t="shared" si="23"/>
        <v>7171.2000000000007</v>
      </c>
      <c r="W25" s="15">
        <f t="shared" si="15"/>
        <v>14210.515949157645</v>
      </c>
      <c r="X25" s="15">
        <f t="shared" si="28"/>
        <v>6518000</v>
      </c>
      <c r="Y25" s="15">
        <f t="shared" si="24"/>
        <v>515957.85740175704</v>
      </c>
      <c r="Z25" s="15">
        <f t="shared" si="17"/>
        <v>6518000</v>
      </c>
      <c r="AB25" s="2">
        <v>41963.999999955384</v>
      </c>
      <c r="AC25" s="12">
        <f t="shared" si="4"/>
        <v>7541.8508802607839</v>
      </c>
      <c r="AD25" s="12">
        <f t="shared" si="18"/>
        <v>548.03950756578945</v>
      </c>
      <c r="AE25" s="12">
        <f t="shared" si="27"/>
        <v>564.48069279276319</v>
      </c>
      <c r="AF25" s="13">
        <f t="shared" si="20"/>
        <v>4147.2</v>
      </c>
      <c r="AG25" s="15">
        <f t="shared" si="5"/>
        <v>4147.2</v>
      </c>
      <c r="AH25" s="15">
        <f t="shared" si="21"/>
        <v>2830.1701874680211</v>
      </c>
      <c r="AI25" s="15">
        <f t="shared" si="25"/>
        <v>2945693.45</v>
      </c>
      <c r="AJ25" s="15">
        <f t="shared" si="26"/>
        <v>115049.49296832729</v>
      </c>
    </row>
    <row r="26" spans="1:36" x14ac:dyDescent="0.15">
      <c r="A26" s="2">
        <v>41964.999999955326</v>
      </c>
      <c r="B26" s="42">
        <v>0.77401556299999996</v>
      </c>
      <c r="C26" s="12">
        <f t="shared" si="6"/>
        <v>66874.944643199997</v>
      </c>
      <c r="D26" s="12">
        <f>Výpar!$O$18/30</f>
        <v>4892.8618421052633</v>
      </c>
      <c r="E26" s="12">
        <f t="shared" si="7"/>
        <v>5039.6476973684212</v>
      </c>
      <c r="F26" s="13">
        <f t="shared" si="0"/>
        <v>11664</v>
      </c>
      <c r="G26" s="13">
        <f t="shared" si="8"/>
        <v>7171.2000000000007</v>
      </c>
      <c r="H26" s="14">
        <f t="shared" si="8"/>
        <v>7171.2000000000007</v>
      </c>
      <c r="I26" s="15">
        <f t="shared" si="1"/>
        <v>26006.400000000001</v>
      </c>
      <c r="J26" s="15">
        <f t="shared" si="2"/>
        <v>35828.89694583157</v>
      </c>
      <c r="K26" s="15">
        <f t="shared" si="9"/>
        <v>5144183.5653205952</v>
      </c>
      <c r="L26" s="15">
        <f t="shared" si="10"/>
        <v>0</v>
      </c>
      <c r="N26" s="2">
        <v>41964.999999955326</v>
      </c>
      <c r="O26" s="42">
        <f t="shared" si="3"/>
        <v>0.25545883748359932</v>
      </c>
      <c r="P26" s="12">
        <f t="shared" si="11"/>
        <v>22071.643558582982</v>
      </c>
      <c r="Q26" s="12">
        <f t="shared" si="12"/>
        <v>1397.6052631578948</v>
      </c>
      <c r="R26" s="12">
        <f t="shared" si="13"/>
        <v>1439.5334210526316</v>
      </c>
      <c r="S26" s="13">
        <f t="shared" si="14"/>
        <v>7171.2000000000007</v>
      </c>
      <c r="T26" s="13">
        <f t="shared" si="22"/>
        <v>0</v>
      </c>
      <c r="U26" s="14">
        <v>0</v>
      </c>
      <c r="V26" s="15">
        <f t="shared" si="23"/>
        <v>7171.2000000000007</v>
      </c>
      <c r="W26" s="15">
        <f t="shared" si="15"/>
        <v>13460.910137530351</v>
      </c>
      <c r="X26" s="15">
        <f t="shared" si="28"/>
        <v>6518000</v>
      </c>
      <c r="Y26" s="15">
        <f t="shared" si="24"/>
        <v>529418.76753928734</v>
      </c>
      <c r="Z26" s="15">
        <f t="shared" si="17"/>
        <v>6518000</v>
      </c>
      <c r="AB26" s="2">
        <v>41964.999999955326</v>
      </c>
      <c r="AC26" s="12">
        <f t="shared" si="4"/>
        <v>7294.1249491095477</v>
      </c>
      <c r="AD26" s="12">
        <f t="shared" si="18"/>
        <v>548.03950756578945</v>
      </c>
      <c r="AE26" s="12">
        <f t="shared" si="27"/>
        <v>564.48069279276319</v>
      </c>
      <c r="AF26" s="13">
        <f t="shared" si="20"/>
        <v>4147.2</v>
      </c>
      <c r="AG26" s="15">
        <f t="shared" si="5"/>
        <v>4147.2</v>
      </c>
      <c r="AH26" s="15">
        <f t="shared" si="21"/>
        <v>2582.444256316785</v>
      </c>
      <c r="AI26" s="15">
        <f t="shared" si="25"/>
        <v>2945693.45</v>
      </c>
      <c r="AJ26" s="15">
        <f t="shared" si="26"/>
        <v>117631.93722464408</v>
      </c>
    </row>
    <row r="27" spans="1:36" x14ac:dyDescent="0.15">
      <c r="A27" s="2">
        <v>41965.999999955267</v>
      </c>
      <c r="B27" s="42">
        <v>0.613524085</v>
      </c>
      <c r="C27" s="12">
        <f t="shared" si="6"/>
        <v>53008.480944000003</v>
      </c>
      <c r="D27" s="12">
        <f>Výpar!$O$18/30</f>
        <v>4892.8618421052633</v>
      </c>
      <c r="E27" s="12">
        <f t="shared" si="7"/>
        <v>5039.6476973684212</v>
      </c>
      <c r="F27" s="13">
        <f t="shared" si="0"/>
        <v>11664</v>
      </c>
      <c r="G27" s="13">
        <f t="shared" si="8"/>
        <v>7171.2000000000007</v>
      </c>
      <c r="H27" s="14">
        <f t="shared" si="8"/>
        <v>7171.2000000000007</v>
      </c>
      <c r="I27" s="15">
        <f t="shared" si="1"/>
        <v>26006.400000000001</v>
      </c>
      <c r="J27" s="15">
        <f t="shared" si="2"/>
        <v>21962.433246631579</v>
      </c>
      <c r="K27" s="15">
        <f t="shared" si="9"/>
        <v>5166145.9985672263</v>
      </c>
      <c r="L27" s="15">
        <f t="shared" si="10"/>
        <v>0</v>
      </c>
      <c r="N27" s="2">
        <v>41965.999999955267</v>
      </c>
      <c r="O27" s="42">
        <f t="shared" si="3"/>
        <v>0.20248966172568936</v>
      </c>
      <c r="P27" s="12">
        <f t="shared" si="11"/>
        <v>17495.10677309956</v>
      </c>
      <c r="Q27" s="12">
        <f t="shared" si="12"/>
        <v>1397.6052631578948</v>
      </c>
      <c r="R27" s="12">
        <f t="shared" si="13"/>
        <v>1439.5334210526316</v>
      </c>
      <c r="S27" s="13">
        <f t="shared" si="14"/>
        <v>7171.2000000000007</v>
      </c>
      <c r="T27" s="13">
        <f t="shared" si="22"/>
        <v>0</v>
      </c>
      <c r="U27" s="14">
        <v>0</v>
      </c>
      <c r="V27" s="15">
        <f t="shared" si="23"/>
        <v>7171.2000000000007</v>
      </c>
      <c r="W27" s="15">
        <f t="shared" si="15"/>
        <v>8884.3733520469286</v>
      </c>
      <c r="X27" s="15">
        <f t="shared" si="28"/>
        <v>6518000</v>
      </c>
      <c r="Y27" s="15">
        <f t="shared" si="24"/>
        <v>538303.14089133427</v>
      </c>
      <c r="Z27" s="15">
        <f t="shared" si="17"/>
        <v>6518000</v>
      </c>
      <c r="AB27" s="2">
        <v>41965.999999955267</v>
      </c>
      <c r="AC27" s="12">
        <f t="shared" si="4"/>
        <v>5781.6942568092873</v>
      </c>
      <c r="AD27" s="12">
        <f t="shared" si="18"/>
        <v>548.03950756578945</v>
      </c>
      <c r="AE27" s="12">
        <f t="shared" si="27"/>
        <v>564.48069279276319</v>
      </c>
      <c r="AF27" s="13">
        <f t="shared" si="20"/>
        <v>4147.2</v>
      </c>
      <c r="AG27" s="15">
        <f t="shared" si="5"/>
        <v>4147.2</v>
      </c>
      <c r="AH27" s="15">
        <f t="shared" si="21"/>
        <v>1070.0135640165245</v>
      </c>
      <c r="AI27" s="15">
        <f t="shared" si="25"/>
        <v>2945693.45</v>
      </c>
      <c r="AJ27" s="15">
        <f t="shared" si="26"/>
        <v>118701.9507886606</v>
      </c>
    </row>
    <row r="28" spans="1:36" x14ac:dyDescent="0.15">
      <c r="A28" s="2">
        <v>41966.999999955209</v>
      </c>
      <c r="B28" s="42">
        <v>0.86224674099999998</v>
      </c>
      <c r="C28" s="12">
        <f t="shared" si="6"/>
        <v>74498.118422400003</v>
      </c>
      <c r="D28" s="12">
        <f>Výpar!$O$18/30</f>
        <v>4892.8618421052633</v>
      </c>
      <c r="E28" s="12">
        <f t="shared" si="7"/>
        <v>5039.6476973684212</v>
      </c>
      <c r="F28" s="13">
        <f t="shared" si="0"/>
        <v>11664</v>
      </c>
      <c r="G28" s="13">
        <f t="shared" si="8"/>
        <v>7171.2000000000007</v>
      </c>
      <c r="H28" s="14">
        <f t="shared" si="8"/>
        <v>7171.2000000000007</v>
      </c>
      <c r="I28" s="15">
        <f t="shared" si="1"/>
        <v>26006.400000000001</v>
      </c>
      <c r="J28" s="15">
        <f t="shared" si="2"/>
        <v>43452.070725031575</v>
      </c>
      <c r="K28" s="15">
        <f t="shared" si="9"/>
        <v>5209598.0692922575</v>
      </c>
      <c r="L28" s="15">
        <f t="shared" si="10"/>
        <v>0</v>
      </c>
      <c r="N28" s="2">
        <v>41966.999999955209</v>
      </c>
      <c r="O28" s="42">
        <f t="shared" si="3"/>
        <v>0.28457896792946297</v>
      </c>
      <c r="P28" s="12">
        <f t="shared" si="11"/>
        <v>24587.6228291056</v>
      </c>
      <c r="Q28" s="12">
        <f t="shared" si="12"/>
        <v>1397.6052631578948</v>
      </c>
      <c r="R28" s="12">
        <f t="shared" si="13"/>
        <v>1439.5334210526316</v>
      </c>
      <c r="S28" s="13">
        <f t="shared" si="14"/>
        <v>7171.2000000000007</v>
      </c>
      <c r="T28" s="13">
        <f t="shared" si="22"/>
        <v>0</v>
      </c>
      <c r="U28" s="14">
        <v>0</v>
      </c>
      <c r="V28" s="15">
        <f t="shared" si="23"/>
        <v>7171.2000000000007</v>
      </c>
      <c r="W28" s="15">
        <f t="shared" si="15"/>
        <v>15976.889408052968</v>
      </c>
      <c r="X28" s="15">
        <f t="shared" si="28"/>
        <v>6518000</v>
      </c>
      <c r="Y28" s="15">
        <f t="shared" si="24"/>
        <v>554280.03029938729</v>
      </c>
      <c r="Z28" s="15">
        <f t="shared" si="17"/>
        <v>6518000</v>
      </c>
      <c r="AB28" s="2">
        <v>41966.999999955209</v>
      </c>
      <c r="AC28" s="12">
        <f t="shared" si="4"/>
        <v>8125.5930325738173</v>
      </c>
      <c r="AD28" s="12">
        <f t="shared" si="18"/>
        <v>548.03950756578945</v>
      </c>
      <c r="AE28" s="12">
        <f t="shared" si="27"/>
        <v>564.48069279276319</v>
      </c>
      <c r="AF28" s="13">
        <f t="shared" si="20"/>
        <v>4147.2</v>
      </c>
      <c r="AG28" s="15">
        <f t="shared" si="5"/>
        <v>4147.2</v>
      </c>
      <c r="AH28" s="15">
        <f t="shared" si="21"/>
        <v>3413.9123397810545</v>
      </c>
      <c r="AI28" s="15">
        <f t="shared" si="25"/>
        <v>2945693.45</v>
      </c>
      <c r="AJ28" s="15">
        <f t="shared" si="26"/>
        <v>122115.86312844165</v>
      </c>
    </row>
    <row r="29" spans="1:36" x14ac:dyDescent="0.15">
      <c r="A29" s="2">
        <v>41967.999999955151</v>
      </c>
      <c r="B29" s="42">
        <v>1.177364633</v>
      </c>
      <c r="C29" s="12">
        <f t="shared" si="6"/>
        <v>101724.30429120001</v>
      </c>
      <c r="D29" s="12">
        <f>Výpar!$O$18/30</f>
        <v>4892.8618421052633</v>
      </c>
      <c r="E29" s="12">
        <f t="shared" si="7"/>
        <v>5039.6476973684212</v>
      </c>
      <c r="F29" s="13">
        <f t="shared" si="0"/>
        <v>11664</v>
      </c>
      <c r="G29" s="13">
        <f t="shared" si="8"/>
        <v>7171.2000000000007</v>
      </c>
      <c r="H29" s="14">
        <f t="shared" si="8"/>
        <v>7171.2000000000007</v>
      </c>
      <c r="I29" s="15">
        <f t="shared" si="1"/>
        <v>26006.400000000001</v>
      </c>
      <c r="J29" s="15">
        <f t="shared" si="2"/>
        <v>70678.256593831582</v>
      </c>
      <c r="K29" s="15">
        <f t="shared" si="9"/>
        <v>5280276.3258860894</v>
      </c>
      <c r="L29" s="15">
        <f t="shared" si="10"/>
        <v>0</v>
      </c>
      <c r="N29" s="2">
        <v>41967.999999955151</v>
      </c>
      <c r="O29" s="42">
        <f t="shared" si="3"/>
        <v>0.38858159295239469</v>
      </c>
      <c r="P29" s="12">
        <f t="shared" si="11"/>
        <v>33573.4496310869</v>
      </c>
      <c r="Q29" s="12">
        <f t="shared" si="12"/>
        <v>1397.6052631578948</v>
      </c>
      <c r="R29" s="12">
        <f t="shared" si="13"/>
        <v>1439.5334210526316</v>
      </c>
      <c r="S29" s="13">
        <f t="shared" si="14"/>
        <v>7171.2000000000007</v>
      </c>
      <c r="T29" s="13">
        <f t="shared" si="22"/>
        <v>0</v>
      </c>
      <c r="U29" s="14">
        <v>0</v>
      </c>
      <c r="V29" s="15">
        <f t="shared" si="23"/>
        <v>7171.2000000000007</v>
      </c>
      <c r="W29" s="15">
        <f t="shared" si="15"/>
        <v>24962.716210034268</v>
      </c>
      <c r="X29" s="15">
        <f t="shared" si="28"/>
        <v>6518000</v>
      </c>
      <c r="Y29" s="15">
        <f t="shared" si="24"/>
        <v>579242.74650942162</v>
      </c>
      <c r="Z29" s="15">
        <f t="shared" si="17"/>
        <v>6518000</v>
      </c>
      <c r="AB29" s="2">
        <v>41967.999999955151</v>
      </c>
      <c r="AC29" s="12">
        <f t="shared" si="4"/>
        <v>11095.183552225948</v>
      </c>
      <c r="AD29" s="12">
        <f t="shared" si="18"/>
        <v>548.03950756578945</v>
      </c>
      <c r="AE29" s="12">
        <f t="shared" si="27"/>
        <v>564.48069279276319</v>
      </c>
      <c r="AF29" s="13">
        <f t="shared" si="20"/>
        <v>4147.2</v>
      </c>
      <c r="AG29" s="15">
        <f t="shared" si="5"/>
        <v>4147.2</v>
      </c>
      <c r="AH29" s="15">
        <f t="shared" si="21"/>
        <v>6383.5028594331852</v>
      </c>
      <c r="AI29" s="15">
        <f t="shared" si="25"/>
        <v>2945693.45</v>
      </c>
      <c r="AJ29" s="15">
        <f t="shared" si="26"/>
        <v>128499.36598787483</v>
      </c>
    </row>
    <row r="30" spans="1:36" x14ac:dyDescent="0.15">
      <c r="A30" s="2">
        <v>41968.999999955093</v>
      </c>
      <c r="B30" s="42">
        <v>0.96353393300000001</v>
      </c>
      <c r="C30" s="12">
        <f t="shared" si="6"/>
        <v>83249.331811199998</v>
      </c>
      <c r="D30" s="12">
        <f>Výpar!$O$18/30</f>
        <v>4892.8618421052633</v>
      </c>
      <c r="E30" s="12">
        <f t="shared" si="7"/>
        <v>5039.6476973684212</v>
      </c>
      <c r="F30" s="13">
        <f t="shared" si="0"/>
        <v>11664</v>
      </c>
      <c r="G30" s="13">
        <f t="shared" si="8"/>
        <v>7171.2000000000007</v>
      </c>
      <c r="H30" s="14">
        <f t="shared" si="8"/>
        <v>7171.2000000000007</v>
      </c>
      <c r="I30" s="15">
        <f t="shared" si="1"/>
        <v>26006.400000000001</v>
      </c>
      <c r="J30" s="15">
        <f t="shared" si="2"/>
        <v>52203.284113831571</v>
      </c>
      <c r="K30" s="15">
        <f t="shared" si="9"/>
        <v>5332479.6099999212</v>
      </c>
      <c r="L30" s="15">
        <f t="shared" si="10"/>
        <v>0</v>
      </c>
      <c r="N30" s="2">
        <v>41968.999999955093</v>
      </c>
      <c r="O30" s="42">
        <f t="shared" si="3"/>
        <v>0.31800815147198835</v>
      </c>
      <c r="P30" s="12">
        <f t="shared" si="11"/>
        <v>27475.904287179794</v>
      </c>
      <c r="Q30" s="12">
        <f t="shared" si="12"/>
        <v>1397.6052631578948</v>
      </c>
      <c r="R30" s="12">
        <f t="shared" si="13"/>
        <v>1439.5334210526316</v>
      </c>
      <c r="S30" s="13">
        <f t="shared" si="14"/>
        <v>7171.2000000000007</v>
      </c>
      <c r="T30" s="13">
        <f t="shared" si="22"/>
        <v>0</v>
      </c>
      <c r="U30" s="14">
        <v>0</v>
      </c>
      <c r="V30" s="15">
        <f t="shared" si="23"/>
        <v>7171.2000000000007</v>
      </c>
      <c r="W30" s="15">
        <f t="shared" si="15"/>
        <v>18865.170866127162</v>
      </c>
      <c r="X30" s="15">
        <f t="shared" si="28"/>
        <v>6518000</v>
      </c>
      <c r="Y30" s="15">
        <f t="shared" si="24"/>
        <v>598107.91737554874</v>
      </c>
      <c r="Z30" s="15">
        <f t="shared" si="17"/>
        <v>6518000</v>
      </c>
      <c r="AB30" s="2">
        <v>41968.999999955093</v>
      </c>
      <c r="AC30" s="12">
        <f t="shared" si="4"/>
        <v>9080.0976569110007</v>
      </c>
      <c r="AD30" s="12">
        <f t="shared" si="18"/>
        <v>548.03950756578945</v>
      </c>
      <c r="AE30" s="12">
        <f t="shared" si="27"/>
        <v>564.48069279276319</v>
      </c>
      <c r="AF30" s="13">
        <f t="shared" si="20"/>
        <v>4147.2</v>
      </c>
      <c r="AG30" s="15">
        <f t="shared" si="5"/>
        <v>4147.2</v>
      </c>
      <c r="AH30" s="15">
        <f t="shared" si="21"/>
        <v>4368.416964118238</v>
      </c>
      <c r="AI30" s="15">
        <f t="shared" si="25"/>
        <v>2945693.45</v>
      </c>
      <c r="AJ30" s="15">
        <f t="shared" si="26"/>
        <v>132867.78295199305</v>
      </c>
    </row>
    <row r="31" spans="1:36" x14ac:dyDescent="0.15">
      <c r="A31" s="2">
        <v>41969.999999955035</v>
      </c>
      <c r="B31" s="42">
        <v>0.722207724</v>
      </c>
      <c r="C31" s="12">
        <f t="shared" si="6"/>
        <v>62398.747353599996</v>
      </c>
      <c r="D31" s="12">
        <f>Výpar!$O$18/30</f>
        <v>4892.8618421052633</v>
      </c>
      <c r="E31" s="12">
        <f t="shared" si="7"/>
        <v>5039.6476973684212</v>
      </c>
      <c r="F31" s="13">
        <f t="shared" si="0"/>
        <v>11664</v>
      </c>
      <c r="G31" s="13">
        <f t="shared" si="8"/>
        <v>7171.2000000000007</v>
      </c>
      <c r="H31" s="14">
        <f t="shared" si="8"/>
        <v>7171.2000000000007</v>
      </c>
      <c r="I31" s="15">
        <f t="shared" si="1"/>
        <v>26006.400000000001</v>
      </c>
      <c r="J31" s="15">
        <f t="shared" si="2"/>
        <v>31352.699656231573</v>
      </c>
      <c r="K31" s="15">
        <f t="shared" si="9"/>
        <v>5363832.3096561525</v>
      </c>
      <c r="L31" s="15">
        <f t="shared" si="10"/>
        <v>0</v>
      </c>
      <c r="N31" s="2">
        <v>41969.999999955035</v>
      </c>
      <c r="O31" s="42">
        <f t="shared" si="3"/>
        <v>0.23835999482960807</v>
      </c>
      <c r="P31" s="12">
        <f t="shared" si="11"/>
        <v>20594.303553278136</v>
      </c>
      <c r="Q31" s="12">
        <f t="shared" si="12"/>
        <v>1397.6052631578948</v>
      </c>
      <c r="R31" s="12">
        <f t="shared" si="13"/>
        <v>1439.5334210526316</v>
      </c>
      <c r="S31" s="13">
        <f t="shared" si="14"/>
        <v>7171.2000000000007</v>
      </c>
      <c r="T31" s="13">
        <f t="shared" si="22"/>
        <v>0</v>
      </c>
      <c r="U31" s="14">
        <v>0</v>
      </c>
      <c r="V31" s="15">
        <f t="shared" si="23"/>
        <v>7171.2000000000007</v>
      </c>
      <c r="W31" s="15">
        <f t="shared" si="15"/>
        <v>11983.570132225504</v>
      </c>
      <c r="X31" s="15">
        <f t="shared" si="28"/>
        <v>6518000</v>
      </c>
      <c r="Y31" s="15">
        <f t="shared" si="24"/>
        <v>610091.48750777426</v>
      </c>
      <c r="Z31" s="15">
        <f t="shared" si="17"/>
        <v>6518000</v>
      </c>
      <c r="AB31" s="2">
        <v>41969.999999955035</v>
      </c>
      <c r="AC31" s="12">
        <f t="shared" si="4"/>
        <v>6805.9011083062969</v>
      </c>
      <c r="AD31" s="12">
        <f t="shared" si="18"/>
        <v>548.03950756578945</v>
      </c>
      <c r="AE31" s="12">
        <f t="shared" si="27"/>
        <v>564.48069279276319</v>
      </c>
      <c r="AF31" s="13">
        <f t="shared" si="20"/>
        <v>4147.2</v>
      </c>
      <c r="AG31" s="15">
        <f t="shared" si="5"/>
        <v>4147.2</v>
      </c>
      <c r="AH31" s="15">
        <f t="shared" si="21"/>
        <v>2094.2204155135341</v>
      </c>
      <c r="AI31" s="15">
        <f t="shared" si="25"/>
        <v>2945693.45</v>
      </c>
      <c r="AJ31" s="15">
        <f t="shared" si="26"/>
        <v>134962.00336750658</v>
      </c>
    </row>
    <row r="32" spans="1:36" x14ac:dyDescent="0.15">
      <c r="A32" s="2">
        <v>41970.999999954976</v>
      </c>
      <c r="B32" s="42">
        <v>0.47599548800000002</v>
      </c>
      <c r="C32" s="12">
        <f t="shared" si="6"/>
        <v>41126.010163200001</v>
      </c>
      <c r="D32" s="12">
        <f>Výpar!$O$18/30</f>
        <v>4892.8618421052633</v>
      </c>
      <c r="E32" s="12">
        <f t="shared" si="7"/>
        <v>5039.6476973684212</v>
      </c>
      <c r="F32" s="13">
        <f t="shared" si="0"/>
        <v>11664</v>
      </c>
      <c r="G32" s="13">
        <f t="shared" si="8"/>
        <v>7171.2000000000007</v>
      </c>
      <c r="H32" s="14">
        <f t="shared" si="8"/>
        <v>7171.2000000000007</v>
      </c>
      <c r="I32" s="15">
        <f t="shared" si="1"/>
        <v>26006.400000000001</v>
      </c>
      <c r="J32" s="15">
        <f t="shared" si="2"/>
        <v>10079.962465831577</v>
      </c>
      <c r="K32" s="15">
        <f t="shared" si="9"/>
        <v>5373912.2721219845</v>
      </c>
      <c r="L32" s="15">
        <f t="shared" si="10"/>
        <v>0</v>
      </c>
      <c r="N32" s="2">
        <v>41970.999999954976</v>
      </c>
      <c r="O32" s="42">
        <f t="shared" si="3"/>
        <v>0.15709923653294627</v>
      </c>
      <c r="P32" s="12">
        <f t="shared" si="11"/>
        <v>13573.374036446558</v>
      </c>
      <c r="Q32" s="12">
        <f t="shared" si="12"/>
        <v>1397.6052631578948</v>
      </c>
      <c r="R32" s="12">
        <f t="shared" si="13"/>
        <v>1439.5334210526316</v>
      </c>
      <c r="S32" s="13">
        <f t="shared" si="14"/>
        <v>7171.2000000000007</v>
      </c>
      <c r="T32" s="13">
        <f t="shared" si="22"/>
        <v>0</v>
      </c>
      <c r="U32" s="14">
        <v>0</v>
      </c>
      <c r="V32" s="15">
        <f t="shared" si="23"/>
        <v>7171.2000000000007</v>
      </c>
      <c r="W32" s="15">
        <f t="shared" si="15"/>
        <v>4962.6406153939261</v>
      </c>
      <c r="X32" s="15">
        <f t="shared" si="28"/>
        <v>6518000</v>
      </c>
      <c r="Y32" s="15">
        <f t="shared" si="24"/>
        <v>615054.12812316814</v>
      </c>
      <c r="Z32" s="15">
        <f t="shared" si="17"/>
        <v>6518000</v>
      </c>
      <c r="AB32" s="2">
        <v>41970.999999954976</v>
      </c>
      <c r="AC32" s="12">
        <f t="shared" si="4"/>
        <v>4485.659889353381</v>
      </c>
      <c r="AD32" s="12">
        <f t="shared" si="18"/>
        <v>548.03950756578945</v>
      </c>
      <c r="AE32" s="12">
        <f t="shared" si="27"/>
        <v>564.48069279276319</v>
      </c>
      <c r="AF32" s="13">
        <f t="shared" si="20"/>
        <v>4147.2</v>
      </c>
      <c r="AG32" s="15">
        <f t="shared" si="5"/>
        <v>4147.2</v>
      </c>
      <c r="AH32" s="15">
        <f t="shared" si="21"/>
        <v>-226.02080343938178</v>
      </c>
      <c r="AI32" s="15">
        <f t="shared" si="25"/>
        <v>2945467.4291965608</v>
      </c>
      <c r="AJ32" s="15">
        <f t="shared" si="26"/>
        <v>134509.96176062772</v>
      </c>
    </row>
    <row r="33" spans="1:36" x14ac:dyDescent="0.15">
      <c r="A33" s="2">
        <v>41971.999999954918</v>
      </c>
      <c r="B33" s="42">
        <v>1.1434844369999999</v>
      </c>
      <c r="C33" s="12">
        <f t="shared" si="6"/>
        <v>98797.055356799989</v>
      </c>
      <c r="D33" s="12">
        <f>Výpar!$O$18/30</f>
        <v>4892.8618421052633</v>
      </c>
      <c r="E33" s="12">
        <f t="shared" si="7"/>
        <v>5039.6476973684212</v>
      </c>
      <c r="F33" s="13">
        <f t="shared" si="0"/>
        <v>11664</v>
      </c>
      <c r="G33" s="13">
        <f t="shared" si="8"/>
        <v>7171.2000000000007</v>
      </c>
      <c r="H33" s="14">
        <f t="shared" si="8"/>
        <v>7171.2000000000007</v>
      </c>
      <c r="I33" s="15">
        <f t="shared" si="1"/>
        <v>26006.400000000001</v>
      </c>
      <c r="J33" s="15">
        <f t="shared" si="2"/>
        <v>67751.007659431561</v>
      </c>
      <c r="K33" s="15">
        <f t="shared" si="9"/>
        <v>5441663.2797814161</v>
      </c>
      <c r="L33" s="15">
        <f t="shared" si="10"/>
        <v>0</v>
      </c>
      <c r="N33" s="2">
        <v>41971.999999954918</v>
      </c>
      <c r="O33" s="42">
        <f t="shared" si="3"/>
        <v>0.37739965308243822</v>
      </c>
      <c r="P33" s="12">
        <f t="shared" si="11"/>
        <v>32607.330026322663</v>
      </c>
      <c r="Q33" s="12">
        <f t="shared" si="12"/>
        <v>1397.6052631578948</v>
      </c>
      <c r="R33" s="12">
        <f t="shared" si="13"/>
        <v>1439.5334210526316</v>
      </c>
      <c r="S33" s="13">
        <f t="shared" si="14"/>
        <v>7171.2000000000007</v>
      </c>
      <c r="T33" s="13">
        <f t="shared" si="22"/>
        <v>0</v>
      </c>
      <c r="U33" s="14">
        <v>0</v>
      </c>
      <c r="V33" s="15">
        <f t="shared" si="23"/>
        <v>7171.2000000000007</v>
      </c>
      <c r="W33" s="15">
        <f t="shared" si="15"/>
        <v>23996.596605270031</v>
      </c>
      <c r="X33" s="15">
        <f t="shared" si="28"/>
        <v>6518000</v>
      </c>
      <c r="Y33" s="15">
        <f t="shared" si="24"/>
        <v>639050.72472843819</v>
      </c>
      <c r="Z33" s="15">
        <f t="shared" si="17"/>
        <v>6518000</v>
      </c>
      <c r="AB33" s="2">
        <v>41971.999999954918</v>
      </c>
      <c r="AC33" s="12">
        <f t="shared" si="4"/>
        <v>10775.905239569693</v>
      </c>
      <c r="AD33" s="12">
        <f t="shared" si="18"/>
        <v>548.03950756578945</v>
      </c>
      <c r="AE33" s="12">
        <f t="shared" si="27"/>
        <v>564.48069279276319</v>
      </c>
      <c r="AF33" s="13">
        <f t="shared" si="20"/>
        <v>4147.2</v>
      </c>
      <c r="AG33" s="15">
        <f t="shared" si="5"/>
        <v>4147.2</v>
      </c>
      <c r="AH33" s="15">
        <f t="shared" si="21"/>
        <v>6064.2245467769299</v>
      </c>
      <c r="AI33" s="15">
        <f t="shared" si="25"/>
        <v>2945693.45</v>
      </c>
      <c r="AJ33" s="15">
        <f t="shared" si="26"/>
        <v>140574.18630740466</v>
      </c>
    </row>
    <row r="34" spans="1:36" x14ac:dyDescent="0.15">
      <c r="A34" s="2">
        <v>41972.99999995486</v>
      </c>
      <c r="B34" s="42">
        <v>0.89639525600000003</v>
      </c>
      <c r="C34" s="12">
        <f t="shared" si="6"/>
        <v>77448.550118400002</v>
      </c>
      <c r="D34" s="12">
        <f>Výpar!$O$18/30</f>
        <v>4892.8618421052633</v>
      </c>
      <c r="E34" s="12">
        <f t="shared" si="7"/>
        <v>5039.6476973684212</v>
      </c>
      <c r="F34" s="13">
        <f t="shared" si="0"/>
        <v>11664</v>
      </c>
      <c r="G34" s="13">
        <f t="shared" si="8"/>
        <v>7171.2000000000007</v>
      </c>
      <c r="H34" s="14">
        <f t="shared" si="8"/>
        <v>7171.2000000000007</v>
      </c>
      <c r="I34" s="15">
        <f t="shared" si="1"/>
        <v>26006.400000000001</v>
      </c>
      <c r="J34" s="15">
        <f t="shared" si="2"/>
        <v>46402.502421031575</v>
      </c>
      <c r="K34" s="15">
        <f t="shared" si="9"/>
        <v>5488065.7822024478</v>
      </c>
      <c r="L34" s="15">
        <f t="shared" si="10"/>
        <v>0</v>
      </c>
      <c r="N34" s="2">
        <v>41972</v>
      </c>
      <c r="O34" s="42">
        <f t="shared" si="3"/>
        <v>0.29584946475239476</v>
      </c>
      <c r="P34" s="12">
        <f t="shared" si="11"/>
        <v>25561.393754606906</v>
      </c>
      <c r="Q34" s="12">
        <f t="shared" si="12"/>
        <v>1397.6052631578948</v>
      </c>
      <c r="R34" s="12">
        <f t="shared" si="13"/>
        <v>1439.5334210526316</v>
      </c>
      <c r="S34" s="13">
        <f t="shared" si="14"/>
        <v>7171.2000000000007</v>
      </c>
      <c r="T34" s="13">
        <f t="shared" si="22"/>
        <v>0</v>
      </c>
      <c r="U34" s="14">
        <v>0</v>
      </c>
      <c r="V34" s="15">
        <f t="shared" si="23"/>
        <v>7171.2000000000007</v>
      </c>
      <c r="W34" s="15">
        <f t="shared" si="15"/>
        <v>16950.660333554275</v>
      </c>
      <c r="X34" s="15">
        <f t="shared" si="28"/>
        <v>6518000</v>
      </c>
      <c r="Y34" s="15">
        <f t="shared" si="24"/>
        <v>656001.38506199245</v>
      </c>
      <c r="Z34" s="15">
        <f t="shared" si="17"/>
        <v>6518000</v>
      </c>
      <c r="AB34" s="2">
        <v>41972</v>
      </c>
      <c r="AC34" s="12">
        <f t="shared" si="4"/>
        <v>8447.3999149459505</v>
      </c>
      <c r="AD34" s="12">
        <f t="shared" si="18"/>
        <v>548.03950756578945</v>
      </c>
      <c r="AE34" s="12">
        <f t="shared" si="27"/>
        <v>564.48069279276319</v>
      </c>
      <c r="AF34" s="13">
        <f t="shared" si="20"/>
        <v>4147.2</v>
      </c>
      <c r="AG34" s="15">
        <f t="shared" si="5"/>
        <v>4147.2</v>
      </c>
      <c r="AH34" s="15">
        <f t="shared" si="21"/>
        <v>3735.7192221531877</v>
      </c>
      <c r="AI34" s="15">
        <f t="shared" si="25"/>
        <v>2945693.45</v>
      </c>
      <c r="AJ34" s="15">
        <f t="shared" si="26"/>
        <v>144309.90552955784</v>
      </c>
    </row>
    <row r="35" spans="1:36" x14ac:dyDescent="0.15">
      <c r="A35" s="2">
        <v>41973.999999954802</v>
      </c>
      <c r="B35" s="42">
        <v>0.40332551</v>
      </c>
      <c r="C35" s="12">
        <f t="shared" si="6"/>
        <v>34847.324064</v>
      </c>
      <c r="D35" s="12">
        <f>Výpar!$P$18/31</f>
        <v>0</v>
      </c>
      <c r="E35" s="12">
        <f t="shared" si="7"/>
        <v>0</v>
      </c>
      <c r="F35" s="13">
        <f t="shared" si="0"/>
        <v>11664</v>
      </c>
      <c r="G35" s="13">
        <f t="shared" si="8"/>
        <v>7171.2000000000007</v>
      </c>
      <c r="H35" s="14">
        <f t="shared" si="8"/>
        <v>7171.2000000000007</v>
      </c>
      <c r="I35" s="15">
        <f t="shared" si="1"/>
        <v>26006.400000000001</v>
      </c>
      <c r="J35" s="15">
        <f t="shared" si="2"/>
        <v>8840.9240639999989</v>
      </c>
      <c r="K35" s="15">
        <f t="shared" si="9"/>
        <v>5496906.7062664479</v>
      </c>
      <c r="L35" s="15">
        <f t="shared" si="10"/>
        <v>0</v>
      </c>
      <c r="N35" s="2">
        <v>41973.999999954802</v>
      </c>
      <c r="O35" s="42">
        <f t="shared" si="3"/>
        <v>0.13311497964296079</v>
      </c>
      <c r="P35" s="12">
        <f t="shared" si="11"/>
        <v>11501.134241151813</v>
      </c>
      <c r="Q35" s="12">
        <f t="shared" si="12"/>
        <v>0</v>
      </c>
      <c r="R35" s="12">
        <f t="shared" si="13"/>
        <v>0</v>
      </c>
      <c r="S35" s="13">
        <f t="shared" si="14"/>
        <v>7171.2000000000007</v>
      </c>
      <c r="T35" s="13">
        <f t="shared" si="22"/>
        <v>0</v>
      </c>
      <c r="U35" s="14">
        <v>0</v>
      </c>
      <c r="V35" s="15">
        <f t="shared" si="23"/>
        <v>7171.2000000000007</v>
      </c>
      <c r="W35" s="15">
        <f t="shared" si="15"/>
        <v>4329.9342411518119</v>
      </c>
      <c r="X35" s="15">
        <f t="shared" si="28"/>
        <v>6518000</v>
      </c>
      <c r="Y35" s="15">
        <f t="shared" si="24"/>
        <v>660331.31930314424</v>
      </c>
      <c r="Z35" s="15">
        <f t="shared" si="17"/>
        <v>6518000</v>
      </c>
      <c r="AB35" s="2">
        <v>41973.999999954802</v>
      </c>
      <c r="AC35" s="12">
        <f t="shared" si="4"/>
        <v>3800.8365796946296</v>
      </c>
      <c r="AD35" s="12">
        <f t="shared" si="18"/>
        <v>0</v>
      </c>
      <c r="AE35" s="12">
        <f t="shared" si="27"/>
        <v>0</v>
      </c>
      <c r="AF35" s="13">
        <f t="shared" si="20"/>
        <v>4147.2</v>
      </c>
      <c r="AG35" s="15">
        <f t="shared" si="5"/>
        <v>4147.2</v>
      </c>
      <c r="AH35" s="15">
        <f t="shared" si="21"/>
        <v>-346.36342030537025</v>
      </c>
      <c r="AI35" s="15">
        <f t="shared" si="25"/>
        <v>2945347.0865796949</v>
      </c>
      <c r="AJ35" s="15">
        <f t="shared" si="26"/>
        <v>143617.17868894723</v>
      </c>
    </row>
    <row r="36" spans="1:36" x14ac:dyDescent="0.15">
      <c r="A36" s="2">
        <v>41974.999999954744</v>
      </c>
      <c r="B36" s="42">
        <v>0.57987555999999996</v>
      </c>
      <c r="C36" s="12">
        <f t="shared" si="6"/>
        <v>50101.248383999999</v>
      </c>
      <c r="D36" s="12">
        <f>Výpar!$P$18/31</f>
        <v>0</v>
      </c>
      <c r="E36" s="12">
        <f t="shared" si="7"/>
        <v>0</v>
      </c>
      <c r="F36" s="13">
        <f t="shared" si="0"/>
        <v>11664</v>
      </c>
      <c r="G36" s="13">
        <f t="shared" si="8"/>
        <v>7171.2000000000007</v>
      </c>
      <c r="H36" s="14">
        <f t="shared" si="8"/>
        <v>7171.2000000000007</v>
      </c>
      <c r="I36" s="15">
        <f t="shared" si="1"/>
        <v>26006.400000000001</v>
      </c>
      <c r="J36" s="15">
        <f t="shared" si="2"/>
        <v>24094.848383999997</v>
      </c>
      <c r="K36" s="15">
        <f t="shared" si="9"/>
        <v>5521001.5546504483</v>
      </c>
      <c r="L36" s="15">
        <f t="shared" si="10"/>
        <v>0</v>
      </c>
      <c r="N36" s="2">
        <v>41974.999999954744</v>
      </c>
      <c r="O36" s="42">
        <f t="shared" si="3"/>
        <v>0.19138418337300431</v>
      </c>
      <c r="P36" s="12">
        <f t="shared" si="11"/>
        <v>16535.593443427573</v>
      </c>
      <c r="Q36" s="12">
        <f t="shared" si="12"/>
        <v>0</v>
      </c>
      <c r="R36" s="12">
        <f t="shared" si="13"/>
        <v>0</v>
      </c>
      <c r="S36" s="13">
        <f t="shared" si="14"/>
        <v>7171.2000000000007</v>
      </c>
      <c r="T36" s="13">
        <f t="shared" si="22"/>
        <v>0</v>
      </c>
      <c r="U36" s="14">
        <v>0</v>
      </c>
      <c r="V36" s="15">
        <f t="shared" si="23"/>
        <v>7171.2000000000007</v>
      </c>
      <c r="W36" s="15">
        <f t="shared" si="15"/>
        <v>9364.3934434275725</v>
      </c>
      <c r="X36" s="15">
        <f t="shared" si="28"/>
        <v>6518000</v>
      </c>
      <c r="Y36" s="15">
        <f t="shared" si="24"/>
        <v>669695.71274657175</v>
      </c>
      <c r="Z36" s="15">
        <f t="shared" si="17"/>
        <v>6518000</v>
      </c>
      <c r="AB36" s="2">
        <v>41974.999999954744</v>
      </c>
      <c r="AC36" s="12">
        <f t="shared" si="4"/>
        <v>5464.599152478374</v>
      </c>
      <c r="AD36" s="12">
        <f t="shared" si="18"/>
        <v>0</v>
      </c>
      <c r="AE36" s="12">
        <f t="shared" si="27"/>
        <v>0</v>
      </c>
      <c r="AF36" s="13">
        <f t="shared" si="20"/>
        <v>4147.2</v>
      </c>
      <c r="AG36" s="15">
        <f t="shared" si="5"/>
        <v>4147.2</v>
      </c>
      <c r="AH36" s="15">
        <f t="shared" si="21"/>
        <v>1317.3991524783742</v>
      </c>
      <c r="AI36" s="15">
        <f t="shared" si="25"/>
        <v>2945693.45</v>
      </c>
      <c r="AJ36" s="15">
        <f t="shared" si="26"/>
        <v>144934.57784142561</v>
      </c>
    </row>
    <row r="37" spans="1:36" x14ac:dyDescent="0.15">
      <c r="A37" s="2">
        <v>41975.999999954685</v>
      </c>
      <c r="B37" s="42">
        <v>0.57393065499999996</v>
      </c>
      <c r="C37" s="12">
        <f t="shared" si="6"/>
        <v>49587.608591999997</v>
      </c>
      <c r="D37" s="12">
        <f>Výpar!$P$18/31</f>
        <v>0</v>
      </c>
      <c r="E37" s="12">
        <f t="shared" si="7"/>
        <v>0</v>
      </c>
      <c r="F37" s="13">
        <f t="shared" si="0"/>
        <v>11664</v>
      </c>
      <c r="G37" s="13">
        <f t="shared" si="8"/>
        <v>7171.2000000000007</v>
      </c>
      <c r="H37" s="14">
        <f t="shared" si="8"/>
        <v>7171.2000000000007</v>
      </c>
      <c r="I37" s="15">
        <f t="shared" si="1"/>
        <v>26006.400000000001</v>
      </c>
      <c r="J37" s="15">
        <f t="shared" si="2"/>
        <v>23581.208591999995</v>
      </c>
      <c r="K37" s="15">
        <f t="shared" si="9"/>
        <v>5544582.7632424487</v>
      </c>
      <c r="L37" s="15">
        <f t="shared" si="10"/>
        <v>0</v>
      </c>
      <c r="N37" s="2">
        <v>41975.999999954685</v>
      </c>
      <c r="O37" s="42">
        <f t="shared" si="3"/>
        <v>0.18942210587373001</v>
      </c>
      <c r="P37" s="12">
        <f t="shared" si="11"/>
        <v>16366.069947490272</v>
      </c>
      <c r="Q37" s="12">
        <f t="shared" si="12"/>
        <v>0</v>
      </c>
      <c r="R37" s="12">
        <f t="shared" si="13"/>
        <v>0</v>
      </c>
      <c r="S37" s="13">
        <f t="shared" si="14"/>
        <v>7171.2000000000007</v>
      </c>
      <c r="T37" s="13">
        <f t="shared" si="22"/>
        <v>0</v>
      </c>
      <c r="U37" s="14">
        <v>0</v>
      </c>
      <c r="V37" s="15">
        <f t="shared" si="23"/>
        <v>7171.2000000000007</v>
      </c>
      <c r="W37" s="15">
        <f t="shared" si="15"/>
        <v>9194.8699474902714</v>
      </c>
      <c r="X37" s="15">
        <f t="shared" si="28"/>
        <v>6518000</v>
      </c>
      <c r="Y37" s="15">
        <f t="shared" si="24"/>
        <v>678890.58269406203</v>
      </c>
      <c r="Z37" s="15">
        <f t="shared" si="17"/>
        <v>6518000</v>
      </c>
      <c r="AB37" s="2">
        <v>41975.999999954685</v>
      </c>
      <c r="AC37" s="12">
        <f t="shared" si="4"/>
        <v>5408.5758863407827</v>
      </c>
      <c r="AD37" s="12">
        <f t="shared" si="18"/>
        <v>0</v>
      </c>
      <c r="AE37" s="12">
        <f t="shared" si="27"/>
        <v>0</v>
      </c>
      <c r="AF37" s="13">
        <f t="shared" si="20"/>
        <v>4147.2</v>
      </c>
      <c r="AG37" s="15">
        <f t="shared" ref="AG37:AG68" si="29">SUM(AF37:AF37)</f>
        <v>4147.2</v>
      </c>
      <c r="AH37" s="15">
        <f t="shared" si="21"/>
        <v>1261.3758863407829</v>
      </c>
      <c r="AI37" s="15">
        <f t="shared" si="25"/>
        <v>2945693.45</v>
      </c>
      <c r="AJ37" s="15">
        <f t="shared" si="26"/>
        <v>146195.95372776638</v>
      </c>
    </row>
    <row r="38" spans="1:36" x14ac:dyDescent="0.15">
      <c r="A38" s="2">
        <v>41976.999999954627</v>
      </c>
      <c r="B38" s="42">
        <v>0.696282862</v>
      </c>
      <c r="C38" s="12">
        <f t="shared" si="6"/>
        <v>60158.839276799998</v>
      </c>
      <c r="D38" s="12">
        <f>Výpar!$P$18/31</f>
        <v>0</v>
      </c>
      <c r="E38" s="12">
        <f t="shared" si="7"/>
        <v>0</v>
      </c>
      <c r="F38" s="13">
        <f t="shared" si="0"/>
        <v>11664</v>
      </c>
      <c r="G38" s="13">
        <f t="shared" si="8"/>
        <v>7171.2000000000007</v>
      </c>
      <c r="H38" s="14">
        <f t="shared" si="8"/>
        <v>7171.2000000000007</v>
      </c>
      <c r="I38" s="15">
        <f t="shared" si="1"/>
        <v>26006.400000000001</v>
      </c>
      <c r="J38" s="15">
        <f t="shared" si="2"/>
        <v>34152.439276799996</v>
      </c>
      <c r="K38" s="15">
        <f t="shared" si="9"/>
        <v>5578735.2025192482</v>
      </c>
      <c r="L38" s="15">
        <f t="shared" si="10"/>
        <v>0</v>
      </c>
      <c r="N38" s="2">
        <v>41976.999999954627</v>
      </c>
      <c r="O38" s="42">
        <f t="shared" si="3"/>
        <v>0.22980366156574741</v>
      </c>
      <c r="P38" s="12">
        <f t="shared" si="11"/>
        <v>19855.036359280577</v>
      </c>
      <c r="Q38" s="12">
        <f t="shared" si="12"/>
        <v>0</v>
      </c>
      <c r="R38" s="12">
        <f t="shared" si="13"/>
        <v>0</v>
      </c>
      <c r="S38" s="13">
        <f t="shared" si="14"/>
        <v>7171.2000000000007</v>
      </c>
      <c r="T38" s="13">
        <f t="shared" si="22"/>
        <v>0</v>
      </c>
      <c r="U38" s="14">
        <v>0</v>
      </c>
      <c r="V38" s="15">
        <f t="shared" si="23"/>
        <v>7171.2000000000007</v>
      </c>
      <c r="W38" s="15">
        <f t="shared" si="15"/>
        <v>12683.836359280576</v>
      </c>
      <c r="X38" s="15">
        <f t="shared" si="28"/>
        <v>6518000</v>
      </c>
      <c r="Y38" s="15">
        <f t="shared" si="24"/>
        <v>691574.41905334266</v>
      </c>
      <c r="Z38" s="15">
        <f t="shared" si="17"/>
        <v>6518000</v>
      </c>
      <c r="AB38" s="2">
        <v>41976.999999954627</v>
      </c>
      <c r="AC38" s="12">
        <f t="shared" si="4"/>
        <v>6561.5918311342803</v>
      </c>
      <c r="AD38" s="12">
        <f t="shared" si="18"/>
        <v>0</v>
      </c>
      <c r="AE38" s="12">
        <f t="shared" si="27"/>
        <v>0</v>
      </c>
      <c r="AF38" s="13">
        <f t="shared" si="20"/>
        <v>4147.2</v>
      </c>
      <c r="AG38" s="15">
        <f t="shared" si="29"/>
        <v>4147.2</v>
      </c>
      <c r="AH38" s="15">
        <f t="shared" si="21"/>
        <v>2414.3918311342804</v>
      </c>
      <c r="AI38" s="15">
        <f t="shared" si="25"/>
        <v>2945693.45</v>
      </c>
      <c r="AJ38" s="15">
        <f t="shared" si="26"/>
        <v>148610.34555890065</v>
      </c>
    </row>
    <row r="39" spans="1:36" x14ac:dyDescent="0.15">
      <c r="A39" s="2">
        <v>41977.999999954569</v>
      </c>
      <c r="B39" s="42">
        <v>0.68076747299999996</v>
      </c>
      <c r="C39" s="12">
        <f t="shared" si="6"/>
        <v>58818.309667199996</v>
      </c>
      <c r="D39" s="12">
        <f>Výpar!$P$18/31</f>
        <v>0</v>
      </c>
      <c r="E39" s="12">
        <f t="shared" si="7"/>
        <v>0</v>
      </c>
      <c r="F39" s="13">
        <f t="shared" si="0"/>
        <v>11664</v>
      </c>
      <c r="G39" s="13">
        <f t="shared" si="8"/>
        <v>7171.2000000000007</v>
      </c>
      <c r="H39" s="14">
        <f t="shared" si="8"/>
        <v>7171.2000000000007</v>
      </c>
      <c r="I39" s="15">
        <f t="shared" si="1"/>
        <v>26006.400000000001</v>
      </c>
      <c r="J39" s="15">
        <f t="shared" si="2"/>
        <v>32811.909667199994</v>
      </c>
      <c r="K39" s="15">
        <f t="shared" si="9"/>
        <v>5611547.1121864486</v>
      </c>
      <c r="L39" s="15">
        <f t="shared" si="10"/>
        <v>17359.021853649057</v>
      </c>
      <c r="N39" s="2">
        <v>41977.999999954569</v>
      </c>
      <c r="O39" s="42">
        <f t="shared" si="3"/>
        <v>0.22468290763454277</v>
      </c>
      <c r="P39" s="12">
        <f t="shared" si="11"/>
        <v>19412.603219624496</v>
      </c>
      <c r="Q39" s="12">
        <f t="shared" si="12"/>
        <v>0</v>
      </c>
      <c r="R39" s="12">
        <f t="shared" si="13"/>
        <v>0</v>
      </c>
      <c r="S39" s="13">
        <f t="shared" si="14"/>
        <v>7171.2000000000007</v>
      </c>
      <c r="T39" s="13">
        <f t="shared" si="22"/>
        <v>0</v>
      </c>
      <c r="U39" s="14">
        <v>0</v>
      </c>
      <c r="V39" s="15">
        <f t="shared" si="23"/>
        <v>7171.2000000000007</v>
      </c>
      <c r="W39" s="15">
        <f t="shared" si="15"/>
        <v>12241.403219624495</v>
      </c>
      <c r="X39" s="15">
        <f t="shared" si="28"/>
        <v>6518000</v>
      </c>
      <c r="Y39" s="15">
        <f t="shared" si="24"/>
        <v>703815.8222729672</v>
      </c>
      <c r="Z39" s="15">
        <f t="shared" si="17"/>
        <v>6518000</v>
      </c>
      <c r="AB39" s="2">
        <v>41977.999999954569</v>
      </c>
      <c r="AC39" s="12">
        <f t="shared" si="4"/>
        <v>6415.3787684906811</v>
      </c>
      <c r="AD39" s="12">
        <f t="shared" si="18"/>
        <v>0</v>
      </c>
      <c r="AE39" s="12">
        <f t="shared" si="27"/>
        <v>0</v>
      </c>
      <c r="AF39" s="13">
        <f t="shared" si="20"/>
        <v>4147.2</v>
      </c>
      <c r="AG39" s="15">
        <f t="shared" si="29"/>
        <v>4147.2</v>
      </c>
      <c r="AH39" s="15">
        <f t="shared" si="21"/>
        <v>2268.1787684906813</v>
      </c>
      <c r="AI39" s="15">
        <f t="shared" si="25"/>
        <v>2945693.45</v>
      </c>
      <c r="AJ39" s="15">
        <f t="shared" si="26"/>
        <v>150878.52432739132</v>
      </c>
    </row>
    <row r="40" spans="1:36" x14ac:dyDescent="0.15">
      <c r="A40" s="2">
        <v>41978.999999954511</v>
      </c>
      <c r="B40" s="42">
        <v>0.54361321299999998</v>
      </c>
      <c r="C40" s="12">
        <f t="shared" si="6"/>
        <v>46968.181603199999</v>
      </c>
      <c r="D40" s="12">
        <f>Výpar!$P$18/31</f>
        <v>0</v>
      </c>
      <c r="E40" s="12">
        <f t="shared" si="7"/>
        <v>0</v>
      </c>
      <c r="F40" s="13">
        <f t="shared" si="0"/>
        <v>11664</v>
      </c>
      <c r="G40" s="13">
        <f t="shared" si="8"/>
        <v>7171.2000000000007</v>
      </c>
      <c r="H40" s="14">
        <f t="shared" si="8"/>
        <v>7171.2000000000007</v>
      </c>
      <c r="I40" s="15">
        <f t="shared" si="1"/>
        <v>26006.400000000001</v>
      </c>
      <c r="J40" s="15">
        <f t="shared" si="2"/>
        <v>20961.781603199997</v>
      </c>
      <c r="K40" s="15">
        <f t="shared" si="9"/>
        <v>5627000</v>
      </c>
      <c r="L40" s="15">
        <f t="shared" si="10"/>
        <v>38320.803456849055</v>
      </c>
      <c r="N40" s="2">
        <v>41978.999999954511</v>
      </c>
      <c r="O40" s="42">
        <f t="shared" si="3"/>
        <v>0.17941602995094336</v>
      </c>
      <c r="P40" s="12">
        <f t="shared" si="11"/>
        <v>15501.544987761506</v>
      </c>
      <c r="Q40" s="12">
        <f t="shared" si="12"/>
        <v>0</v>
      </c>
      <c r="R40" s="12">
        <f t="shared" si="13"/>
        <v>0</v>
      </c>
      <c r="S40" s="13">
        <f t="shared" si="14"/>
        <v>7171.2000000000007</v>
      </c>
      <c r="T40" s="13">
        <f t="shared" si="22"/>
        <v>0</v>
      </c>
      <c r="U40" s="14">
        <v>0</v>
      </c>
      <c r="V40" s="15">
        <f t="shared" si="23"/>
        <v>7171.2000000000007</v>
      </c>
      <c r="W40" s="15">
        <f t="shared" si="15"/>
        <v>8330.3449877615058</v>
      </c>
      <c r="X40" s="15">
        <f t="shared" si="28"/>
        <v>6518000</v>
      </c>
      <c r="Y40" s="15">
        <f t="shared" si="24"/>
        <v>712146.16726072866</v>
      </c>
      <c r="Z40" s="15">
        <f t="shared" si="17"/>
        <v>6518000</v>
      </c>
      <c r="AB40" s="2">
        <v>41978.999999954511</v>
      </c>
      <c r="AC40" s="12">
        <f t="shared" si="4"/>
        <v>5122.8720573011315</v>
      </c>
      <c r="AD40" s="12">
        <f t="shared" si="18"/>
        <v>0</v>
      </c>
      <c r="AE40" s="12">
        <f t="shared" si="27"/>
        <v>0</v>
      </c>
      <c r="AF40" s="13">
        <f t="shared" si="20"/>
        <v>4147.2</v>
      </c>
      <c r="AG40" s="15">
        <f t="shared" si="29"/>
        <v>4147.2</v>
      </c>
      <c r="AH40" s="15">
        <f t="shared" si="21"/>
        <v>975.67205730113164</v>
      </c>
      <c r="AI40" s="15">
        <f t="shared" si="25"/>
        <v>2945693.45</v>
      </c>
      <c r="AJ40" s="15">
        <f t="shared" si="26"/>
        <v>151854.19638469245</v>
      </c>
    </row>
    <row r="41" spans="1:36" x14ac:dyDescent="0.15">
      <c r="A41" s="2">
        <v>41979.999999954453</v>
      </c>
      <c r="B41" s="42">
        <v>0.87786160400000002</v>
      </c>
      <c r="C41" s="12">
        <f t="shared" si="6"/>
        <v>75847.242585600005</v>
      </c>
      <c r="D41" s="12">
        <f>Výpar!$P$18/31</f>
        <v>0</v>
      </c>
      <c r="E41" s="12">
        <f t="shared" si="7"/>
        <v>0</v>
      </c>
      <c r="F41" s="13">
        <f t="shared" si="0"/>
        <v>11664</v>
      </c>
      <c r="G41" s="13">
        <f t="shared" si="8"/>
        <v>7171.2000000000007</v>
      </c>
      <c r="H41" s="14">
        <f t="shared" si="8"/>
        <v>7171.2000000000007</v>
      </c>
      <c r="I41" s="15">
        <f t="shared" si="1"/>
        <v>26006.400000000001</v>
      </c>
      <c r="J41" s="15">
        <f t="shared" si="2"/>
        <v>49840.842585600003</v>
      </c>
      <c r="K41" s="15">
        <f t="shared" si="9"/>
        <v>5627000</v>
      </c>
      <c r="L41" s="15">
        <f t="shared" si="10"/>
        <v>88161.646042449051</v>
      </c>
      <c r="N41" s="2">
        <v>41979.999999954453</v>
      </c>
      <c r="O41" s="42">
        <f t="shared" si="3"/>
        <v>0.28973255261190128</v>
      </c>
      <c r="P41" s="12">
        <f t="shared" si="11"/>
        <v>25032.89254566827</v>
      </c>
      <c r="Q41" s="12">
        <f t="shared" si="12"/>
        <v>0</v>
      </c>
      <c r="R41" s="12">
        <f t="shared" si="13"/>
        <v>0</v>
      </c>
      <c r="S41" s="13">
        <f t="shared" si="14"/>
        <v>7171.2000000000007</v>
      </c>
      <c r="T41" s="13">
        <f t="shared" si="22"/>
        <v>0</v>
      </c>
      <c r="U41" s="14">
        <v>0</v>
      </c>
      <c r="V41" s="15">
        <f t="shared" si="23"/>
        <v>7171.2000000000007</v>
      </c>
      <c r="W41" s="15">
        <f t="shared" si="15"/>
        <v>17861.692545668269</v>
      </c>
      <c r="X41" s="15">
        <f t="shared" si="28"/>
        <v>6518000</v>
      </c>
      <c r="Y41" s="15">
        <f t="shared" si="24"/>
        <v>730007.85980639688</v>
      </c>
      <c r="Z41" s="15">
        <f t="shared" si="17"/>
        <v>6518000</v>
      </c>
      <c r="AB41" s="2">
        <v>41979.999999954453</v>
      </c>
      <c r="AC41" s="12">
        <f t="shared" si="4"/>
        <v>8272.7435127835106</v>
      </c>
      <c r="AD41" s="12">
        <f t="shared" si="18"/>
        <v>0</v>
      </c>
      <c r="AE41" s="12">
        <f t="shared" si="27"/>
        <v>0</v>
      </c>
      <c r="AF41" s="13">
        <f t="shared" si="20"/>
        <v>4147.2</v>
      </c>
      <c r="AG41" s="15">
        <f t="shared" si="29"/>
        <v>4147.2</v>
      </c>
      <c r="AH41" s="15">
        <f t="shared" si="21"/>
        <v>4125.5435127835108</v>
      </c>
      <c r="AI41" s="15">
        <f t="shared" si="25"/>
        <v>2945693.45</v>
      </c>
      <c r="AJ41" s="15">
        <f t="shared" si="26"/>
        <v>155979.73989747596</v>
      </c>
    </row>
    <row r="42" spans="1:36" x14ac:dyDescent="0.15">
      <c r="A42" s="2">
        <v>41980.999999954394</v>
      </c>
      <c r="B42" s="42">
        <v>0.226181887</v>
      </c>
      <c r="C42" s="12">
        <f t="shared" si="6"/>
        <v>19542.115036799998</v>
      </c>
      <c r="D42" s="12">
        <f>Výpar!$P$18/31</f>
        <v>0</v>
      </c>
      <c r="E42" s="12">
        <f t="shared" si="7"/>
        <v>0</v>
      </c>
      <c r="F42" s="13">
        <f t="shared" si="0"/>
        <v>11664</v>
      </c>
      <c r="G42" s="13">
        <f t="shared" si="8"/>
        <v>7171.2000000000007</v>
      </c>
      <c r="H42" s="14">
        <f t="shared" si="8"/>
        <v>7171.2000000000007</v>
      </c>
      <c r="I42" s="15">
        <f t="shared" si="1"/>
        <v>26006.400000000001</v>
      </c>
      <c r="J42" s="15">
        <f t="shared" si="2"/>
        <v>-6464.2849632000034</v>
      </c>
      <c r="K42" s="15">
        <f t="shared" si="9"/>
        <v>5620535.7150368001</v>
      </c>
      <c r="L42" s="15">
        <f t="shared" si="10"/>
        <v>75233.076116049313</v>
      </c>
      <c r="N42" s="2">
        <v>41980.999999954394</v>
      </c>
      <c r="O42" s="42">
        <f t="shared" si="3"/>
        <v>7.4649870977939028E-2</v>
      </c>
      <c r="P42" s="12">
        <f t="shared" si="11"/>
        <v>6449.7488524939317</v>
      </c>
      <c r="Q42" s="12">
        <f t="shared" si="12"/>
        <v>0</v>
      </c>
      <c r="R42" s="12">
        <f t="shared" si="13"/>
        <v>0</v>
      </c>
      <c r="S42" s="13">
        <f t="shared" si="14"/>
        <v>7171.2000000000007</v>
      </c>
      <c r="T42" s="13">
        <f t="shared" si="22"/>
        <v>0</v>
      </c>
      <c r="U42" s="14">
        <v>0</v>
      </c>
      <c r="V42" s="15">
        <f t="shared" si="23"/>
        <v>7171.2000000000007</v>
      </c>
      <c r="W42" s="15">
        <f t="shared" si="15"/>
        <v>-721.45114750606899</v>
      </c>
      <c r="X42" s="15">
        <f t="shared" si="28"/>
        <v>6517278.548852494</v>
      </c>
      <c r="Y42" s="15">
        <f t="shared" si="24"/>
        <v>728564.95751138486</v>
      </c>
      <c r="Z42" s="15">
        <f t="shared" si="17"/>
        <v>6518000</v>
      </c>
      <c r="AB42" s="2">
        <v>41980.999999954394</v>
      </c>
      <c r="AC42" s="12">
        <f t="shared" si="4"/>
        <v>2131.4803265827572</v>
      </c>
      <c r="AD42" s="12">
        <f t="shared" si="18"/>
        <v>0</v>
      </c>
      <c r="AE42" s="12">
        <f t="shared" si="27"/>
        <v>0</v>
      </c>
      <c r="AF42" s="13">
        <f t="shared" si="20"/>
        <v>4147.2</v>
      </c>
      <c r="AG42" s="15">
        <f t="shared" si="29"/>
        <v>4147.2</v>
      </c>
      <c r="AH42" s="15">
        <f t="shared" si="21"/>
        <v>-2015.7196734172426</v>
      </c>
      <c r="AI42" s="15">
        <f t="shared" si="25"/>
        <v>2943677.7303265831</v>
      </c>
      <c r="AJ42" s="15">
        <f t="shared" si="26"/>
        <v>151948.30055064187</v>
      </c>
    </row>
    <row r="43" spans="1:36" x14ac:dyDescent="0.15">
      <c r="A43" s="2">
        <v>41981.999999954336</v>
      </c>
      <c r="B43" s="42">
        <v>0.78893672400000003</v>
      </c>
      <c r="C43" s="12">
        <f t="shared" si="6"/>
        <v>68164.132953599998</v>
      </c>
      <c r="D43" s="12">
        <f>Výpar!$P$18/31</f>
        <v>0</v>
      </c>
      <c r="E43" s="12">
        <f t="shared" si="7"/>
        <v>0</v>
      </c>
      <c r="F43" s="13">
        <f t="shared" si="0"/>
        <v>11664</v>
      </c>
      <c r="G43" s="13">
        <f t="shared" si="8"/>
        <v>7171.2000000000007</v>
      </c>
      <c r="H43" s="14">
        <f t="shared" si="8"/>
        <v>7171.2000000000007</v>
      </c>
      <c r="I43" s="15">
        <f t="shared" si="1"/>
        <v>26006.400000000001</v>
      </c>
      <c r="J43" s="15">
        <f t="shared" si="2"/>
        <v>42157.732953599996</v>
      </c>
      <c r="K43" s="15">
        <f t="shared" si="9"/>
        <v>5627000</v>
      </c>
      <c r="L43" s="15">
        <f t="shared" si="10"/>
        <v>117390.80906964932</v>
      </c>
      <c r="N43" s="2">
        <v>41981.999999954336</v>
      </c>
      <c r="O43" s="42">
        <f t="shared" si="3"/>
        <v>0.26038347030130621</v>
      </c>
      <c r="P43" s="12">
        <f t="shared" si="11"/>
        <v>22497.131834032858</v>
      </c>
      <c r="Q43" s="12">
        <f t="shared" si="12"/>
        <v>0</v>
      </c>
      <c r="R43" s="12">
        <f t="shared" si="13"/>
        <v>0</v>
      </c>
      <c r="S43" s="13">
        <f t="shared" si="14"/>
        <v>7171.2000000000007</v>
      </c>
      <c r="T43" s="13">
        <f t="shared" si="22"/>
        <v>0</v>
      </c>
      <c r="U43" s="14">
        <v>0</v>
      </c>
      <c r="V43" s="15">
        <f t="shared" si="23"/>
        <v>7171.2000000000007</v>
      </c>
      <c r="W43" s="15">
        <f t="shared" si="15"/>
        <v>15325.931834032857</v>
      </c>
      <c r="X43" s="15">
        <f t="shared" si="28"/>
        <v>6518000</v>
      </c>
      <c r="Y43" s="15">
        <f t="shared" si="24"/>
        <v>743890.88934541773</v>
      </c>
      <c r="Z43" s="15">
        <f t="shared" si="17"/>
        <v>6518000</v>
      </c>
      <c r="AB43" s="2">
        <v>41981.999999954336</v>
      </c>
      <c r="AC43" s="12">
        <f t="shared" si="4"/>
        <v>7434.7381588723365</v>
      </c>
      <c r="AD43" s="12">
        <f t="shared" si="18"/>
        <v>0</v>
      </c>
      <c r="AE43" s="12">
        <f t="shared" si="27"/>
        <v>0</v>
      </c>
      <c r="AF43" s="13">
        <f t="shared" si="20"/>
        <v>4147.2</v>
      </c>
      <c r="AG43" s="15">
        <f t="shared" si="29"/>
        <v>4147.2</v>
      </c>
      <c r="AH43" s="15">
        <f t="shared" si="21"/>
        <v>3287.5381588723367</v>
      </c>
      <c r="AI43" s="15">
        <f t="shared" si="25"/>
        <v>2945693.45</v>
      </c>
      <c r="AJ43" s="15">
        <f t="shared" si="26"/>
        <v>155235.83870951421</v>
      </c>
    </row>
    <row r="44" spans="1:36" x14ac:dyDescent="0.15">
      <c r="A44" s="2">
        <v>41982.999999954278</v>
      </c>
      <c r="B44" s="42">
        <v>0.226181887</v>
      </c>
      <c r="C44" s="12">
        <f t="shared" si="6"/>
        <v>19542.115036799998</v>
      </c>
      <c r="D44" s="12">
        <f>Výpar!$P$18/31</f>
        <v>0</v>
      </c>
      <c r="E44" s="12">
        <f t="shared" si="7"/>
        <v>0</v>
      </c>
      <c r="F44" s="13">
        <f t="shared" si="0"/>
        <v>11664</v>
      </c>
      <c r="G44" s="13">
        <f t="shared" si="8"/>
        <v>7171.2000000000007</v>
      </c>
      <c r="H44" s="14">
        <f t="shared" si="8"/>
        <v>7171.2000000000007</v>
      </c>
      <c r="I44" s="15">
        <f t="shared" si="1"/>
        <v>26006.400000000001</v>
      </c>
      <c r="J44" s="15">
        <f t="shared" si="2"/>
        <v>-6464.2849632000034</v>
      </c>
      <c r="K44" s="15">
        <f t="shared" si="9"/>
        <v>5620535.7150368001</v>
      </c>
      <c r="L44" s="15">
        <f t="shared" si="10"/>
        <v>104462.23914324958</v>
      </c>
      <c r="N44" s="2">
        <v>41982.999999954278</v>
      </c>
      <c r="O44" s="42">
        <f t="shared" si="3"/>
        <v>7.4649870977939028E-2</v>
      </c>
      <c r="P44" s="12">
        <f t="shared" si="11"/>
        <v>6449.7488524939317</v>
      </c>
      <c r="Q44" s="12">
        <f t="shared" si="12"/>
        <v>0</v>
      </c>
      <c r="R44" s="12">
        <f t="shared" si="13"/>
        <v>0</v>
      </c>
      <c r="S44" s="13">
        <f t="shared" si="14"/>
        <v>7171.2000000000007</v>
      </c>
      <c r="T44" s="13">
        <f t="shared" si="22"/>
        <v>0</v>
      </c>
      <c r="U44" s="14">
        <v>0</v>
      </c>
      <c r="V44" s="15">
        <f t="shared" si="23"/>
        <v>7171.2000000000007</v>
      </c>
      <c r="W44" s="15">
        <f t="shared" si="15"/>
        <v>-721.45114750606899</v>
      </c>
      <c r="X44" s="15">
        <f t="shared" si="28"/>
        <v>6517278.548852494</v>
      </c>
      <c r="Y44" s="15">
        <f t="shared" si="24"/>
        <v>742447.9870504057</v>
      </c>
      <c r="Z44" s="15">
        <f t="shared" si="17"/>
        <v>6518000</v>
      </c>
      <c r="AB44" s="2">
        <v>41982.999999954278</v>
      </c>
      <c r="AC44" s="12">
        <f t="shared" si="4"/>
        <v>2131.4803265827572</v>
      </c>
      <c r="AD44" s="12">
        <f t="shared" si="18"/>
        <v>0</v>
      </c>
      <c r="AE44" s="12">
        <f t="shared" si="27"/>
        <v>0</v>
      </c>
      <c r="AF44" s="13">
        <f t="shared" si="20"/>
        <v>4147.2</v>
      </c>
      <c r="AG44" s="15">
        <f t="shared" si="29"/>
        <v>4147.2</v>
      </c>
      <c r="AH44" s="15">
        <f t="shared" si="21"/>
        <v>-2015.7196734172426</v>
      </c>
      <c r="AI44" s="15">
        <f t="shared" si="25"/>
        <v>2943677.7303265831</v>
      </c>
      <c r="AJ44" s="15">
        <f t="shared" si="26"/>
        <v>151204.39936268012</v>
      </c>
    </row>
    <row r="45" spans="1:36" x14ac:dyDescent="0.15">
      <c r="A45" s="2">
        <v>41983.99999995422</v>
      </c>
      <c r="B45" s="42">
        <v>0.63944174799999998</v>
      </c>
      <c r="C45" s="12">
        <f t="shared" si="6"/>
        <v>55247.767027199996</v>
      </c>
      <c r="D45" s="12">
        <f>Výpar!$P$18/31</f>
        <v>0</v>
      </c>
      <c r="E45" s="12">
        <f t="shared" si="7"/>
        <v>0</v>
      </c>
      <c r="F45" s="13">
        <f t="shared" si="0"/>
        <v>11664</v>
      </c>
      <c r="G45" s="13">
        <f t="shared" si="8"/>
        <v>7171.2000000000007</v>
      </c>
      <c r="H45" s="14">
        <f t="shared" si="8"/>
        <v>7171.2000000000007</v>
      </c>
      <c r="I45" s="15">
        <f t="shared" si="1"/>
        <v>26006.400000000001</v>
      </c>
      <c r="J45" s="15">
        <f t="shared" si="2"/>
        <v>29241.367027199994</v>
      </c>
      <c r="K45" s="15">
        <f t="shared" si="9"/>
        <v>5627000</v>
      </c>
      <c r="L45" s="15">
        <f t="shared" si="10"/>
        <v>133703.60617044958</v>
      </c>
      <c r="N45" s="2">
        <v>41983.99999995422</v>
      </c>
      <c r="O45" s="42">
        <f t="shared" si="3"/>
        <v>0.21104361900609575</v>
      </c>
      <c r="P45" s="12">
        <f t="shared" si="11"/>
        <v>18234.168682126674</v>
      </c>
      <c r="Q45" s="12">
        <f t="shared" si="12"/>
        <v>0</v>
      </c>
      <c r="R45" s="12">
        <f t="shared" si="13"/>
        <v>0</v>
      </c>
      <c r="S45" s="13">
        <f t="shared" si="14"/>
        <v>7171.2000000000007</v>
      </c>
      <c r="T45" s="13">
        <f t="shared" si="22"/>
        <v>0</v>
      </c>
      <c r="U45" s="14">
        <v>0</v>
      </c>
      <c r="V45" s="15">
        <f t="shared" si="23"/>
        <v>7171.2000000000007</v>
      </c>
      <c r="W45" s="15">
        <f t="shared" si="15"/>
        <v>11062.968682126673</v>
      </c>
      <c r="X45" s="15">
        <f t="shared" si="28"/>
        <v>6518000</v>
      </c>
      <c r="Y45" s="15">
        <f t="shared" si="24"/>
        <v>753510.95573253243</v>
      </c>
      <c r="Z45" s="15">
        <f t="shared" si="17"/>
        <v>6518000</v>
      </c>
      <c r="AB45" s="2">
        <v>41983.99999995422</v>
      </c>
      <c r="AC45" s="12">
        <f t="shared" si="4"/>
        <v>6025.9356924442382</v>
      </c>
      <c r="AD45" s="12">
        <f t="shared" si="18"/>
        <v>0</v>
      </c>
      <c r="AE45" s="12">
        <f t="shared" si="27"/>
        <v>0</v>
      </c>
      <c r="AF45" s="13">
        <f t="shared" si="20"/>
        <v>4147.2</v>
      </c>
      <c r="AG45" s="15">
        <f t="shared" si="29"/>
        <v>4147.2</v>
      </c>
      <c r="AH45" s="15">
        <f t="shared" si="21"/>
        <v>1878.7356924442383</v>
      </c>
      <c r="AI45" s="15">
        <f t="shared" si="25"/>
        <v>2945556.4660190274</v>
      </c>
      <c r="AJ45" s="15">
        <f t="shared" si="26"/>
        <v>152946.1510741516</v>
      </c>
    </row>
    <row r="46" spans="1:36" x14ac:dyDescent="0.15">
      <c r="A46" s="2">
        <v>41984.999999954161</v>
      </c>
      <c r="B46" s="42">
        <v>0.95801768499999995</v>
      </c>
      <c r="C46" s="12">
        <f t="shared" si="6"/>
        <v>82772.727983999997</v>
      </c>
      <c r="D46" s="12">
        <f>Výpar!$P$18/31</f>
        <v>0</v>
      </c>
      <c r="E46" s="12">
        <f t="shared" si="7"/>
        <v>0</v>
      </c>
      <c r="F46" s="13">
        <f t="shared" si="0"/>
        <v>11664</v>
      </c>
      <c r="G46" s="13">
        <f t="shared" si="8"/>
        <v>7171.2000000000007</v>
      </c>
      <c r="H46" s="14">
        <f t="shared" si="8"/>
        <v>7171.2000000000007</v>
      </c>
      <c r="I46" s="15">
        <f t="shared" si="1"/>
        <v>26006.400000000001</v>
      </c>
      <c r="J46" s="15">
        <f t="shared" si="2"/>
        <v>56766.327983999996</v>
      </c>
      <c r="K46" s="15">
        <f t="shared" si="9"/>
        <v>5627000</v>
      </c>
      <c r="L46" s="15">
        <f t="shared" si="10"/>
        <v>190469.93415444958</v>
      </c>
      <c r="N46" s="2">
        <v>41984.999999954161</v>
      </c>
      <c r="O46" s="42">
        <f t="shared" si="3"/>
        <v>0.3161875494470246</v>
      </c>
      <c r="P46" s="12">
        <f t="shared" si="11"/>
        <v>27318.604272222925</v>
      </c>
      <c r="Q46" s="12">
        <f t="shared" si="12"/>
        <v>0</v>
      </c>
      <c r="R46" s="12">
        <f t="shared" si="13"/>
        <v>0</v>
      </c>
      <c r="S46" s="13">
        <f t="shared" si="14"/>
        <v>7171.2000000000007</v>
      </c>
      <c r="T46" s="13">
        <f t="shared" si="22"/>
        <v>0</v>
      </c>
      <c r="U46" s="14">
        <v>0</v>
      </c>
      <c r="V46" s="15">
        <f t="shared" si="23"/>
        <v>7171.2000000000007</v>
      </c>
      <c r="W46" s="15">
        <f t="shared" si="15"/>
        <v>20147.404272222924</v>
      </c>
      <c r="X46" s="15">
        <f t="shared" si="28"/>
        <v>6518000</v>
      </c>
      <c r="Y46" s="15">
        <f t="shared" si="24"/>
        <v>773658.36000475532</v>
      </c>
      <c r="Z46" s="15">
        <f t="shared" si="17"/>
        <v>6518000</v>
      </c>
      <c r="AB46" s="2">
        <v>41984.999999954161</v>
      </c>
      <c r="AC46" s="12">
        <f t="shared" si="4"/>
        <v>9028.1139448441209</v>
      </c>
      <c r="AD46" s="12">
        <f t="shared" si="18"/>
        <v>0</v>
      </c>
      <c r="AE46" s="12">
        <f t="shared" si="27"/>
        <v>0</v>
      </c>
      <c r="AF46" s="13">
        <f t="shared" si="20"/>
        <v>4147.2</v>
      </c>
      <c r="AG46" s="15">
        <f t="shared" si="29"/>
        <v>4147.2</v>
      </c>
      <c r="AH46" s="15">
        <f t="shared" si="21"/>
        <v>4880.913944844121</v>
      </c>
      <c r="AI46" s="15">
        <f t="shared" si="25"/>
        <v>2945693.45</v>
      </c>
      <c r="AJ46" s="15">
        <f t="shared" si="26"/>
        <v>157827.06501899572</v>
      </c>
    </row>
    <row r="47" spans="1:36" x14ac:dyDescent="0.15">
      <c r="A47" s="2">
        <v>41985.999999954103</v>
      </c>
      <c r="B47" s="42">
        <v>0.97848127100000004</v>
      </c>
      <c r="C47" s="12">
        <f t="shared" si="6"/>
        <v>84540.781814400005</v>
      </c>
      <c r="D47" s="12">
        <f>Výpar!$P$18/31</f>
        <v>0</v>
      </c>
      <c r="E47" s="12">
        <f t="shared" si="7"/>
        <v>0</v>
      </c>
      <c r="F47" s="13">
        <f t="shared" si="0"/>
        <v>11664</v>
      </c>
      <c r="G47" s="13">
        <f t="shared" si="8"/>
        <v>7171.2000000000007</v>
      </c>
      <c r="H47" s="14">
        <f t="shared" si="8"/>
        <v>7171.2000000000007</v>
      </c>
      <c r="I47" s="15">
        <f t="shared" si="1"/>
        <v>26006.400000000001</v>
      </c>
      <c r="J47" s="15">
        <f t="shared" si="2"/>
        <v>58534.381814400003</v>
      </c>
      <c r="K47" s="15">
        <f t="shared" si="9"/>
        <v>5627000</v>
      </c>
      <c r="L47" s="15">
        <f t="shared" si="10"/>
        <v>249004.31596884958</v>
      </c>
      <c r="N47" s="2">
        <v>41985.999999954103</v>
      </c>
      <c r="O47" s="42">
        <f t="shared" si="3"/>
        <v>0.32294142383947749</v>
      </c>
      <c r="P47" s="12">
        <f t="shared" si="11"/>
        <v>27902.139019730854</v>
      </c>
      <c r="Q47" s="12">
        <f t="shared" si="12"/>
        <v>0</v>
      </c>
      <c r="R47" s="12">
        <f t="shared" si="13"/>
        <v>0</v>
      </c>
      <c r="S47" s="13">
        <f t="shared" si="14"/>
        <v>7171.2000000000007</v>
      </c>
      <c r="T47" s="13">
        <f t="shared" si="22"/>
        <v>0</v>
      </c>
      <c r="U47" s="14">
        <v>0</v>
      </c>
      <c r="V47" s="15">
        <f t="shared" si="23"/>
        <v>7171.2000000000007</v>
      </c>
      <c r="W47" s="15">
        <f t="shared" si="15"/>
        <v>20730.939019730853</v>
      </c>
      <c r="X47" s="15">
        <f t="shared" si="28"/>
        <v>6518000</v>
      </c>
      <c r="Y47" s="15">
        <f t="shared" si="24"/>
        <v>794389.29902448622</v>
      </c>
      <c r="Z47" s="15">
        <f t="shared" si="17"/>
        <v>6518000</v>
      </c>
      <c r="AB47" s="2">
        <v>41985.999999954103</v>
      </c>
      <c r="AC47" s="12">
        <f t="shared" si="4"/>
        <v>9220.9575520350645</v>
      </c>
      <c r="AD47" s="12">
        <f t="shared" si="18"/>
        <v>0</v>
      </c>
      <c r="AE47" s="12">
        <f t="shared" si="27"/>
        <v>0</v>
      </c>
      <c r="AF47" s="13">
        <f t="shared" si="20"/>
        <v>4147.2</v>
      </c>
      <c r="AG47" s="15">
        <f t="shared" si="29"/>
        <v>4147.2</v>
      </c>
      <c r="AH47" s="15">
        <f t="shared" si="21"/>
        <v>5073.7575520350647</v>
      </c>
      <c r="AI47" s="15">
        <f t="shared" si="25"/>
        <v>2945693.45</v>
      </c>
      <c r="AJ47" s="15">
        <f t="shared" si="26"/>
        <v>162900.82257103079</v>
      </c>
    </row>
    <row r="48" spans="1:36" x14ac:dyDescent="0.15">
      <c r="A48" s="2">
        <v>41986.999999954045</v>
      </c>
      <c r="B48" s="42">
        <v>0.18553874000000001</v>
      </c>
      <c r="C48" s="12">
        <f t="shared" si="6"/>
        <v>16030.547136000001</v>
      </c>
      <c r="D48" s="12">
        <f>Výpar!$P$18/31</f>
        <v>0</v>
      </c>
      <c r="E48" s="12">
        <f t="shared" si="7"/>
        <v>0</v>
      </c>
      <c r="F48" s="13">
        <f t="shared" si="0"/>
        <v>11664</v>
      </c>
      <c r="G48" s="13">
        <f t="shared" si="8"/>
        <v>7171.2000000000007</v>
      </c>
      <c r="H48" s="14">
        <f t="shared" si="8"/>
        <v>7171.2000000000007</v>
      </c>
      <c r="I48" s="15">
        <f t="shared" si="1"/>
        <v>26006.400000000001</v>
      </c>
      <c r="J48" s="15">
        <f t="shared" si="2"/>
        <v>-9975.8528640000004</v>
      </c>
      <c r="K48" s="15">
        <f t="shared" si="9"/>
        <v>5617024.147136</v>
      </c>
      <c r="L48" s="15">
        <f t="shared" si="10"/>
        <v>229052.61024084955</v>
      </c>
      <c r="N48" s="2">
        <v>41986.999999954045</v>
      </c>
      <c r="O48" s="42">
        <f t="shared" si="3"/>
        <v>6.1235862809869375E-2</v>
      </c>
      <c r="P48" s="12">
        <f t="shared" si="11"/>
        <v>5290.7785467727144</v>
      </c>
      <c r="Q48" s="12">
        <f t="shared" si="12"/>
        <v>0</v>
      </c>
      <c r="R48" s="12">
        <f t="shared" si="13"/>
        <v>0</v>
      </c>
      <c r="S48" s="13">
        <f t="shared" si="14"/>
        <v>7171.2000000000007</v>
      </c>
      <c r="T48" s="13">
        <f t="shared" si="22"/>
        <v>0</v>
      </c>
      <c r="U48" s="14">
        <v>0</v>
      </c>
      <c r="V48" s="15">
        <f t="shared" si="23"/>
        <v>7171.2000000000007</v>
      </c>
      <c r="W48" s="15">
        <f t="shared" si="15"/>
        <v>-1880.4214532272863</v>
      </c>
      <c r="X48" s="15">
        <f t="shared" si="28"/>
        <v>6516119.5785467727</v>
      </c>
      <c r="Y48" s="15">
        <f t="shared" si="24"/>
        <v>790628.45611803164</v>
      </c>
      <c r="Z48" s="15">
        <f t="shared" si="17"/>
        <v>6518000</v>
      </c>
      <c r="AB48" s="2">
        <v>41986.999999954045</v>
      </c>
      <c r="AC48" s="12">
        <f t="shared" si="4"/>
        <v>1748.4696912487666</v>
      </c>
      <c r="AD48" s="12">
        <f t="shared" si="18"/>
        <v>0</v>
      </c>
      <c r="AE48" s="12">
        <f t="shared" si="27"/>
        <v>0</v>
      </c>
      <c r="AF48" s="13">
        <f t="shared" si="20"/>
        <v>4147.2</v>
      </c>
      <c r="AG48" s="15">
        <f t="shared" si="29"/>
        <v>4147.2</v>
      </c>
      <c r="AH48" s="15">
        <f t="shared" si="21"/>
        <v>-2398.7303087512332</v>
      </c>
      <c r="AI48" s="15">
        <f t="shared" si="25"/>
        <v>2943294.7196912491</v>
      </c>
      <c r="AJ48" s="15">
        <f t="shared" si="26"/>
        <v>158103.36195352857</v>
      </c>
    </row>
    <row r="49" spans="1:36" x14ac:dyDescent="0.15">
      <c r="A49" s="2">
        <v>41987.999999953987</v>
      </c>
      <c r="B49" s="42">
        <v>0.58869475100000002</v>
      </c>
      <c r="C49" s="12">
        <f t="shared" si="6"/>
        <v>50863.226486400003</v>
      </c>
      <c r="D49" s="12">
        <f>Výpar!$P$18/31</f>
        <v>0</v>
      </c>
      <c r="E49" s="12">
        <f t="shared" si="7"/>
        <v>0</v>
      </c>
      <c r="F49" s="13">
        <f t="shared" si="0"/>
        <v>11664</v>
      </c>
      <c r="G49" s="13">
        <f t="shared" si="8"/>
        <v>7171.2000000000007</v>
      </c>
      <c r="H49" s="14">
        <f t="shared" si="8"/>
        <v>7171.2000000000007</v>
      </c>
      <c r="I49" s="15">
        <f t="shared" si="1"/>
        <v>26006.400000000001</v>
      </c>
      <c r="J49" s="15">
        <f t="shared" si="2"/>
        <v>24856.826486400001</v>
      </c>
      <c r="K49" s="15">
        <f t="shared" si="9"/>
        <v>5627000</v>
      </c>
      <c r="L49" s="15">
        <f t="shared" si="10"/>
        <v>253909.43672724956</v>
      </c>
      <c r="N49" s="2">
        <v>41987.999999953987</v>
      </c>
      <c r="O49" s="42">
        <f t="shared" si="3"/>
        <v>0.19429490040261246</v>
      </c>
      <c r="P49" s="12">
        <f t="shared" si="11"/>
        <v>16787.079394785716</v>
      </c>
      <c r="Q49" s="12">
        <f t="shared" si="12"/>
        <v>0</v>
      </c>
      <c r="R49" s="12">
        <f t="shared" si="13"/>
        <v>0</v>
      </c>
      <c r="S49" s="13">
        <f t="shared" si="14"/>
        <v>7171.2000000000007</v>
      </c>
      <c r="T49" s="13">
        <f t="shared" si="22"/>
        <v>0</v>
      </c>
      <c r="U49" s="14">
        <v>0</v>
      </c>
      <c r="V49" s="15">
        <f t="shared" si="23"/>
        <v>7171.2000000000007</v>
      </c>
      <c r="W49" s="15">
        <f t="shared" si="15"/>
        <v>9615.8793947857157</v>
      </c>
      <c r="X49" s="15">
        <f t="shared" si="28"/>
        <v>6518000</v>
      </c>
      <c r="Y49" s="15">
        <f t="shared" si="24"/>
        <v>800244.33551281737</v>
      </c>
      <c r="Z49" s="15">
        <f t="shared" si="17"/>
        <v>6518000</v>
      </c>
      <c r="AB49" s="2">
        <v>41987.999999953987</v>
      </c>
      <c r="AC49" s="12">
        <f t="shared" si="4"/>
        <v>5547.7089556646724</v>
      </c>
      <c r="AD49" s="12">
        <f t="shared" si="18"/>
        <v>0</v>
      </c>
      <c r="AE49" s="12">
        <f t="shared" si="27"/>
        <v>0</v>
      </c>
      <c r="AF49" s="13">
        <f t="shared" si="20"/>
        <v>4147.2</v>
      </c>
      <c r="AG49" s="15">
        <f t="shared" si="29"/>
        <v>4147.2</v>
      </c>
      <c r="AH49" s="15">
        <f t="shared" si="21"/>
        <v>1400.5089556646726</v>
      </c>
      <c r="AI49" s="15">
        <f t="shared" si="25"/>
        <v>2944695.2286469135</v>
      </c>
      <c r="AJ49" s="15">
        <f t="shared" si="26"/>
        <v>158505.64955610639</v>
      </c>
    </row>
    <row r="50" spans="1:36" x14ac:dyDescent="0.15">
      <c r="A50" s="2">
        <v>41988.999999953929</v>
      </c>
      <c r="B50" s="42">
        <v>0.57796198600000004</v>
      </c>
      <c r="C50" s="12">
        <f t="shared" si="6"/>
        <v>49935.9155904</v>
      </c>
      <c r="D50" s="12">
        <f>Výpar!$P$18/31</f>
        <v>0</v>
      </c>
      <c r="E50" s="12">
        <f t="shared" si="7"/>
        <v>0</v>
      </c>
      <c r="F50" s="13">
        <f t="shared" si="0"/>
        <v>11664</v>
      </c>
      <c r="G50" s="13">
        <f t="shared" si="8"/>
        <v>7171.2000000000007</v>
      </c>
      <c r="H50" s="14">
        <f t="shared" si="8"/>
        <v>7171.2000000000007</v>
      </c>
      <c r="I50" s="15">
        <f t="shared" si="1"/>
        <v>26006.400000000001</v>
      </c>
      <c r="J50" s="15">
        <f t="shared" si="2"/>
        <v>23929.515590399998</v>
      </c>
      <c r="K50" s="15">
        <f t="shared" si="9"/>
        <v>5627000</v>
      </c>
      <c r="L50" s="15">
        <f t="shared" si="10"/>
        <v>277838.95231764956</v>
      </c>
      <c r="N50" s="2">
        <v>41988.999999953929</v>
      </c>
      <c r="O50" s="42">
        <f t="shared" si="3"/>
        <v>0.19075262063338169</v>
      </c>
      <c r="P50" s="12">
        <f t="shared" si="11"/>
        <v>16481.026422724179</v>
      </c>
      <c r="Q50" s="12">
        <f t="shared" si="12"/>
        <v>0</v>
      </c>
      <c r="R50" s="12">
        <f t="shared" si="13"/>
        <v>0</v>
      </c>
      <c r="S50" s="13">
        <f t="shared" si="14"/>
        <v>7171.2000000000007</v>
      </c>
      <c r="T50" s="13">
        <f t="shared" si="22"/>
        <v>0</v>
      </c>
      <c r="U50" s="14">
        <v>0</v>
      </c>
      <c r="V50" s="15">
        <f t="shared" si="23"/>
        <v>7171.2000000000007</v>
      </c>
      <c r="W50" s="15">
        <f t="shared" si="15"/>
        <v>9309.826422724178</v>
      </c>
      <c r="X50" s="15">
        <f t="shared" si="28"/>
        <v>6518000</v>
      </c>
      <c r="Y50" s="15">
        <f t="shared" si="24"/>
        <v>809554.16193554155</v>
      </c>
      <c r="Z50" s="15">
        <f t="shared" si="17"/>
        <v>6518000</v>
      </c>
      <c r="AB50" s="2">
        <v>41988.999999953929</v>
      </c>
      <c r="AC50" s="12">
        <f t="shared" si="4"/>
        <v>5446.5661199108272</v>
      </c>
      <c r="AD50" s="12">
        <f t="shared" si="18"/>
        <v>0</v>
      </c>
      <c r="AE50" s="12">
        <f t="shared" si="27"/>
        <v>0</v>
      </c>
      <c r="AF50" s="13">
        <f t="shared" si="20"/>
        <v>4147.2</v>
      </c>
      <c r="AG50" s="15">
        <f t="shared" si="29"/>
        <v>4147.2</v>
      </c>
      <c r="AH50" s="15">
        <f t="shared" si="21"/>
        <v>1299.3661199108274</v>
      </c>
      <c r="AI50" s="15">
        <f t="shared" si="25"/>
        <v>2945693.45</v>
      </c>
      <c r="AJ50" s="15">
        <f t="shared" si="26"/>
        <v>159805.01567601721</v>
      </c>
    </row>
    <row r="51" spans="1:36" x14ac:dyDescent="0.15">
      <c r="A51" s="2">
        <v>41989.99999995387</v>
      </c>
      <c r="B51" s="42">
        <v>0.58838454799999995</v>
      </c>
      <c r="C51" s="12">
        <f t="shared" si="6"/>
        <v>50836.424947199994</v>
      </c>
      <c r="D51" s="12">
        <f>Výpar!$P$18/31</f>
        <v>0</v>
      </c>
      <c r="E51" s="12">
        <f t="shared" si="7"/>
        <v>0</v>
      </c>
      <c r="F51" s="13">
        <f t="shared" si="0"/>
        <v>11664</v>
      </c>
      <c r="G51" s="13">
        <f t="shared" si="8"/>
        <v>7171.2000000000007</v>
      </c>
      <c r="H51" s="14">
        <f t="shared" si="8"/>
        <v>7171.2000000000007</v>
      </c>
      <c r="I51" s="15">
        <f t="shared" si="1"/>
        <v>26006.400000000001</v>
      </c>
      <c r="J51" s="15">
        <f t="shared" si="2"/>
        <v>24830.024947199992</v>
      </c>
      <c r="K51" s="15">
        <f t="shared" si="9"/>
        <v>5627000</v>
      </c>
      <c r="L51" s="15">
        <f t="shared" si="10"/>
        <v>302668.97726484953</v>
      </c>
      <c r="N51" s="2">
        <v>41989.99999995387</v>
      </c>
      <c r="O51" s="42">
        <f t="shared" si="3"/>
        <v>0.1941925199059506</v>
      </c>
      <c r="P51" s="12">
        <f t="shared" si="11"/>
        <v>16778.233719874133</v>
      </c>
      <c r="Q51" s="12">
        <f t="shared" si="12"/>
        <v>0</v>
      </c>
      <c r="R51" s="12">
        <f t="shared" si="13"/>
        <v>0</v>
      </c>
      <c r="S51" s="13">
        <f t="shared" si="14"/>
        <v>7171.2000000000007</v>
      </c>
      <c r="T51" s="13">
        <f t="shared" si="22"/>
        <v>0</v>
      </c>
      <c r="U51" s="14">
        <v>0</v>
      </c>
      <c r="V51" s="15">
        <f t="shared" si="23"/>
        <v>7171.2000000000007</v>
      </c>
      <c r="W51" s="15">
        <f t="shared" si="15"/>
        <v>9607.0337198741327</v>
      </c>
      <c r="X51" s="15">
        <f t="shared" si="28"/>
        <v>6518000</v>
      </c>
      <c r="Y51" s="15">
        <f t="shared" si="24"/>
        <v>819161.19565541565</v>
      </c>
      <c r="Z51" s="15">
        <f t="shared" si="17"/>
        <v>6518000</v>
      </c>
      <c r="AB51" s="2">
        <v>41989.99999995387</v>
      </c>
      <c r="AC51" s="12">
        <f t="shared" si="4"/>
        <v>5544.785681831755</v>
      </c>
      <c r="AD51" s="12">
        <f t="shared" si="18"/>
        <v>0</v>
      </c>
      <c r="AE51" s="12">
        <f t="shared" si="27"/>
        <v>0</v>
      </c>
      <c r="AF51" s="13">
        <f t="shared" si="20"/>
        <v>4147.2</v>
      </c>
      <c r="AG51" s="15">
        <f t="shared" si="29"/>
        <v>4147.2</v>
      </c>
      <c r="AH51" s="15">
        <f t="shared" si="21"/>
        <v>1397.5856818317552</v>
      </c>
      <c r="AI51" s="15">
        <f t="shared" si="25"/>
        <v>2945693.45</v>
      </c>
      <c r="AJ51" s="15">
        <f t="shared" si="26"/>
        <v>161202.60135784897</v>
      </c>
    </row>
    <row r="52" spans="1:36" x14ac:dyDescent="0.15">
      <c r="A52" s="2">
        <v>41990.999999953812</v>
      </c>
      <c r="B52" s="42">
        <v>0.57858239199999995</v>
      </c>
      <c r="C52" s="12">
        <f t="shared" si="6"/>
        <v>49989.518668799996</v>
      </c>
      <c r="D52" s="12">
        <f>Výpar!$P$18/31</f>
        <v>0</v>
      </c>
      <c r="E52" s="12">
        <f t="shared" si="7"/>
        <v>0</v>
      </c>
      <c r="F52" s="13">
        <f t="shared" si="0"/>
        <v>11664</v>
      </c>
      <c r="G52" s="13">
        <f t="shared" si="8"/>
        <v>7171.2000000000007</v>
      </c>
      <c r="H52" s="14">
        <f t="shared" si="8"/>
        <v>7171.2000000000007</v>
      </c>
      <c r="I52" s="15">
        <f t="shared" si="1"/>
        <v>26006.400000000001</v>
      </c>
      <c r="J52" s="15">
        <f t="shared" si="2"/>
        <v>23983.118668799994</v>
      </c>
      <c r="K52" s="15">
        <f t="shared" si="9"/>
        <v>5627000</v>
      </c>
      <c r="L52" s="15">
        <f t="shared" si="10"/>
        <v>326652.09593364951</v>
      </c>
      <c r="N52" s="2">
        <v>41990.999999953812</v>
      </c>
      <c r="O52" s="42">
        <f t="shared" si="3"/>
        <v>0.19095738162670534</v>
      </c>
      <c r="P52" s="12">
        <f t="shared" si="11"/>
        <v>16498.717772547341</v>
      </c>
      <c r="Q52" s="12">
        <f t="shared" si="12"/>
        <v>0</v>
      </c>
      <c r="R52" s="12">
        <f t="shared" si="13"/>
        <v>0</v>
      </c>
      <c r="S52" s="13">
        <f t="shared" si="14"/>
        <v>7171.2000000000007</v>
      </c>
      <c r="T52" s="13">
        <f t="shared" si="22"/>
        <v>0</v>
      </c>
      <c r="U52" s="14">
        <v>0</v>
      </c>
      <c r="V52" s="15">
        <f t="shared" si="23"/>
        <v>7171.2000000000007</v>
      </c>
      <c r="W52" s="15">
        <f t="shared" si="15"/>
        <v>9327.5177725473404</v>
      </c>
      <c r="X52" s="15">
        <f t="shared" si="28"/>
        <v>6518000</v>
      </c>
      <c r="Y52" s="15">
        <f t="shared" si="24"/>
        <v>828488.71342796297</v>
      </c>
      <c r="Z52" s="15">
        <f t="shared" si="17"/>
        <v>6518000</v>
      </c>
      <c r="AB52" s="2">
        <v>41990.999999953812</v>
      </c>
      <c r="AC52" s="12">
        <f t="shared" si="4"/>
        <v>5452.4126675766611</v>
      </c>
      <c r="AD52" s="12">
        <f t="shared" si="18"/>
        <v>0</v>
      </c>
      <c r="AE52" s="12">
        <f t="shared" si="27"/>
        <v>0</v>
      </c>
      <c r="AF52" s="13">
        <f t="shared" si="20"/>
        <v>4147.2</v>
      </c>
      <c r="AG52" s="15">
        <f t="shared" si="29"/>
        <v>4147.2</v>
      </c>
      <c r="AH52" s="15">
        <f t="shared" si="21"/>
        <v>1305.2126675766613</v>
      </c>
      <c r="AI52" s="15">
        <f t="shared" si="25"/>
        <v>2945693.45</v>
      </c>
      <c r="AJ52" s="15">
        <f t="shared" si="26"/>
        <v>162507.81402542561</v>
      </c>
    </row>
    <row r="53" spans="1:36" x14ac:dyDescent="0.15">
      <c r="A53" s="2">
        <v>41991.999999953754</v>
      </c>
      <c r="B53" s="42">
        <v>0.57920279900000005</v>
      </c>
      <c r="C53" s="12">
        <f t="shared" si="6"/>
        <v>50043.121833600002</v>
      </c>
      <c r="D53" s="12">
        <f>Výpar!$P$18/31</f>
        <v>0</v>
      </c>
      <c r="E53" s="12">
        <f t="shared" si="7"/>
        <v>0</v>
      </c>
      <c r="F53" s="13">
        <f t="shared" si="0"/>
        <v>11664</v>
      </c>
      <c r="G53" s="13">
        <f t="shared" si="8"/>
        <v>7171.2000000000007</v>
      </c>
      <c r="H53" s="14">
        <f t="shared" si="8"/>
        <v>7171.2000000000007</v>
      </c>
      <c r="I53" s="15">
        <f t="shared" si="1"/>
        <v>26006.400000000001</v>
      </c>
      <c r="J53" s="15">
        <f t="shared" si="2"/>
        <v>24036.721833600001</v>
      </c>
      <c r="K53" s="15">
        <f t="shared" si="9"/>
        <v>5627000</v>
      </c>
      <c r="L53" s="15">
        <f t="shared" si="10"/>
        <v>350688.81776724954</v>
      </c>
      <c r="N53" s="2">
        <v>41991.999999953754</v>
      </c>
      <c r="O53" s="42">
        <f t="shared" si="3"/>
        <v>0.19116214295007256</v>
      </c>
      <c r="P53" s="12">
        <f t="shared" si="11"/>
        <v>16516.409150886269</v>
      </c>
      <c r="Q53" s="12">
        <f t="shared" si="12"/>
        <v>0</v>
      </c>
      <c r="R53" s="12">
        <f t="shared" si="13"/>
        <v>0</v>
      </c>
      <c r="S53" s="13">
        <f t="shared" si="14"/>
        <v>7171.2000000000007</v>
      </c>
      <c r="T53" s="13">
        <f t="shared" si="22"/>
        <v>0</v>
      </c>
      <c r="U53" s="14">
        <v>0</v>
      </c>
      <c r="V53" s="15">
        <f t="shared" si="23"/>
        <v>7171.2000000000007</v>
      </c>
      <c r="W53" s="15">
        <f t="shared" si="15"/>
        <v>9345.2091508862686</v>
      </c>
      <c r="X53" s="15">
        <f t="shared" si="28"/>
        <v>6518000</v>
      </c>
      <c r="Y53" s="15">
        <f t="shared" si="24"/>
        <v>837833.92257884925</v>
      </c>
      <c r="Z53" s="15">
        <f t="shared" si="17"/>
        <v>6518000</v>
      </c>
      <c r="AB53" s="2">
        <v>41991.999999953754</v>
      </c>
      <c r="AC53" s="12">
        <f t="shared" si="4"/>
        <v>5458.2592246662407</v>
      </c>
      <c r="AD53" s="12">
        <f t="shared" si="18"/>
        <v>0</v>
      </c>
      <c r="AE53" s="12">
        <f t="shared" si="27"/>
        <v>0</v>
      </c>
      <c r="AF53" s="13">
        <f t="shared" si="20"/>
        <v>4147.2</v>
      </c>
      <c r="AG53" s="15">
        <f t="shared" si="29"/>
        <v>4147.2</v>
      </c>
      <c r="AH53" s="15">
        <f t="shared" si="21"/>
        <v>1311.0592246662409</v>
      </c>
      <c r="AI53" s="15">
        <f t="shared" si="25"/>
        <v>2945693.45</v>
      </c>
      <c r="AJ53" s="15">
        <f t="shared" si="26"/>
        <v>163818.87325009186</v>
      </c>
    </row>
    <row r="54" spans="1:36" x14ac:dyDescent="0.15">
      <c r="A54" s="2">
        <v>41992.999999953696</v>
      </c>
      <c r="B54" s="42">
        <v>0.98112781400000004</v>
      </c>
      <c r="C54" s="12">
        <f t="shared" si="6"/>
        <v>84769.443129599997</v>
      </c>
      <c r="D54" s="12">
        <f>Výpar!$P$18/31</f>
        <v>0</v>
      </c>
      <c r="E54" s="12">
        <f t="shared" si="7"/>
        <v>0</v>
      </c>
      <c r="F54" s="13">
        <f t="shared" si="0"/>
        <v>11664</v>
      </c>
      <c r="G54" s="13">
        <f t="shared" si="8"/>
        <v>7171.2000000000007</v>
      </c>
      <c r="H54" s="14">
        <f t="shared" si="8"/>
        <v>7171.2000000000007</v>
      </c>
      <c r="I54" s="15">
        <f t="shared" si="1"/>
        <v>26006.400000000001</v>
      </c>
      <c r="J54" s="15">
        <f t="shared" si="2"/>
        <v>58763.043129599995</v>
      </c>
      <c r="K54" s="15">
        <f t="shared" si="9"/>
        <v>5627000</v>
      </c>
      <c r="L54" s="15">
        <f t="shared" si="10"/>
        <v>409451.86089684954</v>
      </c>
      <c r="N54" s="2">
        <v>41992.999999953696</v>
      </c>
      <c r="O54" s="42">
        <f t="shared" si="3"/>
        <v>0.32381489826357035</v>
      </c>
      <c r="P54" s="12">
        <f t="shared" si="11"/>
        <v>27977.607209972477</v>
      </c>
      <c r="Q54" s="12">
        <f t="shared" si="12"/>
        <v>0</v>
      </c>
      <c r="R54" s="12">
        <f t="shared" si="13"/>
        <v>0</v>
      </c>
      <c r="S54" s="13">
        <f t="shared" si="14"/>
        <v>7171.2000000000007</v>
      </c>
      <c r="T54" s="13">
        <f t="shared" si="22"/>
        <v>0</v>
      </c>
      <c r="U54" s="14">
        <v>0</v>
      </c>
      <c r="V54" s="15">
        <f t="shared" si="23"/>
        <v>7171.2000000000007</v>
      </c>
      <c r="W54" s="15">
        <f t="shared" si="15"/>
        <v>20806.407209972476</v>
      </c>
      <c r="X54" s="15">
        <f t="shared" si="28"/>
        <v>6518000</v>
      </c>
      <c r="Y54" s="15">
        <f t="shared" si="24"/>
        <v>858640.32978882175</v>
      </c>
      <c r="Z54" s="15">
        <f t="shared" si="17"/>
        <v>6518000</v>
      </c>
      <c r="AB54" s="2">
        <v>41992.999999953696</v>
      </c>
      <c r="AC54" s="12">
        <f t="shared" si="4"/>
        <v>9245.8978972270525</v>
      </c>
      <c r="AD54" s="12">
        <f t="shared" si="18"/>
        <v>0</v>
      </c>
      <c r="AE54" s="12">
        <f t="shared" si="27"/>
        <v>0</v>
      </c>
      <c r="AF54" s="13">
        <f t="shared" si="20"/>
        <v>4147.2</v>
      </c>
      <c r="AG54" s="15">
        <f t="shared" si="29"/>
        <v>4147.2</v>
      </c>
      <c r="AH54" s="15">
        <f t="shared" si="21"/>
        <v>5098.6978972270526</v>
      </c>
      <c r="AI54" s="15">
        <f t="shared" si="25"/>
        <v>2945693.45</v>
      </c>
      <c r="AJ54" s="15">
        <f t="shared" si="26"/>
        <v>168917.5711473189</v>
      </c>
    </row>
    <row r="55" spans="1:36" x14ac:dyDescent="0.15">
      <c r="A55" s="2">
        <v>41993.999999953638</v>
      </c>
      <c r="B55" s="42">
        <v>0.55316995499999999</v>
      </c>
      <c r="C55" s="12">
        <f t="shared" si="6"/>
        <v>47793.884112</v>
      </c>
      <c r="D55" s="12">
        <f>Výpar!$P$18/31</f>
        <v>0</v>
      </c>
      <c r="E55" s="12">
        <f t="shared" si="7"/>
        <v>0</v>
      </c>
      <c r="F55" s="13">
        <f t="shared" si="0"/>
        <v>11664</v>
      </c>
      <c r="G55" s="13">
        <f t="shared" si="8"/>
        <v>7171.2000000000007</v>
      </c>
      <c r="H55" s="14">
        <f t="shared" si="8"/>
        <v>7171.2000000000007</v>
      </c>
      <c r="I55" s="15">
        <f t="shared" si="1"/>
        <v>26006.400000000001</v>
      </c>
      <c r="J55" s="15">
        <f t="shared" si="2"/>
        <v>21787.484111999998</v>
      </c>
      <c r="K55" s="15">
        <f t="shared" si="9"/>
        <v>5627000</v>
      </c>
      <c r="L55" s="15">
        <f t="shared" si="10"/>
        <v>431239.34500884952</v>
      </c>
      <c r="N55" s="2">
        <v>41993.999999953638</v>
      </c>
      <c r="O55" s="42">
        <f t="shared" si="3"/>
        <v>0.18257017092452826</v>
      </c>
      <c r="P55" s="12">
        <f t="shared" si="11"/>
        <v>15774.062767879243</v>
      </c>
      <c r="Q55" s="12">
        <f t="shared" si="12"/>
        <v>0</v>
      </c>
      <c r="R55" s="12">
        <f t="shared" si="13"/>
        <v>0</v>
      </c>
      <c r="S55" s="13">
        <f t="shared" si="14"/>
        <v>7171.2000000000007</v>
      </c>
      <c r="T55" s="13">
        <f t="shared" si="22"/>
        <v>0</v>
      </c>
      <c r="U55" s="14">
        <v>0</v>
      </c>
      <c r="V55" s="15">
        <f t="shared" si="23"/>
        <v>7171.2000000000007</v>
      </c>
      <c r="W55" s="15">
        <f t="shared" si="15"/>
        <v>8602.8627678792418</v>
      </c>
      <c r="X55" s="15">
        <f t="shared" si="28"/>
        <v>6518000</v>
      </c>
      <c r="Y55" s="15">
        <f t="shared" si="24"/>
        <v>867243.19255670102</v>
      </c>
      <c r="Z55" s="15">
        <f t="shared" si="17"/>
        <v>6518000</v>
      </c>
      <c r="AB55" s="2">
        <v>41993.999999953638</v>
      </c>
      <c r="AC55" s="12">
        <f t="shared" si="4"/>
        <v>5212.932352709433</v>
      </c>
      <c r="AD55" s="12">
        <f t="shared" si="18"/>
        <v>0</v>
      </c>
      <c r="AE55" s="12">
        <f t="shared" si="27"/>
        <v>0</v>
      </c>
      <c r="AF55" s="13">
        <f t="shared" si="20"/>
        <v>4147.2</v>
      </c>
      <c r="AG55" s="15">
        <f t="shared" si="29"/>
        <v>4147.2</v>
      </c>
      <c r="AH55" s="15">
        <f t="shared" si="21"/>
        <v>1065.7323527094331</v>
      </c>
      <c r="AI55" s="15">
        <f t="shared" si="25"/>
        <v>2945693.45</v>
      </c>
      <c r="AJ55" s="15">
        <f t="shared" si="26"/>
        <v>169983.30350002833</v>
      </c>
    </row>
    <row r="56" spans="1:36" x14ac:dyDescent="0.15">
      <c r="A56" s="2">
        <v>41994.999999953579</v>
      </c>
      <c r="B56" s="42">
        <v>0.64540039599999999</v>
      </c>
      <c r="C56" s="12">
        <f t="shared" si="6"/>
        <v>55762.5942144</v>
      </c>
      <c r="D56" s="12">
        <f>Výpar!$P$18/31</f>
        <v>0</v>
      </c>
      <c r="E56" s="12">
        <f t="shared" si="7"/>
        <v>0</v>
      </c>
      <c r="F56" s="13">
        <f t="shared" si="0"/>
        <v>11664</v>
      </c>
      <c r="G56" s="13">
        <f t="shared" si="8"/>
        <v>7171.2000000000007</v>
      </c>
      <c r="H56" s="14">
        <f t="shared" si="8"/>
        <v>7171.2000000000007</v>
      </c>
      <c r="I56" s="15">
        <f t="shared" si="1"/>
        <v>26006.400000000001</v>
      </c>
      <c r="J56" s="15">
        <f t="shared" si="2"/>
        <v>29756.194214399999</v>
      </c>
      <c r="K56" s="15">
        <f t="shared" si="9"/>
        <v>5627000</v>
      </c>
      <c r="L56" s="15">
        <f t="shared" si="10"/>
        <v>460995.53922324954</v>
      </c>
      <c r="N56" s="2">
        <v>41994.999999953579</v>
      </c>
      <c r="O56" s="42">
        <f t="shared" si="3"/>
        <v>0.21301023229375904</v>
      </c>
      <c r="P56" s="12">
        <f t="shared" si="11"/>
        <v>18404.084070180779</v>
      </c>
      <c r="Q56" s="12">
        <f t="shared" si="12"/>
        <v>0</v>
      </c>
      <c r="R56" s="12">
        <f t="shared" si="13"/>
        <v>0</v>
      </c>
      <c r="S56" s="13">
        <f t="shared" si="14"/>
        <v>7171.2000000000007</v>
      </c>
      <c r="T56" s="13">
        <f t="shared" si="22"/>
        <v>0</v>
      </c>
      <c r="U56" s="14">
        <v>0</v>
      </c>
      <c r="V56" s="15">
        <f t="shared" si="23"/>
        <v>7171.2000000000007</v>
      </c>
      <c r="W56" s="15">
        <f t="shared" si="15"/>
        <v>11232.884070180779</v>
      </c>
      <c r="X56" s="15">
        <f t="shared" si="28"/>
        <v>6518000</v>
      </c>
      <c r="Y56" s="15">
        <f t="shared" si="24"/>
        <v>878476.07662688184</v>
      </c>
      <c r="Z56" s="15">
        <f t="shared" si="17"/>
        <v>6518000</v>
      </c>
      <c r="AB56" s="2">
        <v>41994.999999953579</v>
      </c>
      <c r="AC56" s="12">
        <f t="shared" si="4"/>
        <v>6082.0884691032788</v>
      </c>
      <c r="AD56" s="12">
        <f t="shared" si="18"/>
        <v>0</v>
      </c>
      <c r="AE56" s="12">
        <f t="shared" si="27"/>
        <v>0</v>
      </c>
      <c r="AF56" s="13">
        <f t="shared" si="20"/>
        <v>4147.2</v>
      </c>
      <c r="AG56" s="15">
        <f t="shared" si="29"/>
        <v>4147.2</v>
      </c>
      <c r="AH56" s="15">
        <f t="shared" si="21"/>
        <v>1934.888469103279</v>
      </c>
      <c r="AI56" s="15">
        <f t="shared" si="25"/>
        <v>2945693.45</v>
      </c>
      <c r="AJ56" s="15">
        <f t="shared" si="26"/>
        <v>171918.19196913161</v>
      </c>
    </row>
    <row r="57" spans="1:36" x14ac:dyDescent="0.15">
      <c r="A57" s="2">
        <v>41995.999999953521</v>
      </c>
      <c r="B57" s="42">
        <v>0.59854271699999995</v>
      </c>
      <c r="C57" s="12">
        <f t="shared" si="6"/>
        <v>51714.090748799994</v>
      </c>
      <c r="D57" s="12">
        <f>Výpar!$P$18/31</f>
        <v>0</v>
      </c>
      <c r="E57" s="12">
        <f t="shared" si="7"/>
        <v>0</v>
      </c>
      <c r="F57" s="13">
        <f t="shared" si="0"/>
        <v>11664</v>
      </c>
      <c r="G57" s="13">
        <f t="shared" si="8"/>
        <v>7171.2000000000007</v>
      </c>
      <c r="H57" s="14">
        <f t="shared" si="8"/>
        <v>7171.2000000000007</v>
      </c>
      <c r="I57" s="15">
        <f t="shared" si="1"/>
        <v>26006.400000000001</v>
      </c>
      <c r="J57" s="15">
        <f t="shared" si="2"/>
        <v>25707.690748799992</v>
      </c>
      <c r="K57" s="15">
        <f t="shared" si="9"/>
        <v>5627000</v>
      </c>
      <c r="L57" s="15">
        <f t="shared" si="10"/>
        <v>486703.22997204954</v>
      </c>
      <c r="N57" s="2">
        <v>41995.999999953521</v>
      </c>
      <c r="O57" s="42">
        <f t="shared" si="3"/>
        <v>0.19754515797648761</v>
      </c>
      <c r="P57" s="12">
        <f t="shared" si="11"/>
        <v>17067.901649168529</v>
      </c>
      <c r="Q57" s="12">
        <f t="shared" si="12"/>
        <v>0</v>
      </c>
      <c r="R57" s="12">
        <f t="shared" si="13"/>
        <v>0</v>
      </c>
      <c r="S57" s="13">
        <f t="shared" si="14"/>
        <v>7171.2000000000007</v>
      </c>
      <c r="T57" s="13">
        <f t="shared" si="22"/>
        <v>0</v>
      </c>
      <c r="U57" s="14">
        <v>0</v>
      </c>
      <c r="V57" s="15">
        <f t="shared" si="23"/>
        <v>7171.2000000000007</v>
      </c>
      <c r="W57" s="15">
        <f t="shared" si="15"/>
        <v>9896.7016491685281</v>
      </c>
      <c r="X57" s="15">
        <f t="shared" si="28"/>
        <v>6518000</v>
      </c>
      <c r="Y57" s="15">
        <f t="shared" si="24"/>
        <v>888372.77827605035</v>
      </c>
      <c r="Z57" s="15">
        <f t="shared" si="17"/>
        <v>6518000</v>
      </c>
      <c r="AB57" s="2">
        <v>41995.999999953521</v>
      </c>
      <c r="AC57" s="12">
        <f t="shared" si="4"/>
        <v>5640.5136716579373</v>
      </c>
      <c r="AD57" s="12">
        <f t="shared" si="18"/>
        <v>0</v>
      </c>
      <c r="AE57" s="12">
        <f t="shared" si="27"/>
        <v>0</v>
      </c>
      <c r="AF57" s="13">
        <f t="shared" si="20"/>
        <v>4147.2</v>
      </c>
      <c r="AG57" s="15">
        <f t="shared" si="29"/>
        <v>4147.2</v>
      </c>
      <c r="AH57" s="15">
        <f t="shared" si="21"/>
        <v>1493.3136716579374</v>
      </c>
      <c r="AI57" s="15">
        <f t="shared" si="25"/>
        <v>2945693.45</v>
      </c>
      <c r="AJ57" s="15">
        <f t="shared" si="26"/>
        <v>173411.50564078955</v>
      </c>
    </row>
    <row r="58" spans="1:36" x14ac:dyDescent="0.15">
      <c r="A58" s="2">
        <v>41996.999999953463</v>
      </c>
      <c r="B58" s="42">
        <v>0.92508314999999997</v>
      </c>
      <c r="C58" s="12">
        <f t="shared" si="6"/>
        <v>79927.18415999999</v>
      </c>
      <c r="D58" s="12">
        <f>Výpar!$P$18/31</f>
        <v>0</v>
      </c>
      <c r="E58" s="12">
        <f t="shared" si="7"/>
        <v>0</v>
      </c>
      <c r="F58" s="13">
        <f t="shared" si="0"/>
        <v>11664</v>
      </c>
      <c r="G58" s="13">
        <f t="shared" si="8"/>
        <v>7171.2000000000007</v>
      </c>
      <c r="H58" s="14">
        <f t="shared" si="8"/>
        <v>7171.2000000000007</v>
      </c>
      <c r="I58" s="15">
        <f t="shared" si="1"/>
        <v>26006.400000000001</v>
      </c>
      <c r="J58" s="15">
        <f t="shared" si="2"/>
        <v>53920.784159999988</v>
      </c>
      <c r="K58" s="15">
        <f t="shared" si="9"/>
        <v>5627000</v>
      </c>
      <c r="L58" s="15">
        <f t="shared" si="10"/>
        <v>540624.01413204952</v>
      </c>
      <c r="N58" s="2">
        <v>41996.999999953463</v>
      </c>
      <c r="O58" s="42">
        <f t="shared" si="3"/>
        <v>0.30531771888243825</v>
      </c>
      <c r="P58" s="12">
        <f t="shared" si="11"/>
        <v>26379.450911442666</v>
      </c>
      <c r="Q58" s="12">
        <f t="shared" si="12"/>
        <v>0</v>
      </c>
      <c r="R58" s="12">
        <f t="shared" si="13"/>
        <v>0</v>
      </c>
      <c r="S58" s="13">
        <f t="shared" si="14"/>
        <v>7171.2000000000007</v>
      </c>
      <c r="T58" s="13">
        <f t="shared" si="22"/>
        <v>0</v>
      </c>
      <c r="U58" s="14">
        <v>0</v>
      </c>
      <c r="V58" s="15">
        <f t="shared" si="23"/>
        <v>7171.2000000000007</v>
      </c>
      <c r="W58" s="15">
        <f t="shared" si="15"/>
        <v>19208.250911442665</v>
      </c>
      <c r="X58" s="15">
        <f t="shared" si="28"/>
        <v>6518000</v>
      </c>
      <c r="Y58" s="15">
        <f t="shared" si="24"/>
        <v>907581.02918749303</v>
      </c>
      <c r="Z58" s="15">
        <f t="shared" si="17"/>
        <v>6518000</v>
      </c>
      <c r="AB58" s="2">
        <v>41996.999999953463</v>
      </c>
      <c r="AC58" s="12">
        <f t="shared" si="4"/>
        <v>8717.7472998896937</v>
      </c>
      <c r="AD58" s="12">
        <f t="shared" si="18"/>
        <v>0</v>
      </c>
      <c r="AE58" s="12">
        <f t="shared" si="27"/>
        <v>0</v>
      </c>
      <c r="AF58" s="13">
        <f t="shared" si="20"/>
        <v>4147.2</v>
      </c>
      <c r="AG58" s="15">
        <f t="shared" si="29"/>
        <v>4147.2</v>
      </c>
      <c r="AH58" s="15">
        <f t="shared" si="21"/>
        <v>4570.5472998896939</v>
      </c>
      <c r="AI58" s="15">
        <f t="shared" si="25"/>
        <v>2945693.45</v>
      </c>
      <c r="AJ58" s="15">
        <f t="shared" si="26"/>
        <v>177982.05294067925</v>
      </c>
    </row>
    <row r="59" spans="1:36" x14ac:dyDescent="0.15">
      <c r="A59" s="2">
        <v>41997.999999953405</v>
      </c>
      <c r="B59" s="42">
        <v>0.60257273899999997</v>
      </c>
      <c r="C59" s="12">
        <f t="shared" si="6"/>
        <v>52062.284649599998</v>
      </c>
      <c r="D59" s="12">
        <f>Výpar!$P$18/31</f>
        <v>0</v>
      </c>
      <c r="E59" s="12">
        <f t="shared" si="7"/>
        <v>0</v>
      </c>
      <c r="F59" s="13">
        <f t="shared" si="0"/>
        <v>11664</v>
      </c>
      <c r="G59" s="13">
        <f t="shared" si="8"/>
        <v>7171.2000000000007</v>
      </c>
      <c r="H59" s="14">
        <f t="shared" si="8"/>
        <v>7171.2000000000007</v>
      </c>
      <c r="I59" s="15">
        <f t="shared" si="1"/>
        <v>26006.400000000001</v>
      </c>
      <c r="J59" s="15">
        <f t="shared" si="2"/>
        <v>26055.884649599997</v>
      </c>
      <c r="K59" s="15">
        <f t="shared" si="9"/>
        <v>5627000</v>
      </c>
      <c r="L59" s="15">
        <f t="shared" si="10"/>
        <v>566679.89878164954</v>
      </c>
      <c r="N59" s="2">
        <v>41997.999999953405</v>
      </c>
      <c r="O59" s="42">
        <f t="shared" si="3"/>
        <v>0.19887524070914364</v>
      </c>
      <c r="P59" s="12">
        <f t="shared" si="11"/>
        <v>17182.820797270011</v>
      </c>
      <c r="Q59" s="12">
        <f t="shared" si="12"/>
        <v>0</v>
      </c>
      <c r="R59" s="12">
        <f t="shared" si="13"/>
        <v>0</v>
      </c>
      <c r="S59" s="13">
        <f t="shared" si="14"/>
        <v>7171.2000000000007</v>
      </c>
      <c r="T59" s="13">
        <f t="shared" si="22"/>
        <v>0</v>
      </c>
      <c r="U59" s="14">
        <v>0</v>
      </c>
      <c r="V59" s="15">
        <f t="shared" si="23"/>
        <v>7171.2000000000007</v>
      </c>
      <c r="W59" s="15">
        <f t="shared" si="15"/>
        <v>10011.62079727001</v>
      </c>
      <c r="X59" s="15">
        <f t="shared" si="28"/>
        <v>6518000</v>
      </c>
      <c r="Y59" s="15">
        <f t="shared" si="24"/>
        <v>917592.649984763</v>
      </c>
      <c r="Z59" s="15">
        <f t="shared" si="17"/>
        <v>6518000</v>
      </c>
      <c r="AB59" s="2">
        <v>41997.999999953405</v>
      </c>
      <c r="AC59" s="12">
        <f t="shared" si="4"/>
        <v>5678.491569546356</v>
      </c>
      <c r="AD59" s="12">
        <f t="shared" si="18"/>
        <v>0</v>
      </c>
      <c r="AE59" s="12">
        <f t="shared" si="27"/>
        <v>0</v>
      </c>
      <c r="AF59" s="13">
        <f t="shared" si="20"/>
        <v>4147.2</v>
      </c>
      <c r="AG59" s="15">
        <f t="shared" si="29"/>
        <v>4147.2</v>
      </c>
      <c r="AH59" s="15">
        <f t="shared" si="21"/>
        <v>1531.2915695463562</v>
      </c>
      <c r="AI59" s="15">
        <f t="shared" si="25"/>
        <v>2945693.45</v>
      </c>
      <c r="AJ59" s="15">
        <f t="shared" si="26"/>
        <v>179513.34451022561</v>
      </c>
    </row>
    <row r="60" spans="1:36" x14ac:dyDescent="0.15">
      <c r="A60" s="2">
        <v>41998.999999953347</v>
      </c>
      <c r="B60" s="42">
        <v>0.98473376099999999</v>
      </c>
      <c r="C60" s="12">
        <f t="shared" si="6"/>
        <v>85080.996950400004</v>
      </c>
      <c r="D60" s="12">
        <f>Výpar!$P$18/31</f>
        <v>0</v>
      </c>
      <c r="E60" s="12">
        <f t="shared" si="7"/>
        <v>0</v>
      </c>
      <c r="F60" s="13">
        <f t="shared" si="0"/>
        <v>11664</v>
      </c>
      <c r="G60" s="13">
        <f t="shared" si="8"/>
        <v>7171.2000000000007</v>
      </c>
      <c r="H60" s="14">
        <f t="shared" si="8"/>
        <v>7171.2000000000007</v>
      </c>
      <c r="I60" s="15">
        <f t="shared" si="1"/>
        <v>26006.400000000001</v>
      </c>
      <c r="J60" s="15">
        <f t="shared" si="2"/>
        <v>59074.596950400002</v>
      </c>
      <c r="K60" s="15">
        <f t="shared" si="9"/>
        <v>5627000</v>
      </c>
      <c r="L60" s="15">
        <f t="shared" si="10"/>
        <v>625754.49573204957</v>
      </c>
      <c r="N60" s="2">
        <v>41998.999999953347</v>
      </c>
      <c r="O60" s="42">
        <f t="shared" si="3"/>
        <v>0.32500501778142232</v>
      </c>
      <c r="P60" s="12">
        <f t="shared" si="11"/>
        <v>28080.433536314889</v>
      </c>
      <c r="Q60" s="12">
        <f t="shared" si="12"/>
        <v>0</v>
      </c>
      <c r="R60" s="12">
        <f t="shared" si="13"/>
        <v>0</v>
      </c>
      <c r="S60" s="13">
        <f t="shared" si="14"/>
        <v>7171.2000000000007</v>
      </c>
      <c r="T60" s="13">
        <f t="shared" si="22"/>
        <v>0</v>
      </c>
      <c r="U60" s="14">
        <v>0</v>
      </c>
      <c r="V60" s="15">
        <f t="shared" si="23"/>
        <v>7171.2000000000007</v>
      </c>
      <c r="W60" s="15">
        <f t="shared" si="15"/>
        <v>20909.233536314889</v>
      </c>
      <c r="X60" s="15">
        <f t="shared" si="28"/>
        <v>6518000</v>
      </c>
      <c r="Y60" s="15">
        <f t="shared" si="24"/>
        <v>938501.88352107792</v>
      </c>
      <c r="Z60" s="15">
        <f t="shared" si="17"/>
        <v>6518000</v>
      </c>
      <c r="AB60" s="2">
        <v>41998.999999953347</v>
      </c>
      <c r="AC60" s="12">
        <f t="shared" si="4"/>
        <v>9279.8794206423208</v>
      </c>
      <c r="AD60" s="12">
        <f t="shared" si="18"/>
        <v>0</v>
      </c>
      <c r="AE60" s="12">
        <f t="shared" si="27"/>
        <v>0</v>
      </c>
      <c r="AF60" s="13">
        <f t="shared" si="20"/>
        <v>4147.2</v>
      </c>
      <c r="AG60" s="15">
        <f t="shared" si="29"/>
        <v>4147.2</v>
      </c>
      <c r="AH60" s="15">
        <f t="shared" si="21"/>
        <v>5132.679420642321</v>
      </c>
      <c r="AI60" s="15">
        <f t="shared" si="25"/>
        <v>2945693.45</v>
      </c>
      <c r="AJ60" s="15">
        <f t="shared" si="26"/>
        <v>184646.02393086793</v>
      </c>
    </row>
    <row r="61" spans="1:36" x14ac:dyDescent="0.15">
      <c r="A61" s="2">
        <v>41999.999999953288</v>
      </c>
      <c r="B61" s="42">
        <v>0.62040614299999997</v>
      </c>
      <c r="C61" s="12">
        <f t="shared" si="6"/>
        <v>53603.090755199999</v>
      </c>
      <c r="D61" s="12">
        <f>Výpar!$P$18/31</f>
        <v>0</v>
      </c>
      <c r="E61" s="12">
        <f t="shared" si="7"/>
        <v>0</v>
      </c>
      <c r="F61" s="13">
        <f t="shared" si="0"/>
        <v>11664</v>
      </c>
      <c r="G61" s="13">
        <f t="shared" si="8"/>
        <v>7171.2000000000007</v>
      </c>
      <c r="H61" s="14">
        <f t="shared" si="8"/>
        <v>7171.2000000000007</v>
      </c>
      <c r="I61" s="15">
        <f t="shared" si="1"/>
        <v>26006.400000000001</v>
      </c>
      <c r="J61" s="15">
        <f t="shared" si="2"/>
        <v>27596.690755199998</v>
      </c>
      <c r="K61" s="15">
        <f t="shared" si="9"/>
        <v>5627000</v>
      </c>
      <c r="L61" s="15">
        <f t="shared" si="10"/>
        <v>653351.18648724956</v>
      </c>
      <c r="N61" s="2">
        <v>41999.999999953288</v>
      </c>
      <c r="O61" s="42">
        <f t="shared" si="3"/>
        <v>0.20476104051988384</v>
      </c>
      <c r="P61" s="12">
        <f t="shared" si="11"/>
        <v>17691.353900917962</v>
      </c>
      <c r="Q61" s="12">
        <f t="shared" si="12"/>
        <v>0</v>
      </c>
      <c r="R61" s="12">
        <f t="shared" si="13"/>
        <v>0</v>
      </c>
      <c r="S61" s="13">
        <f t="shared" si="14"/>
        <v>7171.2000000000007</v>
      </c>
      <c r="T61" s="13">
        <f t="shared" si="22"/>
        <v>0</v>
      </c>
      <c r="U61" s="14">
        <v>0</v>
      </c>
      <c r="V61" s="15">
        <f t="shared" si="23"/>
        <v>7171.2000000000007</v>
      </c>
      <c r="W61" s="15">
        <f t="shared" si="15"/>
        <v>10520.153900917961</v>
      </c>
      <c r="X61" s="15">
        <f t="shared" si="28"/>
        <v>6518000</v>
      </c>
      <c r="Y61" s="15">
        <f t="shared" si="24"/>
        <v>949022.03742199589</v>
      </c>
      <c r="Z61" s="15">
        <f t="shared" si="17"/>
        <v>6518000</v>
      </c>
      <c r="AB61" s="2">
        <v>41999.999999953288</v>
      </c>
      <c r="AC61" s="12">
        <f t="shared" si="4"/>
        <v>5846.5490134300135</v>
      </c>
      <c r="AD61" s="12">
        <f t="shared" si="18"/>
        <v>0</v>
      </c>
      <c r="AE61" s="12">
        <f t="shared" si="27"/>
        <v>0</v>
      </c>
      <c r="AF61" s="13">
        <f t="shared" si="20"/>
        <v>4147.2</v>
      </c>
      <c r="AG61" s="15">
        <f t="shared" si="29"/>
        <v>4147.2</v>
      </c>
      <c r="AH61" s="15">
        <f t="shared" si="21"/>
        <v>1699.3490134300137</v>
      </c>
      <c r="AI61" s="15">
        <f t="shared" si="25"/>
        <v>2945693.45</v>
      </c>
      <c r="AJ61" s="15">
        <f t="shared" si="26"/>
        <v>186345.37294429794</v>
      </c>
    </row>
    <row r="62" spans="1:36" x14ac:dyDescent="0.15">
      <c r="A62" s="2">
        <v>42000.99999995323</v>
      </c>
      <c r="B62" s="42">
        <v>0.60007998900000004</v>
      </c>
      <c r="C62" s="12">
        <f t="shared" si="6"/>
        <v>51846.911049600007</v>
      </c>
      <c r="D62" s="12">
        <f>Výpar!$P$18/31</f>
        <v>0</v>
      </c>
      <c r="E62" s="12">
        <f t="shared" si="7"/>
        <v>0</v>
      </c>
      <c r="F62" s="13">
        <f t="shared" si="0"/>
        <v>11664</v>
      </c>
      <c r="G62" s="13">
        <f t="shared" si="8"/>
        <v>7171.2000000000007</v>
      </c>
      <c r="H62" s="14">
        <f t="shared" si="8"/>
        <v>7171.2000000000007</v>
      </c>
      <c r="I62" s="15">
        <f t="shared" si="1"/>
        <v>26006.400000000001</v>
      </c>
      <c r="J62" s="15">
        <f t="shared" si="2"/>
        <v>25840.511049600005</v>
      </c>
      <c r="K62" s="15">
        <f t="shared" si="9"/>
        <v>5627000</v>
      </c>
      <c r="L62" s="15">
        <f t="shared" si="10"/>
        <v>679191.69753684953</v>
      </c>
      <c r="N62" s="2">
        <v>42000.99999995323</v>
      </c>
      <c r="O62" s="42">
        <f t="shared" si="3"/>
        <v>0.19805252467140783</v>
      </c>
      <c r="P62" s="12">
        <f t="shared" si="11"/>
        <v>17111.738131609636</v>
      </c>
      <c r="Q62" s="12">
        <f t="shared" si="12"/>
        <v>0</v>
      </c>
      <c r="R62" s="12">
        <f t="shared" si="13"/>
        <v>0</v>
      </c>
      <c r="S62" s="13">
        <f t="shared" si="14"/>
        <v>7171.2000000000007</v>
      </c>
      <c r="T62" s="13">
        <f t="shared" si="22"/>
        <v>0</v>
      </c>
      <c r="U62" s="14">
        <v>0</v>
      </c>
      <c r="V62" s="15">
        <f t="shared" si="23"/>
        <v>7171.2000000000007</v>
      </c>
      <c r="W62" s="15">
        <f t="shared" si="15"/>
        <v>9940.5381316096355</v>
      </c>
      <c r="X62" s="15">
        <f t="shared" si="28"/>
        <v>6518000</v>
      </c>
      <c r="Y62" s="15">
        <f t="shared" si="24"/>
        <v>958962.57555360557</v>
      </c>
      <c r="Z62" s="15">
        <f t="shared" si="17"/>
        <v>6518000</v>
      </c>
      <c r="AB62" s="2">
        <v>42000.99999995323</v>
      </c>
      <c r="AC62" s="12">
        <f t="shared" si="4"/>
        <v>5655.0005303010739</v>
      </c>
      <c r="AD62" s="12">
        <f t="shared" si="18"/>
        <v>0</v>
      </c>
      <c r="AE62" s="12">
        <f t="shared" si="27"/>
        <v>0</v>
      </c>
      <c r="AF62" s="13">
        <f t="shared" si="20"/>
        <v>4147.2</v>
      </c>
      <c r="AG62" s="15">
        <f t="shared" si="29"/>
        <v>4147.2</v>
      </c>
      <c r="AH62" s="15">
        <f t="shared" si="21"/>
        <v>1507.8005303010741</v>
      </c>
      <c r="AI62" s="15">
        <f t="shared" si="25"/>
        <v>2945693.45</v>
      </c>
      <c r="AJ62" s="15">
        <f t="shared" si="26"/>
        <v>187853.17347459903</v>
      </c>
    </row>
    <row r="63" spans="1:36" x14ac:dyDescent="0.15">
      <c r="A63" s="2">
        <v>42001.999999953172</v>
      </c>
      <c r="B63" s="42">
        <v>0.95578343799999999</v>
      </c>
      <c r="C63" s="12">
        <f t="shared" si="6"/>
        <v>82579.689043199993</v>
      </c>
      <c r="D63" s="12">
        <f>Výpar!$P$18/31</f>
        <v>0</v>
      </c>
      <c r="E63" s="12">
        <f t="shared" si="7"/>
        <v>0</v>
      </c>
      <c r="F63" s="13">
        <f t="shared" si="0"/>
        <v>11664</v>
      </c>
      <c r="G63" s="13">
        <f t="shared" si="8"/>
        <v>7171.2000000000007</v>
      </c>
      <c r="H63" s="14">
        <f t="shared" si="8"/>
        <v>7171.2000000000007</v>
      </c>
      <c r="I63" s="15">
        <f t="shared" si="1"/>
        <v>26006.400000000001</v>
      </c>
      <c r="J63" s="15">
        <f t="shared" si="2"/>
        <v>56573.289043199991</v>
      </c>
      <c r="K63" s="15">
        <f t="shared" si="9"/>
        <v>5627000</v>
      </c>
      <c r="L63" s="15">
        <f t="shared" si="10"/>
        <v>735764.9865800495</v>
      </c>
      <c r="N63" s="2">
        <v>42001.999999953172</v>
      </c>
      <c r="O63" s="42">
        <f t="shared" si="3"/>
        <v>0.31545015065486204</v>
      </c>
      <c r="P63" s="12">
        <f t="shared" si="11"/>
        <v>27254.893016580081</v>
      </c>
      <c r="Q63" s="12">
        <f t="shared" si="12"/>
        <v>0</v>
      </c>
      <c r="R63" s="12">
        <f t="shared" si="13"/>
        <v>0</v>
      </c>
      <c r="S63" s="13">
        <f t="shared" si="14"/>
        <v>7171.2000000000007</v>
      </c>
      <c r="T63" s="13">
        <f t="shared" si="22"/>
        <v>0</v>
      </c>
      <c r="U63" s="14">
        <v>0</v>
      </c>
      <c r="V63" s="15">
        <f t="shared" si="23"/>
        <v>7171.2000000000007</v>
      </c>
      <c r="W63" s="15">
        <f t="shared" si="15"/>
        <v>20083.69301658008</v>
      </c>
      <c r="X63" s="15">
        <f t="shared" si="28"/>
        <v>6518000</v>
      </c>
      <c r="Y63" s="15">
        <f t="shared" si="24"/>
        <v>979046.26857018564</v>
      </c>
      <c r="Z63" s="15">
        <f t="shared" si="17"/>
        <v>6518000</v>
      </c>
      <c r="AB63" s="2">
        <v>42001.999999953172</v>
      </c>
      <c r="AC63" s="12">
        <f t="shared" si="4"/>
        <v>9007.0589718381416</v>
      </c>
      <c r="AD63" s="12">
        <f t="shared" si="18"/>
        <v>0</v>
      </c>
      <c r="AE63" s="12">
        <f t="shared" si="27"/>
        <v>0</v>
      </c>
      <c r="AF63" s="13">
        <f t="shared" si="20"/>
        <v>4147.2</v>
      </c>
      <c r="AG63" s="15">
        <f t="shared" si="29"/>
        <v>4147.2</v>
      </c>
      <c r="AH63" s="15">
        <f t="shared" si="21"/>
        <v>4859.8589718381418</v>
      </c>
      <c r="AI63" s="15">
        <f t="shared" si="25"/>
        <v>2945693.45</v>
      </c>
      <c r="AJ63" s="15">
        <f t="shared" si="26"/>
        <v>192713.03244643717</v>
      </c>
    </row>
    <row r="64" spans="1:36" x14ac:dyDescent="0.15">
      <c r="A64" s="2">
        <v>42002.999999953114</v>
      </c>
      <c r="B64" s="42">
        <v>0.97546955300000004</v>
      </c>
      <c r="C64" s="12">
        <f t="shared" si="6"/>
        <v>84280.569379200009</v>
      </c>
      <c r="D64" s="12">
        <f>Výpar!$P$18/31</f>
        <v>0</v>
      </c>
      <c r="E64" s="12">
        <f t="shared" si="7"/>
        <v>0</v>
      </c>
      <c r="F64" s="13">
        <f t="shared" si="0"/>
        <v>11664</v>
      </c>
      <c r="G64" s="13">
        <f t="shared" si="8"/>
        <v>7171.2000000000007</v>
      </c>
      <c r="H64" s="14">
        <f t="shared" si="8"/>
        <v>7171.2000000000007</v>
      </c>
      <c r="I64" s="15">
        <f t="shared" si="1"/>
        <v>26006.400000000001</v>
      </c>
      <c r="J64" s="15">
        <f t="shared" si="2"/>
        <v>58274.169379200008</v>
      </c>
      <c r="K64" s="15">
        <f t="shared" si="9"/>
        <v>5627000</v>
      </c>
      <c r="L64" s="15">
        <f t="shared" si="10"/>
        <v>794039.15595924947</v>
      </c>
      <c r="N64" s="2">
        <v>42002.999999953114</v>
      </c>
      <c r="O64" s="42">
        <f t="shared" si="3"/>
        <v>0.32194742576516688</v>
      </c>
      <c r="P64" s="12">
        <f t="shared" si="11"/>
        <v>27816.25758611042</v>
      </c>
      <c r="Q64" s="12">
        <f t="shared" si="12"/>
        <v>0</v>
      </c>
      <c r="R64" s="12">
        <f t="shared" si="13"/>
        <v>0</v>
      </c>
      <c r="S64" s="13">
        <f t="shared" si="14"/>
        <v>7171.2000000000007</v>
      </c>
      <c r="T64" s="13">
        <f t="shared" si="22"/>
        <v>0</v>
      </c>
      <c r="U64" s="14">
        <v>0</v>
      </c>
      <c r="V64" s="15">
        <f t="shared" si="23"/>
        <v>7171.2000000000007</v>
      </c>
      <c r="W64" s="15">
        <f t="shared" si="15"/>
        <v>20645.057586110419</v>
      </c>
      <c r="X64" s="15">
        <f t="shared" si="28"/>
        <v>6518000</v>
      </c>
      <c r="Y64" s="15">
        <f t="shared" si="24"/>
        <v>999691.32615629607</v>
      </c>
      <c r="Z64" s="15">
        <f t="shared" si="17"/>
        <v>6518000</v>
      </c>
      <c r="AB64" s="2">
        <v>42002.999999953114</v>
      </c>
      <c r="AC64" s="12">
        <f t="shared" si="4"/>
        <v>9192.5758909243541</v>
      </c>
      <c r="AD64" s="12">
        <f t="shared" si="18"/>
        <v>0</v>
      </c>
      <c r="AE64" s="12">
        <f t="shared" si="27"/>
        <v>0</v>
      </c>
      <c r="AF64" s="13">
        <f t="shared" si="20"/>
        <v>4147.2</v>
      </c>
      <c r="AG64" s="15">
        <f t="shared" si="29"/>
        <v>4147.2</v>
      </c>
      <c r="AH64" s="15">
        <f t="shared" si="21"/>
        <v>5045.3758909243543</v>
      </c>
      <c r="AI64" s="15">
        <f t="shared" si="25"/>
        <v>2945693.45</v>
      </c>
      <c r="AJ64" s="15">
        <f t="shared" si="26"/>
        <v>197758.40833736153</v>
      </c>
    </row>
    <row r="65" spans="1:36" x14ac:dyDescent="0.15">
      <c r="A65" s="2">
        <v>42003.999999953056</v>
      </c>
      <c r="B65" s="42">
        <v>0.59646226199999997</v>
      </c>
      <c r="C65" s="12">
        <f t="shared" si="6"/>
        <v>51534.339436799994</v>
      </c>
      <c r="D65" s="12">
        <f>Výpar!$P$18/31</f>
        <v>0</v>
      </c>
      <c r="E65" s="12">
        <f t="shared" si="7"/>
        <v>0</v>
      </c>
      <c r="F65" s="13">
        <f t="shared" si="0"/>
        <v>11664</v>
      </c>
      <c r="G65" s="13">
        <f t="shared" si="8"/>
        <v>7171.2000000000007</v>
      </c>
      <c r="H65" s="14">
        <f t="shared" si="8"/>
        <v>7171.2000000000007</v>
      </c>
      <c r="I65" s="15">
        <f t="shared" si="1"/>
        <v>26006.400000000001</v>
      </c>
      <c r="J65" s="15">
        <f t="shared" si="2"/>
        <v>25527.939436799992</v>
      </c>
      <c r="K65" s="15">
        <f t="shared" si="9"/>
        <v>5627000</v>
      </c>
      <c r="L65" s="15">
        <f t="shared" si="10"/>
        <v>819567.09539604944</v>
      </c>
      <c r="N65" s="2">
        <v>42003.999999953056</v>
      </c>
      <c r="O65" s="42">
        <f t="shared" si="3"/>
        <v>0.19685851724063858</v>
      </c>
      <c r="P65" s="12">
        <f t="shared" si="11"/>
        <v>17008.575889591171</v>
      </c>
      <c r="Q65" s="12">
        <f t="shared" si="12"/>
        <v>0</v>
      </c>
      <c r="R65" s="12">
        <f t="shared" si="13"/>
        <v>0</v>
      </c>
      <c r="S65" s="13">
        <f t="shared" si="14"/>
        <v>7171.2000000000007</v>
      </c>
      <c r="T65" s="13">
        <f t="shared" si="22"/>
        <v>0</v>
      </c>
      <c r="U65" s="14">
        <v>0</v>
      </c>
      <c r="V65" s="15">
        <f t="shared" si="23"/>
        <v>7171.2000000000007</v>
      </c>
      <c r="W65" s="15">
        <f t="shared" si="15"/>
        <v>9837.3758895911706</v>
      </c>
      <c r="X65" s="15">
        <f t="shared" si="28"/>
        <v>6518000</v>
      </c>
      <c r="Y65" s="15">
        <f t="shared" si="24"/>
        <v>1009528.7020458872</v>
      </c>
      <c r="Z65" s="15">
        <f t="shared" si="17"/>
        <v>6518000</v>
      </c>
      <c r="AB65" s="2">
        <v>42003.999999953056</v>
      </c>
      <c r="AC65" s="12">
        <f t="shared" si="4"/>
        <v>5620.9079951749191</v>
      </c>
      <c r="AD65" s="12">
        <f t="shared" si="18"/>
        <v>0</v>
      </c>
      <c r="AE65" s="12">
        <f t="shared" si="27"/>
        <v>0</v>
      </c>
      <c r="AF65" s="13">
        <f t="shared" si="20"/>
        <v>4147.2</v>
      </c>
      <c r="AG65" s="15">
        <f t="shared" si="29"/>
        <v>4147.2</v>
      </c>
      <c r="AH65" s="15">
        <f t="shared" si="21"/>
        <v>1473.7079951749192</v>
      </c>
      <c r="AI65" s="15">
        <f t="shared" si="25"/>
        <v>2945693.45</v>
      </c>
      <c r="AJ65" s="15">
        <f t="shared" si="26"/>
        <v>199232.11633253645</v>
      </c>
    </row>
    <row r="66" spans="1:36" x14ac:dyDescent="0.15">
      <c r="A66" s="2">
        <v>42004.999999952997</v>
      </c>
      <c r="B66" s="42">
        <v>0.97174973399999998</v>
      </c>
      <c r="C66" s="12">
        <f t="shared" si="6"/>
        <v>83959.177017599999</v>
      </c>
      <c r="D66" s="12">
        <f>Výpar!$E$18/31</f>
        <v>0</v>
      </c>
      <c r="E66" s="12">
        <f t="shared" si="7"/>
        <v>0</v>
      </c>
      <c r="F66" s="13">
        <f t="shared" si="0"/>
        <v>11664</v>
      </c>
      <c r="G66" s="13">
        <f t="shared" si="8"/>
        <v>7171.2000000000007</v>
      </c>
      <c r="H66" s="14">
        <f t="shared" si="8"/>
        <v>7171.2000000000007</v>
      </c>
      <c r="I66" s="15">
        <f t="shared" si="1"/>
        <v>26006.400000000001</v>
      </c>
      <c r="J66" s="15">
        <f t="shared" si="2"/>
        <v>57952.777017599998</v>
      </c>
      <c r="K66" s="15">
        <f t="shared" si="9"/>
        <v>5627000</v>
      </c>
      <c r="L66" s="15">
        <f t="shared" si="10"/>
        <v>877519.87241364946</v>
      </c>
      <c r="N66" s="2">
        <v>42004.999999952997</v>
      </c>
      <c r="O66" s="42">
        <f t="shared" si="3"/>
        <v>0.32071972352917266</v>
      </c>
      <c r="P66" s="12">
        <f t="shared" si="11"/>
        <v>27710.184112920517</v>
      </c>
      <c r="Q66" s="12">
        <f t="shared" si="12"/>
        <v>0</v>
      </c>
      <c r="R66" s="12">
        <f t="shared" si="13"/>
        <v>0</v>
      </c>
      <c r="S66" s="13">
        <f t="shared" si="14"/>
        <v>7171.2000000000007</v>
      </c>
      <c r="T66" s="13">
        <f t="shared" si="22"/>
        <v>0</v>
      </c>
      <c r="U66" s="14">
        <v>0</v>
      </c>
      <c r="V66" s="15">
        <f t="shared" si="23"/>
        <v>7171.2000000000007</v>
      </c>
      <c r="W66" s="15">
        <f t="shared" si="15"/>
        <v>20538.984112920516</v>
      </c>
      <c r="X66" s="15">
        <f t="shared" si="28"/>
        <v>6518000</v>
      </c>
      <c r="Y66" s="15">
        <f t="shared" si="24"/>
        <v>1030067.6861588077</v>
      </c>
      <c r="Z66" s="15">
        <f t="shared" si="17"/>
        <v>6518000</v>
      </c>
      <c r="AB66" s="2">
        <v>42004.999999952997</v>
      </c>
      <c r="AC66" s="12">
        <f t="shared" si="4"/>
        <v>9157.5212668688509</v>
      </c>
      <c r="AD66" s="12">
        <f t="shared" si="18"/>
        <v>0</v>
      </c>
      <c r="AE66" s="12">
        <f t="shared" si="27"/>
        <v>0</v>
      </c>
      <c r="AF66" s="13">
        <f t="shared" si="20"/>
        <v>4147.2</v>
      </c>
      <c r="AG66" s="15">
        <f t="shared" si="29"/>
        <v>4147.2</v>
      </c>
      <c r="AH66" s="15">
        <f t="shared" si="21"/>
        <v>5010.3212668688511</v>
      </c>
      <c r="AI66" s="15">
        <f t="shared" si="25"/>
        <v>2945693.45</v>
      </c>
      <c r="AJ66" s="15">
        <f t="shared" si="26"/>
        <v>204242.4375994053</v>
      </c>
    </row>
    <row r="67" spans="1:36" x14ac:dyDescent="0.15">
      <c r="A67" s="2">
        <v>42005.999999952939</v>
      </c>
      <c r="B67" s="42">
        <v>0.993658971</v>
      </c>
      <c r="C67" s="12">
        <f t="shared" si="6"/>
        <v>85852.135094400001</v>
      </c>
      <c r="D67" s="12">
        <f>Výpar!$E$18/31</f>
        <v>0</v>
      </c>
      <c r="E67" s="12">
        <f t="shared" si="7"/>
        <v>0</v>
      </c>
      <c r="F67" s="13">
        <f t="shared" si="0"/>
        <v>11664</v>
      </c>
      <c r="G67" s="13">
        <f t="shared" si="8"/>
        <v>7171.2000000000007</v>
      </c>
      <c r="H67" s="14">
        <f t="shared" si="8"/>
        <v>7171.2000000000007</v>
      </c>
      <c r="I67" s="15">
        <f t="shared" si="1"/>
        <v>26006.400000000001</v>
      </c>
      <c r="J67" s="15">
        <f t="shared" si="2"/>
        <v>59845.735094399999</v>
      </c>
      <c r="K67" s="15">
        <f t="shared" si="9"/>
        <v>5627000</v>
      </c>
      <c r="L67" s="15">
        <f t="shared" si="10"/>
        <v>937365.60750804946</v>
      </c>
      <c r="N67" s="2">
        <v>42005.999999952939</v>
      </c>
      <c r="O67" s="42">
        <f t="shared" si="3"/>
        <v>0.32795072569724232</v>
      </c>
      <c r="P67" s="12">
        <f t="shared" si="11"/>
        <v>28334.942700241736</v>
      </c>
      <c r="Q67" s="12">
        <f t="shared" si="12"/>
        <v>0</v>
      </c>
      <c r="R67" s="12">
        <f t="shared" si="13"/>
        <v>0</v>
      </c>
      <c r="S67" s="13">
        <f t="shared" si="14"/>
        <v>7171.2000000000007</v>
      </c>
      <c r="T67" s="13">
        <f t="shared" si="22"/>
        <v>0</v>
      </c>
      <c r="U67" s="14">
        <v>0</v>
      </c>
      <c r="V67" s="15">
        <f t="shared" si="23"/>
        <v>7171.2000000000007</v>
      </c>
      <c r="W67" s="15">
        <f t="shared" si="15"/>
        <v>21163.742700241735</v>
      </c>
      <c r="X67" s="15">
        <f t="shared" si="28"/>
        <v>6518000</v>
      </c>
      <c r="Y67" s="15">
        <f t="shared" si="24"/>
        <v>1051231.4288590495</v>
      </c>
      <c r="Z67" s="15">
        <f t="shared" si="17"/>
        <v>6518000</v>
      </c>
      <c r="AB67" s="2">
        <v>42005.999999952939</v>
      </c>
      <c r="AC67" s="12">
        <f t="shared" si="4"/>
        <v>9363.9883198028438</v>
      </c>
      <c r="AD67" s="12">
        <f t="shared" si="18"/>
        <v>0</v>
      </c>
      <c r="AE67" s="12">
        <f t="shared" si="27"/>
        <v>0</v>
      </c>
      <c r="AF67" s="13">
        <f t="shared" si="20"/>
        <v>4147.2</v>
      </c>
      <c r="AG67" s="15">
        <f t="shared" si="29"/>
        <v>4147.2</v>
      </c>
      <c r="AH67" s="15">
        <f t="shared" si="21"/>
        <v>5216.7883198028439</v>
      </c>
      <c r="AI67" s="15">
        <f t="shared" si="25"/>
        <v>2945693.45</v>
      </c>
      <c r="AJ67" s="15">
        <f t="shared" si="26"/>
        <v>209459.22591920814</v>
      </c>
    </row>
    <row r="68" spans="1:36" x14ac:dyDescent="0.15">
      <c r="A68" s="2">
        <v>42006.999999952881</v>
      </c>
      <c r="B68" s="42">
        <v>0.96741081699999998</v>
      </c>
      <c r="C68" s="12">
        <f t="shared" si="6"/>
        <v>83584.294588799996</v>
      </c>
      <c r="D68" s="12">
        <f>Výpar!$E$18/31</f>
        <v>0</v>
      </c>
      <c r="E68" s="12">
        <f t="shared" si="7"/>
        <v>0</v>
      </c>
      <c r="F68" s="13">
        <f t="shared" si="0"/>
        <v>11664</v>
      </c>
      <c r="G68" s="13">
        <f t="shared" si="8"/>
        <v>7171.2000000000007</v>
      </c>
      <c r="H68" s="14">
        <f t="shared" si="8"/>
        <v>7171.2000000000007</v>
      </c>
      <c r="I68" s="15">
        <f t="shared" si="1"/>
        <v>26006.400000000001</v>
      </c>
      <c r="J68" s="15">
        <f t="shared" si="2"/>
        <v>57577.894588799994</v>
      </c>
      <c r="K68" s="15">
        <f t="shared" si="9"/>
        <v>5627000</v>
      </c>
      <c r="L68" s="15">
        <f t="shared" si="10"/>
        <v>994943.50209684949</v>
      </c>
      <c r="N68" s="2">
        <v>42006.999999952881</v>
      </c>
      <c r="O68" s="42">
        <f t="shared" si="3"/>
        <v>0.3192876919968069</v>
      </c>
      <c r="P68" s="12">
        <f t="shared" si="11"/>
        <v>27586.456588524117</v>
      </c>
      <c r="Q68" s="12">
        <f t="shared" si="12"/>
        <v>0</v>
      </c>
      <c r="R68" s="12">
        <f t="shared" si="13"/>
        <v>0</v>
      </c>
      <c r="S68" s="13">
        <f t="shared" si="14"/>
        <v>7171.2000000000007</v>
      </c>
      <c r="T68" s="13">
        <f t="shared" si="22"/>
        <v>0</v>
      </c>
      <c r="U68" s="14">
        <v>0</v>
      </c>
      <c r="V68" s="15">
        <f t="shared" si="23"/>
        <v>7171.2000000000007</v>
      </c>
      <c r="W68" s="15">
        <f t="shared" si="15"/>
        <v>20415.256588524117</v>
      </c>
      <c r="X68" s="15">
        <f t="shared" si="28"/>
        <v>6518000</v>
      </c>
      <c r="Y68" s="15">
        <f t="shared" si="24"/>
        <v>1071646.6854475737</v>
      </c>
      <c r="Z68" s="15">
        <f t="shared" si="17"/>
        <v>6518000</v>
      </c>
      <c r="AB68" s="2">
        <v>42006.999999952881</v>
      </c>
      <c r="AC68" s="12">
        <f t="shared" si="4"/>
        <v>9116.6324214053984</v>
      </c>
      <c r="AD68" s="12">
        <f t="shared" si="18"/>
        <v>0</v>
      </c>
      <c r="AE68" s="12">
        <f t="shared" si="27"/>
        <v>0</v>
      </c>
      <c r="AF68" s="13">
        <f t="shared" si="20"/>
        <v>4147.2</v>
      </c>
      <c r="AG68" s="15">
        <f t="shared" si="29"/>
        <v>4147.2</v>
      </c>
      <c r="AH68" s="15">
        <f t="shared" si="21"/>
        <v>4969.4324214053986</v>
      </c>
      <c r="AI68" s="15">
        <f t="shared" si="25"/>
        <v>2945693.45</v>
      </c>
      <c r="AJ68" s="15">
        <f t="shared" si="26"/>
        <v>214428.65834061353</v>
      </c>
    </row>
    <row r="69" spans="1:36" x14ac:dyDescent="0.15">
      <c r="A69" s="2">
        <v>42007.999999952823</v>
      </c>
      <c r="B69" s="42">
        <v>1.571283268</v>
      </c>
      <c r="C69" s="12">
        <f t="shared" si="6"/>
        <v>135758.87435520001</v>
      </c>
      <c r="D69" s="12">
        <f>Výpar!$E$18/31</f>
        <v>0</v>
      </c>
      <c r="E69" s="12">
        <f t="shared" si="7"/>
        <v>0</v>
      </c>
      <c r="F69" s="13">
        <f t="shared" si="0"/>
        <v>11664</v>
      </c>
      <c r="G69" s="13">
        <f t="shared" si="8"/>
        <v>7171.2000000000007</v>
      </c>
      <c r="H69" s="14">
        <f t="shared" si="8"/>
        <v>7171.2000000000007</v>
      </c>
      <c r="I69" s="15">
        <f t="shared" ref="I69:I132" si="30">SUM(F69:H69)</f>
        <v>26006.400000000001</v>
      </c>
      <c r="J69" s="15">
        <f t="shared" ref="J69:J132" si="31">C69-(E69+I69)</f>
        <v>109752.47435520001</v>
      </c>
      <c r="K69" s="15">
        <f t="shared" si="9"/>
        <v>5627000</v>
      </c>
      <c r="L69" s="15">
        <f t="shared" si="10"/>
        <v>1104695.9764520496</v>
      </c>
      <c r="N69" s="2">
        <v>42007.999999952823</v>
      </c>
      <c r="O69" s="42">
        <f t="shared" ref="O69:O132" si="32">B69*90.96/275.6</f>
        <v>0.51859189425718433</v>
      </c>
      <c r="P69" s="12">
        <f t="shared" si="11"/>
        <v>44806.339663820727</v>
      </c>
      <c r="Q69" s="12">
        <f t="shared" si="12"/>
        <v>0</v>
      </c>
      <c r="R69" s="12">
        <f t="shared" si="13"/>
        <v>0</v>
      </c>
      <c r="S69" s="13">
        <f t="shared" si="14"/>
        <v>7171.2000000000007</v>
      </c>
      <c r="T69" s="13">
        <f t="shared" si="22"/>
        <v>0</v>
      </c>
      <c r="U69" s="14">
        <v>0</v>
      </c>
      <c r="V69" s="15">
        <f t="shared" si="23"/>
        <v>7171.2000000000007</v>
      </c>
      <c r="W69" s="15">
        <f t="shared" si="15"/>
        <v>37635.139663820722</v>
      </c>
      <c r="X69" s="15">
        <f t="shared" si="28"/>
        <v>6518000</v>
      </c>
      <c r="Y69" s="15">
        <f t="shared" si="24"/>
        <v>1109281.8251113943</v>
      </c>
      <c r="Z69" s="15">
        <f t="shared" si="17"/>
        <v>6518000</v>
      </c>
      <c r="AB69" s="2">
        <v>42007.999999952823</v>
      </c>
      <c r="AC69" s="12">
        <f t="shared" ref="AC69:AC132" si="33">P69*30.06/90.96</f>
        <v>14807.372144837853</v>
      </c>
      <c r="AD69" s="12">
        <f t="shared" si="18"/>
        <v>0</v>
      </c>
      <c r="AE69" s="12">
        <f t="shared" si="27"/>
        <v>0</v>
      </c>
      <c r="AF69" s="13">
        <f t="shared" si="20"/>
        <v>4147.2</v>
      </c>
      <c r="AG69" s="15">
        <f t="shared" ref="AG69:AG100" si="34">SUM(AF69:AF69)</f>
        <v>4147.2</v>
      </c>
      <c r="AH69" s="15">
        <f t="shared" si="21"/>
        <v>10660.172144837852</v>
      </c>
      <c r="AI69" s="15">
        <f t="shared" si="25"/>
        <v>2945693.45</v>
      </c>
      <c r="AJ69" s="15">
        <f t="shared" si="26"/>
        <v>225088.83048545138</v>
      </c>
    </row>
    <row r="70" spans="1:36" x14ac:dyDescent="0.15">
      <c r="A70" s="2">
        <v>42008.999999952764</v>
      </c>
      <c r="B70" s="42">
        <v>0.61219950499999998</v>
      </c>
      <c r="C70" s="12">
        <f t="shared" ref="C70:C133" si="35">B70*86400</f>
        <v>52894.037231999995</v>
      </c>
      <c r="D70" s="12">
        <f>Výpar!$E$18/31</f>
        <v>0</v>
      </c>
      <c r="E70" s="12">
        <f t="shared" ref="E70:E133" si="36">D70*1.03</f>
        <v>0</v>
      </c>
      <c r="F70" s="13">
        <f t="shared" ref="F70:F133" si="37">0.135*86400</f>
        <v>11664</v>
      </c>
      <c r="G70" s="13">
        <f t="shared" ref="G70:H133" si="38">0.083*86400</f>
        <v>7171.2000000000007</v>
      </c>
      <c r="H70" s="14">
        <f t="shared" si="38"/>
        <v>7171.2000000000007</v>
      </c>
      <c r="I70" s="15">
        <f t="shared" si="30"/>
        <v>26006.400000000001</v>
      </c>
      <c r="J70" s="15">
        <f t="shared" si="31"/>
        <v>26887.637231999994</v>
      </c>
      <c r="K70" s="15">
        <f t="shared" ref="K70:K133" si="39">IF(IF(J70+K69&gt;$L$2,$L$2,J70+K69)&lt;0,0,IF(J70+K69&gt;$L$2,$L$2,J70+K69))</f>
        <v>5627000</v>
      </c>
      <c r="L70" s="15">
        <f t="shared" ref="L70:L133" si="40">IF((IF($L$2&lt;=K70,J70,J70+K70-$L$2)+L69)&lt;0,0,IF($L$2&lt;=K70,J70,J70+K70-$L$2)+L69)</f>
        <v>1131583.6136840496</v>
      </c>
      <c r="N70" s="2">
        <v>42008.999999952764</v>
      </c>
      <c r="O70" s="42">
        <f t="shared" si="32"/>
        <v>0.20205249265166905</v>
      </c>
      <c r="P70" s="12">
        <f t="shared" ref="P70:P133" si="41">O70*86400</f>
        <v>17457.335365104205</v>
      </c>
      <c r="Q70" s="12">
        <f t="shared" ref="Q70:Q133" si="42">D70*1124000/3935000</f>
        <v>0</v>
      </c>
      <c r="R70" s="12">
        <f t="shared" ref="R70:R133" si="43">Q70*1.03</f>
        <v>0</v>
      </c>
      <c r="S70" s="13">
        <f t="shared" ref="S70:S133" si="44">0.083*86400</f>
        <v>7171.2000000000007</v>
      </c>
      <c r="T70" s="13">
        <f t="shared" si="22"/>
        <v>0</v>
      </c>
      <c r="U70" s="14">
        <v>0</v>
      </c>
      <c r="V70" s="15">
        <f t="shared" si="23"/>
        <v>7171.2000000000007</v>
      </c>
      <c r="W70" s="15">
        <f t="shared" ref="W70:W133" si="45">P70+T70-(R70+V70)</f>
        <v>10286.135365104205</v>
      </c>
      <c r="X70" s="15">
        <f t="shared" si="28"/>
        <v>6518000</v>
      </c>
      <c r="Y70" s="15">
        <f t="shared" si="24"/>
        <v>1119567.9604764986</v>
      </c>
      <c r="Z70" s="15">
        <f t="shared" ref="Z70:Z133" si="46">$Y$2</f>
        <v>6518000</v>
      </c>
      <c r="AB70" s="2">
        <v>42008.999999952764</v>
      </c>
      <c r="AC70" s="12">
        <f t="shared" si="33"/>
        <v>5769.2117532435404</v>
      </c>
      <c r="AD70" s="12">
        <f t="shared" ref="AD70:AD133" si="47">$D70*440751.35/3935000</f>
        <v>0</v>
      </c>
      <c r="AE70" s="12">
        <f t="shared" si="27"/>
        <v>0</v>
      </c>
      <c r="AF70" s="13">
        <f t="shared" ref="AF70:AF133" si="48">0.048*86400</f>
        <v>4147.2</v>
      </c>
      <c r="AG70" s="15">
        <f t="shared" si="34"/>
        <v>4147.2</v>
      </c>
      <c r="AH70" s="15">
        <f t="shared" ref="AH70:AH133" si="49">AC70-(AE70+AG70)</f>
        <v>1622.0117532435406</v>
      </c>
      <c r="AI70" s="15">
        <f t="shared" si="25"/>
        <v>2945693.45</v>
      </c>
      <c r="AJ70" s="15">
        <f t="shared" si="26"/>
        <v>226710.84223869492</v>
      </c>
    </row>
    <row r="71" spans="1:36" x14ac:dyDescent="0.15">
      <c r="A71" s="2">
        <v>42009.999999952706</v>
      </c>
      <c r="B71" s="42">
        <v>0.65125302500000004</v>
      </c>
      <c r="C71" s="12">
        <f t="shared" si="35"/>
        <v>56268.261360000004</v>
      </c>
      <c r="D71" s="12">
        <f>Výpar!$E$18/31</f>
        <v>0</v>
      </c>
      <c r="E71" s="12">
        <f t="shared" si="36"/>
        <v>0</v>
      </c>
      <c r="F71" s="13">
        <f t="shared" si="37"/>
        <v>11664</v>
      </c>
      <c r="G71" s="13">
        <f t="shared" si="38"/>
        <v>7171.2000000000007</v>
      </c>
      <c r="H71" s="14">
        <f t="shared" si="38"/>
        <v>7171.2000000000007</v>
      </c>
      <c r="I71" s="15">
        <f t="shared" si="30"/>
        <v>26006.400000000001</v>
      </c>
      <c r="J71" s="15">
        <f t="shared" si="31"/>
        <v>30261.861360000003</v>
      </c>
      <c r="K71" s="15">
        <f t="shared" si="39"/>
        <v>5627000</v>
      </c>
      <c r="L71" s="15">
        <f t="shared" si="40"/>
        <v>1161845.4750440496</v>
      </c>
      <c r="N71" s="2">
        <v>42009.999999952706</v>
      </c>
      <c r="O71" s="42">
        <f t="shared" si="32"/>
        <v>0.21494185469521043</v>
      </c>
      <c r="P71" s="12">
        <f t="shared" si="41"/>
        <v>18570.976245666181</v>
      </c>
      <c r="Q71" s="12">
        <f t="shared" si="42"/>
        <v>0</v>
      </c>
      <c r="R71" s="12">
        <f t="shared" si="43"/>
        <v>0</v>
      </c>
      <c r="S71" s="13">
        <f t="shared" si="44"/>
        <v>7171.2000000000007</v>
      </c>
      <c r="T71" s="13">
        <f t="shared" ref="T71:T134" si="50">AG71-$AG$5</f>
        <v>0</v>
      </c>
      <c r="U71" s="14">
        <v>0</v>
      </c>
      <c r="V71" s="15">
        <f t="shared" ref="V71:V134" si="51">SUM(S71:U71)</f>
        <v>7171.2000000000007</v>
      </c>
      <c r="W71" s="15">
        <f t="shared" si="45"/>
        <v>11399.77624566618</v>
      </c>
      <c r="X71" s="15">
        <f t="shared" si="28"/>
        <v>6518000</v>
      </c>
      <c r="Y71" s="15">
        <f t="shared" ref="Y71:Y134" si="52">IF((IF($Y$2&lt;=X71,W71,W71+X71-$Y$2)+Y70)&lt;0,0,IF($Y$2&lt;=X71,W71,W71+X71-$Y$2)+Y70)</f>
        <v>1130967.7367221648</v>
      </c>
      <c r="Z71" s="15">
        <f t="shared" si="46"/>
        <v>6518000</v>
      </c>
      <c r="AB71" s="2">
        <v>42009.999999952706</v>
      </c>
      <c r="AC71" s="12">
        <f t="shared" si="33"/>
        <v>6137.2421497880987</v>
      </c>
      <c r="AD71" s="12">
        <f t="shared" si="47"/>
        <v>0</v>
      </c>
      <c r="AE71" s="12">
        <f t="shared" si="27"/>
        <v>0</v>
      </c>
      <c r="AF71" s="13">
        <f t="shared" si="48"/>
        <v>4147.2</v>
      </c>
      <c r="AG71" s="15">
        <f t="shared" si="34"/>
        <v>4147.2</v>
      </c>
      <c r="AH71" s="15">
        <f t="shared" si="49"/>
        <v>1990.0421497880989</v>
      </c>
      <c r="AI71" s="15">
        <f t="shared" ref="AI71:AI134" si="53">IF(IF(AH71+AI70&gt;$AJ$2,$AJ$2,AH71+AI70)&lt;0,0,IF(AH71+AI70&gt;$AJ$2,$AJ$2,AH71+AI70))</f>
        <v>2945693.45</v>
      </c>
      <c r="AJ71" s="15">
        <f t="shared" si="26"/>
        <v>228700.88438848301</v>
      </c>
    </row>
    <row r="72" spans="1:36" x14ac:dyDescent="0.15">
      <c r="A72" s="2">
        <v>42010.999999952648</v>
      </c>
      <c r="B72" s="42">
        <v>1.0339683550000001</v>
      </c>
      <c r="C72" s="12">
        <f t="shared" si="35"/>
        <v>89334.865872000009</v>
      </c>
      <c r="D72" s="12">
        <f>Výpar!$E$18/31</f>
        <v>0</v>
      </c>
      <c r="E72" s="12">
        <f t="shared" si="36"/>
        <v>0</v>
      </c>
      <c r="F72" s="13">
        <f t="shared" si="37"/>
        <v>11664</v>
      </c>
      <c r="G72" s="13">
        <f t="shared" si="38"/>
        <v>7171.2000000000007</v>
      </c>
      <c r="H72" s="14">
        <f t="shared" si="38"/>
        <v>7171.2000000000007</v>
      </c>
      <c r="I72" s="15">
        <f t="shared" si="30"/>
        <v>26006.400000000001</v>
      </c>
      <c r="J72" s="15">
        <f t="shared" si="31"/>
        <v>63328.465872000008</v>
      </c>
      <c r="K72" s="15">
        <f t="shared" si="39"/>
        <v>5627000</v>
      </c>
      <c r="L72" s="15">
        <f t="shared" si="40"/>
        <v>1225173.9409160495</v>
      </c>
      <c r="N72" s="2">
        <v>42010.999999952648</v>
      </c>
      <c r="O72" s="42">
        <f t="shared" si="32"/>
        <v>0.34125457754281563</v>
      </c>
      <c r="P72" s="12">
        <f t="shared" si="41"/>
        <v>29484.395499699269</v>
      </c>
      <c r="Q72" s="12">
        <f t="shared" si="42"/>
        <v>0</v>
      </c>
      <c r="R72" s="12">
        <f t="shared" si="43"/>
        <v>0</v>
      </c>
      <c r="S72" s="13">
        <f t="shared" si="44"/>
        <v>7171.2000000000007</v>
      </c>
      <c r="T72" s="13">
        <f t="shared" si="50"/>
        <v>0</v>
      </c>
      <c r="U72" s="14">
        <v>0</v>
      </c>
      <c r="V72" s="15">
        <f t="shared" si="51"/>
        <v>7171.2000000000007</v>
      </c>
      <c r="W72" s="15">
        <f t="shared" si="45"/>
        <v>22313.195499699268</v>
      </c>
      <c r="X72" s="15">
        <f t="shared" si="28"/>
        <v>6518000</v>
      </c>
      <c r="Y72" s="15">
        <f t="shared" si="52"/>
        <v>1153280.9322218641</v>
      </c>
      <c r="Z72" s="15">
        <f t="shared" si="46"/>
        <v>6518000</v>
      </c>
      <c r="AB72" s="2">
        <v>42010.999999952648</v>
      </c>
      <c r="AC72" s="12">
        <f t="shared" si="33"/>
        <v>9743.8536578821459</v>
      </c>
      <c r="AD72" s="12">
        <f t="shared" si="47"/>
        <v>0</v>
      </c>
      <c r="AE72" s="12">
        <f t="shared" si="27"/>
        <v>0</v>
      </c>
      <c r="AF72" s="13">
        <f t="shared" si="48"/>
        <v>4147.2</v>
      </c>
      <c r="AG72" s="15">
        <f t="shared" si="34"/>
        <v>4147.2</v>
      </c>
      <c r="AH72" s="15">
        <f t="shared" si="49"/>
        <v>5596.653657882146</v>
      </c>
      <c r="AI72" s="15">
        <f t="shared" si="53"/>
        <v>2945693.45</v>
      </c>
      <c r="AJ72" s="15">
        <f t="shared" ref="AJ72:AJ135" si="54">IF((IF($AJ$2&lt;=AI72,AH72,AH72+AI72-$AJ$2)+AJ71)&lt;0,0,IF($AJ$2&lt;=AI72,AH72,AH72+AI72-$AJ$2)+AJ71)</f>
        <v>234297.53804636517</v>
      </c>
    </row>
    <row r="73" spans="1:36" x14ac:dyDescent="0.15">
      <c r="A73" s="2">
        <v>42011.99999995259</v>
      </c>
      <c r="B73" s="42">
        <v>0.98263432799999995</v>
      </c>
      <c r="C73" s="12">
        <f t="shared" si="35"/>
        <v>84899.605939200002</v>
      </c>
      <c r="D73" s="12">
        <f>Výpar!$E$18/31</f>
        <v>0</v>
      </c>
      <c r="E73" s="12">
        <f t="shared" si="36"/>
        <v>0</v>
      </c>
      <c r="F73" s="13">
        <f t="shared" si="37"/>
        <v>11664</v>
      </c>
      <c r="G73" s="13">
        <f t="shared" si="38"/>
        <v>7171.2000000000007</v>
      </c>
      <c r="H73" s="14">
        <f t="shared" si="38"/>
        <v>7171.2000000000007</v>
      </c>
      <c r="I73" s="15">
        <f t="shared" si="30"/>
        <v>26006.400000000001</v>
      </c>
      <c r="J73" s="15">
        <f t="shared" si="31"/>
        <v>58893.205939200001</v>
      </c>
      <c r="K73" s="15">
        <f t="shared" si="39"/>
        <v>5627000</v>
      </c>
      <c r="L73" s="15">
        <f t="shared" si="40"/>
        <v>1284067.1468552495</v>
      </c>
      <c r="N73" s="2">
        <v>42011.99999995259</v>
      </c>
      <c r="O73" s="42">
        <f t="shared" si="32"/>
        <v>0.32431211347924521</v>
      </c>
      <c r="P73" s="12">
        <f t="shared" si="41"/>
        <v>28020.566604606785</v>
      </c>
      <c r="Q73" s="12">
        <f t="shared" si="42"/>
        <v>0</v>
      </c>
      <c r="R73" s="12">
        <f t="shared" si="43"/>
        <v>0</v>
      </c>
      <c r="S73" s="13">
        <f t="shared" si="44"/>
        <v>7171.2000000000007</v>
      </c>
      <c r="T73" s="13">
        <f t="shared" si="50"/>
        <v>0</v>
      </c>
      <c r="U73" s="14">
        <v>0</v>
      </c>
      <c r="V73" s="15">
        <f t="shared" si="51"/>
        <v>7171.2000000000007</v>
      </c>
      <c r="W73" s="15">
        <f t="shared" si="45"/>
        <v>20849.366604606785</v>
      </c>
      <c r="X73" s="15">
        <f t="shared" si="28"/>
        <v>6518000</v>
      </c>
      <c r="Y73" s="15">
        <f t="shared" si="52"/>
        <v>1174130.298826471</v>
      </c>
      <c r="Z73" s="15">
        <f t="shared" si="46"/>
        <v>6518000</v>
      </c>
      <c r="AB73" s="2">
        <v>42011.99999995259</v>
      </c>
      <c r="AC73" s="12">
        <f t="shared" si="33"/>
        <v>9260.0949003350925</v>
      </c>
      <c r="AD73" s="12">
        <f t="shared" si="47"/>
        <v>0</v>
      </c>
      <c r="AE73" s="12">
        <f t="shared" ref="AE73:AE136" si="55">AD73*1.03</f>
        <v>0</v>
      </c>
      <c r="AF73" s="13">
        <f t="shared" si="48"/>
        <v>4147.2</v>
      </c>
      <c r="AG73" s="15">
        <f t="shared" si="34"/>
        <v>4147.2</v>
      </c>
      <c r="AH73" s="15">
        <f t="shared" si="49"/>
        <v>5112.8949003350926</v>
      </c>
      <c r="AI73" s="15">
        <f t="shared" si="53"/>
        <v>2945693.45</v>
      </c>
      <c r="AJ73" s="15">
        <f t="shared" si="54"/>
        <v>239410.43294670025</v>
      </c>
    </row>
    <row r="74" spans="1:36" x14ac:dyDescent="0.15">
      <c r="A74" s="2">
        <v>42012.999999952532</v>
      </c>
      <c r="B74" s="42">
        <v>1.7264829690000001</v>
      </c>
      <c r="C74" s="12">
        <f t="shared" si="35"/>
        <v>149168.12852160001</v>
      </c>
      <c r="D74" s="12">
        <f>Výpar!$E$18/31</f>
        <v>0</v>
      </c>
      <c r="E74" s="12">
        <f t="shared" si="36"/>
        <v>0</v>
      </c>
      <c r="F74" s="13">
        <f t="shared" si="37"/>
        <v>11664</v>
      </c>
      <c r="G74" s="13">
        <f t="shared" si="38"/>
        <v>7171.2000000000007</v>
      </c>
      <c r="H74" s="14">
        <f t="shared" si="38"/>
        <v>7171.2000000000007</v>
      </c>
      <c r="I74" s="15">
        <f t="shared" si="30"/>
        <v>26006.400000000001</v>
      </c>
      <c r="J74" s="15">
        <f t="shared" si="31"/>
        <v>123161.72852160002</v>
      </c>
      <c r="K74" s="15">
        <f t="shared" si="39"/>
        <v>5627000</v>
      </c>
      <c r="L74" s="15">
        <f t="shared" si="40"/>
        <v>1407228.8753768494</v>
      </c>
      <c r="N74" s="2">
        <v>42012.999999952532</v>
      </c>
      <c r="O74" s="42">
        <f t="shared" si="32"/>
        <v>0.56981455319390406</v>
      </c>
      <c r="P74" s="12">
        <f t="shared" si="41"/>
        <v>49231.977395953312</v>
      </c>
      <c r="Q74" s="12">
        <f t="shared" si="42"/>
        <v>0</v>
      </c>
      <c r="R74" s="12">
        <f t="shared" si="43"/>
        <v>0</v>
      </c>
      <c r="S74" s="13">
        <f t="shared" si="44"/>
        <v>7171.2000000000007</v>
      </c>
      <c r="T74" s="13">
        <f t="shared" si="50"/>
        <v>0</v>
      </c>
      <c r="U74" s="14">
        <v>0</v>
      </c>
      <c r="V74" s="15">
        <f t="shared" si="51"/>
        <v>7171.2000000000007</v>
      </c>
      <c r="W74" s="15">
        <f t="shared" si="45"/>
        <v>42060.777395953308</v>
      </c>
      <c r="X74" s="15">
        <f t="shared" ref="X74:X137" si="56">IF(IF(W74+X73&gt;$Y$2,$Y$2,W74+X73)&lt;0,0,IF(W74+X73&gt;$Y$2,$Y$2,W74+X73))</f>
        <v>6518000</v>
      </c>
      <c r="Y74" s="15">
        <f t="shared" si="52"/>
        <v>1216191.0762224244</v>
      </c>
      <c r="Z74" s="15">
        <f t="shared" si="46"/>
        <v>6518000</v>
      </c>
      <c r="AB74" s="2">
        <v>42012.999999952532</v>
      </c>
      <c r="AC74" s="12">
        <f t="shared" si="33"/>
        <v>16269.934482435758</v>
      </c>
      <c r="AD74" s="12">
        <f t="shared" si="47"/>
        <v>0</v>
      </c>
      <c r="AE74" s="12">
        <f t="shared" si="55"/>
        <v>0</v>
      </c>
      <c r="AF74" s="13">
        <f t="shared" si="48"/>
        <v>4147.2</v>
      </c>
      <c r="AG74" s="15">
        <f t="shared" si="34"/>
        <v>4147.2</v>
      </c>
      <c r="AH74" s="15">
        <f t="shared" si="49"/>
        <v>12122.734482435757</v>
      </c>
      <c r="AI74" s="15">
        <f t="shared" si="53"/>
        <v>2945693.45</v>
      </c>
      <c r="AJ74" s="15">
        <f t="shared" si="54"/>
        <v>251533.167429136</v>
      </c>
    </row>
    <row r="75" spans="1:36" x14ac:dyDescent="0.15">
      <c r="A75" s="2">
        <v>42013.999999952473</v>
      </c>
      <c r="B75" s="42">
        <v>1.8017039420000001</v>
      </c>
      <c r="C75" s="12">
        <f t="shared" si="35"/>
        <v>155667.2205888</v>
      </c>
      <c r="D75" s="12">
        <f>Výpar!$E$18/31</f>
        <v>0</v>
      </c>
      <c r="E75" s="12">
        <f t="shared" si="36"/>
        <v>0</v>
      </c>
      <c r="F75" s="13">
        <f t="shared" si="37"/>
        <v>11664</v>
      </c>
      <c r="G75" s="13">
        <f t="shared" si="38"/>
        <v>7171.2000000000007</v>
      </c>
      <c r="H75" s="14">
        <f t="shared" si="38"/>
        <v>7171.2000000000007</v>
      </c>
      <c r="I75" s="15">
        <f t="shared" si="30"/>
        <v>26006.400000000001</v>
      </c>
      <c r="J75" s="15">
        <f t="shared" si="31"/>
        <v>129660.82058880001</v>
      </c>
      <c r="K75" s="15">
        <f t="shared" si="39"/>
        <v>5627000</v>
      </c>
      <c r="L75" s="15">
        <f t="shared" si="40"/>
        <v>1536889.6959656496</v>
      </c>
      <c r="N75" s="2">
        <v>42013.999999952473</v>
      </c>
      <c r="O75" s="42">
        <f t="shared" si="32"/>
        <v>0.59464074950769219</v>
      </c>
      <c r="P75" s="12">
        <f t="shared" si="41"/>
        <v>51376.960757464607</v>
      </c>
      <c r="Q75" s="12">
        <f t="shared" si="42"/>
        <v>0</v>
      </c>
      <c r="R75" s="12">
        <f t="shared" si="43"/>
        <v>0</v>
      </c>
      <c r="S75" s="13">
        <f t="shared" si="44"/>
        <v>7171.2000000000007</v>
      </c>
      <c r="T75" s="13">
        <f t="shared" si="50"/>
        <v>0</v>
      </c>
      <c r="U75" s="14">
        <v>0</v>
      </c>
      <c r="V75" s="15">
        <f t="shared" si="51"/>
        <v>7171.2000000000007</v>
      </c>
      <c r="W75" s="15">
        <f t="shared" si="45"/>
        <v>44205.76075746461</v>
      </c>
      <c r="X75" s="15">
        <f t="shared" si="56"/>
        <v>6518000</v>
      </c>
      <c r="Y75" s="15">
        <f t="shared" si="52"/>
        <v>1260396.8369798891</v>
      </c>
      <c r="Z75" s="15">
        <f t="shared" si="46"/>
        <v>6518000</v>
      </c>
      <c r="AB75" s="2">
        <v>42013.999999952473</v>
      </c>
      <c r="AC75" s="12">
        <f t="shared" si="33"/>
        <v>16978.797717341535</v>
      </c>
      <c r="AD75" s="12">
        <f t="shared" si="47"/>
        <v>0</v>
      </c>
      <c r="AE75" s="12">
        <f t="shared" si="55"/>
        <v>0</v>
      </c>
      <c r="AF75" s="13">
        <f t="shared" si="48"/>
        <v>4147.2</v>
      </c>
      <c r="AG75" s="15">
        <f t="shared" si="34"/>
        <v>4147.2</v>
      </c>
      <c r="AH75" s="15">
        <f t="shared" si="49"/>
        <v>12831.597717341534</v>
      </c>
      <c r="AI75" s="15">
        <f t="shared" si="53"/>
        <v>2945693.45</v>
      </c>
      <c r="AJ75" s="15">
        <f t="shared" si="54"/>
        <v>264364.76514647756</v>
      </c>
    </row>
    <row r="76" spans="1:36" x14ac:dyDescent="0.15">
      <c r="A76" s="2">
        <v>42014.999999952415</v>
      </c>
      <c r="B76" s="42">
        <v>1.861028643</v>
      </c>
      <c r="C76" s="12">
        <f t="shared" si="35"/>
        <v>160792.8747552</v>
      </c>
      <c r="D76" s="12">
        <f>Výpar!$E$18/31</f>
        <v>0</v>
      </c>
      <c r="E76" s="12">
        <f t="shared" si="36"/>
        <v>0</v>
      </c>
      <c r="F76" s="13">
        <f t="shared" si="37"/>
        <v>11664</v>
      </c>
      <c r="G76" s="13">
        <f t="shared" si="38"/>
        <v>7171.2000000000007</v>
      </c>
      <c r="H76" s="14">
        <f t="shared" si="38"/>
        <v>7171.2000000000007</v>
      </c>
      <c r="I76" s="15">
        <f t="shared" si="30"/>
        <v>26006.400000000001</v>
      </c>
      <c r="J76" s="15">
        <f t="shared" si="31"/>
        <v>134786.4747552</v>
      </c>
      <c r="K76" s="15">
        <f t="shared" si="39"/>
        <v>5627000</v>
      </c>
      <c r="L76" s="15">
        <f t="shared" si="40"/>
        <v>1671676.1707208497</v>
      </c>
      <c r="N76" s="2">
        <v>42014.999999952415</v>
      </c>
      <c r="O76" s="42">
        <f t="shared" si="32"/>
        <v>0.61422048391611028</v>
      </c>
      <c r="P76" s="12">
        <f t="shared" si="41"/>
        <v>53068.649810351926</v>
      </c>
      <c r="Q76" s="12">
        <f t="shared" si="42"/>
        <v>0</v>
      </c>
      <c r="R76" s="12">
        <f t="shared" si="43"/>
        <v>0</v>
      </c>
      <c r="S76" s="13">
        <f t="shared" si="44"/>
        <v>7171.2000000000007</v>
      </c>
      <c r="T76" s="13">
        <f t="shared" si="50"/>
        <v>0</v>
      </c>
      <c r="U76" s="14">
        <v>0</v>
      </c>
      <c r="V76" s="15">
        <f t="shared" si="51"/>
        <v>7171.2000000000007</v>
      </c>
      <c r="W76" s="15">
        <f t="shared" si="45"/>
        <v>45897.449810351929</v>
      </c>
      <c r="X76" s="15">
        <f t="shared" si="56"/>
        <v>6518000</v>
      </c>
      <c r="Y76" s="15">
        <f t="shared" si="52"/>
        <v>1306294.286790241</v>
      </c>
      <c r="Z76" s="15">
        <f t="shared" si="46"/>
        <v>6518000</v>
      </c>
      <c r="AB76" s="2">
        <v>42014.999999952415</v>
      </c>
      <c r="AC76" s="12">
        <f t="shared" si="33"/>
        <v>17537.858545505485</v>
      </c>
      <c r="AD76" s="12">
        <f t="shared" si="47"/>
        <v>0</v>
      </c>
      <c r="AE76" s="12">
        <f t="shared" si="55"/>
        <v>0</v>
      </c>
      <c r="AF76" s="13">
        <f t="shared" si="48"/>
        <v>4147.2</v>
      </c>
      <c r="AG76" s="15">
        <f t="shared" si="34"/>
        <v>4147.2</v>
      </c>
      <c r="AH76" s="15">
        <f t="shared" si="49"/>
        <v>13390.658545505485</v>
      </c>
      <c r="AI76" s="15">
        <f t="shared" si="53"/>
        <v>2945693.45</v>
      </c>
      <c r="AJ76" s="15">
        <f t="shared" si="54"/>
        <v>277755.42369198304</v>
      </c>
    </row>
    <row r="77" spans="1:36" x14ac:dyDescent="0.15">
      <c r="A77" s="2">
        <v>42015.999999952357</v>
      </c>
      <c r="B77" s="42">
        <v>1.9947628159999999</v>
      </c>
      <c r="C77" s="12">
        <f t="shared" si="35"/>
        <v>172347.50730239999</v>
      </c>
      <c r="D77" s="12">
        <f>Výpar!$E$18/31</f>
        <v>0</v>
      </c>
      <c r="E77" s="12">
        <f t="shared" si="36"/>
        <v>0</v>
      </c>
      <c r="F77" s="13">
        <f t="shared" si="37"/>
        <v>11664</v>
      </c>
      <c r="G77" s="13">
        <f t="shared" si="38"/>
        <v>7171.2000000000007</v>
      </c>
      <c r="H77" s="14">
        <f t="shared" si="38"/>
        <v>7171.2000000000007</v>
      </c>
      <c r="I77" s="15">
        <f t="shared" si="30"/>
        <v>26006.400000000001</v>
      </c>
      <c r="J77" s="15">
        <f t="shared" si="31"/>
        <v>146341.10730239999</v>
      </c>
      <c r="K77" s="15">
        <f t="shared" si="39"/>
        <v>5627000</v>
      </c>
      <c r="L77" s="15">
        <f t="shared" si="40"/>
        <v>1818017.2780232497</v>
      </c>
      <c r="N77" s="2">
        <v>42015.999999952357</v>
      </c>
      <c r="O77" s="42">
        <f t="shared" si="32"/>
        <v>0.65835858397445557</v>
      </c>
      <c r="P77" s="12">
        <f t="shared" si="41"/>
        <v>56882.18165539296</v>
      </c>
      <c r="Q77" s="12">
        <f t="shared" si="42"/>
        <v>0</v>
      </c>
      <c r="R77" s="12">
        <f t="shared" si="43"/>
        <v>0</v>
      </c>
      <c r="S77" s="13">
        <f t="shared" si="44"/>
        <v>7171.2000000000007</v>
      </c>
      <c r="T77" s="13">
        <f t="shared" si="50"/>
        <v>0</v>
      </c>
      <c r="U77" s="14">
        <v>0</v>
      </c>
      <c r="V77" s="15">
        <f t="shared" si="51"/>
        <v>7171.2000000000007</v>
      </c>
      <c r="W77" s="15">
        <f t="shared" si="45"/>
        <v>49710.981655392956</v>
      </c>
      <c r="X77" s="15">
        <f t="shared" si="56"/>
        <v>6518000</v>
      </c>
      <c r="Y77" s="15">
        <f t="shared" si="52"/>
        <v>1356005.2684456341</v>
      </c>
      <c r="Z77" s="15">
        <f t="shared" si="46"/>
        <v>6518000</v>
      </c>
      <c r="AB77" s="2">
        <v>42015.999999952357</v>
      </c>
      <c r="AC77" s="12">
        <f t="shared" si="33"/>
        <v>18798.135230443189</v>
      </c>
      <c r="AD77" s="12">
        <f t="shared" si="47"/>
        <v>0</v>
      </c>
      <c r="AE77" s="12">
        <f t="shared" si="55"/>
        <v>0</v>
      </c>
      <c r="AF77" s="13">
        <f t="shared" si="48"/>
        <v>4147.2</v>
      </c>
      <c r="AG77" s="15">
        <f t="shared" si="34"/>
        <v>4147.2</v>
      </c>
      <c r="AH77" s="15">
        <f t="shared" si="49"/>
        <v>14650.935230443189</v>
      </c>
      <c r="AI77" s="15">
        <f t="shared" si="53"/>
        <v>2945693.45</v>
      </c>
      <c r="AJ77" s="15">
        <f t="shared" si="54"/>
        <v>292406.35892242624</v>
      </c>
    </row>
    <row r="78" spans="1:36" x14ac:dyDescent="0.15">
      <c r="A78" s="2">
        <v>42016.999999952299</v>
      </c>
      <c r="B78" s="42">
        <v>2.4443020390000001</v>
      </c>
      <c r="C78" s="12">
        <f t="shared" si="35"/>
        <v>211187.69616960001</v>
      </c>
      <c r="D78" s="12">
        <f>Výpar!$E$18/31</f>
        <v>0</v>
      </c>
      <c r="E78" s="12">
        <f t="shared" si="36"/>
        <v>0</v>
      </c>
      <c r="F78" s="13">
        <f t="shared" si="37"/>
        <v>11664</v>
      </c>
      <c r="G78" s="13">
        <f t="shared" si="38"/>
        <v>7171.2000000000007</v>
      </c>
      <c r="H78" s="14">
        <f t="shared" si="38"/>
        <v>7171.2000000000007</v>
      </c>
      <c r="I78" s="15">
        <f t="shared" si="30"/>
        <v>26006.400000000001</v>
      </c>
      <c r="J78" s="15">
        <f t="shared" si="31"/>
        <v>185181.29616960001</v>
      </c>
      <c r="K78" s="15">
        <f t="shared" si="39"/>
        <v>5627000</v>
      </c>
      <c r="L78" s="15">
        <f t="shared" si="40"/>
        <v>2003198.5741928497</v>
      </c>
      <c r="N78" s="2">
        <v>42016.999999952299</v>
      </c>
      <c r="O78" s="42">
        <f t="shared" si="32"/>
        <v>0.80672610111552967</v>
      </c>
      <c r="P78" s="12">
        <f t="shared" si="41"/>
        <v>69701.135136381767</v>
      </c>
      <c r="Q78" s="12">
        <f t="shared" si="42"/>
        <v>0</v>
      </c>
      <c r="R78" s="12">
        <f t="shared" si="43"/>
        <v>0</v>
      </c>
      <c r="S78" s="13">
        <f t="shared" si="44"/>
        <v>7171.2000000000007</v>
      </c>
      <c r="T78" s="13">
        <f t="shared" si="50"/>
        <v>0</v>
      </c>
      <c r="U78" s="14">
        <v>0</v>
      </c>
      <c r="V78" s="15">
        <f t="shared" si="51"/>
        <v>7171.2000000000007</v>
      </c>
      <c r="W78" s="15">
        <f t="shared" si="45"/>
        <v>62529.93513638177</v>
      </c>
      <c r="X78" s="15">
        <f t="shared" si="56"/>
        <v>6518000</v>
      </c>
      <c r="Y78" s="15">
        <f t="shared" si="52"/>
        <v>1418535.2035820158</v>
      </c>
      <c r="Z78" s="15">
        <f t="shared" si="46"/>
        <v>6518000</v>
      </c>
      <c r="AB78" s="2">
        <v>42016.999999952299</v>
      </c>
      <c r="AC78" s="12">
        <f t="shared" si="33"/>
        <v>23034.478036495559</v>
      </c>
      <c r="AD78" s="12">
        <f t="shared" si="47"/>
        <v>0</v>
      </c>
      <c r="AE78" s="12">
        <f t="shared" si="55"/>
        <v>0</v>
      </c>
      <c r="AF78" s="13">
        <f t="shared" si="48"/>
        <v>4147.2</v>
      </c>
      <c r="AG78" s="15">
        <f t="shared" si="34"/>
        <v>4147.2</v>
      </c>
      <c r="AH78" s="15">
        <f t="shared" si="49"/>
        <v>18887.278036495558</v>
      </c>
      <c r="AI78" s="15">
        <f t="shared" si="53"/>
        <v>2945693.45</v>
      </c>
      <c r="AJ78" s="15">
        <f t="shared" si="54"/>
        <v>311293.63695892179</v>
      </c>
    </row>
    <row r="79" spans="1:36" x14ac:dyDescent="0.15">
      <c r="A79" s="2">
        <v>42018</v>
      </c>
      <c r="B79" s="42">
        <v>2.2739717580000001</v>
      </c>
      <c r="C79" s="12">
        <f t="shared" si="35"/>
        <v>196471.15989120002</v>
      </c>
      <c r="D79" s="12">
        <f>Výpar!$E$18/31</f>
        <v>0</v>
      </c>
      <c r="E79" s="12">
        <f t="shared" si="36"/>
        <v>0</v>
      </c>
      <c r="F79" s="13">
        <f t="shared" si="37"/>
        <v>11664</v>
      </c>
      <c r="G79" s="13">
        <f t="shared" si="38"/>
        <v>7171.2000000000007</v>
      </c>
      <c r="H79" s="14">
        <f t="shared" si="38"/>
        <v>7171.2000000000007</v>
      </c>
      <c r="I79" s="15">
        <f t="shared" si="30"/>
        <v>26006.400000000001</v>
      </c>
      <c r="J79" s="15">
        <f t="shared" si="31"/>
        <v>170464.75989120002</v>
      </c>
      <c r="K79" s="15">
        <f t="shared" si="39"/>
        <v>5627000</v>
      </c>
      <c r="L79" s="15">
        <f t="shared" si="40"/>
        <v>2173663.3340840498</v>
      </c>
      <c r="N79" s="2">
        <v>42018</v>
      </c>
      <c r="O79" s="42">
        <f t="shared" si="32"/>
        <v>0.750509691972714</v>
      </c>
      <c r="P79" s="12">
        <f t="shared" si="41"/>
        <v>64844.037386442491</v>
      </c>
      <c r="Q79" s="12">
        <f t="shared" si="42"/>
        <v>0</v>
      </c>
      <c r="R79" s="12">
        <f t="shared" si="43"/>
        <v>0</v>
      </c>
      <c r="S79" s="13">
        <f t="shared" si="44"/>
        <v>7171.2000000000007</v>
      </c>
      <c r="T79" s="13">
        <f t="shared" si="50"/>
        <v>0</v>
      </c>
      <c r="U79" s="14">
        <v>0</v>
      </c>
      <c r="V79" s="15">
        <f t="shared" si="51"/>
        <v>7171.2000000000007</v>
      </c>
      <c r="W79" s="15">
        <f t="shared" si="45"/>
        <v>57672.837386442494</v>
      </c>
      <c r="X79" s="15">
        <f t="shared" si="56"/>
        <v>6518000</v>
      </c>
      <c r="Y79" s="15">
        <f t="shared" si="52"/>
        <v>1476208.0409684584</v>
      </c>
      <c r="Z79" s="15">
        <f t="shared" si="46"/>
        <v>6518000</v>
      </c>
      <c r="AB79" s="2">
        <v>42018</v>
      </c>
      <c r="AC79" s="12">
        <f t="shared" si="33"/>
        <v>21429.328977973408</v>
      </c>
      <c r="AD79" s="12">
        <f t="shared" si="47"/>
        <v>0</v>
      </c>
      <c r="AE79" s="12">
        <f t="shared" si="55"/>
        <v>0</v>
      </c>
      <c r="AF79" s="13">
        <f t="shared" si="48"/>
        <v>4147.2</v>
      </c>
      <c r="AG79" s="15">
        <f t="shared" si="34"/>
        <v>4147.2</v>
      </c>
      <c r="AH79" s="15">
        <f t="shared" si="49"/>
        <v>17282.128977973407</v>
      </c>
      <c r="AI79" s="15">
        <f t="shared" si="53"/>
        <v>2945693.45</v>
      </c>
      <c r="AJ79" s="15">
        <f t="shared" si="54"/>
        <v>328575.76593689522</v>
      </c>
    </row>
    <row r="80" spans="1:36" x14ac:dyDescent="0.15">
      <c r="A80" s="2">
        <v>42019</v>
      </c>
      <c r="B80" s="42">
        <v>2.142168174</v>
      </c>
      <c r="C80" s="12">
        <f t="shared" si="35"/>
        <v>185083.33023359999</v>
      </c>
      <c r="D80" s="12">
        <f>Výpar!$E$18/31</f>
        <v>0</v>
      </c>
      <c r="E80" s="12">
        <f t="shared" si="36"/>
        <v>0</v>
      </c>
      <c r="F80" s="13">
        <f t="shared" si="37"/>
        <v>11664</v>
      </c>
      <c r="G80" s="13">
        <f t="shared" si="38"/>
        <v>7171.2000000000007</v>
      </c>
      <c r="H80" s="14">
        <f t="shared" si="38"/>
        <v>7171.2000000000007</v>
      </c>
      <c r="I80" s="15">
        <f t="shared" si="30"/>
        <v>26006.400000000001</v>
      </c>
      <c r="J80" s="15">
        <f t="shared" si="31"/>
        <v>159076.9302336</v>
      </c>
      <c r="K80" s="15">
        <f t="shared" si="39"/>
        <v>5627000</v>
      </c>
      <c r="L80" s="15">
        <f t="shared" si="40"/>
        <v>2332740.2643176499</v>
      </c>
      <c r="N80" s="2">
        <v>42019</v>
      </c>
      <c r="O80" s="42">
        <f t="shared" si="32"/>
        <v>0.70700877034484755</v>
      </c>
      <c r="P80" s="12">
        <f t="shared" si="41"/>
        <v>61085.557757794828</v>
      </c>
      <c r="Q80" s="12">
        <f t="shared" si="42"/>
        <v>0</v>
      </c>
      <c r="R80" s="12">
        <f t="shared" si="43"/>
        <v>0</v>
      </c>
      <c r="S80" s="13">
        <f t="shared" si="44"/>
        <v>7171.2000000000007</v>
      </c>
      <c r="T80" s="13">
        <f t="shared" si="50"/>
        <v>0</v>
      </c>
      <c r="U80" s="14">
        <v>0</v>
      </c>
      <c r="V80" s="15">
        <f t="shared" si="51"/>
        <v>7171.2000000000007</v>
      </c>
      <c r="W80" s="15">
        <f t="shared" si="45"/>
        <v>53914.357757794831</v>
      </c>
      <c r="X80" s="15">
        <f t="shared" si="56"/>
        <v>6518000</v>
      </c>
      <c r="Y80" s="15">
        <f t="shared" si="52"/>
        <v>1530122.3987262533</v>
      </c>
      <c r="Z80" s="15">
        <f t="shared" si="46"/>
        <v>6518000</v>
      </c>
      <c r="AB80" s="2">
        <v>42019</v>
      </c>
      <c r="AC80" s="12">
        <f t="shared" si="33"/>
        <v>20187.245670616892</v>
      </c>
      <c r="AD80" s="12">
        <f t="shared" si="47"/>
        <v>0</v>
      </c>
      <c r="AE80" s="12">
        <f t="shared" si="55"/>
        <v>0</v>
      </c>
      <c r="AF80" s="13">
        <f t="shared" si="48"/>
        <v>4147.2</v>
      </c>
      <c r="AG80" s="15">
        <f t="shared" si="34"/>
        <v>4147.2</v>
      </c>
      <c r="AH80" s="15">
        <f t="shared" si="49"/>
        <v>16040.045670616892</v>
      </c>
      <c r="AI80" s="15">
        <f t="shared" si="53"/>
        <v>2945693.45</v>
      </c>
      <c r="AJ80" s="15">
        <f t="shared" si="54"/>
        <v>344615.81160751212</v>
      </c>
    </row>
    <row r="81" spans="1:36" x14ac:dyDescent="0.15">
      <c r="A81" s="2">
        <v>42020</v>
      </c>
      <c r="B81" s="42">
        <v>2.1422990610000001</v>
      </c>
      <c r="C81" s="12">
        <f t="shared" si="35"/>
        <v>185094.6388704</v>
      </c>
      <c r="D81" s="12">
        <f>Výpar!$E$18/31</f>
        <v>0</v>
      </c>
      <c r="E81" s="12">
        <f t="shared" si="36"/>
        <v>0</v>
      </c>
      <c r="F81" s="13">
        <f t="shared" si="37"/>
        <v>11664</v>
      </c>
      <c r="G81" s="13">
        <f t="shared" si="38"/>
        <v>7171.2000000000007</v>
      </c>
      <c r="H81" s="14">
        <f t="shared" si="38"/>
        <v>7171.2000000000007</v>
      </c>
      <c r="I81" s="15">
        <f t="shared" si="30"/>
        <v>26006.400000000001</v>
      </c>
      <c r="J81" s="15">
        <f t="shared" si="31"/>
        <v>159088.2388704</v>
      </c>
      <c r="K81" s="15">
        <f t="shared" si="39"/>
        <v>5627000</v>
      </c>
      <c r="L81" s="15">
        <f t="shared" si="40"/>
        <v>2491828.5031880499</v>
      </c>
      <c r="N81" s="2">
        <v>42020</v>
      </c>
      <c r="O81" s="42">
        <f t="shared" si="32"/>
        <v>0.70705196875384602</v>
      </c>
      <c r="P81" s="12">
        <f t="shared" si="41"/>
        <v>61089.290100332299</v>
      </c>
      <c r="Q81" s="12">
        <f t="shared" si="42"/>
        <v>0</v>
      </c>
      <c r="R81" s="12">
        <f t="shared" si="43"/>
        <v>0</v>
      </c>
      <c r="S81" s="13">
        <f t="shared" si="44"/>
        <v>7171.2000000000007</v>
      </c>
      <c r="T81" s="13">
        <f t="shared" si="50"/>
        <v>0</v>
      </c>
      <c r="U81" s="14">
        <v>0</v>
      </c>
      <c r="V81" s="15">
        <f t="shared" si="51"/>
        <v>7171.2000000000007</v>
      </c>
      <c r="W81" s="15">
        <f t="shared" si="45"/>
        <v>53918.090100332294</v>
      </c>
      <c r="X81" s="15">
        <f t="shared" si="56"/>
        <v>6518000</v>
      </c>
      <c r="Y81" s="15">
        <f t="shared" si="52"/>
        <v>1584040.4888265857</v>
      </c>
      <c r="Z81" s="15">
        <f t="shared" si="46"/>
        <v>6518000</v>
      </c>
      <c r="AB81" s="2">
        <v>42020</v>
      </c>
      <c r="AC81" s="12">
        <f t="shared" si="33"/>
        <v>20188.479116270766</v>
      </c>
      <c r="AD81" s="12">
        <f t="shared" si="47"/>
        <v>0</v>
      </c>
      <c r="AE81" s="12">
        <f t="shared" si="55"/>
        <v>0</v>
      </c>
      <c r="AF81" s="13">
        <f t="shared" si="48"/>
        <v>4147.2</v>
      </c>
      <c r="AG81" s="15">
        <f t="shared" si="34"/>
        <v>4147.2</v>
      </c>
      <c r="AH81" s="15">
        <f t="shared" si="49"/>
        <v>16041.279116270765</v>
      </c>
      <c r="AI81" s="15">
        <f t="shared" si="53"/>
        <v>2945693.45</v>
      </c>
      <c r="AJ81" s="15">
        <f t="shared" si="54"/>
        <v>360657.09072378289</v>
      </c>
    </row>
    <row r="82" spans="1:36" x14ac:dyDescent="0.15">
      <c r="A82" s="2">
        <v>42021</v>
      </c>
      <c r="B82" s="42">
        <v>1.907644181</v>
      </c>
      <c r="C82" s="12">
        <f t="shared" si="35"/>
        <v>164820.45723840001</v>
      </c>
      <c r="D82" s="12">
        <f>Výpar!$E$18/31</f>
        <v>0</v>
      </c>
      <c r="E82" s="12">
        <f t="shared" si="36"/>
        <v>0</v>
      </c>
      <c r="F82" s="13">
        <f t="shared" si="37"/>
        <v>11664</v>
      </c>
      <c r="G82" s="13">
        <f t="shared" si="38"/>
        <v>7171.2000000000007</v>
      </c>
      <c r="H82" s="14">
        <f t="shared" si="38"/>
        <v>7171.2000000000007</v>
      </c>
      <c r="I82" s="15">
        <f t="shared" si="30"/>
        <v>26006.400000000001</v>
      </c>
      <c r="J82" s="15">
        <f t="shared" si="31"/>
        <v>138814.05723840001</v>
      </c>
      <c r="K82" s="15">
        <f t="shared" si="39"/>
        <v>5627000</v>
      </c>
      <c r="L82" s="15">
        <f t="shared" si="40"/>
        <v>2630642.5604264499</v>
      </c>
      <c r="N82" s="2">
        <v>42021</v>
      </c>
      <c r="O82" s="42">
        <f t="shared" si="32"/>
        <v>0.6296056411602321</v>
      </c>
      <c r="P82" s="12">
        <f t="shared" si="41"/>
        <v>54397.927396244057</v>
      </c>
      <c r="Q82" s="12">
        <f t="shared" si="42"/>
        <v>0</v>
      </c>
      <c r="R82" s="12">
        <f t="shared" si="43"/>
        <v>0</v>
      </c>
      <c r="S82" s="13">
        <f t="shared" si="44"/>
        <v>7171.2000000000007</v>
      </c>
      <c r="T82" s="13">
        <f t="shared" si="50"/>
        <v>0</v>
      </c>
      <c r="U82" s="14">
        <v>0</v>
      </c>
      <c r="V82" s="15">
        <f t="shared" si="51"/>
        <v>7171.2000000000007</v>
      </c>
      <c r="W82" s="15">
        <f t="shared" si="45"/>
        <v>47226.727396244052</v>
      </c>
      <c r="X82" s="15">
        <f t="shared" si="56"/>
        <v>6518000</v>
      </c>
      <c r="Y82" s="15">
        <f t="shared" si="52"/>
        <v>1631267.2162228297</v>
      </c>
      <c r="Z82" s="15">
        <f t="shared" si="46"/>
        <v>6518000</v>
      </c>
      <c r="AB82" s="2">
        <v>42021</v>
      </c>
      <c r="AC82" s="12">
        <f t="shared" si="33"/>
        <v>17977.151468019969</v>
      </c>
      <c r="AD82" s="12">
        <f t="shared" si="47"/>
        <v>0</v>
      </c>
      <c r="AE82" s="12">
        <f t="shared" si="55"/>
        <v>0</v>
      </c>
      <c r="AF82" s="13">
        <f t="shared" si="48"/>
        <v>4147.2</v>
      </c>
      <c r="AG82" s="15">
        <f t="shared" si="34"/>
        <v>4147.2</v>
      </c>
      <c r="AH82" s="15">
        <f t="shared" si="49"/>
        <v>13829.951468019968</v>
      </c>
      <c r="AI82" s="15">
        <f t="shared" si="53"/>
        <v>2945693.45</v>
      </c>
      <c r="AJ82" s="15">
        <f t="shared" si="54"/>
        <v>374487.04219180287</v>
      </c>
    </row>
    <row r="83" spans="1:36" x14ac:dyDescent="0.15">
      <c r="A83" s="2">
        <v>42022</v>
      </c>
      <c r="B83" s="42">
        <v>1.7898390019999999</v>
      </c>
      <c r="C83" s="12">
        <f t="shared" si="35"/>
        <v>154642.08977279998</v>
      </c>
      <c r="D83" s="12">
        <f>Výpar!$E$18/31</f>
        <v>0</v>
      </c>
      <c r="E83" s="12">
        <f t="shared" si="36"/>
        <v>0</v>
      </c>
      <c r="F83" s="13">
        <f t="shared" si="37"/>
        <v>11664</v>
      </c>
      <c r="G83" s="13">
        <f t="shared" si="38"/>
        <v>7171.2000000000007</v>
      </c>
      <c r="H83" s="14">
        <f t="shared" si="38"/>
        <v>7171.2000000000007</v>
      </c>
      <c r="I83" s="15">
        <f t="shared" si="30"/>
        <v>26006.400000000001</v>
      </c>
      <c r="J83" s="15">
        <f t="shared" si="31"/>
        <v>128635.68977279999</v>
      </c>
      <c r="K83" s="15">
        <f t="shared" si="39"/>
        <v>5627000</v>
      </c>
      <c r="L83" s="15">
        <f t="shared" si="40"/>
        <v>2759278.2501992499</v>
      </c>
      <c r="N83" s="2">
        <v>42022</v>
      </c>
      <c r="O83" s="42">
        <f t="shared" si="32"/>
        <v>0.59072480269201733</v>
      </c>
      <c r="P83" s="12">
        <f t="shared" si="41"/>
        <v>51038.622952590296</v>
      </c>
      <c r="Q83" s="12">
        <f t="shared" si="42"/>
        <v>0</v>
      </c>
      <c r="R83" s="12">
        <f t="shared" si="43"/>
        <v>0</v>
      </c>
      <c r="S83" s="13">
        <f t="shared" si="44"/>
        <v>7171.2000000000007</v>
      </c>
      <c r="T83" s="13">
        <f t="shared" si="50"/>
        <v>0</v>
      </c>
      <c r="U83" s="14">
        <v>0</v>
      </c>
      <c r="V83" s="15">
        <f t="shared" si="51"/>
        <v>7171.2000000000007</v>
      </c>
      <c r="W83" s="15">
        <f t="shared" si="45"/>
        <v>43867.422952590292</v>
      </c>
      <c r="X83" s="15">
        <f t="shared" si="56"/>
        <v>6518000</v>
      </c>
      <c r="Y83" s="15">
        <f t="shared" si="52"/>
        <v>1675134.6391754199</v>
      </c>
      <c r="Z83" s="15">
        <f t="shared" si="46"/>
        <v>6518000</v>
      </c>
      <c r="AB83" s="2">
        <v>42022</v>
      </c>
      <c r="AC83" s="12">
        <f t="shared" si="33"/>
        <v>16866.985553593495</v>
      </c>
      <c r="AD83" s="12">
        <f t="shared" si="47"/>
        <v>0</v>
      </c>
      <c r="AE83" s="12">
        <f t="shared" si="55"/>
        <v>0</v>
      </c>
      <c r="AF83" s="13">
        <f t="shared" si="48"/>
        <v>4147.2</v>
      </c>
      <c r="AG83" s="15">
        <f t="shared" si="34"/>
        <v>4147.2</v>
      </c>
      <c r="AH83" s="15">
        <f t="shared" si="49"/>
        <v>12719.785553593494</v>
      </c>
      <c r="AI83" s="15">
        <f t="shared" si="53"/>
        <v>2945693.45</v>
      </c>
      <c r="AJ83" s="15">
        <f t="shared" si="54"/>
        <v>387206.82774539635</v>
      </c>
    </row>
    <row r="84" spans="1:36" x14ac:dyDescent="0.15">
      <c r="A84" s="2">
        <v>42023</v>
      </c>
      <c r="B84" s="42">
        <v>1.3530874740000001</v>
      </c>
      <c r="C84" s="12">
        <f t="shared" si="35"/>
        <v>116906.7577536</v>
      </c>
      <c r="D84" s="12">
        <f>Výpar!$E$18/31</f>
        <v>0</v>
      </c>
      <c r="E84" s="12">
        <f t="shared" si="36"/>
        <v>0</v>
      </c>
      <c r="F84" s="13">
        <f t="shared" si="37"/>
        <v>11664</v>
      </c>
      <c r="G84" s="13">
        <f t="shared" si="38"/>
        <v>7171.2000000000007</v>
      </c>
      <c r="H84" s="14">
        <f t="shared" si="38"/>
        <v>7171.2000000000007</v>
      </c>
      <c r="I84" s="15">
        <f t="shared" si="30"/>
        <v>26006.400000000001</v>
      </c>
      <c r="J84" s="15">
        <f t="shared" si="31"/>
        <v>90900.357753599994</v>
      </c>
      <c r="K84" s="15">
        <f t="shared" si="39"/>
        <v>5627000</v>
      </c>
      <c r="L84" s="15">
        <f t="shared" si="40"/>
        <v>2850178.6079528499</v>
      </c>
      <c r="N84" s="2">
        <v>42023</v>
      </c>
      <c r="O84" s="42">
        <f t="shared" si="32"/>
        <v>0.44657778169462986</v>
      </c>
      <c r="P84" s="12">
        <f t="shared" si="41"/>
        <v>38584.320338416022</v>
      </c>
      <c r="Q84" s="12">
        <f t="shared" si="42"/>
        <v>0</v>
      </c>
      <c r="R84" s="12">
        <f t="shared" si="43"/>
        <v>0</v>
      </c>
      <c r="S84" s="13">
        <f t="shared" si="44"/>
        <v>7171.2000000000007</v>
      </c>
      <c r="T84" s="13">
        <f t="shared" si="50"/>
        <v>0</v>
      </c>
      <c r="U84" s="14">
        <v>0</v>
      </c>
      <c r="V84" s="15">
        <f t="shared" si="51"/>
        <v>7171.2000000000007</v>
      </c>
      <c r="W84" s="15">
        <f t="shared" si="45"/>
        <v>31413.120338416022</v>
      </c>
      <c r="X84" s="15">
        <f t="shared" si="56"/>
        <v>6518000</v>
      </c>
      <c r="Y84" s="15">
        <f t="shared" si="52"/>
        <v>1706547.7595138359</v>
      </c>
      <c r="Z84" s="15">
        <f t="shared" si="46"/>
        <v>6518000</v>
      </c>
      <c r="AB84" s="2">
        <v>42023</v>
      </c>
      <c r="AC84" s="12">
        <f t="shared" si="33"/>
        <v>12751.150718698171</v>
      </c>
      <c r="AD84" s="12">
        <f t="shared" si="47"/>
        <v>0</v>
      </c>
      <c r="AE84" s="12">
        <f t="shared" si="55"/>
        <v>0</v>
      </c>
      <c r="AF84" s="13">
        <f t="shared" si="48"/>
        <v>4147.2</v>
      </c>
      <c r="AG84" s="15">
        <f t="shared" si="34"/>
        <v>4147.2</v>
      </c>
      <c r="AH84" s="15">
        <f t="shared" si="49"/>
        <v>8603.9507186981718</v>
      </c>
      <c r="AI84" s="15">
        <f t="shared" si="53"/>
        <v>2945693.45</v>
      </c>
      <c r="AJ84" s="15">
        <f t="shared" si="54"/>
        <v>395810.7784640945</v>
      </c>
    </row>
    <row r="85" spans="1:36" x14ac:dyDescent="0.15">
      <c r="A85" s="2">
        <v>42024</v>
      </c>
      <c r="B85" s="42">
        <v>1.519805265</v>
      </c>
      <c r="C85" s="12">
        <f t="shared" si="35"/>
        <v>131311.17489600001</v>
      </c>
      <c r="D85" s="12">
        <f>Výpar!$E$18/31</f>
        <v>0</v>
      </c>
      <c r="E85" s="12">
        <f t="shared" si="36"/>
        <v>0</v>
      </c>
      <c r="F85" s="13">
        <f t="shared" si="37"/>
        <v>11664</v>
      </c>
      <c r="G85" s="13">
        <f t="shared" si="38"/>
        <v>7171.2000000000007</v>
      </c>
      <c r="H85" s="14">
        <f t="shared" si="38"/>
        <v>7171.2000000000007</v>
      </c>
      <c r="I85" s="15">
        <f t="shared" si="30"/>
        <v>26006.400000000001</v>
      </c>
      <c r="J85" s="15">
        <f t="shared" si="31"/>
        <v>105304.77489600002</v>
      </c>
      <c r="K85" s="15">
        <f t="shared" si="39"/>
        <v>5627000</v>
      </c>
      <c r="L85" s="15">
        <f t="shared" si="40"/>
        <v>2955483.38284885</v>
      </c>
      <c r="N85" s="2">
        <v>42024</v>
      </c>
      <c r="O85" s="42">
        <f t="shared" si="32"/>
        <v>0.50160191184470249</v>
      </c>
      <c r="P85" s="12">
        <f t="shared" si="41"/>
        <v>43338.405183382296</v>
      </c>
      <c r="Q85" s="12">
        <f t="shared" si="42"/>
        <v>0</v>
      </c>
      <c r="R85" s="12">
        <f t="shared" si="43"/>
        <v>0</v>
      </c>
      <c r="S85" s="13">
        <f t="shared" si="44"/>
        <v>7171.2000000000007</v>
      </c>
      <c r="T85" s="13">
        <f t="shared" si="50"/>
        <v>0</v>
      </c>
      <c r="U85" s="14">
        <v>0</v>
      </c>
      <c r="V85" s="15">
        <f t="shared" si="51"/>
        <v>7171.2000000000007</v>
      </c>
      <c r="W85" s="15">
        <f t="shared" si="45"/>
        <v>36167.205183382292</v>
      </c>
      <c r="X85" s="15">
        <f t="shared" si="56"/>
        <v>6518000</v>
      </c>
      <c r="Y85" s="15">
        <f t="shared" si="52"/>
        <v>1742714.9646972183</v>
      </c>
      <c r="Z85" s="15">
        <f t="shared" si="46"/>
        <v>6518000</v>
      </c>
      <c r="AB85" s="2">
        <v>42024</v>
      </c>
      <c r="AC85" s="12">
        <f t="shared" si="33"/>
        <v>14322.256594244414</v>
      </c>
      <c r="AD85" s="12">
        <f t="shared" si="47"/>
        <v>0</v>
      </c>
      <c r="AE85" s="12">
        <f t="shared" si="55"/>
        <v>0</v>
      </c>
      <c r="AF85" s="13">
        <f t="shared" si="48"/>
        <v>4147.2</v>
      </c>
      <c r="AG85" s="15">
        <f t="shared" si="34"/>
        <v>4147.2</v>
      </c>
      <c r="AH85" s="15">
        <f t="shared" si="49"/>
        <v>10175.056594244415</v>
      </c>
      <c r="AI85" s="15">
        <f t="shared" si="53"/>
        <v>2945693.45</v>
      </c>
      <c r="AJ85" s="15">
        <f t="shared" si="54"/>
        <v>405985.83505833894</v>
      </c>
    </row>
    <row r="86" spans="1:36" x14ac:dyDescent="0.15">
      <c r="A86" s="2">
        <v>42025</v>
      </c>
      <c r="B86" s="42">
        <v>0.999317232</v>
      </c>
      <c r="C86" s="12">
        <f t="shared" si="35"/>
        <v>86341.008844800002</v>
      </c>
      <c r="D86" s="12">
        <f>Výpar!$E$18/31</f>
        <v>0</v>
      </c>
      <c r="E86" s="12">
        <f t="shared" si="36"/>
        <v>0</v>
      </c>
      <c r="F86" s="13">
        <f t="shared" si="37"/>
        <v>11664</v>
      </c>
      <c r="G86" s="13">
        <f t="shared" si="38"/>
        <v>7171.2000000000007</v>
      </c>
      <c r="H86" s="14">
        <f t="shared" si="38"/>
        <v>7171.2000000000007</v>
      </c>
      <c r="I86" s="15">
        <f t="shared" si="30"/>
        <v>26006.400000000001</v>
      </c>
      <c r="J86" s="15">
        <f t="shared" si="31"/>
        <v>60334.608844800001</v>
      </c>
      <c r="K86" s="15">
        <f t="shared" si="39"/>
        <v>5627000</v>
      </c>
      <c r="L86" s="15">
        <f t="shared" si="40"/>
        <v>3015817.9916936499</v>
      </c>
      <c r="N86" s="2">
        <v>42025</v>
      </c>
      <c r="O86" s="42">
        <f t="shared" si="32"/>
        <v>0.32981819819564584</v>
      </c>
      <c r="P86" s="12">
        <f t="shared" si="41"/>
        <v>28496.292324103801</v>
      </c>
      <c r="Q86" s="12">
        <f t="shared" si="42"/>
        <v>0</v>
      </c>
      <c r="R86" s="12">
        <f t="shared" si="43"/>
        <v>0</v>
      </c>
      <c r="S86" s="13">
        <f t="shared" si="44"/>
        <v>7171.2000000000007</v>
      </c>
      <c r="T86" s="13">
        <f t="shared" si="50"/>
        <v>0</v>
      </c>
      <c r="U86" s="14">
        <v>0</v>
      </c>
      <c r="V86" s="15">
        <f t="shared" si="51"/>
        <v>7171.2000000000007</v>
      </c>
      <c r="W86" s="15">
        <f t="shared" si="45"/>
        <v>21325.0923241038</v>
      </c>
      <c r="X86" s="15">
        <f t="shared" si="56"/>
        <v>6518000</v>
      </c>
      <c r="Y86" s="15">
        <f t="shared" si="52"/>
        <v>1764040.057021322</v>
      </c>
      <c r="Z86" s="15">
        <f t="shared" si="46"/>
        <v>6518000</v>
      </c>
      <c r="AB86" s="2">
        <v>42025</v>
      </c>
      <c r="AC86" s="12">
        <f t="shared" si="33"/>
        <v>9417.3103261055439</v>
      </c>
      <c r="AD86" s="12">
        <f t="shared" si="47"/>
        <v>0</v>
      </c>
      <c r="AE86" s="12">
        <f t="shared" si="55"/>
        <v>0</v>
      </c>
      <c r="AF86" s="13">
        <f t="shared" si="48"/>
        <v>4147.2</v>
      </c>
      <c r="AG86" s="15">
        <f t="shared" si="34"/>
        <v>4147.2</v>
      </c>
      <c r="AH86" s="15">
        <f t="shared" si="49"/>
        <v>5270.1103261055441</v>
      </c>
      <c r="AI86" s="15">
        <f t="shared" si="53"/>
        <v>2945693.45</v>
      </c>
      <c r="AJ86" s="15">
        <f t="shared" si="54"/>
        <v>411255.94538444449</v>
      </c>
    </row>
    <row r="87" spans="1:36" x14ac:dyDescent="0.15">
      <c r="A87" s="2">
        <v>42026</v>
      </c>
      <c r="B87" s="42">
        <v>0.98529853999999994</v>
      </c>
      <c r="C87" s="12">
        <f t="shared" si="35"/>
        <v>85129.793855999989</v>
      </c>
      <c r="D87" s="12">
        <f>Výpar!$E$18/31</f>
        <v>0</v>
      </c>
      <c r="E87" s="12">
        <f t="shared" si="36"/>
        <v>0</v>
      </c>
      <c r="F87" s="13">
        <f t="shared" si="37"/>
        <v>11664</v>
      </c>
      <c r="G87" s="13">
        <f t="shared" si="38"/>
        <v>7171.2000000000007</v>
      </c>
      <c r="H87" s="14">
        <f t="shared" si="38"/>
        <v>7171.2000000000007</v>
      </c>
      <c r="I87" s="15">
        <f t="shared" si="30"/>
        <v>26006.400000000001</v>
      </c>
      <c r="J87" s="15">
        <f t="shared" si="31"/>
        <v>59123.393855999988</v>
      </c>
      <c r="K87" s="15">
        <f t="shared" si="39"/>
        <v>5627000</v>
      </c>
      <c r="L87" s="15">
        <f t="shared" si="40"/>
        <v>3074941.3855496501</v>
      </c>
      <c r="N87" s="2">
        <v>42026</v>
      </c>
      <c r="O87" s="42">
        <f t="shared" si="32"/>
        <v>0.32519141944267044</v>
      </c>
      <c r="P87" s="12">
        <f t="shared" si="41"/>
        <v>28096.538639846727</v>
      </c>
      <c r="Q87" s="12">
        <f t="shared" si="42"/>
        <v>0</v>
      </c>
      <c r="R87" s="12">
        <f t="shared" si="43"/>
        <v>0</v>
      </c>
      <c r="S87" s="13">
        <f t="shared" si="44"/>
        <v>7171.2000000000007</v>
      </c>
      <c r="T87" s="13">
        <f t="shared" si="50"/>
        <v>0</v>
      </c>
      <c r="U87" s="14">
        <v>0</v>
      </c>
      <c r="V87" s="15">
        <f t="shared" si="51"/>
        <v>7171.2000000000007</v>
      </c>
      <c r="W87" s="15">
        <f t="shared" si="45"/>
        <v>20925.338639846726</v>
      </c>
      <c r="X87" s="15">
        <f t="shared" si="56"/>
        <v>6518000</v>
      </c>
      <c r="Y87" s="15">
        <f t="shared" si="52"/>
        <v>1784965.3956611687</v>
      </c>
      <c r="Z87" s="15">
        <f t="shared" si="46"/>
        <v>6518000</v>
      </c>
      <c r="AB87" s="2">
        <v>42026</v>
      </c>
      <c r="AC87" s="12">
        <f t="shared" si="33"/>
        <v>9285.201753669664</v>
      </c>
      <c r="AD87" s="12">
        <f t="shared" si="47"/>
        <v>0</v>
      </c>
      <c r="AE87" s="12">
        <f t="shared" si="55"/>
        <v>0</v>
      </c>
      <c r="AF87" s="13">
        <f t="shared" si="48"/>
        <v>4147.2</v>
      </c>
      <c r="AG87" s="15">
        <f t="shared" si="34"/>
        <v>4147.2</v>
      </c>
      <c r="AH87" s="15">
        <f t="shared" si="49"/>
        <v>5138.0017536696641</v>
      </c>
      <c r="AI87" s="15">
        <f t="shared" si="53"/>
        <v>2945693.45</v>
      </c>
      <c r="AJ87" s="15">
        <f t="shared" si="54"/>
        <v>416393.94713811413</v>
      </c>
    </row>
    <row r="88" spans="1:36" x14ac:dyDescent="0.15">
      <c r="A88" s="2">
        <v>42027</v>
      </c>
      <c r="B88" s="42">
        <v>1.414760295</v>
      </c>
      <c r="C88" s="12">
        <f t="shared" si="35"/>
        <v>122235.28948799999</v>
      </c>
      <c r="D88" s="12">
        <f>Výpar!$E$18/31</f>
        <v>0</v>
      </c>
      <c r="E88" s="12">
        <f t="shared" si="36"/>
        <v>0</v>
      </c>
      <c r="F88" s="13">
        <f t="shared" si="37"/>
        <v>11664</v>
      </c>
      <c r="G88" s="13">
        <f t="shared" si="38"/>
        <v>7171.2000000000007</v>
      </c>
      <c r="H88" s="14">
        <f t="shared" si="38"/>
        <v>7171.2000000000007</v>
      </c>
      <c r="I88" s="15">
        <f t="shared" si="30"/>
        <v>26006.400000000001</v>
      </c>
      <c r="J88" s="15">
        <f t="shared" si="31"/>
        <v>96228.889487999986</v>
      </c>
      <c r="K88" s="15">
        <f t="shared" si="39"/>
        <v>5627000</v>
      </c>
      <c r="L88" s="15">
        <f t="shared" si="40"/>
        <v>3171170.27503765</v>
      </c>
      <c r="N88" s="2">
        <v>42027</v>
      </c>
      <c r="O88" s="42">
        <f t="shared" si="32"/>
        <v>0.46693249794339614</v>
      </c>
      <c r="P88" s="12">
        <f t="shared" si="41"/>
        <v>40342.967822309423</v>
      </c>
      <c r="Q88" s="12">
        <f t="shared" si="42"/>
        <v>0</v>
      </c>
      <c r="R88" s="12">
        <f t="shared" si="43"/>
        <v>0</v>
      </c>
      <c r="S88" s="13">
        <f t="shared" si="44"/>
        <v>7171.2000000000007</v>
      </c>
      <c r="T88" s="13">
        <f t="shared" si="50"/>
        <v>0</v>
      </c>
      <c r="U88" s="14">
        <v>0</v>
      </c>
      <c r="V88" s="15">
        <f t="shared" si="51"/>
        <v>7171.2000000000007</v>
      </c>
      <c r="W88" s="15">
        <f t="shared" si="45"/>
        <v>33171.767822309426</v>
      </c>
      <c r="X88" s="15">
        <f t="shared" si="56"/>
        <v>6518000</v>
      </c>
      <c r="Y88" s="15">
        <f t="shared" si="52"/>
        <v>1818137.1634834781</v>
      </c>
      <c r="Z88" s="15">
        <f t="shared" si="46"/>
        <v>6518000</v>
      </c>
      <c r="AB88" s="2">
        <v>42027</v>
      </c>
      <c r="AC88" s="12">
        <f t="shared" si="33"/>
        <v>13332.339629932072</v>
      </c>
      <c r="AD88" s="12">
        <f t="shared" si="47"/>
        <v>0</v>
      </c>
      <c r="AE88" s="12">
        <f t="shared" si="55"/>
        <v>0</v>
      </c>
      <c r="AF88" s="13">
        <f t="shared" si="48"/>
        <v>4147.2</v>
      </c>
      <c r="AG88" s="15">
        <f t="shared" si="34"/>
        <v>4147.2</v>
      </c>
      <c r="AH88" s="15">
        <f t="shared" si="49"/>
        <v>9185.1396299320731</v>
      </c>
      <c r="AI88" s="15">
        <f t="shared" si="53"/>
        <v>2945693.45</v>
      </c>
      <c r="AJ88" s="15">
        <f t="shared" si="54"/>
        <v>425579.0867680462</v>
      </c>
    </row>
    <row r="89" spans="1:36" x14ac:dyDescent="0.15">
      <c r="A89" s="2">
        <v>42028</v>
      </c>
      <c r="B89" s="42">
        <v>1.9110537970000001</v>
      </c>
      <c r="C89" s="12">
        <f t="shared" si="35"/>
        <v>165115.04806080001</v>
      </c>
      <c r="D89" s="12">
        <f>Výpar!$E$18/31</f>
        <v>0</v>
      </c>
      <c r="E89" s="12">
        <f t="shared" si="36"/>
        <v>0</v>
      </c>
      <c r="F89" s="13">
        <f t="shared" si="37"/>
        <v>11664</v>
      </c>
      <c r="G89" s="13">
        <f t="shared" si="38"/>
        <v>7171.2000000000007</v>
      </c>
      <c r="H89" s="14">
        <f t="shared" si="38"/>
        <v>7171.2000000000007</v>
      </c>
      <c r="I89" s="15">
        <f t="shared" si="30"/>
        <v>26006.400000000001</v>
      </c>
      <c r="J89" s="15">
        <f t="shared" si="31"/>
        <v>139108.64806080001</v>
      </c>
      <c r="K89" s="15">
        <f t="shared" si="39"/>
        <v>5627000</v>
      </c>
      <c r="L89" s="15">
        <f t="shared" si="40"/>
        <v>3310278.9230984501</v>
      </c>
      <c r="N89" s="2">
        <v>42028</v>
      </c>
      <c r="O89" s="42">
        <f t="shared" si="32"/>
        <v>0.63073096289956454</v>
      </c>
      <c r="P89" s="12">
        <f t="shared" si="41"/>
        <v>54495.155194522376</v>
      </c>
      <c r="Q89" s="12">
        <f t="shared" si="42"/>
        <v>0</v>
      </c>
      <c r="R89" s="12">
        <f t="shared" si="43"/>
        <v>0</v>
      </c>
      <c r="S89" s="13">
        <f t="shared" si="44"/>
        <v>7171.2000000000007</v>
      </c>
      <c r="T89" s="13">
        <f t="shared" si="50"/>
        <v>0</v>
      </c>
      <c r="U89" s="14">
        <v>0</v>
      </c>
      <c r="V89" s="15">
        <f t="shared" si="51"/>
        <v>7171.2000000000007</v>
      </c>
      <c r="W89" s="15">
        <f t="shared" si="45"/>
        <v>47323.955194522379</v>
      </c>
      <c r="X89" s="15">
        <f t="shared" si="56"/>
        <v>6518000</v>
      </c>
      <c r="Y89" s="15">
        <f t="shared" si="52"/>
        <v>1865461.1186780005</v>
      </c>
      <c r="Z89" s="15">
        <f t="shared" si="46"/>
        <v>6518000</v>
      </c>
      <c r="AB89" s="2">
        <v>42028</v>
      </c>
      <c r="AC89" s="12">
        <f t="shared" si="33"/>
        <v>18009.282818242555</v>
      </c>
      <c r="AD89" s="12">
        <f t="shared" si="47"/>
        <v>0</v>
      </c>
      <c r="AE89" s="12">
        <f t="shared" si="55"/>
        <v>0</v>
      </c>
      <c r="AF89" s="13">
        <f t="shared" si="48"/>
        <v>4147.2</v>
      </c>
      <c r="AG89" s="15">
        <f t="shared" si="34"/>
        <v>4147.2</v>
      </c>
      <c r="AH89" s="15">
        <f t="shared" si="49"/>
        <v>13862.082818242554</v>
      </c>
      <c r="AI89" s="15">
        <f t="shared" si="53"/>
        <v>2945693.45</v>
      </c>
      <c r="AJ89" s="15">
        <f t="shared" si="54"/>
        <v>439441.16958628874</v>
      </c>
    </row>
    <row r="90" spans="1:36" x14ac:dyDescent="0.15">
      <c r="A90" s="2">
        <v>42029</v>
      </c>
      <c r="B90" s="42">
        <v>1.3944426480000001</v>
      </c>
      <c r="C90" s="12">
        <f t="shared" si="35"/>
        <v>120479.84478720001</v>
      </c>
      <c r="D90" s="12">
        <f>Výpar!$E$18/31</f>
        <v>0</v>
      </c>
      <c r="E90" s="12">
        <f t="shared" si="36"/>
        <v>0</v>
      </c>
      <c r="F90" s="13">
        <f t="shared" si="37"/>
        <v>11664</v>
      </c>
      <c r="G90" s="13">
        <f t="shared" si="38"/>
        <v>7171.2000000000007</v>
      </c>
      <c r="H90" s="14">
        <f t="shared" si="38"/>
        <v>7171.2000000000007</v>
      </c>
      <c r="I90" s="15">
        <f t="shared" si="30"/>
        <v>26006.400000000001</v>
      </c>
      <c r="J90" s="15">
        <f t="shared" si="31"/>
        <v>94473.444787200016</v>
      </c>
      <c r="K90" s="15">
        <f t="shared" si="39"/>
        <v>5627000</v>
      </c>
      <c r="L90" s="15">
        <f t="shared" si="40"/>
        <v>3404752.3678856501</v>
      </c>
      <c r="N90" s="2">
        <v>42029</v>
      </c>
      <c r="O90" s="42">
        <f t="shared" si="32"/>
        <v>0.46022678977532649</v>
      </c>
      <c r="P90" s="12">
        <f t="shared" si="41"/>
        <v>39763.594636588212</v>
      </c>
      <c r="Q90" s="12">
        <f t="shared" si="42"/>
        <v>0</v>
      </c>
      <c r="R90" s="12">
        <f t="shared" si="43"/>
        <v>0</v>
      </c>
      <c r="S90" s="13">
        <f t="shared" si="44"/>
        <v>7171.2000000000007</v>
      </c>
      <c r="T90" s="13">
        <f t="shared" si="50"/>
        <v>0</v>
      </c>
      <c r="U90" s="14">
        <v>0</v>
      </c>
      <c r="V90" s="15">
        <f t="shared" si="51"/>
        <v>7171.2000000000007</v>
      </c>
      <c r="W90" s="15">
        <f t="shared" si="45"/>
        <v>32592.394636588211</v>
      </c>
      <c r="X90" s="15">
        <f t="shared" si="56"/>
        <v>6518000</v>
      </c>
      <c r="Y90" s="15">
        <f t="shared" si="52"/>
        <v>1898053.5133145887</v>
      </c>
      <c r="Z90" s="15">
        <f t="shared" si="46"/>
        <v>6518000</v>
      </c>
      <c r="AB90" s="2">
        <v>42029</v>
      </c>
      <c r="AC90" s="12">
        <f t="shared" si="33"/>
        <v>13140.871314598084</v>
      </c>
      <c r="AD90" s="12">
        <f t="shared" si="47"/>
        <v>0</v>
      </c>
      <c r="AE90" s="12">
        <f t="shared" si="55"/>
        <v>0</v>
      </c>
      <c r="AF90" s="13">
        <f t="shared" si="48"/>
        <v>4147.2</v>
      </c>
      <c r="AG90" s="15">
        <f t="shared" si="34"/>
        <v>4147.2</v>
      </c>
      <c r="AH90" s="15">
        <f t="shared" si="49"/>
        <v>8993.671314598083</v>
      </c>
      <c r="AI90" s="15">
        <f t="shared" si="53"/>
        <v>2945693.45</v>
      </c>
      <c r="AJ90" s="15">
        <f t="shared" si="54"/>
        <v>448434.8409008868</v>
      </c>
    </row>
    <row r="91" spans="1:36" x14ac:dyDescent="0.15">
      <c r="A91" s="2">
        <v>42030</v>
      </c>
      <c r="B91" s="42">
        <v>0.60631939000000001</v>
      </c>
      <c r="C91" s="12">
        <f t="shared" si="35"/>
        <v>52385.995296000001</v>
      </c>
      <c r="D91" s="12">
        <f>Výpar!$E$18/31</f>
        <v>0</v>
      </c>
      <c r="E91" s="12">
        <f t="shared" si="36"/>
        <v>0</v>
      </c>
      <c r="F91" s="13">
        <f t="shared" si="37"/>
        <v>11664</v>
      </c>
      <c r="G91" s="13">
        <f t="shared" si="38"/>
        <v>7171.2000000000007</v>
      </c>
      <c r="H91" s="14">
        <f t="shared" si="38"/>
        <v>7171.2000000000007</v>
      </c>
      <c r="I91" s="15">
        <f t="shared" si="30"/>
        <v>26006.400000000001</v>
      </c>
      <c r="J91" s="15">
        <f t="shared" si="31"/>
        <v>26379.595296</v>
      </c>
      <c r="K91" s="15">
        <f t="shared" si="39"/>
        <v>5627000</v>
      </c>
      <c r="L91" s="15">
        <f t="shared" si="40"/>
        <v>3431131.9631816503</v>
      </c>
      <c r="N91" s="2">
        <v>42030</v>
      </c>
      <c r="O91" s="42">
        <f t="shared" si="32"/>
        <v>0.20011179867343976</v>
      </c>
      <c r="P91" s="12">
        <f t="shared" si="41"/>
        <v>17289.659405385195</v>
      </c>
      <c r="Q91" s="12">
        <f t="shared" si="42"/>
        <v>0</v>
      </c>
      <c r="R91" s="12">
        <f t="shared" si="43"/>
        <v>0</v>
      </c>
      <c r="S91" s="13">
        <f t="shared" si="44"/>
        <v>7171.2000000000007</v>
      </c>
      <c r="T91" s="13">
        <f t="shared" si="50"/>
        <v>0</v>
      </c>
      <c r="U91" s="14">
        <v>0</v>
      </c>
      <c r="V91" s="15">
        <f t="shared" si="51"/>
        <v>7171.2000000000007</v>
      </c>
      <c r="W91" s="15">
        <f t="shared" si="45"/>
        <v>10118.459405385194</v>
      </c>
      <c r="X91" s="15">
        <f t="shared" si="56"/>
        <v>6518000</v>
      </c>
      <c r="Y91" s="15">
        <f t="shared" si="52"/>
        <v>1908171.9727199739</v>
      </c>
      <c r="Z91" s="15">
        <f t="shared" si="46"/>
        <v>6518000</v>
      </c>
      <c r="AB91" s="2">
        <v>42030</v>
      </c>
      <c r="AC91" s="12">
        <f t="shared" si="33"/>
        <v>5713.7990515158199</v>
      </c>
      <c r="AD91" s="12">
        <f t="shared" si="47"/>
        <v>0</v>
      </c>
      <c r="AE91" s="12">
        <f t="shared" si="55"/>
        <v>0</v>
      </c>
      <c r="AF91" s="13">
        <f t="shared" si="48"/>
        <v>4147.2</v>
      </c>
      <c r="AG91" s="15">
        <f t="shared" si="34"/>
        <v>4147.2</v>
      </c>
      <c r="AH91" s="15">
        <f t="shared" si="49"/>
        <v>1566.5990515158201</v>
      </c>
      <c r="AI91" s="15">
        <f t="shared" si="53"/>
        <v>2945693.45</v>
      </c>
      <c r="AJ91" s="15">
        <f t="shared" si="54"/>
        <v>450001.43995240261</v>
      </c>
    </row>
    <row r="92" spans="1:36" x14ac:dyDescent="0.15">
      <c r="A92" s="2">
        <v>42031</v>
      </c>
      <c r="B92" s="42">
        <v>1.0080068449999999</v>
      </c>
      <c r="C92" s="12">
        <f t="shared" si="35"/>
        <v>87091.79140799999</v>
      </c>
      <c r="D92" s="12">
        <f>Výpar!$E$18/31</f>
        <v>0</v>
      </c>
      <c r="E92" s="12">
        <f t="shared" si="36"/>
        <v>0</v>
      </c>
      <c r="F92" s="13">
        <f t="shared" si="37"/>
        <v>11664</v>
      </c>
      <c r="G92" s="13">
        <f t="shared" si="38"/>
        <v>7171.2000000000007</v>
      </c>
      <c r="H92" s="14">
        <f t="shared" si="38"/>
        <v>7171.2000000000007</v>
      </c>
      <c r="I92" s="15">
        <f t="shared" si="30"/>
        <v>26006.400000000001</v>
      </c>
      <c r="J92" s="15">
        <f t="shared" si="31"/>
        <v>61085.391407999989</v>
      </c>
      <c r="K92" s="15">
        <f t="shared" si="39"/>
        <v>5627000</v>
      </c>
      <c r="L92" s="15">
        <f t="shared" si="40"/>
        <v>3492217.3545896504</v>
      </c>
      <c r="N92" s="2">
        <v>42031</v>
      </c>
      <c r="O92" s="42">
        <f t="shared" si="32"/>
        <v>0.33268614884325098</v>
      </c>
      <c r="P92" s="12">
        <f t="shared" si="41"/>
        <v>28744.083260056887</v>
      </c>
      <c r="Q92" s="12">
        <f t="shared" si="42"/>
        <v>0</v>
      </c>
      <c r="R92" s="12">
        <f t="shared" si="43"/>
        <v>0</v>
      </c>
      <c r="S92" s="13">
        <f t="shared" si="44"/>
        <v>7171.2000000000007</v>
      </c>
      <c r="T92" s="13">
        <f t="shared" si="50"/>
        <v>0</v>
      </c>
      <c r="U92" s="14">
        <v>0</v>
      </c>
      <c r="V92" s="15">
        <f t="shared" si="51"/>
        <v>7171.2000000000007</v>
      </c>
      <c r="W92" s="15">
        <f t="shared" si="45"/>
        <v>21572.883260056886</v>
      </c>
      <c r="X92" s="15">
        <f t="shared" si="56"/>
        <v>6518000</v>
      </c>
      <c r="Y92" s="15">
        <f t="shared" si="52"/>
        <v>1929744.8559800307</v>
      </c>
      <c r="Z92" s="15">
        <f t="shared" si="46"/>
        <v>6518000</v>
      </c>
      <c r="AB92" s="2">
        <v>42031</v>
      </c>
      <c r="AC92" s="12">
        <f t="shared" si="33"/>
        <v>9499.1990193195925</v>
      </c>
      <c r="AD92" s="12">
        <f t="shared" si="47"/>
        <v>0</v>
      </c>
      <c r="AE92" s="12">
        <f t="shared" si="55"/>
        <v>0</v>
      </c>
      <c r="AF92" s="13">
        <f t="shared" si="48"/>
        <v>4147.2</v>
      </c>
      <c r="AG92" s="15">
        <f t="shared" si="34"/>
        <v>4147.2</v>
      </c>
      <c r="AH92" s="15">
        <f t="shared" si="49"/>
        <v>5351.9990193195927</v>
      </c>
      <c r="AI92" s="15">
        <f t="shared" si="53"/>
        <v>2945693.45</v>
      </c>
      <c r="AJ92" s="15">
        <f t="shared" si="54"/>
        <v>455353.43897172221</v>
      </c>
    </row>
    <row r="93" spans="1:36" x14ac:dyDescent="0.15">
      <c r="A93" s="2">
        <v>42032</v>
      </c>
      <c r="B93" s="42">
        <v>1.7639036690000001</v>
      </c>
      <c r="C93" s="12">
        <f t="shared" si="35"/>
        <v>152401.27700160001</v>
      </c>
      <c r="D93" s="12">
        <f>Výpar!$E$18/31</f>
        <v>0</v>
      </c>
      <c r="E93" s="12">
        <f t="shared" si="36"/>
        <v>0</v>
      </c>
      <c r="F93" s="13">
        <f t="shared" si="37"/>
        <v>11664</v>
      </c>
      <c r="G93" s="13">
        <f t="shared" si="38"/>
        <v>7171.2000000000007</v>
      </c>
      <c r="H93" s="14">
        <f t="shared" si="38"/>
        <v>7171.2000000000007</v>
      </c>
      <c r="I93" s="15">
        <f t="shared" si="30"/>
        <v>26006.400000000001</v>
      </c>
      <c r="J93" s="15">
        <f t="shared" si="31"/>
        <v>126394.87700160002</v>
      </c>
      <c r="K93" s="15">
        <f t="shared" si="39"/>
        <v>5627000</v>
      </c>
      <c r="L93" s="15">
        <f t="shared" si="40"/>
        <v>3618612.2315912503</v>
      </c>
      <c r="N93" s="2">
        <v>42032</v>
      </c>
      <c r="O93" s="42">
        <f t="shared" si="32"/>
        <v>0.58216501354223504</v>
      </c>
      <c r="P93" s="12">
        <f t="shared" si="41"/>
        <v>50299.057170049105</v>
      </c>
      <c r="Q93" s="12">
        <f t="shared" si="42"/>
        <v>0</v>
      </c>
      <c r="R93" s="12">
        <f t="shared" si="43"/>
        <v>0</v>
      </c>
      <c r="S93" s="13">
        <f t="shared" si="44"/>
        <v>7171.2000000000007</v>
      </c>
      <c r="T93" s="13">
        <f t="shared" si="50"/>
        <v>0</v>
      </c>
      <c r="U93" s="14">
        <v>0</v>
      </c>
      <c r="V93" s="15">
        <f t="shared" si="51"/>
        <v>7171.2000000000007</v>
      </c>
      <c r="W93" s="15">
        <f t="shared" si="45"/>
        <v>43127.857170049101</v>
      </c>
      <c r="X93" s="15">
        <f t="shared" si="56"/>
        <v>6518000</v>
      </c>
      <c r="Y93" s="15">
        <f t="shared" si="52"/>
        <v>1972872.7131500798</v>
      </c>
      <c r="Z93" s="15">
        <f t="shared" si="46"/>
        <v>6518000</v>
      </c>
      <c r="AB93" s="2">
        <v>42032</v>
      </c>
      <c r="AC93" s="12">
        <f t="shared" si="33"/>
        <v>16622.577600392218</v>
      </c>
      <c r="AD93" s="12">
        <f t="shared" si="47"/>
        <v>0</v>
      </c>
      <c r="AE93" s="12">
        <f t="shared" si="55"/>
        <v>0</v>
      </c>
      <c r="AF93" s="13">
        <f t="shared" si="48"/>
        <v>4147.2</v>
      </c>
      <c r="AG93" s="15">
        <f t="shared" si="34"/>
        <v>4147.2</v>
      </c>
      <c r="AH93" s="15">
        <f t="shared" si="49"/>
        <v>12475.377600392218</v>
      </c>
      <c r="AI93" s="15">
        <f t="shared" si="53"/>
        <v>2945693.45</v>
      </c>
      <c r="AJ93" s="15">
        <f t="shared" si="54"/>
        <v>467828.81657211442</v>
      </c>
    </row>
    <row r="94" spans="1:36" x14ac:dyDescent="0.15">
      <c r="A94" s="2">
        <v>42033</v>
      </c>
      <c r="B94" s="42">
        <v>0.213053883</v>
      </c>
      <c r="C94" s="12">
        <f t="shared" si="35"/>
        <v>18407.8554912</v>
      </c>
      <c r="D94" s="12">
        <f>Výpar!$E$18/31</f>
        <v>0</v>
      </c>
      <c r="E94" s="12">
        <f t="shared" si="36"/>
        <v>0</v>
      </c>
      <c r="F94" s="13">
        <f t="shared" si="37"/>
        <v>11664</v>
      </c>
      <c r="G94" s="13">
        <f t="shared" si="38"/>
        <v>7171.2000000000007</v>
      </c>
      <c r="H94" s="14">
        <f t="shared" si="38"/>
        <v>7171.2000000000007</v>
      </c>
      <c r="I94" s="15">
        <f t="shared" si="30"/>
        <v>26006.400000000001</v>
      </c>
      <c r="J94" s="15">
        <f t="shared" si="31"/>
        <v>-7598.5445088000015</v>
      </c>
      <c r="K94" s="15">
        <f t="shared" si="39"/>
        <v>5619401.4554912001</v>
      </c>
      <c r="L94" s="15">
        <f t="shared" si="40"/>
        <v>3603415.1425736505</v>
      </c>
      <c r="N94" s="2">
        <v>42033</v>
      </c>
      <c r="O94" s="42">
        <f t="shared" si="32"/>
        <v>7.0317058046734382E-2</v>
      </c>
      <c r="P94" s="12">
        <f t="shared" si="41"/>
        <v>6075.3938152378505</v>
      </c>
      <c r="Q94" s="12">
        <f t="shared" si="42"/>
        <v>0</v>
      </c>
      <c r="R94" s="12">
        <f t="shared" si="43"/>
        <v>0</v>
      </c>
      <c r="S94" s="13">
        <f t="shared" si="44"/>
        <v>7171.2000000000007</v>
      </c>
      <c r="T94" s="13">
        <f t="shared" si="50"/>
        <v>0</v>
      </c>
      <c r="U94" s="14">
        <v>0</v>
      </c>
      <c r="V94" s="15">
        <f t="shared" si="51"/>
        <v>7171.2000000000007</v>
      </c>
      <c r="W94" s="15">
        <f t="shared" si="45"/>
        <v>-1095.8061847621502</v>
      </c>
      <c r="X94" s="15">
        <f t="shared" si="56"/>
        <v>6516904.1938152378</v>
      </c>
      <c r="Y94" s="15">
        <f t="shared" si="52"/>
        <v>1970681.1007805555</v>
      </c>
      <c r="Z94" s="15">
        <f t="shared" si="46"/>
        <v>6518000</v>
      </c>
      <c r="AB94" s="2">
        <v>42033</v>
      </c>
      <c r="AC94" s="12">
        <f t="shared" si="33"/>
        <v>2007.7653703391577</v>
      </c>
      <c r="AD94" s="12">
        <f t="shared" si="47"/>
        <v>0</v>
      </c>
      <c r="AE94" s="12">
        <f t="shared" si="55"/>
        <v>0</v>
      </c>
      <c r="AF94" s="13">
        <f t="shared" si="48"/>
        <v>4147.2</v>
      </c>
      <c r="AG94" s="15">
        <f t="shared" si="34"/>
        <v>4147.2</v>
      </c>
      <c r="AH94" s="15">
        <f t="shared" si="49"/>
        <v>-2139.4346296608419</v>
      </c>
      <c r="AI94" s="15">
        <f t="shared" si="53"/>
        <v>2943554.0153703392</v>
      </c>
      <c r="AJ94" s="15">
        <f t="shared" si="54"/>
        <v>463549.94731279236</v>
      </c>
    </row>
    <row r="95" spans="1:36" x14ac:dyDescent="0.15">
      <c r="A95" s="2">
        <v>42034</v>
      </c>
      <c r="B95" s="42">
        <v>1.0592845900000001</v>
      </c>
      <c r="C95" s="12">
        <f t="shared" si="35"/>
        <v>91522.188576</v>
      </c>
      <c r="D95" s="12">
        <f>Výpar!$E$18/31</f>
        <v>0</v>
      </c>
      <c r="E95" s="12">
        <f t="shared" si="36"/>
        <v>0</v>
      </c>
      <c r="F95" s="13">
        <f t="shared" si="37"/>
        <v>11664</v>
      </c>
      <c r="G95" s="13">
        <f t="shared" si="38"/>
        <v>7171.2000000000007</v>
      </c>
      <c r="H95" s="14">
        <f t="shared" si="38"/>
        <v>7171.2000000000007</v>
      </c>
      <c r="I95" s="15">
        <f t="shared" si="30"/>
        <v>26006.400000000001</v>
      </c>
      <c r="J95" s="15">
        <f t="shared" si="31"/>
        <v>65515.788575999999</v>
      </c>
      <c r="K95" s="15">
        <f t="shared" si="39"/>
        <v>5627000</v>
      </c>
      <c r="L95" s="15">
        <f t="shared" si="40"/>
        <v>3668930.9311496504</v>
      </c>
      <c r="N95" s="2">
        <v>42034</v>
      </c>
      <c r="O95" s="42">
        <f t="shared" si="32"/>
        <v>0.34961003739622637</v>
      </c>
      <c r="P95" s="12">
        <f t="shared" si="41"/>
        <v>30206.307231033959</v>
      </c>
      <c r="Q95" s="12">
        <f t="shared" si="42"/>
        <v>0</v>
      </c>
      <c r="R95" s="12">
        <f t="shared" si="43"/>
        <v>0</v>
      </c>
      <c r="S95" s="13">
        <f t="shared" si="44"/>
        <v>7171.2000000000007</v>
      </c>
      <c r="T95" s="13">
        <f t="shared" si="50"/>
        <v>0</v>
      </c>
      <c r="U95" s="14">
        <v>0</v>
      </c>
      <c r="V95" s="15">
        <f t="shared" si="51"/>
        <v>7171.2000000000007</v>
      </c>
      <c r="W95" s="15">
        <f t="shared" si="45"/>
        <v>23035.107231033959</v>
      </c>
      <c r="X95" s="15">
        <f t="shared" si="56"/>
        <v>6518000</v>
      </c>
      <c r="Y95" s="15">
        <f t="shared" si="52"/>
        <v>1993716.2080115895</v>
      </c>
      <c r="Z95" s="15">
        <f t="shared" si="46"/>
        <v>6518000</v>
      </c>
      <c r="AB95" s="2">
        <v>42034</v>
      </c>
      <c r="AC95" s="12">
        <f t="shared" si="33"/>
        <v>9982.4273896754712</v>
      </c>
      <c r="AD95" s="12">
        <f t="shared" si="47"/>
        <v>0</v>
      </c>
      <c r="AE95" s="12">
        <f t="shared" si="55"/>
        <v>0</v>
      </c>
      <c r="AF95" s="13">
        <f t="shared" si="48"/>
        <v>4147.2</v>
      </c>
      <c r="AG95" s="15">
        <f t="shared" si="34"/>
        <v>4147.2</v>
      </c>
      <c r="AH95" s="15">
        <f t="shared" si="49"/>
        <v>5835.2273896754714</v>
      </c>
      <c r="AI95" s="15">
        <f t="shared" si="53"/>
        <v>2945693.45</v>
      </c>
      <c r="AJ95" s="15">
        <f t="shared" si="54"/>
        <v>469385.1747024678</v>
      </c>
    </row>
    <row r="96" spans="1:36" x14ac:dyDescent="0.15">
      <c r="A96" s="2">
        <v>42035</v>
      </c>
      <c r="B96" s="42">
        <v>1.027230273</v>
      </c>
      <c r="C96" s="12">
        <f t="shared" si="35"/>
        <v>88752.695587199996</v>
      </c>
      <c r="D96" s="12">
        <f>Výpar!$E$18/31</f>
        <v>0</v>
      </c>
      <c r="E96" s="12">
        <f t="shared" si="36"/>
        <v>0</v>
      </c>
      <c r="F96" s="13">
        <f t="shared" si="37"/>
        <v>11664</v>
      </c>
      <c r="G96" s="13">
        <f t="shared" si="38"/>
        <v>7171.2000000000007</v>
      </c>
      <c r="H96" s="14">
        <f t="shared" si="38"/>
        <v>7171.2000000000007</v>
      </c>
      <c r="I96" s="15">
        <f t="shared" si="30"/>
        <v>26006.400000000001</v>
      </c>
      <c r="J96" s="15">
        <f t="shared" si="31"/>
        <v>62746.295587199995</v>
      </c>
      <c r="K96" s="15">
        <f t="shared" si="39"/>
        <v>5627000</v>
      </c>
      <c r="L96" s="15">
        <f t="shared" si="40"/>
        <v>3731677.2267368506</v>
      </c>
      <c r="N96" s="2">
        <v>42035</v>
      </c>
      <c r="O96" s="42">
        <f t="shared" si="32"/>
        <v>0.33903071709753263</v>
      </c>
      <c r="P96" s="12">
        <f t="shared" si="41"/>
        <v>29292.253957226818</v>
      </c>
      <c r="Q96" s="12">
        <f t="shared" si="42"/>
        <v>0</v>
      </c>
      <c r="R96" s="12">
        <f t="shared" si="43"/>
        <v>0</v>
      </c>
      <c r="S96" s="13">
        <f t="shared" si="44"/>
        <v>7171.2000000000007</v>
      </c>
      <c r="T96" s="13">
        <f t="shared" si="50"/>
        <v>0</v>
      </c>
      <c r="U96" s="14">
        <v>0</v>
      </c>
      <c r="V96" s="15">
        <f t="shared" si="51"/>
        <v>7171.2000000000007</v>
      </c>
      <c r="W96" s="15">
        <f t="shared" si="45"/>
        <v>22121.053957226817</v>
      </c>
      <c r="X96" s="15">
        <f t="shared" si="56"/>
        <v>6518000</v>
      </c>
      <c r="Y96" s="15">
        <f t="shared" si="52"/>
        <v>2015837.2619688164</v>
      </c>
      <c r="Z96" s="15">
        <f t="shared" si="46"/>
        <v>6518000</v>
      </c>
      <c r="AB96" s="2">
        <v>42035</v>
      </c>
      <c r="AC96" s="12">
        <f t="shared" si="33"/>
        <v>9680.3556943078074</v>
      </c>
      <c r="AD96" s="12">
        <f t="shared" si="47"/>
        <v>0</v>
      </c>
      <c r="AE96" s="12">
        <f t="shared" si="55"/>
        <v>0</v>
      </c>
      <c r="AF96" s="13">
        <f t="shared" si="48"/>
        <v>4147.2</v>
      </c>
      <c r="AG96" s="15">
        <f t="shared" si="34"/>
        <v>4147.2</v>
      </c>
      <c r="AH96" s="15">
        <f t="shared" si="49"/>
        <v>5533.1556943078076</v>
      </c>
      <c r="AI96" s="15">
        <f t="shared" si="53"/>
        <v>2945693.45</v>
      </c>
      <c r="AJ96" s="15">
        <f t="shared" si="54"/>
        <v>474918.33039677562</v>
      </c>
    </row>
    <row r="97" spans="1:36" x14ac:dyDescent="0.15">
      <c r="A97" s="2">
        <v>42036</v>
      </c>
      <c r="B97" s="42">
        <v>0.84329163100000004</v>
      </c>
      <c r="C97" s="12">
        <f t="shared" si="35"/>
        <v>72860.396918400002</v>
      </c>
      <c r="D97" s="12">
        <f>Výpar!$F$18/28</f>
        <v>0</v>
      </c>
      <c r="E97" s="12">
        <f t="shared" si="36"/>
        <v>0</v>
      </c>
      <c r="F97" s="13">
        <f t="shared" si="37"/>
        <v>11664</v>
      </c>
      <c r="G97" s="13">
        <f t="shared" si="38"/>
        <v>7171.2000000000007</v>
      </c>
      <c r="H97" s="14">
        <f t="shared" si="38"/>
        <v>7171.2000000000007</v>
      </c>
      <c r="I97" s="15">
        <f t="shared" si="30"/>
        <v>26006.400000000001</v>
      </c>
      <c r="J97" s="15">
        <f t="shared" si="31"/>
        <v>46853.9969184</v>
      </c>
      <c r="K97" s="15">
        <f t="shared" si="39"/>
        <v>5627000</v>
      </c>
      <c r="L97" s="15">
        <f t="shared" si="40"/>
        <v>3778531.2236552504</v>
      </c>
      <c r="N97" s="2">
        <v>42036</v>
      </c>
      <c r="O97" s="42">
        <f t="shared" si="32"/>
        <v>0.27832295629811316</v>
      </c>
      <c r="P97" s="12">
        <f t="shared" si="41"/>
        <v>24047.103424156976</v>
      </c>
      <c r="Q97" s="12">
        <f t="shared" si="42"/>
        <v>0</v>
      </c>
      <c r="R97" s="12">
        <f t="shared" si="43"/>
        <v>0</v>
      </c>
      <c r="S97" s="13">
        <f t="shared" si="44"/>
        <v>7171.2000000000007</v>
      </c>
      <c r="T97" s="13">
        <f t="shared" si="50"/>
        <v>0</v>
      </c>
      <c r="U97" s="14">
        <v>0</v>
      </c>
      <c r="V97" s="15">
        <f t="shared" si="51"/>
        <v>7171.2000000000007</v>
      </c>
      <c r="W97" s="15">
        <f t="shared" si="45"/>
        <v>16875.903424156975</v>
      </c>
      <c r="X97" s="15">
        <f t="shared" si="56"/>
        <v>6518000</v>
      </c>
      <c r="Y97" s="15">
        <f t="shared" si="52"/>
        <v>2032713.1653929735</v>
      </c>
      <c r="Z97" s="15">
        <f t="shared" si="46"/>
        <v>6518000</v>
      </c>
      <c r="AB97" s="2">
        <v>42036</v>
      </c>
      <c r="AC97" s="12">
        <f t="shared" si="33"/>
        <v>7946.9649178777336</v>
      </c>
      <c r="AD97" s="12">
        <f t="shared" si="47"/>
        <v>0</v>
      </c>
      <c r="AE97" s="12">
        <f t="shared" si="55"/>
        <v>0</v>
      </c>
      <c r="AF97" s="13">
        <f t="shared" si="48"/>
        <v>4147.2</v>
      </c>
      <c r="AG97" s="15">
        <f t="shared" si="34"/>
        <v>4147.2</v>
      </c>
      <c r="AH97" s="15">
        <f t="shared" si="49"/>
        <v>3799.7649178777338</v>
      </c>
      <c r="AI97" s="15">
        <f t="shared" si="53"/>
        <v>2945693.45</v>
      </c>
      <c r="AJ97" s="15">
        <f t="shared" si="54"/>
        <v>478718.09531465336</v>
      </c>
    </row>
    <row r="98" spans="1:36" x14ac:dyDescent="0.15">
      <c r="A98" s="2">
        <v>42037</v>
      </c>
      <c r="B98" s="42">
        <v>1.0541511880000001</v>
      </c>
      <c r="C98" s="12">
        <f t="shared" si="35"/>
        <v>91078.662643200005</v>
      </c>
      <c r="D98" s="12">
        <f>Výpar!$F$18/28</f>
        <v>0</v>
      </c>
      <c r="E98" s="12">
        <f t="shared" si="36"/>
        <v>0</v>
      </c>
      <c r="F98" s="13">
        <f t="shared" si="37"/>
        <v>11664</v>
      </c>
      <c r="G98" s="13">
        <f t="shared" si="38"/>
        <v>7171.2000000000007</v>
      </c>
      <c r="H98" s="14">
        <f t="shared" si="38"/>
        <v>7171.2000000000007</v>
      </c>
      <c r="I98" s="15">
        <f t="shared" si="30"/>
        <v>26006.400000000001</v>
      </c>
      <c r="J98" s="15">
        <f t="shared" si="31"/>
        <v>65072.262643200003</v>
      </c>
      <c r="K98" s="15">
        <f t="shared" si="39"/>
        <v>5627000</v>
      </c>
      <c r="L98" s="15">
        <f t="shared" si="40"/>
        <v>3843603.4862984503</v>
      </c>
      <c r="N98" s="2">
        <v>42037</v>
      </c>
      <c r="O98" s="42">
        <f t="shared" si="32"/>
        <v>0.34791579122089983</v>
      </c>
      <c r="P98" s="12">
        <f t="shared" si="41"/>
        <v>30059.924361485744</v>
      </c>
      <c r="Q98" s="12">
        <f t="shared" si="42"/>
        <v>0</v>
      </c>
      <c r="R98" s="12">
        <f t="shared" si="43"/>
        <v>0</v>
      </c>
      <c r="S98" s="13">
        <f t="shared" si="44"/>
        <v>7171.2000000000007</v>
      </c>
      <c r="T98" s="13">
        <f t="shared" si="50"/>
        <v>0</v>
      </c>
      <c r="U98" s="14">
        <v>0</v>
      </c>
      <c r="V98" s="15">
        <f t="shared" si="51"/>
        <v>7171.2000000000007</v>
      </c>
      <c r="W98" s="15">
        <f t="shared" si="45"/>
        <v>22888.724361485743</v>
      </c>
      <c r="X98" s="15">
        <f t="shared" si="56"/>
        <v>6518000</v>
      </c>
      <c r="Y98" s="15">
        <f t="shared" si="52"/>
        <v>2055601.8897544593</v>
      </c>
      <c r="Z98" s="15">
        <f t="shared" si="46"/>
        <v>6518000</v>
      </c>
      <c r="AB98" s="2">
        <v>42037</v>
      </c>
      <c r="AC98" s="12">
        <f t="shared" si="33"/>
        <v>9934.051520517387</v>
      </c>
      <c r="AD98" s="12">
        <f t="shared" si="47"/>
        <v>0</v>
      </c>
      <c r="AE98" s="12">
        <f t="shared" si="55"/>
        <v>0</v>
      </c>
      <c r="AF98" s="13">
        <f t="shared" si="48"/>
        <v>4147.2</v>
      </c>
      <c r="AG98" s="15">
        <f t="shared" si="34"/>
        <v>4147.2</v>
      </c>
      <c r="AH98" s="15">
        <f t="shared" si="49"/>
        <v>5786.8515205173871</v>
      </c>
      <c r="AI98" s="15">
        <f t="shared" si="53"/>
        <v>2945693.45</v>
      </c>
      <c r="AJ98" s="15">
        <f t="shared" si="54"/>
        <v>484504.94683517073</v>
      </c>
    </row>
    <row r="99" spans="1:36" x14ac:dyDescent="0.15">
      <c r="A99" s="2">
        <v>42038</v>
      </c>
      <c r="B99" s="42">
        <v>0.63665123000000001</v>
      </c>
      <c r="C99" s="12">
        <f t="shared" si="35"/>
        <v>55006.666272000002</v>
      </c>
      <c r="D99" s="12">
        <f>Výpar!$F$18/28</f>
        <v>0</v>
      </c>
      <c r="E99" s="12">
        <f t="shared" si="36"/>
        <v>0</v>
      </c>
      <c r="F99" s="13">
        <f t="shared" si="37"/>
        <v>11664</v>
      </c>
      <c r="G99" s="13">
        <f t="shared" si="38"/>
        <v>7171.2000000000007</v>
      </c>
      <c r="H99" s="14">
        <f t="shared" si="38"/>
        <v>7171.2000000000007</v>
      </c>
      <c r="I99" s="15">
        <f t="shared" si="30"/>
        <v>26006.400000000001</v>
      </c>
      <c r="J99" s="15">
        <f t="shared" si="31"/>
        <v>29000.266272000001</v>
      </c>
      <c r="K99" s="15">
        <f t="shared" si="39"/>
        <v>5627000</v>
      </c>
      <c r="L99" s="15">
        <f t="shared" si="40"/>
        <v>3872603.7525704503</v>
      </c>
      <c r="N99" s="2">
        <v>42038</v>
      </c>
      <c r="O99" s="42">
        <f t="shared" si="32"/>
        <v>0.21012262656313496</v>
      </c>
      <c r="P99" s="12">
        <f t="shared" si="41"/>
        <v>18154.594935054862</v>
      </c>
      <c r="Q99" s="12">
        <f t="shared" si="42"/>
        <v>0</v>
      </c>
      <c r="R99" s="12">
        <f t="shared" si="43"/>
        <v>0</v>
      </c>
      <c r="S99" s="13">
        <f t="shared" si="44"/>
        <v>7171.2000000000007</v>
      </c>
      <c r="T99" s="13">
        <f t="shared" si="50"/>
        <v>0</v>
      </c>
      <c r="U99" s="14">
        <v>0</v>
      </c>
      <c r="V99" s="15">
        <f t="shared" si="51"/>
        <v>7171.2000000000007</v>
      </c>
      <c r="W99" s="15">
        <f t="shared" si="45"/>
        <v>10983.394935054861</v>
      </c>
      <c r="X99" s="15">
        <f t="shared" si="56"/>
        <v>6518000</v>
      </c>
      <c r="Y99" s="15">
        <f t="shared" si="52"/>
        <v>2066585.2846895142</v>
      </c>
      <c r="Z99" s="15">
        <f t="shared" si="46"/>
        <v>6518000</v>
      </c>
      <c r="AB99" s="2">
        <v>42038</v>
      </c>
      <c r="AC99" s="12">
        <f t="shared" si="33"/>
        <v>5999.6385636296081</v>
      </c>
      <c r="AD99" s="12">
        <f t="shared" si="47"/>
        <v>0</v>
      </c>
      <c r="AE99" s="12">
        <f t="shared" si="55"/>
        <v>0</v>
      </c>
      <c r="AF99" s="13">
        <f t="shared" si="48"/>
        <v>4147.2</v>
      </c>
      <c r="AG99" s="15">
        <f t="shared" si="34"/>
        <v>4147.2</v>
      </c>
      <c r="AH99" s="15">
        <f t="shared" si="49"/>
        <v>1852.4385636296083</v>
      </c>
      <c r="AI99" s="15">
        <f t="shared" si="53"/>
        <v>2945693.45</v>
      </c>
      <c r="AJ99" s="15">
        <f t="shared" si="54"/>
        <v>486357.38539880037</v>
      </c>
    </row>
    <row r="100" spans="1:36" x14ac:dyDescent="0.15">
      <c r="A100" s="2">
        <v>42039</v>
      </c>
      <c r="B100" s="42">
        <v>0.65551929900000006</v>
      </c>
      <c r="C100" s="12">
        <f t="shared" si="35"/>
        <v>56636.867433600004</v>
      </c>
      <c r="D100" s="12">
        <f>Výpar!$F$18/28</f>
        <v>0</v>
      </c>
      <c r="E100" s="12">
        <f t="shared" si="36"/>
        <v>0</v>
      </c>
      <c r="F100" s="13">
        <f t="shared" si="37"/>
        <v>11664</v>
      </c>
      <c r="G100" s="13">
        <f t="shared" si="38"/>
        <v>7171.2000000000007</v>
      </c>
      <c r="H100" s="14">
        <f t="shared" si="38"/>
        <v>7171.2000000000007</v>
      </c>
      <c r="I100" s="15">
        <f t="shared" si="30"/>
        <v>26006.400000000001</v>
      </c>
      <c r="J100" s="15">
        <f t="shared" si="31"/>
        <v>30630.467433600003</v>
      </c>
      <c r="K100" s="15">
        <f t="shared" si="39"/>
        <v>5627000</v>
      </c>
      <c r="L100" s="15">
        <f t="shared" si="40"/>
        <v>3903234.2200040505</v>
      </c>
      <c r="N100" s="2">
        <v>42039</v>
      </c>
      <c r="O100" s="42">
        <f t="shared" si="32"/>
        <v>0.21634991087460087</v>
      </c>
      <c r="P100" s="12">
        <f t="shared" si="41"/>
        <v>18692.632299565514</v>
      </c>
      <c r="Q100" s="12">
        <f t="shared" si="42"/>
        <v>0</v>
      </c>
      <c r="R100" s="12">
        <f t="shared" si="43"/>
        <v>0</v>
      </c>
      <c r="S100" s="13">
        <f t="shared" si="44"/>
        <v>7171.2000000000007</v>
      </c>
      <c r="T100" s="13">
        <f t="shared" si="50"/>
        <v>0</v>
      </c>
      <c r="U100" s="14">
        <v>0</v>
      </c>
      <c r="V100" s="15">
        <f t="shared" si="51"/>
        <v>7171.2000000000007</v>
      </c>
      <c r="W100" s="15">
        <f t="shared" si="45"/>
        <v>11521.432299565513</v>
      </c>
      <c r="X100" s="15">
        <f t="shared" si="56"/>
        <v>6518000</v>
      </c>
      <c r="Y100" s="15">
        <f t="shared" si="52"/>
        <v>2078106.7169890797</v>
      </c>
      <c r="Z100" s="15">
        <f t="shared" si="46"/>
        <v>6518000</v>
      </c>
      <c r="AB100" s="2">
        <v>42039</v>
      </c>
      <c r="AC100" s="12">
        <f t="shared" si="33"/>
        <v>6177.4464261756748</v>
      </c>
      <c r="AD100" s="12">
        <f t="shared" si="47"/>
        <v>0</v>
      </c>
      <c r="AE100" s="12">
        <f t="shared" si="55"/>
        <v>0</v>
      </c>
      <c r="AF100" s="13">
        <f t="shared" si="48"/>
        <v>4147.2</v>
      </c>
      <c r="AG100" s="15">
        <f t="shared" si="34"/>
        <v>4147.2</v>
      </c>
      <c r="AH100" s="15">
        <f t="shared" si="49"/>
        <v>2030.246426175675</v>
      </c>
      <c r="AI100" s="15">
        <f t="shared" si="53"/>
        <v>2945693.45</v>
      </c>
      <c r="AJ100" s="15">
        <f t="shared" si="54"/>
        <v>488387.63182497607</v>
      </c>
    </row>
    <row r="101" spans="1:36" x14ac:dyDescent="0.15">
      <c r="A101" s="2">
        <v>42040</v>
      </c>
      <c r="B101" s="42">
        <v>1.0620266810000001</v>
      </c>
      <c r="C101" s="12">
        <f t="shared" si="35"/>
        <v>91759.105238400007</v>
      </c>
      <c r="D101" s="12">
        <f>Výpar!$F$18/28</f>
        <v>0</v>
      </c>
      <c r="E101" s="12">
        <f t="shared" si="36"/>
        <v>0</v>
      </c>
      <c r="F101" s="13">
        <f t="shared" si="37"/>
        <v>11664</v>
      </c>
      <c r="G101" s="13">
        <f t="shared" si="38"/>
        <v>7171.2000000000007</v>
      </c>
      <c r="H101" s="14">
        <f t="shared" si="38"/>
        <v>7171.2000000000007</v>
      </c>
      <c r="I101" s="15">
        <f t="shared" si="30"/>
        <v>26006.400000000001</v>
      </c>
      <c r="J101" s="15">
        <f t="shared" si="31"/>
        <v>65752.705238399998</v>
      </c>
      <c r="K101" s="15">
        <f t="shared" si="39"/>
        <v>5627000</v>
      </c>
      <c r="L101" s="15">
        <f t="shared" si="40"/>
        <v>3968986.9252424506</v>
      </c>
      <c r="N101" s="2">
        <v>42040</v>
      </c>
      <c r="O101" s="42">
        <f t="shared" si="32"/>
        <v>0.35051504682060952</v>
      </c>
      <c r="P101" s="12">
        <f t="shared" si="41"/>
        <v>30284.500045300661</v>
      </c>
      <c r="Q101" s="12">
        <f t="shared" si="42"/>
        <v>0</v>
      </c>
      <c r="R101" s="12">
        <f t="shared" si="43"/>
        <v>0</v>
      </c>
      <c r="S101" s="13">
        <f t="shared" si="44"/>
        <v>7171.2000000000007</v>
      </c>
      <c r="T101" s="13">
        <f t="shared" si="50"/>
        <v>0</v>
      </c>
      <c r="U101" s="14">
        <v>0</v>
      </c>
      <c r="V101" s="15">
        <f t="shared" si="51"/>
        <v>7171.2000000000007</v>
      </c>
      <c r="W101" s="15">
        <f t="shared" si="45"/>
        <v>23113.300045300661</v>
      </c>
      <c r="X101" s="15">
        <f t="shared" si="56"/>
        <v>6518000</v>
      </c>
      <c r="Y101" s="15">
        <f t="shared" si="52"/>
        <v>2101220.0170343802</v>
      </c>
      <c r="Z101" s="15">
        <f t="shared" si="46"/>
        <v>6518000</v>
      </c>
      <c r="AB101" s="2">
        <v>42040</v>
      </c>
      <c r="AC101" s="12">
        <f t="shared" si="33"/>
        <v>10008.268154812422</v>
      </c>
      <c r="AD101" s="12">
        <f t="shared" si="47"/>
        <v>0</v>
      </c>
      <c r="AE101" s="12">
        <f t="shared" si="55"/>
        <v>0</v>
      </c>
      <c r="AF101" s="13">
        <f t="shared" si="48"/>
        <v>4147.2</v>
      </c>
      <c r="AG101" s="15">
        <f t="shared" ref="AG101:AG132" si="57">SUM(AF101:AF101)</f>
        <v>4147.2</v>
      </c>
      <c r="AH101" s="15">
        <f t="shared" si="49"/>
        <v>5861.0681548124221</v>
      </c>
      <c r="AI101" s="15">
        <f t="shared" si="53"/>
        <v>2945693.45</v>
      </c>
      <c r="AJ101" s="15">
        <f t="shared" si="54"/>
        <v>494248.69997978851</v>
      </c>
    </row>
    <row r="102" spans="1:36" x14ac:dyDescent="0.15">
      <c r="A102" s="2">
        <v>42041</v>
      </c>
      <c r="B102" s="42">
        <v>0.64974323899999997</v>
      </c>
      <c r="C102" s="12">
        <f t="shared" si="35"/>
        <v>56137.815849599996</v>
      </c>
      <c r="D102" s="12">
        <f>Výpar!$F$18/28</f>
        <v>0</v>
      </c>
      <c r="E102" s="12">
        <f t="shared" si="36"/>
        <v>0</v>
      </c>
      <c r="F102" s="13">
        <f t="shared" si="37"/>
        <v>11664</v>
      </c>
      <c r="G102" s="13">
        <f t="shared" si="38"/>
        <v>7171.2000000000007</v>
      </c>
      <c r="H102" s="14">
        <f t="shared" si="38"/>
        <v>7171.2000000000007</v>
      </c>
      <c r="I102" s="15">
        <f t="shared" si="30"/>
        <v>26006.400000000001</v>
      </c>
      <c r="J102" s="15">
        <f t="shared" si="31"/>
        <v>30131.415849599995</v>
      </c>
      <c r="K102" s="15">
        <f t="shared" si="39"/>
        <v>5627000</v>
      </c>
      <c r="L102" s="15">
        <f t="shared" si="40"/>
        <v>3999118.3410920505</v>
      </c>
      <c r="N102" s="2">
        <v>42041</v>
      </c>
      <c r="O102" s="42">
        <f t="shared" si="32"/>
        <v>0.21444355957706818</v>
      </c>
      <c r="P102" s="12">
        <f t="shared" si="41"/>
        <v>18527.923547458689</v>
      </c>
      <c r="Q102" s="12">
        <f t="shared" si="42"/>
        <v>0</v>
      </c>
      <c r="R102" s="12">
        <f t="shared" si="43"/>
        <v>0</v>
      </c>
      <c r="S102" s="13">
        <f t="shared" si="44"/>
        <v>7171.2000000000007</v>
      </c>
      <c r="T102" s="13">
        <f t="shared" si="50"/>
        <v>0</v>
      </c>
      <c r="U102" s="14">
        <v>0</v>
      </c>
      <c r="V102" s="15">
        <f t="shared" si="51"/>
        <v>7171.2000000000007</v>
      </c>
      <c r="W102" s="15">
        <f t="shared" si="45"/>
        <v>11356.723547458689</v>
      </c>
      <c r="X102" s="15">
        <f t="shared" si="56"/>
        <v>6518000</v>
      </c>
      <c r="Y102" s="15">
        <f t="shared" si="52"/>
        <v>2112576.7405818389</v>
      </c>
      <c r="Z102" s="15">
        <f t="shared" si="46"/>
        <v>6518000</v>
      </c>
      <c r="AB102" s="2">
        <v>42041</v>
      </c>
      <c r="AC102" s="12">
        <f t="shared" si="33"/>
        <v>6123.0143121878655</v>
      </c>
      <c r="AD102" s="12">
        <f t="shared" si="47"/>
        <v>0</v>
      </c>
      <c r="AE102" s="12">
        <f t="shared" si="55"/>
        <v>0</v>
      </c>
      <c r="AF102" s="13">
        <f t="shared" si="48"/>
        <v>4147.2</v>
      </c>
      <c r="AG102" s="15">
        <f t="shared" si="57"/>
        <v>4147.2</v>
      </c>
      <c r="AH102" s="15">
        <f t="shared" si="49"/>
        <v>1975.8143121878657</v>
      </c>
      <c r="AI102" s="15">
        <f t="shared" si="53"/>
        <v>2945693.45</v>
      </c>
      <c r="AJ102" s="15">
        <f t="shared" si="54"/>
        <v>496224.51429197635</v>
      </c>
    </row>
    <row r="103" spans="1:36" x14ac:dyDescent="0.15">
      <c r="A103" s="2">
        <v>42042</v>
      </c>
      <c r="B103" s="42">
        <v>0.64730349799999998</v>
      </c>
      <c r="C103" s="12">
        <f t="shared" si="35"/>
        <v>55927.022227199996</v>
      </c>
      <c r="D103" s="12">
        <f>Výpar!$F$18/28</f>
        <v>0</v>
      </c>
      <c r="E103" s="12">
        <f t="shared" si="36"/>
        <v>0</v>
      </c>
      <c r="F103" s="13">
        <f t="shared" si="37"/>
        <v>11664</v>
      </c>
      <c r="G103" s="13">
        <f t="shared" si="38"/>
        <v>7171.2000000000007</v>
      </c>
      <c r="H103" s="14">
        <f t="shared" si="38"/>
        <v>7171.2000000000007</v>
      </c>
      <c r="I103" s="15">
        <f t="shared" si="30"/>
        <v>26006.400000000001</v>
      </c>
      <c r="J103" s="15">
        <f t="shared" si="31"/>
        <v>29920.622227199994</v>
      </c>
      <c r="K103" s="15">
        <f t="shared" si="39"/>
        <v>5627000</v>
      </c>
      <c r="L103" s="15">
        <f t="shared" si="40"/>
        <v>4029038.9633192504</v>
      </c>
      <c r="N103" s="2">
        <v>42042</v>
      </c>
      <c r="O103" s="42">
        <f t="shared" si="32"/>
        <v>0.21363833881741651</v>
      </c>
      <c r="P103" s="12">
        <f t="shared" si="41"/>
        <v>18458.352473824787</v>
      </c>
      <c r="Q103" s="12">
        <f t="shared" si="42"/>
        <v>0</v>
      </c>
      <c r="R103" s="12">
        <f t="shared" si="43"/>
        <v>0</v>
      </c>
      <c r="S103" s="13">
        <f t="shared" si="44"/>
        <v>7171.2000000000007</v>
      </c>
      <c r="T103" s="13">
        <f t="shared" si="50"/>
        <v>0</v>
      </c>
      <c r="U103" s="14">
        <v>0</v>
      </c>
      <c r="V103" s="15">
        <f t="shared" si="51"/>
        <v>7171.2000000000007</v>
      </c>
      <c r="W103" s="15">
        <f t="shared" si="45"/>
        <v>11287.152473824786</v>
      </c>
      <c r="X103" s="15">
        <f t="shared" si="56"/>
        <v>6518000</v>
      </c>
      <c r="Y103" s="15">
        <f t="shared" si="52"/>
        <v>2123863.8930556634</v>
      </c>
      <c r="Z103" s="15">
        <f t="shared" si="46"/>
        <v>6518000</v>
      </c>
      <c r="AB103" s="2">
        <v>42042</v>
      </c>
      <c r="AC103" s="12">
        <f t="shared" si="33"/>
        <v>6100.0228162178219</v>
      </c>
      <c r="AD103" s="12">
        <f t="shared" si="47"/>
        <v>0</v>
      </c>
      <c r="AE103" s="12">
        <f t="shared" si="55"/>
        <v>0</v>
      </c>
      <c r="AF103" s="13">
        <f t="shared" si="48"/>
        <v>4147.2</v>
      </c>
      <c r="AG103" s="15">
        <f t="shared" si="57"/>
        <v>4147.2</v>
      </c>
      <c r="AH103" s="15">
        <f t="shared" si="49"/>
        <v>1952.822816217822</v>
      </c>
      <c r="AI103" s="15">
        <f t="shared" si="53"/>
        <v>2945693.45</v>
      </c>
      <c r="AJ103" s="15">
        <f t="shared" si="54"/>
        <v>498177.33710819419</v>
      </c>
    </row>
    <row r="104" spans="1:36" x14ac:dyDescent="0.15">
      <c r="A104" s="2">
        <v>42043</v>
      </c>
      <c r="B104" s="42">
        <v>0.24445572700000001</v>
      </c>
      <c r="C104" s="12">
        <f t="shared" si="35"/>
        <v>21120.974812799999</v>
      </c>
      <c r="D104" s="12">
        <f>Výpar!$F$18/28</f>
        <v>0</v>
      </c>
      <c r="E104" s="12">
        <f t="shared" si="36"/>
        <v>0</v>
      </c>
      <c r="F104" s="13">
        <f t="shared" si="37"/>
        <v>11664</v>
      </c>
      <c r="G104" s="13">
        <f t="shared" si="38"/>
        <v>7171.2000000000007</v>
      </c>
      <c r="H104" s="14">
        <f t="shared" si="38"/>
        <v>7171.2000000000007</v>
      </c>
      <c r="I104" s="15">
        <f t="shared" si="30"/>
        <v>26006.400000000001</v>
      </c>
      <c r="J104" s="15">
        <f t="shared" si="31"/>
        <v>-4885.4251872000023</v>
      </c>
      <c r="K104" s="15">
        <f t="shared" si="39"/>
        <v>5622114.5748127997</v>
      </c>
      <c r="L104" s="15">
        <f t="shared" si="40"/>
        <v>4019268.1129448498</v>
      </c>
      <c r="N104" s="2">
        <v>42043</v>
      </c>
      <c r="O104" s="42">
        <f t="shared" si="32"/>
        <v>8.0681033845863559E-2</v>
      </c>
      <c r="P104" s="12">
        <f t="shared" si="41"/>
        <v>6970.8413242826118</v>
      </c>
      <c r="Q104" s="12">
        <f t="shared" si="42"/>
        <v>0</v>
      </c>
      <c r="R104" s="12">
        <f t="shared" si="43"/>
        <v>0</v>
      </c>
      <c r="S104" s="13">
        <f t="shared" si="44"/>
        <v>7171.2000000000007</v>
      </c>
      <c r="T104" s="13">
        <f t="shared" si="50"/>
        <v>0</v>
      </c>
      <c r="U104" s="14">
        <v>0</v>
      </c>
      <c r="V104" s="15">
        <f t="shared" si="51"/>
        <v>7171.2000000000007</v>
      </c>
      <c r="W104" s="15">
        <f t="shared" si="45"/>
        <v>-200.35867571738891</v>
      </c>
      <c r="X104" s="15">
        <f t="shared" si="56"/>
        <v>6517799.6413242826</v>
      </c>
      <c r="Y104" s="15">
        <f t="shared" si="52"/>
        <v>2123463.1757042287</v>
      </c>
      <c r="Z104" s="15">
        <f t="shared" si="46"/>
        <v>6518000</v>
      </c>
      <c r="AB104" s="2">
        <v>42043</v>
      </c>
      <c r="AC104" s="12">
        <f t="shared" si="33"/>
        <v>2303.6883268242668</v>
      </c>
      <c r="AD104" s="12">
        <f t="shared" si="47"/>
        <v>0</v>
      </c>
      <c r="AE104" s="12">
        <f t="shared" si="55"/>
        <v>0</v>
      </c>
      <c r="AF104" s="13">
        <f t="shared" si="48"/>
        <v>4147.2</v>
      </c>
      <c r="AG104" s="15">
        <f t="shared" si="57"/>
        <v>4147.2</v>
      </c>
      <c r="AH104" s="15">
        <f t="shared" si="49"/>
        <v>-1843.511673175733</v>
      </c>
      <c r="AI104" s="15">
        <f t="shared" si="53"/>
        <v>2943849.9383268245</v>
      </c>
      <c r="AJ104" s="15">
        <f t="shared" si="54"/>
        <v>494490.31376184273</v>
      </c>
    </row>
    <row r="105" spans="1:36" x14ac:dyDescent="0.15">
      <c r="A105" s="2">
        <v>42044</v>
      </c>
      <c r="B105" s="42">
        <v>0.62758007999999998</v>
      </c>
      <c r="C105" s="12">
        <f t="shared" si="35"/>
        <v>54222.918912000001</v>
      </c>
      <c r="D105" s="12">
        <f>Výpar!$F$18/28</f>
        <v>0</v>
      </c>
      <c r="E105" s="12">
        <f t="shared" si="36"/>
        <v>0</v>
      </c>
      <c r="F105" s="13">
        <f t="shared" si="37"/>
        <v>11664</v>
      </c>
      <c r="G105" s="13">
        <f t="shared" si="38"/>
        <v>7171.2000000000007</v>
      </c>
      <c r="H105" s="14">
        <f t="shared" si="38"/>
        <v>7171.2000000000007</v>
      </c>
      <c r="I105" s="15">
        <f t="shared" si="30"/>
        <v>26006.400000000001</v>
      </c>
      <c r="J105" s="15">
        <f t="shared" si="31"/>
        <v>28216.518912</v>
      </c>
      <c r="K105" s="15">
        <f t="shared" si="39"/>
        <v>5627000</v>
      </c>
      <c r="L105" s="15">
        <f t="shared" si="40"/>
        <v>4047484.6318568499</v>
      </c>
      <c r="N105" s="2">
        <v>42044</v>
      </c>
      <c r="O105" s="42">
        <f t="shared" si="32"/>
        <v>0.2071287520928882</v>
      </c>
      <c r="P105" s="12">
        <f t="shared" si="41"/>
        <v>17895.924180825539</v>
      </c>
      <c r="Q105" s="12">
        <f t="shared" si="42"/>
        <v>0</v>
      </c>
      <c r="R105" s="12">
        <f t="shared" si="43"/>
        <v>0</v>
      </c>
      <c r="S105" s="13">
        <f t="shared" si="44"/>
        <v>7171.2000000000007</v>
      </c>
      <c r="T105" s="13">
        <f t="shared" si="50"/>
        <v>0</v>
      </c>
      <c r="U105" s="14">
        <v>0</v>
      </c>
      <c r="V105" s="15">
        <f t="shared" si="51"/>
        <v>7171.2000000000007</v>
      </c>
      <c r="W105" s="15">
        <f t="shared" si="45"/>
        <v>10724.724180825538</v>
      </c>
      <c r="X105" s="15">
        <f t="shared" si="56"/>
        <v>6518000</v>
      </c>
      <c r="Y105" s="15">
        <f t="shared" si="52"/>
        <v>2134187.8998850542</v>
      </c>
      <c r="Z105" s="15">
        <f t="shared" si="46"/>
        <v>6518000</v>
      </c>
      <c r="AB105" s="2">
        <v>42044</v>
      </c>
      <c r="AC105" s="12">
        <f t="shared" si="33"/>
        <v>5914.1543631883878</v>
      </c>
      <c r="AD105" s="12">
        <f t="shared" si="47"/>
        <v>0</v>
      </c>
      <c r="AE105" s="12">
        <f t="shared" si="55"/>
        <v>0</v>
      </c>
      <c r="AF105" s="13">
        <f t="shared" si="48"/>
        <v>4147.2</v>
      </c>
      <c r="AG105" s="15">
        <f t="shared" si="57"/>
        <v>4147.2</v>
      </c>
      <c r="AH105" s="15">
        <f t="shared" si="49"/>
        <v>1766.954363188388</v>
      </c>
      <c r="AI105" s="15">
        <f t="shared" si="53"/>
        <v>2945616.8926900127</v>
      </c>
      <c r="AJ105" s="15">
        <f t="shared" si="54"/>
        <v>496180.71081504348</v>
      </c>
    </row>
    <row r="106" spans="1:36" x14ac:dyDescent="0.15">
      <c r="A106" s="2">
        <v>42045</v>
      </c>
      <c r="B106" s="42">
        <v>0.63515322399999996</v>
      </c>
      <c r="C106" s="12">
        <f t="shared" si="35"/>
        <v>54877.2385536</v>
      </c>
      <c r="D106" s="12">
        <f>Výpar!$F$18/28</f>
        <v>0</v>
      </c>
      <c r="E106" s="12">
        <f t="shared" si="36"/>
        <v>0</v>
      </c>
      <c r="F106" s="13">
        <f t="shared" si="37"/>
        <v>11664</v>
      </c>
      <c r="G106" s="13">
        <f t="shared" si="38"/>
        <v>7171.2000000000007</v>
      </c>
      <c r="H106" s="14">
        <f t="shared" si="38"/>
        <v>7171.2000000000007</v>
      </c>
      <c r="I106" s="15">
        <f t="shared" si="30"/>
        <v>26006.400000000001</v>
      </c>
      <c r="J106" s="15">
        <f t="shared" si="31"/>
        <v>28870.838553599999</v>
      </c>
      <c r="K106" s="15">
        <f t="shared" si="39"/>
        <v>5627000</v>
      </c>
      <c r="L106" s="15">
        <f t="shared" si="40"/>
        <v>4076355.4704104499</v>
      </c>
      <c r="N106" s="2">
        <v>42045</v>
      </c>
      <c r="O106" s="42">
        <f t="shared" si="32"/>
        <v>0.20962821935790996</v>
      </c>
      <c r="P106" s="12">
        <f t="shared" si="41"/>
        <v>18111.878152523419</v>
      </c>
      <c r="Q106" s="12">
        <f t="shared" si="42"/>
        <v>0</v>
      </c>
      <c r="R106" s="12">
        <f t="shared" si="43"/>
        <v>0</v>
      </c>
      <c r="S106" s="13">
        <f t="shared" si="44"/>
        <v>7171.2000000000007</v>
      </c>
      <c r="T106" s="13">
        <f t="shared" si="50"/>
        <v>0</v>
      </c>
      <c r="U106" s="14">
        <v>0</v>
      </c>
      <c r="V106" s="15">
        <f t="shared" si="51"/>
        <v>7171.2000000000007</v>
      </c>
      <c r="W106" s="15">
        <f t="shared" si="45"/>
        <v>10940.678152523418</v>
      </c>
      <c r="X106" s="15">
        <f t="shared" si="56"/>
        <v>6518000</v>
      </c>
      <c r="Y106" s="15">
        <f t="shared" si="52"/>
        <v>2145128.5780375777</v>
      </c>
      <c r="Z106" s="15">
        <f t="shared" si="46"/>
        <v>6518000</v>
      </c>
      <c r="AB106" s="2">
        <v>42045</v>
      </c>
      <c r="AC106" s="12">
        <f t="shared" si="33"/>
        <v>5985.5217377402596</v>
      </c>
      <c r="AD106" s="12">
        <f t="shared" si="47"/>
        <v>0</v>
      </c>
      <c r="AE106" s="12">
        <f t="shared" si="55"/>
        <v>0</v>
      </c>
      <c r="AF106" s="13">
        <f t="shared" si="48"/>
        <v>4147.2</v>
      </c>
      <c r="AG106" s="15">
        <f t="shared" si="57"/>
        <v>4147.2</v>
      </c>
      <c r="AH106" s="15">
        <f t="shared" si="49"/>
        <v>1838.3217377402598</v>
      </c>
      <c r="AI106" s="15">
        <f t="shared" si="53"/>
        <v>2945693.45</v>
      </c>
      <c r="AJ106" s="15">
        <f t="shared" si="54"/>
        <v>498019.03255278373</v>
      </c>
    </row>
    <row r="107" spans="1:36" x14ac:dyDescent="0.15">
      <c r="A107" s="2">
        <v>42046</v>
      </c>
      <c r="B107" s="42">
        <v>0.64368184500000003</v>
      </c>
      <c r="C107" s="12">
        <f t="shared" si="35"/>
        <v>55614.111408000004</v>
      </c>
      <c r="D107" s="12">
        <f>Výpar!$F$18/28</f>
        <v>0</v>
      </c>
      <c r="E107" s="12">
        <f t="shared" si="36"/>
        <v>0</v>
      </c>
      <c r="F107" s="13">
        <f t="shared" si="37"/>
        <v>11664</v>
      </c>
      <c r="G107" s="13">
        <f t="shared" si="38"/>
        <v>7171.2000000000007</v>
      </c>
      <c r="H107" s="14">
        <f t="shared" si="38"/>
        <v>7171.2000000000007</v>
      </c>
      <c r="I107" s="15">
        <f t="shared" si="30"/>
        <v>26006.400000000001</v>
      </c>
      <c r="J107" s="15">
        <f t="shared" si="31"/>
        <v>29607.711408000003</v>
      </c>
      <c r="K107" s="15">
        <f t="shared" si="39"/>
        <v>5627000</v>
      </c>
      <c r="L107" s="15">
        <f t="shared" si="40"/>
        <v>4105963.1818184499</v>
      </c>
      <c r="N107" s="2">
        <v>42046</v>
      </c>
      <c r="O107" s="42">
        <f t="shared" si="32"/>
        <v>0.21244303563570388</v>
      </c>
      <c r="P107" s="12">
        <f t="shared" si="41"/>
        <v>18355.078278924815</v>
      </c>
      <c r="Q107" s="12">
        <f t="shared" si="42"/>
        <v>0</v>
      </c>
      <c r="R107" s="12">
        <f t="shared" si="43"/>
        <v>0</v>
      </c>
      <c r="S107" s="13">
        <f t="shared" si="44"/>
        <v>7171.2000000000007</v>
      </c>
      <c r="T107" s="13">
        <f t="shared" si="50"/>
        <v>0</v>
      </c>
      <c r="U107" s="14">
        <v>0</v>
      </c>
      <c r="V107" s="15">
        <f t="shared" si="51"/>
        <v>7171.2000000000007</v>
      </c>
      <c r="W107" s="15">
        <f t="shared" si="45"/>
        <v>11183.878278924814</v>
      </c>
      <c r="X107" s="15">
        <f t="shared" si="56"/>
        <v>6518000</v>
      </c>
      <c r="Y107" s="15">
        <f t="shared" si="52"/>
        <v>2156312.4563165023</v>
      </c>
      <c r="Z107" s="15">
        <f t="shared" si="46"/>
        <v>6518000</v>
      </c>
      <c r="AB107" s="2">
        <v>42046</v>
      </c>
      <c r="AC107" s="12">
        <f t="shared" si="33"/>
        <v>6065.8932834705365</v>
      </c>
      <c r="AD107" s="12">
        <f t="shared" si="47"/>
        <v>0</v>
      </c>
      <c r="AE107" s="12">
        <f t="shared" si="55"/>
        <v>0</v>
      </c>
      <c r="AF107" s="13">
        <f t="shared" si="48"/>
        <v>4147.2</v>
      </c>
      <c r="AG107" s="15">
        <f t="shared" si="57"/>
        <v>4147.2</v>
      </c>
      <c r="AH107" s="15">
        <f t="shared" si="49"/>
        <v>1918.6932834705367</v>
      </c>
      <c r="AI107" s="15">
        <f t="shared" si="53"/>
        <v>2945693.45</v>
      </c>
      <c r="AJ107" s="15">
        <f t="shared" si="54"/>
        <v>499937.72583625425</v>
      </c>
    </row>
    <row r="108" spans="1:36" x14ac:dyDescent="0.15">
      <c r="A108" s="2">
        <v>42047</v>
      </c>
      <c r="B108" s="42">
        <v>0.61798407300000002</v>
      </c>
      <c r="C108" s="12">
        <f t="shared" si="35"/>
        <v>53393.8239072</v>
      </c>
      <c r="D108" s="12">
        <f>Výpar!$F$18/28</f>
        <v>0</v>
      </c>
      <c r="E108" s="12">
        <f t="shared" si="36"/>
        <v>0</v>
      </c>
      <c r="F108" s="13">
        <f t="shared" si="37"/>
        <v>11664</v>
      </c>
      <c r="G108" s="13">
        <f t="shared" si="38"/>
        <v>7171.2000000000007</v>
      </c>
      <c r="H108" s="14">
        <f t="shared" si="38"/>
        <v>7171.2000000000007</v>
      </c>
      <c r="I108" s="15">
        <f t="shared" si="30"/>
        <v>26006.400000000001</v>
      </c>
      <c r="J108" s="15">
        <f t="shared" si="31"/>
        <v>27387.423907199998</v>
      </c>
      <c r="K108" s="15">
        <f t="shared" si="39"/>
        <v>5627000</v>
      </c>
      <c r="L108" s="15">
        <f t="shared" si="40"/>
        <v>4133350.6057256497</v>
      </c>
      <c r="N108" s="2">
        <v>42047</v>
      </c>
      <c r="O108" s="42">
        <f t="shared" si="32"/>
        <v>0.20396165195965166</v>
      </c>
      <c r="P108" s="12">
        <f t="shared" si="41"/>
        <v>17622.286729313902</v>
      </c>
      <c r="Q108" s="12">
        <f t="shared" si="42"/>
        <v>0</v>
      </c>
      <c r="R108" s="12">
        <f t="shared" si="43"/>
        <v>0</v>
      </c>
      <c r="S108" s="13">
        <f t="shared" si="44"/>
        <v>7171.2000000000007</v>
      </c>
      <c r="T108" s="13">
        <f t="shared" si="50"/>
        <v>0</v>
      </c>
      <c r="U108" s="14">
        <v>0</v>
      </c>
      <c r="V108" s="15">
        <f t="shared" si="51"/>
        <v>7171.2000000000007</v>
      </c>
      <c r="W108" s="15">
        <f t="shared" si="45"/>
        <v>10451.086729313902</v>
      </c>
      <c r="X108" s="15">
        <f t="shared" si="56"/>
        <v>6518000</v>
      </c>
      <c r="Y108" s="15">
        <f t="shared" si="52"/>
        <v>2166763.543045816</v>
      </c>
      <c r="Z108" s="15">
        <f t="shared" si="46"/>
        <v>6518000</v>
      </c>
      <c r="AB108" s="2">
        <v>42047</v>
      </c>
      <c r="AC108" s="12">
        <f t="shared" si="33"/>
        <v>5823.724044450043</v>
      </c>
      <c r="AD108" s="12">
        <f t="shared" si="47"/>
        <v>0</v>
      </c>
      <c r="AE108" s="12">
        <f t="shared" si="55"/>
        <v>0</v>
      </c>
      <c r="AF108" s="13">
        <f t="shared" si="48"/>
        <v>4147.2</v>
      </c>
      <c r="AG108" s="15">
        <f t="shared" si="57"/>
        <v>4147.2</v>
      </c>
      <c r="AH108" s="15">
        <f t="shared" si="49"/>
        <v>1676.5240444500432</v>
      </c>
      <c r="AI108" s="15">
        <f t="shared" si="53"/>
        <v>2945693.45</v>
      </c>
      <c r="AJ108" s="15">
        <f t="shared" si="54"/>
        <v>501614.24988070427</v>
      </c>
    </row>
    <row r="109" spans="1:36" x14ac:dyDescent="0.15">
      <c r="A109" s="2">
        <v>42048</v>
      </c>
      <c r="B109" s="42">
        <v>0.61798407300000002</v>
      </c>
      <c r="C109" s="12">
        <f t="shared" si="35"/>
        <v>53393.8239072</v>
      </c>
      <c r="D109" s="12">
        <f>Výpar!$F$18/28</f>
        <v>0</v>
      </c>
      <c r="E109" s="12">
        <f t="shared" si="36"/>
        <v>0</v>
      </c>
      <c r="F109" s="13">
        <f t="shared" si="37"/>
        <v>11664</v>
      </c>
      <c r="G109" s="13">
        <f t="shared" si="38"/>
        <v>7171.2000000000007</v>
      </c>
      <c r="H109" s="14">
        <f t="shared" si="38"/>
        <v>7171.2000000000007</v>
      </c>
      <c r="I109" s="15">
        <f t="shared" si="30"/>
        <v>26006.400000000001</v>
      </c>
      <c r="J109" s="15">
        <f t="shared" si="31"/>
        <v>27387.423907199998</v>
      </c>
      <c r="K109" s="15">
        <f t="shared" si="39"/>
        <v>5627000</v>
      </c>
      <c r="L109" s="15">
        <f t="shared" si="40"/>
        <v>4160738.0296328496</v>
      </c>
      <c r="N109" s="2">
        <v>42048</v>
      </c>
      <c r="O109" s="42">
        <f t="shared" si="32"/>
        <v>0.20396165195965166</v>
      </c>
      <c r="P109" s="12">
        <f t="shared" si="41"/>
        <v>17622.286729313902</v>
      </c>
      <c r="Q109" s="12">
        <f t="shared" si="42"/>
        <v>0</v>
      </c>
      <c r="R109" s="12">
        <f t="shared" si="43"/>
        <v>0</v>
      </c>
      <c r="S109" s="13">
        <f t="shared" si="44"/>
        <v>7171.2000000000007</v>
      </c>
      <c r="T109" s="13">
        <f t="shared" si="50"/>
        <v>0</v>
      </c>
      <c r="U109" s="14">
        <v>0</v>
      </c>
      <c r="V109" s="15">
        <f t="shared" si="51"/>
        <v>7171.2000000000007</v>
      </c>
      <c r="W109" s="15">
        <f t="shared" si="45"/>
        <v>10451.086729313902</v>
      </c>
      <c r="X109" s="15">
        <f t="shared" si="56"/>
        <v>6518000</v>
      </c>
      <c r="Y109" s="15">
        <f t="shared" si="52"/>
        <v>2177214.6297751297</v>
      </c>
      <c r="Z109" s="15">
        <f t="shared" si="46"/>
        <v>6518000</v>
      </c>
      <c r="AB109" s="2">
        <v>42048</v>
      </c>
      <c r="AC109" s="12">
        <f t="shared" si="33"/>
        <v>5823.724044450043</v>
      </c>
      <c r="AD109" s="12">
        <f t="shared" si="47"/>
        <v>0</v>
      </c>
      <c r="AE109" s="12">
        <f t="shared" si="55"/>
        <v>0</v>
      </c>
      <c r="AF109" s="13">
        <f t="shared" si="48"/>
        <v>4147.2</v>
      </c>
      <c r="AG109" s="15">
        <f t="shared" si="57"/>
        <v>4147.2</v>
      </c>
      <c r="AH109" s="15">
        <f t="shared" si="49"/>
        <v>1676.5240444500432</v>
      </c>
      <c r="AI109" s="15">
        <f t="shared" si="53"/>
        <v>2945693.45</v>
      </c>
      <c r="AJ109" s="15">
        <f t="shared" si="54"/>
        <v>503290.7739251543</v>
      </c>
    </row>
    <row r="110" spans="1:36" x14ac:dyDescent="0.15">
      <c r="A110" s="2">
        <v>42049</v>
      </c>
      <c r="B110" s="42">
        <v>1.040440735</v>
      </c>
      <c r="C110" s="12">
        <f t="shared" si="35"/>
        <v>89894.079503999994</v>
      </c>
      <c r="D110" s="12">
        <f>Výpar!$F$18/28</f>
        <v>0</v>
      </c>
      <c r="E110" s="12">
        <f t="shared" si="36"/>
        <v>0</v>
      </c>
      <c r="F110" s="13">
        <f t="shared" si="37"/>
        <v>11664</v>
      </c>
      <c r="G110" s="13">
        <f t="shared" si="38"/>
        <v>7171.2000000000007</v>
      </c>
      <c r="H110" s="14">
        <f t="shared" si="38"/>
        <v>7171.2000000000007</v>
      </c>
      <c r="I110" s="15">
        <f t="shared" si="30"/>
        <v>26006.400000000001</v>
      </c>
      <c r="J110" s="15">
        <f t="shared" si="31"/>
        <v>63887.679503999992</v>
      </c>
      <c r="K110" s="15">
        <f t="shared" si="39"/>
        <v>5627000</v>
      </c>
      <c r="L110" s="15">
        <f t="shared" si="40"/>
        <v>4224625.7091368493</v>
      </c>
      <c r="N110" s="2">
        <v>42049</v>
      </c>
      <c r="O110" s="42">
        <f t="shared" si="32"/>
        <v>0.34339074475907105</v>
      </c>
      <c r="P110" s="12">
        <f t="shared" si="41"/>
        <v>29668.96034718374</v>
      </c>
      <c r="Q110" s="12">
        <f t="shared" si="42"/>
        <v>0</v>
      </c>
      <c r="R110" s="12">
        <f t="shared" si="43"/>
        <v>0</v>
      </c>
      <c r="S110" s="13">
        <f t="shared" si="44"/>
        <v>7171.2000000000007</v>
      </c>
      <c r="T110" s="13">
        <f t="shared" si="50"/>
        <v>0</v>
      </c>
      <c r="U110" s="14">
        <v>0</v>
      </c>
      <c r="V110" s="15">
        <f t="shared" si="51"/>
        <v>7171.2000000000007</v>
      </c>
      <c r="W110" s="15">
        <f t="shared" si="45"/>
        <v>22497.760347183739</v>
      </c>
      <c r="X110" s="15">
        <f t="shared" si="56"/>
        <v>6518000</v>
      </c>
      <c r="Y110" s="15">
        <f t="shared" si="52"/>
        <v>2199712.3901223135</v>
      </c>
      <c r="Z110" s="15">
        <f t="shared" si="46"/>
        <v>6518000</v>
      </c>
      <c r="AB110" s="2">
        <v>42049</v>
      </c>
      <c r="AC110" s="12">
        <f t="shared" si="33"/>
        <v>9804.8477136801157</v>
      </c>
      <c r="AD110" s="12">
        <f t="shared" si="47"/>
        <v>0</v>
      </c>
      <c r="AE110" s="12">
        <f t="shared" si="55"/>
        <v>0</v>
      </c>
      <c r="AF110" s="13">
        <f t="shared" si="48"/>
        <v>4147.2</v>
      </c>
      <c r="AG110" s="15">
        <f t="shared" si="57"/>
        <v>4147.2</v>
      </c>
      <c r="AH110" s="15">
        <f t="shared" si="49"/>
        <v>5657.6477136801159</v>
      </c>
      <c r="AI110" s="15">
        <f t="shared" si="53"/>
        <v>2945693.45</v>
      </c>
      <c r="AJ110" s="15">
        <f t="shared" si="54"/>
        <v>508948.42163883441</v>
      </c>
    </row>
    <row r="111" spans="1:36" x14ac:dyDescent="0.15">
      <c r="A111" s="2">
        <v>42050</v>
      </c>
      <c r="B111" s="42">
        <v>0.63425991699999995</v>
      </c>
      <c r="C111" s="12">
        <f t="shared" si="35"/>
        <v>54800.056828799992</v>
      </c>
      <c r="D111" s="12">
        <f>Výpar!$F$18/28</f>
        <v>0</v>
      </c>
      <c r="E111" s="12">
        <f t="shared" si="36"/>
        <v>0</v>
      </c>
      <c r="F111" s="13">
        <f t="shared" si="37"/>
        <v>11664</v>
      </c>
      <c r="G111" s="13">
        <f t="shared" si="38"/>
        <v>7171.2000000000007</v>
      </c>
      <c r="H111" s="14">
        <f t="shared" si="38"/>
        <v>7171.2000000000007</v>
      </c>
      <c r="I111" s="15">
        <f t="shared" si="30"/>
        <v>26006.400000000001</v>
      </c>
      <c r="J111" s="15">
        <f t="shared" si="31"/>
        <v>28793.656828799991</v>
      </c>
      <c r="K111" s="15">
        <f t="shared" si="39"/>
        <v>5627000</v>
      </c>
      <c r="L111" s="15">
        <f t="shared" si="40"/>
        <v>4253419.3659656495</v>
      </c>
      <c r="N111" s="2">
        <v>42050</v>
      </c>
      <c r="O111" s="42">
        <f t="shared" si="32"/>
        <v>0.20933338915210445</v>
      </c>
      <c r="P111" s="12">
        <f t="shared" si="41"/>
        <v>18086.404822741824</v>
      </c>
      <c r="Q111" s="12">
        <f t="shared" si="42"/>
        <v>0</v>
      </c>
      <c r="R111" s="12">
        <f t="shared" si="43"/>
        <v>0</v>
      </c>
      <c r="S111" s="13">
        <f t="shared" si="44"/>
        <v>7171.2000000000007</v>
      </c>
      <c r="T111" s="13">
        <f t="shared" si="50"/>
        <v>0</v>
      </c>
      <c r="U111" s="14">
        <v>0</v>
      </c>
      <c r="V111" s="15">
        <f t="shared" si="51"/>
        <v>7171.2000000000007</v>
      </c>
      <c r="W111" s="15">
        <f t="shared" si="45"/>
        <v>10915.204822741824</v>
      </c>
      <c r="X111" s="15">
        <f t="shared" si="56"/>
        <v>6518000</v>
      </c>
      <c r="Y111" s="15">
        <f t="shared" si="52"/>
        <v>2210627.5949450554</v>
      </c>
      <c r="Z111" s="15">
        <f t="shared" si="46"/>
        <v>6518000</v>
      </c>
      <c r="AB111" s="2">
        <v>42050</v>
      </c>
      <c r="AC111" s="12">
        <f t="shared" si="33"/>
        <v>5977.1034407609859</v>
      </c>
      <c r="AD111" s="12">
        <f t="shared" si="47"/>
        <v>0</v>
      </c>
      <c r="AE111" s="12">
        <f t="shared" si="55"/>
        <v>0</v>
      </c>
      <c r="AF111" s="13">
        <f t="shared" si="48"/>
        <v>4147.2</v>
      </c>
      <c r="AG111" s="15">
        <f t="shared" si="57"/>
        <v>4147.2</v>
      </c>
      <c r="AH111" s="15">
        <f t="shared" si="49"/>
        <v>1829.9034407609861</v>
      </c>
      <c r="AI111" s="15">
        <f t="shared" si="53"/>
        <v>2945693.45</v>
      </c>
      <c r="AJ111" s="15">
        <f t="shared" si="54"/>
        <v>510778.32507959538</v>
      </c>
    </row>
    <row r="112" spans="1:36" x14ac:dyDescent="0.15">
      <c r="A112" s="2">
        <v>42051</v>
      </c>
      <c r="B112" s="42">
        <v>0.63306426100000002</v>
      </c>
      <c r="C112" s="12">
        <f t="shared" si="35"/>
        <v>54696.752150400003</v>
      </c>
      <c r="D112" s="12">
        <f>Výpar!$F$18/28</f>
        <v>0</v>
      </c>
      <c r="E112" s="12">
        <f t="shared" si="36"/>
        <v>0</v>
      </c>
      <c r="F112" s="13">
        <f t="shared" si="37"/>
        <v>11664</v>
      </c>
      <c r="G112" s="13">
        <f t="shared" si="38"/>
        <v>7171.2000000000007</v>
      </c>
      <c r="H112" s="14">
        <f t="shared" si="38"/>
        <v>7171.2000000000007</v>
      </c>
      <c r="I112" s="15">
        <f t="shared" si="30"/>
        <v>26006.400000000001</v>
      </c>
      <c r="J112" s="15">
        <f t="shared" si="31"/>
        <v>28690.352150400002</v>
      </c>
      <c r="K112" s="15">
        <f t="shared" si="39"/>
        <v>5627000</v>
      </c>
      <c r="L112" s="15">
        <f t="shared" si="40"/>
        <v>4282109.7181160497</v>
      </c>
      <c r="N112" s="2">
        <v>42051</v>
      </c>
      <c r="O112" s="42">
        <f t="shared" si="32"/>
        <v>0.20893877061161101</v>
      </c>
      <c r="P112" s="12">
        <f t="shared" si="41"/>
        <v>18052.309780843192</v>
      </c>
      <c r="Q112" s="12">
        <f t="shared" si="42"/>
        <v>0</v>
      </c>
      <c r="R112" s="12">
        <f t="shared" si="43"/>
        <v>0</v>
      </c>
      <c r="S112" s="13">
        <f t="shared" si="44"/>
        <v>7171.2000000000007</v>
      </c>
      <c r="T112" s="13">
        <f t="shared" si="50"/>
        <v>0</v>
      </c>
      <c r="U112" s="14">
        <v>0</v>
      </c>
      <c r="V112" s="15">
        <f t="shared" si="51"/>
        <v>7171.2000000000007</v>
      </c>
      <c r="W112" s="15">
        <f t="shared" si="45"/>
        <v>10881.109780843191</v>
      </c>
      <c r="X112" s="15">
        <f t="shared" si="56"/>
        <v>6518000</v>
      </c>
      <c r="Y112" s="15">
        <f t="shared" si="52"/>
        <v>2221508.7047258988</v>
      </c>
      <c r="Z112" s="15">
        <f t="shared" si="46"/>
        <v>6518000</v>
      </c>
      <c r="AB112" s="2">
        <v>42051</v>
      </c>
      <c r="AC112" s="12">
        <f t="shared" si="33"/>
        <v>5965.8358840385481</v>
      </c>
      <c r="AD112" s="12">
        <f t="shared" si="47"/>
        <v>0</v>
      </c>
      <c r="AE112" s="12">
        <f t="shared" si="55"/>
        <v>0</v>
      </c>
      <c r="AF112" s="13">
        <f t="shared" si="48"/>
        <v>4147.2</v>
      </c>
      <c r="AG112" s="15">
        <f t="shared" si="57"/>
        <v>4147.2</v>
      </c>
      <c r="AH112" s="15">
        <f t="shared" si="49"/>
        <v>1818.6358840385483</v>
      </c>
      <c r="AI112" s="15">
        <f t="shared" si="53"/>
        <v>2945693.45</v>
      </c>
      <c r="AJ112" s="15">
        <f t="shared" si="54"/>
        <v>512596.9609636339</v>
      </c>
    </row>
    <row r="113" spans="1:36" x14ac:dyDescent="0.15">
      <c r="A113" s="2">
        <v>42052</v>
      </c>
      <c r="B113" s="42">
        <v>1.04472926</v>
      </c>
      <c r="C113" s="12">
        <f t="shared" si="35"/>
        <v>90264.608064</v>
      </c>
      <c r="D113" s="12">
        <f>Výpar!$F$18/28</f>
        <v>0</v>
      </c>
      <c r="E113" s="12">
        <f t="shared" si="36"/>
        <v>0</v>
      </c>
      <c r="F113" s="13">
        <f t="shared" si="37"/>
        <v>11664</v>
      </c>
      <c r="G113" s="13">
        <f t="shared" si="38"/>
        <v>7171.2000000000007</v>
      </c>
      <c r="H113" s="14">
        <f t="shared" si="38"/>
        <v>7171.2000000000007</v>
      </c>
      <c r="I113" s="15">
        <f t="shared" si="30"/>
        <v>26006.400000000001</v>
      </c>
      <c r="J113" s="15">
        <f t="shared" si="31"/>
        <v>64258.208063999999</v>
      </c>
      <c r="K113" s="15">
        <f t="shared" si="39"/>
        <v>5627000</v>
      </c>
      <c r="L113" s="15">
        <f t="shared" si="40"/>
        <v>4346367.9261800498</v>
      </c>
      <c r="N113" s="2">
        <v>42052</v>
      </c>
      <c r="O113" s="42">
        <f t="shared" si="32"/>
        <v>0.34480614473730037</v>
      </c>
      <c r="P113" s="12">
        <f t="shared" si="41"/>
        <v>29791.250905302753</v>
      </c>
      <c r="Q113" s="12">
        <f t="shared" si="42"/>
        <v>0</v>
      </c>
      <c r="R113" s="12">
        <f t="shared" si="43"/>
        <v>0</v>
      </c>
      <c r="S113" s="13">
        <f t="shared" si="44"/>
        <v>7171.2000000000007</v>
      </c>
      <c r="T113" s="13">
        <f t="shared" si="50"/>
        <v>0</v>
      </c>
      <c r="U113" s="14">
        <v>0</v>
      </c>
      <c r="V113" s="15">
        <f t="shared" si="51"/>
        <v>7171.2000000000007</v>
      </c>
      <c r="W113" s="15">
        <f t="shared" si="45"/>
        <v>22620.050905302753</v>
      </c>
      <c r="X113" s="15">
        <f t="shared" si="56"/>
        <v>6518000</v>
      </c>
      <c r="Y113" s="15">
        <f t="shared" si="52"/>
        <v>2244128.7556312014</v>
      </c>
      <c r="Z113" s="15">
        <f t="shared" si="46"/>
        <v>6518000</v>
      </c>
      <c r="AB113" s="2">
        <v>42052</v>
      </c>
      <c r="AC113" s="12">
        <f t="shared" si="33"/>
        <v>9845.2616778078354</v>
      </c>
      <c r="AD113" s="12">
        <f t="shared" si="47"/>
        <v>0</v>
      </c>
      <c r="AE113" s="12">
        <f t="shared" si="55"/>
        <v>0</v>
      </c>
      <c r="AF113" s="13">
        <f t="shared" si="48"/>
        <v>4147.2</v>
      </c>
      <c r="AG113" s="15">
        <f t="shared" si="57"/>
        <v>4147.2</v>
      </c>
      <c r="AH113" s="15">
        <f t="shared" si="49"/>
        <v>5698.0616778078356</v>
      </c>
      <c r="AI113" s="15">
        <f t="shared" si="53"/>
        <v>2945693.45</v>
      </c>
      <c r="AJ113" s="15">
        <f t="shared" si="54"/>
        <v>518295.02264144173</v>
      </c>
    </row>
    <row r="114" spans="1:36" x14ac:dyDescent="0.15">
      <c r="A114" s="2">
        <v>42053</v>
      </c>
      <c r="B114" s="42">
        <v>0.62947729299999999</v>
      </c>
      <c r="C114" s="12">
        <f t="shared" si="35"/>
        <v>54386.8381152</v>
      </c>
      <c r="D114" s="12">
        <f>Výpar!$F$18/28</f>
        <v>0</v>
      </c>
      <c r="E114" s="12">
        <f t="shared" si="36"/>
        <v>0</v>
      </c>
      <c r="F114" s="13">
        <f t="shared" si="37"/>
        <v>11664</v>
      </c>
      <c r="G114" s="13">
        <f t="shared" si="38"/>
        <v>7171.2000000000007</v>
      </c>
      <c r="H114" s="14">
        <f t="shared" si="38"/>
        <v>7171.2000000000007</v>
      </c>
      <c r="I114" s="15">
        <f t="shared" si="30"/>
        <v>26006.400000000001</v>
      </c>
      <c r="J114" s="15">
        <f t="shared" si="31"/>
        <v>28380.438115199999</v>
      </c>
      <c r="K114" s="15">
        <f t="shared" si="39"/>
        <v>5627000</v>
      </c>
      <c r="L114" s="15">
        <f t="shared" si="40"/>
        <v>4374748.3642952498</v>
      </c>
      <c r="N114" s="2">
        <v>42053</v>
      </c>
      <c r="O114" s="42">
        <f t="shared" si="32"/>
        <v>0.20775491499013057</v>
      </c>
      <c r="P114" s="12">
        <f t="shared" si="41"/>
        <v>17950.024655147281</v>
      </c>
      <c r="Q114" s="12">
        <f t="shared" si="42"/>
        <v>0</v>
      </c>
      <c r="R114" s="12">
        <f t="shared" si="43"/>
        <v>0</v>
      </c>
      <c r="S114" s="13">
        <f t="shared" si="44"/>
        <v>7171.2000000000007</v>
      </c>
      <c r="T114" s="13">
        <f t="shared" si="50"/>
        <v>0</v>
      </c>
      <c r="U114" s="14">
        <v>0</v>
      </c>
      <c r="V114" s="15">
        <f t="shared" si="51"/>
        <v>7171.2000000000007</v>
      </c>
      <c r="W114" s="15">
        <f t="shared" si="45"/>
        <v>10778.82465514728</v>
      </c>
      <c r="X114" s="15">
        <f t="shared" si="56"/>
        <v>6518000</v>
      </c>
      <c r="Y114" s="15">
        <f t="shared" si="52"/>
        <v>2254907.5802863487</v>
      </c>
      <c r="Z114" s="15">
        <f t="shared" si="46"/>
        <v>6518000</v>
      </c>
      <c r="AB114" s="2">
        <v>42053</v>
      </c>
      <c r="AC114" s="12">
        <f t="shared" si="33"/>
        <v>5932.033213871232</v>
      </c>
      <c r="AD114" s="12">
        <f t="shared" si="47"/>
        <v>0</v>
      </c>
      <c r="AE114" s="12">
        <f t="shared" si="55"/>
        <v>0</v>
      </c>
      <c r="AF114" s="13">
        <f t="shared" si="48"/>
        <v>4147.2</v>
      </c>
      <c r="AG114" s="15">
        <f t="shared" si="57"/>
        <v>4147.2</v>
      </c>
      <c r="AH114" s="15">
        <f t="shared" si="49"/>
        <v>1784.8332138712321</v>
      </c>
      <c r="AI114" s="15">
        <f t="shared" si="53"/>
        <v>2945693.45</v>
      </c>
      <c r="AJ114" s="15">
        <f t="shared" si="54"/>
        <v>520079.85585531296</v>
      </c>
    </row>
    <row r="115" spans="1:36" x14ac:dyDescent="0.15">
      <c r="A115" s="2">
        <v>42054</v>
      </c>
      <c r="B115" s="42">
        <v>0.213029669</v>
      </c>
      <c r="C115" s="12">
        <f t="shared" si="35"/>
        <v>18405.763401600001</v>
      </c>
      <c r="D115" s="12">
        <f>Výpar!$F$18/28</f>
        <v>0</v>
      </c>
      <c r="E115" s="12">
        <f t="shared" si="36"/>
        <v>0</v>
      </c>
      <c r="F115" s="13">
        <f t="shared" si="37"/>
        <v>11664</v>
      </c>
      <c r="G115" s="13">
        <f t="shared" si="38"/>
        <v>7171.2000000000007</v>
      </c>
      <c r="H115" s="14">
        <f t="shared" si="38"/>
        <v>7171.2000000000007</v>
      </c>
      <c r="I115" s="15">
        <f t="shared" si="30"/>
        <v>26006.400000000001</v>
      </c>
      <c r="J115" s="15">
        <f t="shared" si="31"/>
        <v>-7600.6365984000004</v>
      </c>
      <c r="K115" s="15">
        <f t="shared" si="39"/>
        <v>5619399.3634016002</v>
      </c>
      <c r="L115" s="15">
        <f t="shared" si="40"/>
        <v>4359547.0910984501</v>
      </c>
      <c r="N115" s="2">
        <v>42054</v>
      </c>
      <c r="O115" s="42">
        <f t="shared" si="32"/>
        <v>7.030906637242379E-2</v>
      </c>
      <c r="P115" s="12">
        <f t="shared" si="41"/>
        <v>6074.7033345774153</v>
      </c>
      <c r="Q115" s="12">
        <f t="shared" si="42"/>
        <v>0</v>
      </c>
      <c r="R115" s="12">
        <f t="shared" si="43"/>
        <v>0</v>
      </c>
      <c r="S115" s="13">
        <f t="shared" si="44"/>
        <v>7171.2000000000007</v>
      </c>
      <c r="T115" s="13">
        <f t="shared" si="50"/>
        <v>0</v>
      </c>
      <c r="U115" s="14">
        <v>0</v>
      </c>
      <c r="V115" s="15">
        <f t="shared" si="51"/>
        <v>7171.2000000000007</v>
      </c>
      <c r="W115" s="15">
        <f t="shared" si="45"/>
        <v>-1096.4966654225855</v>
      </c>
      <c r="X115" s="15">
        <f t="shared" si="56"/>
        <v>6516903.5033345772</v>
      </c>
      <c r="Y115" s="15">
        <f t="shared" si="52"/>
        <v>2252714.5869555031</v>
      </c>
      <c r="Z115" s="15">
        <f t="shared" si="46"/>
        <v>6518000</v>
      </c>
      <c r="AB115" s="2">
        <v>42054</v>
      </c>
      <c r="AC115" s="12">
        <f t="shared" si="33"/>
        <v>2007.5371837884466</v>
      </c>
      <c r="AD115" s="12">
        <f t="shared" si="47"/>
        <v>0</v>
      </c>
      <c r="AE115" s="12">
        <f t="shared" si="55"/>
        <v>0</v>
      </c>
      <c r="AF115" s="13">
        <f t="shared" si="48"/>
        <v>4147.2</v>
      </c>
      <c r="AG115" s="15">
        <f t="shared" si="57"/>
        <v>4147.2</v>
      </c>
      <c r="AH115" s="15">
        <f t="shared" si="49"/>
        <v>-2139.662816211553</v>
      </c>
      <c r="AI115" s="15">
        <f t="shared" si="53"/>
        <v>2943553.7871837886</v>
      </c>
      <c r="AJ115" s="15">
        <f t="shared" si="54"/>
        <v>515800.53022288979</v>
      </c>
    </row>
    <row r="116" spans="1:36" x14ac:dyDescent="0.15">
      <c r="A116" s="2">
        <v>42055</v>
      </c>
      <c r="B116" s="42">
        <v>0.69916173000000004</v>
      </c>
      <c r="C116" s="12">
        <f t="shared" si="35"/>
        <v>60407.573472000004</v>
      </c>
      <c r="D116" s="12">
        <f>Výpar!$F$18/28</f>
        <v>0</v>
      </c>
      <c r="E116" s="12">
        <f t="shared" si="36"/>
        <v>0</v>
      </c>
      <c r="F116" s="13">
        <f t="shared" si="37"/>
        <v>11664</v>
      </c>
      <c r="G116" s="13">
        <f t="shared" si="38"/>
        <v>7171.2000000000007</v>
      </c>
      <c r="H116" s="14">
        <f t="shared" si="38"/>
        <v>7171.2000000000007</v>
      </c>
      <c r="I116" s="15">
        <f t="shared" si="30"/>
        <v>26006.400000000001</v>
      </c>
      <c r="J116" s="15">
        <f t="shared" si="31"/>
        <v>34401.173472000002</v>
      </c>
      <c r="K116" s="15">
        <f t="shared" si="39"/>
        <v>5627000</v>
      </c>
      <c r="L116" s="15">
        <f t="shared" si="40"/>
        <v>4393948.2645704504</v>
      </c>
      <c r="N116" s="2">
        <v>42055</v>
      </c>
      <c r="O116" s="42">
        <f t="shared" si="32"/>
        <v>0.23075381335558778</v>
      </c>
      <c r="P116" s="12">
        <f t="shared" si="41"/>
        <v>19937.129473922785</v>
      </c>
      <c r="Q116" s="12">
        <f t="shared" si="42"/>
        <v>0</v>
      </c>
      <c r="R116" s="12">
        <f t="shared" si="43"/>
        <v>0</v>
      </c>
      <c r="S116" s="13">
        <f t="shared" si="44"/>
        <v>7171.2000000000007</v>
      </c>
      <c r="T116" s="13">
        <f t="shared" si="50"/>
        <v>0</v>
      </c>
      <c r="U116" s="14">
        <v>0</v>
      </c>
      <c r="V116" s="15">
        <f t="shared" si="51"/>
        <v>7171.2000000000007</v>
      </c>
      <c r="W116" s="15">
        <f t="shared" si="45"/>
        <v>12765.929473922784</v>
      </c>
      <c r="X116" s="15">
        <f t="shared" si="56"/>
        <v>6518000</v>
      </c>
      <c r="Y116" s="15">
        <f t="shared" si="52"/>
        <v>2265480.5164294257</v>
      </c>
      <c r="Z116" s="15">
        <f t="shared" si="46"/>
        <v>6518000</v>
      </c>
      <c r="AB116" s="2">
        <v>42055</v>
      </c>
      <c r="AC116" s="12">
        <f t="shared" si="33"/>
        <v>6588.7215477805521</v>
      </c>
      <c r="AD116" s="12">
        <f t="shared" si="47"/>
        <v>0</v>
      </c>
      <c r="AE116" s="12">
        <f t="shared" si="55"/>
        <v>0</v>
      </c>
      <c r="AF116" s="13">
        <f t="shared" si="48"/>
        <v>4147.2</v>
      </c>
      <c r="AG116" s="15">
        <f t="shared" si="57"/>
        <v>4147.2</v>
      </c>
      <c r="AH116" s="15">
        <f t="shared" si="49"/>
        <v>2441.5215477805523</v>
      </c>
      <c r="AI116" s="15">
        <f t="shared" si="53"/>
        <v>2945693.45</v>
      </c>
      <c r="AJ116" s="15">
        <f t="shared" si="54"/>
        <v>518242.05177067034</v>
      </c>
    </row>
    <row r="117" spans="1:36" x14ac:dyDescent="0.15">
      <c r="A117" s="2">
        <v>42056</v>
      </c>
      <c r="B117" s="42">
        <v>1.038400201</v>
      </c>
      <c r="C117" s="12">
        <f t="shared" si="35"/>
        <v>89717.777366399998</v>
      </c>
      <c r="D117" s="12">
        <f>Výpar!$F$18/28</f>
        <v>0</v>
      </c>
      <c r="E117" s="12">
        <f t="shared" si="36"/>
        <v>0</v>
      </c>
      <c r="F117" s="13">
        <f t="shared" si="37"/>
        <v>11664</v>
      </c>
      <c r="G117" s="13">
        <f t="shared" si="38"/>
        <v>7171.2000000000007</v>
      </c>
      <c r="H117" s="14">
        <f t="shared" si="38"/>
        <v>7171.2000000000007</v>
      </c>
      <c r="I117" s="15">
        <f t="shared" si="30"/>
        <v>26006.400000000001</v>
      </c>
      <c r="J117" s="15">
        <f t="shared" si="31"/>
        <v>63711.377366399996</v>
      </c>
      <c r="K117" s="15">
        <f t="shared" si="39"/>
        <v>5627000</v>
      </c>
      <c r="L117" s="15">
        <f t="shared" si="40"/>
        <v>4457659.6419368507</v>
      </c>
      <c r="N117" s="2">
        <v>42056</v>
      </c>
      <c r="O117" s="42">
        <f t="shared" si="32"/>
        <v>0.34271727969143678</v>
      </c>
      <c r="P117" s="12">
        <f t="shared" si="41"/>
        <v>29610.772965340137</v>
      </c>
      <c r="Q117" s="12">
        <f t="shared" si="42"/>
        <v>0</v>
      </c>
      <c r="R117" s="12">
        <f t="shared" si="43"/>
        <v>0</v>
      </c>
      <c r="S117" s="13">
        <f t="shared" si="44"/>
        <v>7171.2000000000007</v>
      </c>
      <c r="T117" s="13">
        <f t="shared" si="50"/>
        <v>0</v>
      </c>
      <c r="U117" s="14">
        <v>0</v>
      </c>
      <c r="V117" s="15">
        <f t="shared" si="51"/>
        <v>7171.2000000000007</v>
      </c>
      <c r="W117" s="15">
        <f t="shared" si="45"/>
        <v>22439.572965340136</v>
      </c>
      <c r="X117" s="15">
        <f t="shared" si="56"/>
        <v>6518000</v>
      </c>
      <c r="Y117" s="15">
        <f t="shared" si="52"/>
        <v>2287920.0893947659</v>
      </c>
      <c r="Z117" s="15">
        <f t="shared" si="46"/>
        <v>6518000</v>
      </c>
      <c r="AB117" s="2">
        <v>42056</v>
      </c>
      <c r="AC117" s="12">
        <f t="shared" si="33"/>
        <v>9785.6182425035677</v>
      </c>
      <c r="AD117" s="12">
        <f t="shared" si="47"/>
        <v>0</v>
      </c>
      <c r="AE117" s="12">
        <f t="shared" si="55"/>
        <v>0</v>
      </c>
      <c r="AF117" s="13">
        <f t="shared" si="48"/>
        <v>4147.2</v>
      </c>
      <c r="AG117" s="15">
        <f t="shared" si="57"/>
        <v>4147.2</v>
      </c>
      <c r="AH117" s="15">
        <f t="shared" si="49"/>
        <v>5638.4182425035679</v>
      </c>
      <c r="AI117" s="15">
        <f t="shared" si="53"/>
        <v>2945693.45</v>
      </c>
      <c r="AJ117" s="15">
        <f t="shared" si="54"/>
        <v>523880.47001317388</v>
      </c>
    </row>
    <row r="118" spans="1:36" x14ac:dyDescent="0.15">
      <c r="A118" s="2">
        <v>42057</v>
      </c>
      <c r="B118" s="42">
        <v>0.61716995299999999</v>
      </c>
      <c r="C118" s="12">
        <f t="shared" si="35"/>
        <v>53323.483939199999</v>
      </c>
      <c r="D118" s="12">
        <f>Výpar!$F$18/28</f>
        <v>0</v>
      </c>
      <c r="E118" s="12">
        <f t="shared" si="36"/>
        <v>0</v>
      </c>
      <c r="F118" s="13">
        <f t="shared" si="37"/>
        <v>11664</v>
      </c>
      <c r="G118" s="13">
        <f t="shared" si="38"/>
        <v>7171.2000000000007</v>
      </c>
      <c r="H118" s="14">
        <f t="shared" si="38"/>
        <v>7171.2000000000007</v>
      </c>
      <c r="I118" s="15">
        <f t="shared" si="30"/>
        <v>26006.400000000001</v>
      </c>
      <c r="J118" s="15">
        <f t="shared" si="31"/>
        <v>27317.083939199998</v>
      </c>
      <c r="K118" s="15">
        <f t="shared" si="39"/>
        <v>5627000</v>
      </c>
      <c r="L118" s="15">
        <f t="shared" si="40"/>
        <v>4484976.725876051</v>
      </c>
      <c r="N118" s="2">
        <v>42057</v>
      </c>
      <c r="O118" s="42">
        <f t="shared" si="32"/>
        <v>0.20369295691175612</v>
      </c>
      <c r="P118" s="12">
        <f t="shared" si="41"/>
        <v>17599.07147717573</v>
      </c>
      <c r="Q118" s="12">
        <f t="shared" si="42"/>
        <v>0</v>
      </c>
      <c r="R118" s="12">
        <f t="shared" si="43"/>
        <v>0</v>
      </c>
      <c r="S118" s="13">
        <f t="shared" si="44"/>
        <v>7171.2000000000007</v>
      </c>
      <c r="T118" s="13">
        <f t="shared" si="50"/>
        <v>0</v>
      </c>
      <c r="U118" s="14">
        <v>0</v>
      </c>
      <c r="V118" s="15">
        <f t="shared" si="51"/>
        <v>7171.2000000000007</v>
      </c>
      <c r="W118" s="15">
        <f t="shared" si="45"/>
        <v>10427.87147717573</v>
      </c>
      <c r="X118" s="15">
        <f t="shared" si="56"/>
        <v>6518000</v>
      </c>
      <c r="Y118" s="15">
        <f t="shared" si="52"/>
        <v>2298347.9608719414</v>
      </c>
      <c r="Z118" s="15">
        <f t="shared" si="46"/>
        <v>6518000</v>
      </c>
      <c r="AB118" s="2">
        <v>42057</v>
      </c>
      <c r="AC118" s="12">
        <f t="shared" si="33"/>
        <v>5816.0519855310295</v>
      </c>
      <c r="AD118" s="12">
        <f t="shared" si="47"/>
        <v>0</v>
      </c>
      <c r="AE118" s="12">
        <f t="shared" si="55"/>
        <v>0</v>
      </c>
      <c r="AF118" s="13">
        <f t="shared" si="48"/>
        <v>4147.2</v>
      </c>
      <c r="AG118" s="15">
        <f t="shared" si="57"/>
        <v>4147.2</v>
      </c>
      <c r="AH118" s="15">
        <f t="shared" si="49"/>
        <v>1668.8519855310296</v>
      </c>
      <c r="AI118" s="15">
        <f t="shared" si="53"/>
        <v>2945693.45</v>
      </c>
      <c r="AJ118" s="15">
        <f t="shared" si="54"/>
        <v>525549.32199870492</v>
      </c>
    </row>
    <row r="119" spans="1:36" x14ac:dyDescent="0.15">
      <c r="A119" s="2">
        <v>42058</v>
      </c>
      <c r="B119" s="42">
        <v>0.62230335599999997</v>
      </c>
      <c r="C119" s="12">
        <f t="shared" si="35"/>
        <v>53767.009958399998</v>
      </c>
      <c r="D119" s="12">
        <f>Výpar!$F$18/28</f>
        <v>0</v>
      </c>
      <c r="E119" s="12">
        <f t="shared" si="36"/>
        <v>0</v>
      </c>
      <c r="F119" s="13">
        <f t="shared" si="37"/>
        <v>11664</v>
      </c>
      <c r="G119" s="13">
        <f t="shared" si="38"/>
        <v>7171.2000000000007</v>
      </c>
      <c r="H119" s="14">
        <f t="shared" si="38"/>
        <v>7171.2000000000007</v>
      </c>
      <c r="I119" s="15">
        <f t="shared" si="30"/>
        <v>26006.400000000001</v>
      </c>
      <c r="J119" s="15">
        <f t="shared" si="31"/>
        <v>27760.609958399997</v>
      </c>
      <c r="K119" s="15">
        <f t="shared" si="39"/>
        <v>5627000</v>
      </c>
      <c r="L119" s="15">
        <f t="shared" si="40"/>
        <v>4512737.335834451</v>
      </c>
      <c r="N119" s="2">
        <v>42058</v>
      </c>
      <c r="O119" s="42">
        <f t="shared" si="32"/>
        <v>0.20538720341712624</v>
      </c>
      <c r="P119" s="12">
        <f t="shared" si="41"/>
        <v>17745.454375239708</v>
      </c>
      <c r="Q119" s="12">
        <f t="shared" si="42"/>
        <v>0</v>
      </c>
      <c r="R119" s="12">
        <f t="shared" si="43"/>
        <v>0</v>
      </c>
      <c r="S119" s="13">
        <f t="shared" si="44"/>
        <v>7171.2000000000007</v>
      </c>
      <c r="T119" s="13">
        <f t="shared" si="50"/>
        <v>0</v>
      </c>
      <c r="U119" s="14">
        <v>0</v>
      </c>
      <c r="V119" s="15">
        <f t="shared" si="51"/>
        <v>7171.2000000000007</v>
      </c>
      <c r="W119" s="15">
        <f t="shared" si="45"/>
        <v>10574.254375239707</v>
      </c>
      <c r="X119" s="15">
        <f t="shared" si="56"/>
        <v>6518000</v>
      </c>
      <c r="Y119" s="15">
        <f t="shared" si="52"/>
        <v>2308922.2152471812</v>
      </c>
      <c r="Z119" s="15">
        <f t="shared" si="46"/>
        <v>6518000</v>
      </c>
      <c r="AB119" s="2">
        <v>42058</v>
      </c>
      <c r="AC119" s="12">
        <f t="shared" si="33"/>
        <v>5864.4278641128585</v>
      </c>
      <c r="AD119" s="12">
        <f t="shared" si="47"/>
        <v>0</v>
      </c>
      <c r="AE119" s="12">
        <f t="shared" si="55"/>
        <v>0</v>
      </c>
      <c r="AF119" s="13">
        <f t="shared" si="48"/>
        <v>4147.2</v>
      </c>
      <c r="AG119" s="15">
        <f t="shared" si="57"/>
        <v>4147.2</v>
      </c>
      <c r="AH119" s="15">
        <f t="shared" si="49"/>
        <v>1717.2278641128587</v>
      </c>
      <c r="AI119" s="15">
        <f t="shared" si="53"/>
        <v>2945693.45</v>
      </c>
      <c r="AJ119" s="15">
        <f t="shared" si="54"/>
        <v>527266.54986281774</v>
      </c>
    </row>
    <row r="120" spans="1:36" x14ac:dyDescent="0.15">
      <c r="A120" s="2">
        <v>42059</v>
      </c>
      <c r="B120" s="42">
        <v>0.19868179499999999</v>
      </c>
      <c r="C120" s="12">
        <f t="shared" si="35"/>
        <v>17166.107088000001</v>
      </c>
      <c r="D120" s="12">
        <f>Výpar!$F$18/28</f>
        <v>0</v>
      </c>
      <c r="E120" s="12">
        <f t="shared" si="36"/>
        <v>0</v>
      </c>
      <c r="F120" s="13">
        <f t="shared" si="37"/>
        <v>11664</v>
      </c>
      <c r="G120" s="13">
        <f t="shared" si="38"/>
        <v>7171.2000000000007</v>
      </c>
      <c r="H120" s="14">
        <f t="shared" si="38"/>
        <v>7171.2000000000007</v>
      </c>
      <c r="I120" s="15">
        <f t="shared" si="30"/>
        <v>26006.400000000001</v>
      </c>
      <c r="J120" s="15">
        <f t="shared" si="31"/>
        <v>-8840.2929120000008</v>
      </c>
      <c r="K120" s="15">
        <f t="shared" si="39"/>
        <v>5618159.7070880001</v>
      </c>
      <c r="L120" s="15">
        <f t="shared" si="40"/>
        <v>4495056.7500104513</v>
      </c>
      <c r="N120" s="2">
        <v>42059</v>
      </c>
      <c r="O120" s="42">
        <f t="shared" si="32"/>
        <v>6.5573643226415082E-2</v>
      </c>
      <c r="P120" s="12">
        <f t="shared" si="41"/>
        <v>5665.562774762263</v>
      </c>
      <c r="Q120" s="12">
        <f t="shared" si="42"/>
        <v>0</v>
      </c>
      <c r="R120" s="12">
        <f t="shared" si="43"/>
        <v>0</v>
      </c>
      <c r="S120" s="13">
        <f t="shared" si="44"/>
        <v>7171.2000000000007</v>
      </c>
      <c r="T120" s="13">
        <f t="shared" si="50"/>
        <v>0</v>
      </c>
      <c r="U120" s="14">
        <v>0</v>
      </c>
      <c r="V120" s="15">
        <f t="shared" si="51"/>
        <v>7171.2000000000007</v>
      </c>
      <c r="W120" s="15">
        <f t="shared" si="45"/>
        <v>-1505.6372252377378</v>
      </c>
      <c r="X120" s="15">
        <f t="shared" si="56"/>
        <v>6516494.3627747623</v>
      </c>
      <c r="Y120" s="15">
        <f t="shared" si="52"/>
        <v>2305910.9407967059</v>
      </c>
      <c r="Z120" s="15">
        <f t="shared" si="46"/>
        <v>6518000</v>
      </c>
      <c r="AB120" s="2">
        <v>42059</v>
      </c>
      <c r="AC120" s="12">
        <f t="shared" si="33"/>
        <v>1872.3264842716978</v>
      </c>
      <c r="AD120" s="12">
        <f t="shared" si="47"/>
        <v>0</v>
      </c>
      <c r="AE120" s="12">
        <f t="shared" si="55"/>
        <v>0</v>
      </c>
      <c r="AF120" s="13">
        <f t="shared" si="48"/>
        <v>4147.2</v>
      </c>
      <c r="AG120" s="15">
        <f t="shared" si="57"/>
        <v>4147.2</v>
      </c>
      <c r="AH120" s="15">
        <f t="shared" si="49"/>
        <v>-2274.8735157283018</v>
      </c>
      <c r="AI120" s="15">
        <f t="shared" si="53"/>
        <v>2943418.5764842718</v>
      </c>
      <c r="AJ120" s="15">
        <f t="shared" si="54"/>
        <v>522716.80283136095</v>
      </c>
    </row>
    <row r="121" spans="1:36" x14ac:dyDescent="0.15">
      <c r="A121" s="2">
        <v>42060</v>
      </c>
      <c r="B121" s="42">
        <v>0.62110770000000004</v>
      </c>
      <c r="C121" s="12">
        <f t="shared" si="35"/>
        <v>53663.705280000002</v>
      </c>
      <c r="D121" s="12">
        <f>Výpar!$F$18/28</f>
        <v>0</v>
      </c>
      <c r="E121" s="12">
        <f t="shared" si="36"/>
        <v>0</v>
      </c>
      <c r="F121" s="13">
        <f t="shared" si="37"/>
        <v>11664</v>
      </c>
      <c r="G121" s="13">
        <f t="shared" si="38"/>
        <v>7171.2000000000007</v>
      </c>
      <c r="H121" s="14">
        <f t="shared" si="38"/>
        <v>7171.2000000000007</v>
      </c>
      <c r="I121" s="15">
        <f t="shared" si="30"/>
        <v>26006.400000000001</v>
      </c>
      <c r="J121" s="15">
        <f t="shared" si="31"/>
        <v>27657.30528</v>
      </c>
      <c r="K121" s="15">
        <f t="shared" si="39"/>
        <v>5627000</v>
      </c>
      <c r="L121" s="15">
        <f t="shared" si="40"/>
        <v>4522714.0552904513</v>
      </c>
      <c r="N121" s="2">
        <v>42060</v>
      </c>
      <c r="O121" s="42">
        <f t="shared" si="32"/>
        <v>0.20499258487663277</v>
      </c>
      <c r="P121" s="12">
        <f t="shared" si="41"/>
        <v>17711.359333341072</v>
      </c>
      <c r="Q121" s="12">
        <f t="shared" si="42"/>
        <v>0</v>
      </c>
      <c r="R121" s="12">
        <f t="shared" si="43"/>
        <v>0</v>
      </c>
      <c r="S121" s="13">
        <f t="shared" si="44"/>
        <v>7171.2000000000007</v>
      </c>
      <c r="T121" s="13">
        <f t="shared" si="50"/>
        <v>0</v>
      </c>
      <c r="U121" s="14">
        <v>0</v>
      </c>
      <c r="V121" s="15">
        <f t="shared" si="51"/>
        <v>7171.2000000000007</v>
      </c>
      <c r="W121" s="15">
        <f t="shared" si="45"/>
        <v>10540.159333341071</v>
      </c>
      <c r="X121" s="15">
        <f t="shared" si="56"/>
        <v>6518000</v>
      </c>
      <c r="Y121" s="15">
        <f t="shared" si="52"/>
        <v>2316451.1001300472</v>
      </c>
      <c r="Z121" s="15">
        <f t="shared" si="46"/>
        <v>6518000</v>
      </c>
      <c r="AB121" s="2">
        <v>42060</v>
      </c>
      <c r="AC121" s="12">
        <f t="shared" si="33"/>
        <v>5853.1603073904198</v>
      </c>
      <c r="AD121" s="12">
        <f t="shared" si="47"/>
        <v>0</v>
      </c>
      <c r="AE121" s="12">
        <f t="shared" si="55"/>
        <v>0</v>
      </c>
      <c r="AF121" s="13">
        <f t="shared" si="48"/>
        <v>4147.2</v>
      </c>
      <c r="AG121" s="15">
        <f t="shared" si="57"/>
        <v>4147.2</v>
      </c>
      <c r="AH121" s="15">
        <f t="shared" si="49"/>
        <v>1705.96030739042</v>
      </c>
      <c r="AI121" s="15">
        <f t="shared" si="53"/>
        <v>2945124.5367916622</v>
      </c>
      <c r="AJ121" s="15">
        <f t="shared" si="54"/>
        <v>523853.84993041342</v>
      </c>
    </row>
    <row r="122" spans="1:36" x14ac:dyDescent="0.15">
      <c r="A122" s="2">
        <v>42061</v>
      </c>
      <c r="B122" s="42">
        <v>0.62195257800000003</v>
      </c>
      <c r="C122" s="12">
        <f t="shared" si="35"/>
        <v>53736.702739200002</v>
      </c>
      <c r="D122" s="12">
        <f>Výpar!$F$18/28</f>
        <v>0</v>
      </c>
      <c r="E122" s="12">
        <f t="shared" si="36"/>
        <v>0</v>
      </c>
      <c r="F122" s="13">
        <f t="shared" si="37"/>
        <v>11664</v>
      </c>
      <c r="G122" s="13">
        <f t="shared" si="38"/>
        <v>7171.2000000000007</v>
      </c>
      <c r="H122" s="14">
        <f t="shared" si="38"/>
        <v>7171.2000000000007</v>
      </c>
      <c r="I122" s="15">
        <f t="shared" si="30"/>
        <v>26006.400000000001</v>
      </c>
      <c r="J122" s="15">
        <f t="shared" si="31"/>
        <v>27730.3027392</v>
      </c>
      <c r="K122" s="15">
        <f t="shared" si="39"/>
        <v>5627000</v>
      </c>
      <c r="L122" s="15">
        <f t="shared" si="40"/>
        <v>4550444.3580296515</v>
      </c>
      <c r="N122" s="2">
        <v>42061</v>
      </c>
      <c r="O122" s="42">
        <f t="shared" si="32"/>
        <v>0.20527143140377357</v>
      </c>
      <c r="P122" s="12">
        <f t="shared" si="41"/>
        <v>17735.451673286036</v>
      </c>
      <c r="Q122" s="12">
        <f t="shared" si="42"/>
        <v>0</v>
      </c>
      <c r="R122" s="12">
        <f t="shared" si="43"/>
        <v>0</v>
      </c>
      <c r="S122" s="13">
        <f t="shared" si="44"/>
        <v>7171.2000000000007</v>
      </c>
      <c r="T122" s="13">
        <f t="shared" si="50"/>
        <v>0</v>
      </c>
      <c r="U122" s="14">
        <v>0</v>
      </c>
      <c r="V122" s="15">
        <f t="shared" si="51"/>
        <v>7171.2000000000007</v>
      </c>
      <c r="W122" s="15">
        <f t="shared" si="45"/>
        <v>10564.251673286035</v>
      </c>
      <c r="X122" s="15">
        <f t="shared" si="56"/>
        <v>6518000</v>
      </c>
      <c r="Y122" s="15">
        <f t="shared" si="52"/>
        <v>2327015.351803333</v>
      </c>
      <c r="Z122" s="15">
        <f t="shared" si="46"/>
        <v>6518000</v>
      </c>
      <c r="AB122" s="2">
        <v>42061</v>
      </c>
      <c r="AC122" s="12">
        <f t="shared" si="33"/>
        <v>5861.1222218445273</v>
      </c>
      <c r="AD122" s="12">
        <f t="shared" si="47"/>
        <v>0</v>
      </c>
      <c r="AE122" s="12">
        <f t="shared" si="55"/>
        <v>0</v>
      </c>
      <c r="AF122" s="13">
        <f t="shared" si="48"/>
        <v>4147.2</v>
      </c>
      <c r="AG122" s="15">
        <f t="shared" si="57"/>
        <v>4147.2</v>
      </c>
      <c r="AH122" s="15">
        <f t="shared" si="49"/>
        <v>1713.9222218445275</v>
      </c>
      <c r="AI122" s="15">
        <f t="shared" si="53"/>
        <v>2945693.45</v>
      </c>
      <c r="AJ122" s="15">
        <f t="shared" si="54"/>
        <v>525567.77215225797</v>
      </c>
    </row>
    <row r="123" spans="1:36" x14ac:dyDescent="0.15">
      <c r="A123" s="2">
        <v>42062</v>
      </c>
      <c r="B123" s="42">
        <v>0.20346442000000001</v>
      </c>
      <c r="C123" s="12">
        <f t="shared" si="35"/>
        <v>17579.325887999999</v>
      </c>
      <c r="D123" s="12">
        <f>Výpar!$F$18/28</f>
        <v>0</v>
      </c>
      <c r="E123" s="12">
        <f t="shared" si="36"/>
        <v>0</v>
      </c>
      <c r="F123" s="13">
        <f t="shared" si="37"/>
        <v>11664</v>
      </c>
      <c r="G123" s="13">
        <f t="shared" si="38"/>
        <v>7171.2000000000007</v>
      </c>
      <c r="H123" s="14">
        <f t="shared" si="38"/>
        <v>7171.2000000000007</v>
      </c>
      <c r="I123" s="15">
        <f t="shared" si="30"/>
        <v>26006.400000000001</v>
      </c>
      <c r="J123" s="15">
        <f t="shared" si="31"/>
        <v>-8427.0741120000021</v>
      </c>
      <c r="K123" s="15">
        <f t="shared" si="39"/>
        <v>5618572.9258880001</v>
      </c>
      <c r="L123" s="15">
        <f t="shared" si="40"/>
        <v>4533590.2098056516</v>
      </c>
      <c r="N123" s="2">
        <v>42062</v>
      </c>
      <c r="O123" s="42">
        <f t="shared" si="32"/>
        <v>6.7152117718432505E-2</v>
      </c>
      <c r="P123" s="12">
        <f t="shared" si="41"/>
        <v>5801.9429708725684</v>
      </c>
      <c r="Q123" s="12">
        <f t="shared" si="42"/>
        <v>0</v>
      </c>
      <c r="R123" s="12">
        <f t="shared" si="43"/>
        <v>0</v>
      </c>
      <c r="S123" s="13">
        <f t="shared" si="44"/>
        <v>7171.2000000000007</v>
      </c>
      <c r="T123" s="13">
        <f t="shared" si="50"/>
        <v>0</v>
      </c>
      <c r="U123" s="14">
        <v>0</v>
      </c>
      <c r="V123" s="15">
        <f t="shared" si="51"/>
        <v>7171.2000000000007</v>
      </c>
      <c r="W123" s="15">
        <f t="shared" si="45"/>
        <v>-1369.2570291274324</v>
      </c>
      <c r="X123" s="15">
        <f t="shared" si="56"/>
        <v>6516630.7429708727</v>
      </c>
      <c r="Y123" s="15">
        <f t="shared" si="52"/>
        <v>2324276.8377450784</v>
      </c>
      <c r="Z123" s="15">
        <f t="shared" si="46"/>
        <v>6518000</v>
      </c>
      <c r="AB123" s="2">
        <v>42062</v>
      </c>
      <c r="AC123" s="12">
        <f t="shared" si="33"/>
        <v>1917.3967205851959</v>
      </c>
      <c r="AD123" s="12">
        <f t="shared" si="47"/>
        <v>0</v>
      </c>
      <c r="AE123" s="12">
        <f t="shared" si="55"/>
        <v>0</v>
      </c>
      <c r="AF123" s="13">
        <f t="shared" si="48"/>
        <v>4147.2</v>
      </c>
      <c r="AG123" s="15">
        <f t="shared" si="57"/>
        <v>4147.2</v>
      </c>
      <c r="AH123" s="15">
        <f t="shared" si="49"/>
        <v>-2229.8032794148039</v>
      </c>
      <c r="AI123" s="15">
        <f t="shared" si="53"/>
        <v>2943463.6467205854</v>
      </c>
      <c r="AJ123" s="15">
        <f t="shared" si="54"/>
        <v>521108.16559342842</v>
      </c>
    </row>
    <row r="124" spans="1:36" x14ac:dyDescent="0.15">
      <c r="A124" s="2">
        <v>42063</v>
      </c>
      <c r="B124" s="42">
        <v>1.007686825</v>
      </c>
      <c r="C124" s="12">
        <f t="shared" si="35"/>
        <v>87064.141680000001</v>
      </c>
      <c r="D124" s="12">
        <f>Výpar!$F$18/28</f>
        <v>0</v>
      </c>
      <c r="E124" s="12">
        <f t="shared" si="36"/>
        <v>0</v>
      </c>
      <c r="F124" s="13">
        <f t="shared" si="37"/>
        <v>11664</v>
      </c>
      <c r="G124" s="13">
        <f t="shared" si="38"/>
        <v>7171.2000000000007</v>
      </c>
      <c r="H124" s="14">
        <f t="shared" si="38"/>
        <v>7171.2000000000007</v>
      </c>
      <c r="I124" s="15">
        <f t="shared" si="30"/>
        <v>26006.400000000001</v>
      </c>
      <c r="J124" s="15">
        <f t="shared" si="31"/>
        <v>61057.741679999999</v>
      </c>
      <c r="K124" s="15">
        <f t="shared" si="39"/>
        <v>5627000</v>
      </c>
      <c r="L124" s="15">
        <f t="shared" si="40"/>
        <v>4594647.9514856515</v>
      </c>
      <c r="N124" s="2">
        <v>42063</v>
      </c>
      <c r="O124" s="42">
        <f t="shared" si="32"/>
        <v>0.33258052830914364</v>
      </c>
      <c r="P124" s="12">
        <f t="shared" si="41"/>
        <v>28734.95764591001</v>
      </c>
      <c r="Q124" s="12">
        <f t="shared" si="42"/>
        <v>0</v>
      </c>
      <c r="R124" s="12">
        <f t="shared" si="43"/>
        <v>0</v>
      </c>
      <c r="S124" s="13">
        <f t="shared" si="44"/>
        <v>7171.2000000000007</v>
      </c>
      <c r="T124" s="13">
        <f t="shared" si="50"/>
        <v>0</v>
      </c>
      <c r="U124" s="14">
        <v>0</v>
      </c>
      <c r="V124" s="15">
        <f t="shared" si="51"/>
        <v>7171.2000000000007</v>
      </c>
      <c r="W124" s="15">
        <f t="shared" si="45"/>
        <v>21563.757645910009</v>
      </c>
      <c r="X124" s="15">
        <f t="shared" si="56"/>
        <v>6518000</v>
      </c>
      <c r="Y124" s="15">
        <f t="shared" si="52"/>
        <v>2345840.5953909885</v>
      </c>
      <c r="Z124" s="15">
        <f t="shared" si="46"/>
        <v>6518000</v>
      </c>
      <c r="AB124" s="2">
        <v>42063</v>
      </c>
      <c r="AC124" s="12">
        <f t="shared" si="33"/>
        <v>9496.1832325863561</v>
      </c>
      <c r="AD124" s="12">
        <f t="shared" si="47"/>
        <v>0</v>
      </c>
      <c r="AE124" s="12">
        <f t="shared" si="55"/>
        <v>0</v>
      </c>
      <c r="AF124" s="13">
        <f t="shared" si="48"/>
        <v>4147.2</v>
      </c>
      <c r="AG124" s="15">
        <f t="shared" si="57"/>
        <v>4147.2</v>
      </c>
      <c r="AH124" s="15">
        <f t="shared" si="49"/>
        <v>5348.9832325863563</v>
      </c>
      <c r="AI124" s="15">
        <f t="shared" si="53"/>
        <v>2945693.45</v>
      </c>
      <c r="AJ124" s="15">
        <f t="shared" si="54"/>
        <v>526457.14882601483</v>
      </c>
    </row>
    <row r="125" spans="1:36" x14ac:dyDescent="0.15">
      <c r="A125" s="2">
        <v>42064</v>
      </c>
      <c r="B125" s="42">
        <v>1.2887510959999999</v>
      </c>
      <c r="C125" s="12">
        <f t="shared" si="35"/>
        <v>111348.09469439999</v>
      </c>
      <c r="D125" s="12">
        <f>Výpar!$G$18/31</f>
        <v>0</v>
      </c>
      <c r="E125" s="12">
        <f t="shared" si="36"/>
        <v>0</v>
      </c>
      <c r="F125" s="13">
        <f t="shared" si="37"/>
        <v>11664</v>
      </c>
      <c r="G125" s="13">
        <f t="shared" si="38"/>
        <v>7171.2000000000007</v>
      </c>
      <c r="H125" s="14">
        <f t="shared" si="38"/>
        <v>7171.2000000000007</v>
      </c>
      <c r="I125" s="15">
        <f t="shared" si="30"/>
        <v>26006.400000000001</v>
      </c>
      <c r="J125" s="15">
        <f t="shared" si="31"/>
        <v>85341.694694399979</v>
      </c>
      <c r="K125" s="15">
        <f t="shared" si="39"/>
        <v>5627000</v>
      </c>
      <c r="L125" s="15">
        <f t="shared" si="40"/>
        <v>4679989.6461800514</v>
      </c>
      <c r="N125" s="2">
        <v>42064</v>
      </c>
      <c r="O125" s="42">
        <f t="shared" si="32"/>
        <v>0.42534397566095783</v>
      </c>
      <c r="P125" s="12">
        <f t="shared" si="41"/>
        <v>36749.719497106758</v>
      </c>
      <c r="Q125" s="12">
        <f t="shared" si="42"/>
        <v>0</v>
      </c>
      <c r="R125" s="12">
        <f t="shared" si="43"/>
        <v>0</v>
      </c>
      <c r="S125" s="13">
        <f t="shared" si="44"/>
        <v>7171.2000000000007</v>
      </c>
      <c r="T125" s="13">
        <f t="shared" si="50"/>
        <v>0</v>
      </c>
      <c r="U125" s="14">
        <v>0</v>
      </c>
      <c r="V125" s="15">
        <f t="shared" si="51"/>
        <v>7171.2000000000007</v>
      </c>
      <c r="W125" s="15">
        <f t="shared" si="45"/>
        <v>29578.519497106758</v>
      </c>
      <c r="X125" s="15">
        <f t="shared" si="56"/>
        <v>6518000</v>
      </c>
      <c r="Y125" s="15">
        <f t="shared" si="52"/>
        <v>2375419.1148880953</v>
      </c>
      <c r="Z125" s="15">
        <f t="shared" si="46"/>
        <v>6518000</v>
      </c>
      <c r="AB125" s="2">
        <v>42064</v>
      </c>
      <c r="AC125" s="12">
        <f t="shared" si="33"/>
        <v>12144.861126682377</v>
      </c>
      <c r="AD125" s="12">
        <f t="shared" si="47"/>
        <v>0</v>
      </c>
      <c r="AE125" s="12">
        <f t="shared" si="55"/>
        <v>0</v>
      </c>
      <c r="AF125" s="13">
        <f t="shared" si="48"/>
        <v>4147.2</v>
      </c>
      <c r="AG125" s="15">
        <f t="shared" si="57"/>
        <v>4147.2</v>
      </c>
      <c r="AH125" s="15">
        <f t="shared" si="49"/>
        <v>7997.6611266823775</v>
      </c>
      <c r="AI125" s="15">
        <f t="shared" si="53"/>
        <v>2945693.45</v>
      </c>
      <c r="AJ125" s="15">
        <f t="shared" si="54"/>
        <v>534454.80995269725</v>
      </c>
    </row>
    <row r="126" spans="1:36" x14ac:dyDescent="0.15">
      <c r="A126" s="2">
        <v>42065</v>
      </c>
      <c r="B126" s="42">
        <v>0.19868179499999999</v>
      </c>
      <c r="C126" s="12">
        <f t="shared" si="35"/>
        <v>17166.107088000001</v>
      </c>
      <c r="D126" s="12">
        <f>Výpar!$G$18/31</f>
        <v>0</v>
      </c>
      <c r="E126" s="12">
        <f t="shared" si="36"/>
        <v>0</v>
      </c>
      <c r="F126" s="13">
        <f t="shared" si="37"/>
        <v>11664</v>
      </c>
      <c r="G126" s="13">
        <f t="shared" si="38"/>
        <v>7171.2000000000007</v>
      </c>
      <c r="H126" s="14">
        <f t="shared" si="38"/>
        <v>7171.2000000000007</v>
      </c>
      <c r="I126" s="15">
        <f t="shared" si="30"/>
        <v>26006.400000000001</v>
      </c>
      <c r="J126" s="15">
        <f t="shared" si="31"/>
        <v>-8840.2929120000008</v>
      </c>
      <c r="K126" s="15">
        <f t="shared" si="39"/>
        <v>5618159.7070880001</v>
      </c>
      <c r="L126" s="15">
        <f t="shared" si="40"/>
        <v>4662309.0603560517</v>
      </c>
      <c r="N126" s="2">
        <v>42065</v>
      </c>
      <c r="O126" s="42">
        <f t="shared" si="32"/>
        <v>6.5573643226415082E-2</v>
      </c>
      <c r="P126" s="12">
        <f t="shared" si="41"/>
        <v>5665.562774762263</v>
      </c>
      <c r="Q126" s="12">
        <f t="shared" si="42"/>
        <v>0</v>
      </c>
      <c r="R126" s="12">
        <f t="shared" si="43"/>
        <v>0</v>
      </c>
      <c r="S126" s="13">
        <f t="shared" si="44"/>
        <v>7171.2000000000007</v>
      </c>
      <c r="T126" s="13">
        <f t="shared" si="50"/>
        <v>0</v>
      </c>
      <c r="U126" s="14">
        <v>0</v>
      </c>
      <c r="V126" s="15">
        <f t="shared" si="51"/>
        <v>7171.2000000000007</v>
      </c>
      <c r="W126" s="15">
        <f t="shared" si="45"/>
        <v>-1505.6372252377378</v>
      </c>
      <c r="X126" s="15">
        <f t="shared" si="56"/>
        <v>6516494.3627747623</v>
      </c>
      <c r="Y126" s="15">
        <f t="shared" si="52"/>
        <v>2372407.8404376199</v>
      </c>
      <c r="Z126" s="15">
        <f t="shared" si="46"/>
        <v>6518000</v>
      </c>
      <c r="AB126" s="2">
        <v>42065</v>
      </c>
      <c r="AC126" s="12">
        <f t="shared" si="33"/>
        <v>1872.3264842716978</v>
      </c>
      <c r="AD126" s="12">
        <f t="shared" si="47"/>
        <v>0</v>
      </c>
      <c r="AE126" s="12">
        <f t="shared" si="55"/>
        <v>0</v>
      </c>
      <c r="AF126" s="13">
        <f t="shared" si="48"/>
        <v>4147.2</v>
      </c>
      <c r="AG126" s="15">
        <f t="shared" si="57"/>
        <v>4147.2</v>
      </c>
      <c r="AH126" s="15">
        <f t="shared" si="49"/>
        <v>-2274.8735157283018</v>
      </c>
      <c r="AI126" s="15">
        <f t="shared" si="53"/>
        <v>2943418.5764842718</v>
      </c>
      <c r="AJ126" s="15">
        <f t="shared" si="54"/>
        <v>529905.06292124046</v>
      </c>
    </row>
    <row r="127" spans="1:36" x14ac:dyDescent="0.15">
      <c r="A127" s="2">
        <v>42066</v>
      </c>
      <c r="B127" s="42">
        <v>1.4259138629999999</v>
      </c>
      <c r="C127" s="12">
        <f t="shared" si="35"/>
        <v>123198.95776319999</v>
      </c>
      <c r="D127" s="12">
        <f>Výpar!$G$18/31</f>
        <v>0</v>
      </c>
      <c r="E127" s="12">
        <f t="shared" si="36"/>
        <v>0</v>
      </c>
      <c r="F127" s="13">
        <f t="shared" si="37"/>
        <v>11664</v>
      </c>
      <c r="G127" s="13">
        <f t="shared" si="38"/>
        <v>7171.2000000000007</v>
      </c>
      <c r="H127" s="14">
        <f t="shared" si="38"/>
        <v>7171.2000000000007</v>
      </c>
      <c r="I127" s="15">
        <f t="shared" si="30"/>
        <v>26006.400000000001</v>
      </c>
      <c r="J127" s="15">
        <f t="shared" si="31"/>
        <v>97192.557763199991</v>
      </c>
      <c r="K127" s="15">
        <f t="shared" si="39"/>
        <v>5627000</v>
      </c>
      <c r="L127" s="15">
        <f t="shared" si="40"/>
        <v>4759501.6181192519</v>
      </c>
      <c r="N127" s="2">
        <v>42066</v>
      </c>
      <c r="O127" s="42">
        <f t="shared" si="32"/>
        <v>0.4706136610249636</v>
      </c>
      <c r="P127" s="12">
        <f t="shared" si="41"/>
        <v>40661.020312556859</v>
      </c>
      <c r="Q127" s="12">
        <f t="shared" si="42"/>
        <v>0</v>
      </c>
      <c r="R127" s="12">
        <f t="shared" si="43"/>
        <v>0</v>
      </c>
      <c r="S127" s="13">
        <f t="shared" si="44"/>
        <v>7171.2000000000007</v>
      </c>
      <c r="T127" s="13">
        <f t="shared" si="50"/>
        <v>0</v>
      </c>
      <c r="U127" s="14">
        <v>0</v>
      </c>
      <c r="V127" s="15">
        <f t="shared" si="51"/>
        <v>7171.2000000000007</v>
      </c>
      <c r="W127" s="15">
        <f t="shared" si="45"/>
        <v>33489.820312556854</v>
      </c>
      <c r="X127" s="15">
        <f t="shared" si="56"/>
        <v>6518000</v>
      </c>
      <c r="Y127" s="15">
        <f t="shared" si="52"/>
        <v>2405897.6607501768</v>
      </c>
      <c r="Z127" s="15">
        <f t="shared" si="46"/>
        <v>6518000</v>
      </c>
      <c r="AB127" s="2">
        <v>42066</v>
      </c>
      <c r="AC127" s="12">
        <f t="shared" si="33"/>
        <v>13437.448005666876</v>
      </c>
      <c r="AD127" s="12">
        <f t="shared" si="47"/>
        <v>0</v>
      </c>
      <c r="AE127" s="12">
        <f t="shared" si="55"/>
        <v>0</v>
      </c>
      <c r="AF127" s="13">
        <f t="shared" si="48"/>
        <v>4147.2</v>
      </c>
      <c r="AG127" s="15">
        <f t="shared" si="57"/>
        <v>4147.2</v>
      </c>
      <c r="AH127" s="15">
        <f t="shared" si="49"/>
        <v>9290.2480056668755</v>
      </c>
      <c r="AI127" s="15">
        <f t="shared" si="53"/>
        <v>2945693.45</v>
      </c>
      <c r="AJ127" s="15">
        <f t="shared" si="54"/>
        <v>539195.31092690735</v>
      </c>
    </row>
    <row r="128" spans="1:36" x14ac:dyDescent="0.15">
      <c r="A128" s="2">
        <v>42067</v>
      </c>
      <c r="B128" s="42">
        <v>1.0327726989999999</v>
      </c>
      <c r="C128" s="12">
        <f t="shared" si="35"/>
        <v>89231.561193599991</v>
      </c>
      <c r="D128" s="12">
        <f>Výpar!$G$18/31</f>
        <v>0</v>
      </c>
      <c r="E128" s="12">
        <f t="shared" si="36"/>
        <v>0</v>
      </c>
      <c r="F128" s="13">
        <f t="shared" si="37"/>
        <v>11664</v>
      </c>
      <c r="G128" s="13">
        <f t="shared" si="38"/>
        <v>7171.2000000000007</v>
      </c>
      <c r="H128" s="14">
        <f t="shared" si="38"/>
        <v>7171.2000000000007</v>
      </c>
      <c r="I128" s="15">
        <f t="shared" si="30"/>
        <v>26006.400000000001</v>
      </c>
      <c r="J128" s="15">
        <f t="shared" si="31"/>
        <v>63225.16119359999</v>
      </c>
      <c r="K128" s="15">
        <f t="shared" si="39"/>
        <v>5627000</v>
      </c>
      <c r="L128" s="15">
        <f t="shared" si="40"/>
        <v>4822726.7793128518</v>
      </c>
      <c r="N128" s="2">
        <v>42067</v>
      </c>
      <c r="O128" s="42">
        <f t="shared" si="32"/>
        <v>0.34085995900232213</v>
      </c>
      <c r="P128" s="12">
        <f t="shared" si="41"/>
        <v>29450.300457800633</v>
      </c>
      <c r="Q128" s="12">
        <f t="shared" si="42"/>
        <v>0</v>
      </c>
      <c r="R128" s="12">
        <f t="shared" si="43"/>
        <v>0</v>
      </c>
      <c r="S128" s="13">
        <f t="shared" si="44"/>
        <v>7171.2000000000007</v>
      </c>
      <c r="T128" s="13">
        <f t="shared" si="50"/>
        <v>0</v>
      </c>
      <c r="U128" s="14">
        <v>0</v>
      </c>
      <c r="V128" s="15">
        <f t="shared" si="51"/>
        <v>7171.2000000000007</v>
      </c>
      <c r="W128" s="15">
        <f t="shared" si="45"/>
        <v>22279.100457800632</v>
      </c>
      <c r="X128" s="15">
        <f t="shared" si="56"/>
        <v>6518000</v>
      </c>
      <c r="Y128" s="15">
        <f t="shared" si="52"/>
        <v>2428176.7612079773</v>
      </c>
      <c r="Z128" s="15">
        <f t="shared" si="46"/>
        <v>6518000</v>
      </c>
      <c r="AB128" s="2">
        <v>42067</v>
      </c>
      <c r="AC128" s="12">
        <f t="shared" si="33"/>
        <v>9732.5861011597081</v>
      </c>
      <c r="AD128" s="12">
        <f t="shared" si="47"/>
        <v>0</v>
      </c>
      <c r="AE128" s="12">
        <f t="shared" si="55"/>
        <v>0</v>
      </c>
      <c r="AF128" s="13">
        <f t="shared" si="48"/>
        <v>4147.2</v>
      </c>
      <c r="AG128" s="15">
        <f t="shared" si="57"/>
        <v>4147.2</v>
      </c>
      <c r="AH128" s="15">
        <f t="shared" si="49"/>
        <v>5585.3861011597082</v>
      </c>
      <c r="AI128" s="15">
        <f t="shared" si="53"/>
        <v>2945693.45</v>
      </c>
      <c r="AJ128" s="15">
        <f t="shared" si="54"/>
        <v>544780.69702806708</v>
      </c>
    </row>
    <row r="129" spans="1:36" x14ac:dyDescent="0.15">
      <c r="A129" s="2">
        <v>42068</v>
      </c>
      <c r="B129" s="42">
        <v>0.63207606100000002</v>
      </c>
      <c r="C129" s="12">
        <f t="shared" si="35"/>
        <v>54611.371670400003</v>
      </c>
      <c r="D129" s="12">
        <f>Výpar!$G$18/31</f>
        <v>0</v>
      </c>
      <c r="E129" s="12">
        <f t="shared" si="36"/>
        <v>0</v>
      </c>
      <c r="F129" s="13">
        <f t="shared" si="37"/>
        <v>11664</v>
      </c>
      <c r="G129" s="13">
        <f t="shared" si="38"/>
        <v>7171.2000000000007</v>
      </c>
      <c r="H129" s="14">
        <f t="shared" si="38"/>
        <v>7171.2000000000007</v>
      </c>
      <c r="I129" s="15">
        <f t="shared" si="30"/>
        <v>26006.400000000001</v>
      </c>
      <c r="J129" s="15">
        <f t="shared" si="31"/>
        <v>28604.971670400002</v>
      </c>
      <c r="K129" s="15">
        <f t="shared" si="39"/>
        <v>5627000</v>
      </c>
      <c r="L129" s="15">
        <f t="shared" si="40"/>
        <v>4851331.7509832522</v>
      </c>
      <c r="N129" s="2">
        <v>42068</v>
      </c>
      <c r="O129" s="42">
        <f t="shared" si="32"/>
        <v>0.20861262158403479</v>
      </c>
      <c r="P129" s="12">
        <f t="shared" si="41"/>
        <v>18024.130504860605</v>
      </c>
      <c r="Q129" s="12">
        <f t="shared" si="42"/>
        <v>0</v>
      </c>
      <c r="R129" s="12">
        <f t="shared" si="43"/>
        <v>0</v>
      </c>
      <c r="S129" s="13">
        <f t="shared" si="44"/>
        <v>7171.2000000000007</v>
      </c>
      <c r="T129" s="13">
        <f t="shared" si="50"/>
        <v>0</v>
      </c>
      <c r="U129" s="14">
        <v>0</v>
      </c>
      <c r="V129" s="15">
        <f t="shared" si="51"/>
        <v>7171.2000000000007</v>
      </c>
      <c r="W129" s="15">
        <f t="shared" si="45"/>
        <v>10852.930504860604</v>
      </c>
      <c r="X129" s="15">
        <f t="shared" si="56"/>
        <v>6518000</v>
      </c>
      <c r="Y129" s="15">
        <f t="shared" si="52"/>
        <v>2439029.6917128381</v>
      </c>
      <c r="Z129" s="15">
        <f t="shared" si="46"/>
        <v>6518000</v>
      </c>
      <c r="AB129" s="2">
        <v>42068</v>
      </c>
      <c r="AC129" s="12">
        <f t="shared" si="33"/>
        <v>5956.5233396669937</v>
      </c>
      <c r="AD129" s="12">
        <f t="shared" si="47"/>
        <v>0</v>
      </c>
      <c r="AE129" s="12">
        <f t="shared" si="55"/>
        <v>0</v>
      </c>
      <c r="AF129" s="13">
        <f t="shared" si="48"/>
        <v>4147.2</v>
      </c>
      <c r="AG129" s="15">
        <f t="shared" si="57"/>
        <v>4147.2</v>
      </c>
      <c r="AH129" s="15">
        <f t="shared" si="49"/>
        <v>1809.3233396669939</v>
      </c>
      <c r="AI129" s="15">
        <f t="shared" si="53"/>
        <v>2945693.45</v>
      </c>
      <c r="AJ129" s="15">
        <f t="shared" si="54"/>
        <v>546590.02036773402</v>
      </c>
    </row>
    <row r="130" spans="1:36" x14ac:dyDescent="0.15">
      <c r="A130" s="2">
        <v>42069</v>
      </c>
      <c r="B130" s="42">
        <v>1.065470328</v>
      </c>
      <c r="C130" s="12">
        <f t="shared" si="35"/>
        <v>92056.636339199991</v>
      </c>
      <c r="D130" s="12">
        <f>Výpar!$G$18/31</f>
        <v>0</v>
      </c>
      <c r="E130" s="12">
        <f t="shared" si="36"/>
        <v>0</v>
      </c>
      <c r="F130" s="13">
        <f t="shared" si="37"/>
        <v>11664</v>
      </c>
      <c r="G130" s="13">
        <f t="shared" si="38"/>
        <v>7171.2000000000007</v>
      </c>
      <c r="H130" s="14">
        <f t="shared" si="38"/>
        <v>7171.2000000000007</v>
      </c>
      <c r="I130" s="15">
        <f t="shared" si="30"/>
        <v>26006.400000000001</v>
      </c>
      <c r="J130" s="15">
        <f t="shared" si="31"/>
        <v>66050.236339199997</v>
      </c>
      <c r="K130" s="15">
        <f t="shared" si="39"/>
        <v>5627000</v>
      </c>
      <c r="L130" s="15">
        <f t="shared" si="40"/>
        <v>4917381.9873224525</v>
      </c>
      <c r="N130" s="2">
        <v>42069</v>
      </c>
      <c r="O130" s="42">
        <f t="shared" si="32"/>
        <v>0.35165160027169806</v>
      </c>
      <c r="P130" s="12">
        <f t="shared" si="41"/>
        <v>30382.698263474711</v>
      </c>
      <c r="Q130" s="12">
        <f t="shared" si="42"/>
        <v>0</v>
      </c>
      <c r="R130" s="12">
        <f t="shared" si="43"/>
        <v>0</v>
      </c>
      <c r="S130" s="13">
        <f t="shared" si="44"/>
        <v>7171.2000000000007</v>
      </c>
      <c r="T130" s="13">
        <f t="shared" si="50"/>
        <v>0</v>
      </c>
      <c r="U130" s="14">
        <v>0</v>
      </c>
      <c r="V130" s="15">
        <f t="shared" si="51"/>
        <v>7171.2000000000007</v>
      </c>
      <c r="W130" s="15">
        <f t="shared" si="45"/>
        <v>23211.49826347471</v>
      </c>
      <c r="X130" s="15">
        <f t="shared" si="56"/>
        <v>6518000</v>
      </c>
      <c r="Y130" s="15">
        <f t="shared" si="52"/>
        <v>2462241.1899763127</v>
      </c>
      <c r="Z130" s="15">
        <f t="shared" si="46"/>
        <v>6518000</v>
      </c>
      <c r="AB130" s="2">
        <v>42069</v>
      </c>
      <c r="AC130" s="12">
        <f t="shared" si="33"/>
        <v>10040.720204486035</v>
      </c>
      <c r="AD130" s="12">
        <f t="shared" si="47"/>
        <v>0</v>
      </c>
      <c r="AE130" s="12">
        <f t="shared" si="55"/>
        <v>0</v>
      </c>
      <c r="AF130" s="13">
        <f t="shared" si="48"/>
        <v>4147.2</v>
      </c>
      <c r="AG130" s="15">
        <f t="shared" si="57"/>
        <v>4147.2</v>
      </c>
      <c r="AH130" s="15">
        <f t="shared" si="49"/>
        <v>5893.5202044860353</v>
      </c>
      <c r="AI130" s="15">
        <f t="shared" si="53"/>
        <v>2945693.45</v>
      </c>
      <c r="AJ130" s="15">
        <f t="shared" si="54"/>
        <v>552483.54057222011</v>
      </c>
    </row>
    <row r="131" spans="1:36" x14ac:dyDescent="0.15">
      <c r="A131" s="2">
        <v>42070</v>
      </c>
      <c r="B131" s="42">
        <v>1.072692693</v>
      </c>
      <c r="C131" s="12">
        <f t="shared" si="35"/>
        <v>92680.648675200006</v>
      </c>
      <c r="D131" s="12">
        <f>Výpar!$G$18/31</f>
        <v>0</v>
      </c>
      <c r="E131" s="12">
        <f t="shared" si="36"/>
        <v>0</v>
      </c>
      <c r="F131" s="13">
        <f t="shared" si="37"/>
        <v>11664</v>
      </c>
      <c r="G131" s="13">
        <f t="shared" si="38"/>
        <v>7171.2000000000007</v>
      </c>
      <c r="H131" s="14">
        <f t="shared" si="38"/>
        <v>7171.2000000000007</v>
      </c>
      <c r="I131" s="15">
        <f t="shared" si="30"/>
        <v>26006.400000000001</v>
      </c>
      <c r="J131" s="15">
        <f t="shared" si="31"/>
        <v>66674.248675200011</v>
      </c>
      <c r="K131" s="15">
        <f t="shared" si="39"/>
        <v>5627000</v>
      </c>
      <c r="L131" s="15">
        <f t="shared" si="40"/>
        <v>4984056.2359976526</v>
      </c>
      <c r="N131" s="2">
        <v>42070</v>
      </c>
      <c r="O131" s="42">
        <f t="shared" si="32"/>
        <v>0.35403529519332366</v>
      </c>
      <c r="P131" s="12">
        <f t="shared" si="41"/>
        <v>30588.649504703164</v>
      </c>
      <c r="Q131" s="12">
        <f t="shared" si="42"/>
        <v>0</v>
      </c>
      <c r="R131" s="12">
        <f t="shared" si="43"/>
        <v>0</v>
      </c>
      <c r="S131" s="13">
        <f t="shared" si="44"/>
        <v>7171.2000000000007</v>
      </c>
      <c r="T131" s="13">
        <f t="shared" si="50"/>
        <v>0</v>
      </c>
      <c r="U131" s="14">
        <v>0</v>
      </c>
      <c r="V131" s="15">
        <f t="shared" si="51"/>
        <v>7171.2000000000007</v>
      </c>
      <c r="W131" s="15">
        <f t="shared" si="45"/>
        <v>23417.449504703163</v>
      </c>
      <c r="X131" s="15">
        <f t="shared" si="56"/>
        <v>6518000</v>
      </c>
      <c r="Y131" s="15">
        <f t="shared" si="52"/>
        <v>2485658.639481016</v>
      </c>
      <c r="Z131" s="15">
        <f t="shared" si="46"/>
        <v>6518000</v>
      </c>
      <c r="AB131" s="2">
        <v>42070</v>
      </c>
      <c r="AC131" s="12">
        <f t="shared" si="33"/>
        <v>10108.781927345835</v>
      </c>
      <c r="AD131" s="12">
        <f t="shared" si="47"/>
        <v>0</v>
      </c>
      <c r="AE131" s="12">
        <f t="shared" si="55"/>
        <v>0</v>
      </c>
      <c r="AF131" s="13">
        <f t="shared" si="48"/>
        <v>4147.2</v>
      </c>
      <c r="AG131" s="15">
        <f t="shared" si="57"/>
        <v>4147.2</v>
      </c>
      <c r="AH131" s="15">
        <f t="shared" si="49"/>
        <v>5961.5819273458355</v>
      </c>
      <c r="AI131" s="15">
        <f t="shared" si="53"/>
        <v>2945693.45</v>
      </c>
      <c r="AJ131" s="15">
        <f t="shared" si="54"/>
        <v>558445.12249956594</v>
      </c>
    </row>
    <row r="132" spans="1:36" x14ac:dyDescent="0.15">
      <c r="A132" s="2">
        <v>42071</v>
      </c>
      <c r="B132" s="42">
        <v>1.014325433</v>
      </c>
      <c r="C132" s="12">
        <f t="shared" si="35"/>
        <v>87637.717411200007</v>
      </c>
      <c r="D132" s="12">
        <f>Výpar!$G$18/31</f>
        <v>0</v>
      </c>
      <c r="E132" s="12">
        <f t="shared" si="36"/>
        <v>0</v>
      </c>
      <c r="F132" s="13">
        <f t="shared" si="37"/>
        <v>11664</v>
      </c>
      <c r="G132" s="13">
        <f t="shared" si="38"/>
        <v>7171.2000000000007</v>
      </c>
      <c r="H132" s="14">
        <f t="shared" si="38"/>
        <v>7171.2000000000007</v>
      </c>
      <c r="I132" s="15">
        <f t="shared" si="30"/>
        <v>26006.400000000001</v>
      </c>
      <c r="J132" s="15">
        <f t="shared" si="31"/>
        <v>61631.317411200005</v>
      </c>
      <c r="K132" s="15">
        <f t="shared" si="39"/>
        <v>5627000</v>
      </c>
      <c r="L132" s="15">
        <f t="shared" si="40"/>
        <v>5045687.5534088528</v>
      </c>
      <c r="N132" s="2">
        <v>42071</v>
      </c>
      <c r="O132" s="42">
        <f t="shared" si="32"/>
        <v>0.33477155800319297</v>
      </c>
      <c r="P132" s="12">
        <f t="shared" si="41"/>
        <v>28924.262611475871</v>
      </c>
      <c r="Q132" s="12">
        <f t="shared" si="42"/>
        <v>0</v>
      </c>
      <c r="R132" s="12">
        <f t="shared" si="43"/>
        <v>0</v>
      </c>
      <c r="S132" s="13">
        <f t="shared" si="44"/>
        <v>7171.2000000000007</v>
      </c>
      <c r="T132" s="13">
        <f t="shared" si="50"/>
        <v>0</v>
      </c>
      <c r="U132" s="14">
        <v>0</v>
      </c>
      <c r="V132" s="15">
        <f t="shared" si="51"/>
        <v>7171.2000000000007</v>
      </c>
      <c r="W132" s="15">
        <f t="shared" si="45"/>
        <v>21753.062611475871</v>
      </c>
      <c r="X132" s="15">
        <f t="shared" si="56"/>
        <v>6518000</v>
      </c>
      <c r="Y132" s="15">
        <f t="shared" si="52"/>
        <v>2507411.702092492</v>
      </c>
      <c r="Z132" s="15">
        <f t="shared" si="46"/>
        <v>6518000</v>
      </c>
      <c r="AB132" s="2">
        <v>42071</v>
      </c>
      <c r="AC132" s="12">
        <f t="shared" si="33"/>
        <v>9558.7437785946004</v>
      </c>
      <c r="AD132" s="12">
        <f t="shared" si="47"/>
        <v>0</v>
      </c>
      <c r="AE132" s="12">
        <f t="shared" si="55"/>
        <v>0</v>
      </c>
      <c r="AF132" s="13">
        <f t="shared" si="48"/>
        <v>4147.2</v>
      </c>
      <c r="AG132" s="15">
        <f t="shared" si="57"/>
        <v>4147.2</v>
      </c>
      <c r="AH132" s="15">
        <f t="shared" si="49"/>
        <v>5411.5437785946006</v>
      </c>
      <c r="AI132" s="15">
        <f t="shared" si="53"/>
        <v>2945693.45</v>
      </c>
      <c r="AJ132" s="15">
        <f t="shared" si="54"/>
        <v>563856.66627816053</v>
      </c>
    </row>
    <row r="133" spans="1:36" x14ac:dyDescent="0.15">
      <c r="A133" s="2">
        <v>42072</v>
      </c>
      <c r="B133" s="42">
        <v>0.62669397299999996</v>
      </c>
      <c r="C133" s="12">
        <f t="shared" si="35"/>
        <v>54146.359267199994</v>
      </c>
      <c r="D133" s="12">
        <f>Výpar!$G$18/31</f>
        <v>0</v>
      </c>
      <c r="E133" s="12">
        <f t="shared" si="36"/>
        <v>0</v>
      </c>
      <c r="F133" s="13">
        <f t="shared" si="37"/>
        <v>11664</v>
      </c>
      <c r="G133" s="13">
        <f t="shared" si="38"/>
        <v>7171.2000000000007</v>
      </c>
      <c r="H133" s="14">
        <f t="shared" si="38"/>
        <v>7171.2000000000007</v>
      </c>
      <c r="I133" s="15">
        <f t="shared" ref="I133:I196" si="58">SUM(F133:H133)</f>
        <v>26006.400000000001</v>
      </c>
      <c r="J133" s="15">
        <f t="shared" ref="J133:J196" si="59">C133-(E133+I133)</f>
        <v>28139.959267199993</v>
      </c>
      <c r="K133" s="15">
        <f t="shared" si="39"/>
        <v>5627000</v>
      </c>
      <c r="L133" s="15">
        <f t="shared" si="40"/>
        <v>5073827.5126760527</v>
      </c>
      <c r="N133" s="2">
        <v>42072</v>
      </c>
      <c r="O133" s="42">
        <f t="shared" ref="O133:O196" si="60">B133*90.96/275.6</f>
        <v>0.20683629820058053</v>
      </c>
      <c r="P133" s="12">
        <f t="shared" si="41"/>
        <v>17870.656164530159</v>
      </c>
      <c r="Q133" s="12">
        <f t="shared" si="42"/>
        <v>0</v>
      </c>
      <c r="R133" s="12">
        <f t="shared" si="43"/>
        <v>0</v>
      </c>
      <c r="S133" s="13">
        <f t="shared" si="44"/>
        <v>7171.2000000000007</v>
      </c>
      <c r="T133" s="13">
        <f t="shared" si="50"/>
        <v>0</v>
      </c>
      <c r="U133" s="14">
        <v>0</v>
      </c>
      <c r="V133" s="15">
        <f t="shared" si="51"/>
        <v>7171.2000000000007</v>
      </c>
      <c r="W133" s="15">
        <f t="shared" si="45"/>
        <v>10699.456164530158</v>
      </c>
      <c r="X133" s="15">
        <f t="shared" si="56"/>
        <v>6518000</v>
      </c>
      <c r="Y133" s="15">
        <f t="shared" si="52"/>
        <v>2518111.158257022</v>
      </c>
      <c r="Z133" s="15">
        <f t="shared" si="46"/>
        <v>6518000</v>
      </c>
      <c r="AB133" s="2">
        <v>42072</v>
      </c>
      <c r="AC133" s="12">
        <f t="shared" ref="AC133:AC196" si="61">P133*30.06/90.96</f>
        <v>5905.8039171699274</v>
      </c>
      <c r="AD133" s="12">
        <f t="shared" si="47"/>
        <v>0</v>
      </c>
      <c r="AE133" s="12">
        <f t="shared" si="55"/>
        <v>0</v>
      </c>
      <c r="AF133" s="13">
        <f t="shared" si="48"/>
        <v>4147.2</v>
      </c>
      <c r="AG133" s="15">
        <f t="shared" ref="AG133:AG164" si="62">SUM(AF133:AF133)</f>
        <v>4147.2</v>
      </c>
      <c r="AH133" s="15">
        <f t="shared" si="49"/>
        <v>1758.6039171699276</v>
      </c>
      <c r="AI133" s="15">
        <f t="shared" si="53"/>
        <v>2945693.45</v>
      </c>
      <c r="AJ133" s="15">
        <f t="shared" si="54"/>
        <v>565615.27019533049</v>
      </c>
    </row>
    <row r="134" spans="1:36" x14ac:dyDescent="0.15">
      <c r="A134" s="2">
        <v>42073</v>
      </c>
      <c r="B134" s="42">
        <v>0.61917972899999996</v>
      </c>
      <c r="C134" s="12">
        <f t="shared" ref="C134:C197" si="63">B134*86400</f>
        <v>53497.128585599996</v>
      </c>
      <c r="D134" s="12">
        <f>Výpar!$G$18/31</f>
        <v>0</v>
      </c>
      <c r="E134" s="12">
        <f t="shared" ref="E134:E197" si="64">D134*1.03</f>
        <v>0</v>
      </c>
      <c r="F134" s="13">
        <f t="shared" ref="F134:F197" si="65">0.135*86400</f>
        <v>11664</v>
      </c>
      <c r="G134" s="13">
        <f t="shared" ref="G134:H197" si="66">0.083*86400</f>
        <v>7171.2000000000007</v>
      </c>
      <c r="H134" s="14">
        <f t="shared" si="66"/>
        <v>7171.2000000000007</v>
      </c>
      <c r="I134" s="15">
        <f t="shared" si="58"/>
        <v>26006.400000000001</v>
      </c>
      <c r="J134" s="15">
        <f t="shared" si="59"/>
        <v>27490.728585599994</v>
      </c>
      <c r="K134" s="15">
        <f t="shared" ref="K134:K197" si="67">IF(IF(J134+K133&gt;$L$2,$L$2,J134+K133)&lt;0,0,IF(J134+K133&gt;$L$2,$L$2,J134+K133))</f>
        <v>5627000</v>
      </c>
      <c r="L134" s="15">
        <f t="shared" ref="L134:L197" si="68">IF((IF($L$2&lt;=K134,J134,J134+K134-$L$2)+L133)&lt;0,0,IF($L$2&lt;=K134,J134,J134+K134-$L$2)+L133)</f>
        <v>5101318.2412616527</v>
      </c>
      <c r="N134" s="2">
        <v>42073</v>
      </c>
      <c r="O134" s="42">
        <f t="shared" si="60"/>
        <v>0.2043562705001451</v>
      </c>
      <c r="P134" s="12">
        <f t="shared" ref="P134:P197" si="69">O134*86400</f>
        <v>17656.381771212538</v>
      </c>
      <c r="Q134" s="12">
        <f t="shared" ref="Q134:Q197" si="70">D134*1124000/3935000</f>
        <v>0</v>
      </c>
      <c r="R134" s="12">
        <f t="shared" ref="R134:R197" si="71">Q134*1.03</f>
        <v>0</v>
      </c>
      <c r="S134" s="13">
        <f t="shared" ref="S134:S197" si="72">0.083*86400</f>
        <v>7171.2000000000007</v>
      </c>
      <c r="T134" s="13">
        <f t="shared" si="50"/>
        <v>0</v>
      </c>
      <c r="U134" s="14">
        <v>0</v>
      </c>
      <c r="V134" s="15">
        <f t="shared" si="51"/>
        <v>7171.2000000000007</v>
      </c>
      <c r="W134" s="15">
        <f t="shared" ref="W134:W197" si="73">P134+T134-(R134+V134)</f>
        <v>10485.181771212538</v>
      </c>
      <c r="X134" s="15">
        <f t="shared" si="56"/>
        <v>6518000</v>
      </c>
      <c r="Y134" s="15">
        <f t="shared" si="52"/>
        <v>2528596.3400282348</v>
      </c>
      <c r="Z134" s="15">
        <f t="shared" ref="Z134:Z197" si="74">$Y$2</f>
        <v>6518000</v>
      </c>
      <c r="AB134" s="2">
        <v>42073</v>
      </c>
      <c r="AC134" s="12">
        <f t="shared" si="61"/>
        <v>5834.9916011724818</v>
      </c>
      <c r="AD134" s="12">
        <f t="shared" ref="AD134:AD197" si="75">$D134*440751.35/3935000</f>
        <v>0</v>
      </c>
      <c r="AE134" s="12">
        <f t="shared" si="55"/>
        <v>0</v>
      </c>
      <c r="AF134" s="13">
        <f t="shared" ref="AF134:AF197" si="76">0.048*86400</f>
        <v>4147.2</v>
      </c>
      <c r="AG134" s="15">
        <f t="shared" si="62"/>
        <v>4147.2</v>
      </c>
      <c r="AH134" s="15">
        <f t="shared" ref="AH134:AH197" si="77">AC134-(AE134+AG134)</f>
        <v>1687.7916011724819</v>
      </c>
      <c r="AI134" s="15">
        <f t="shared" si="53"/>
        <v>2945693.45</v>
      </c>
      <c r="AJ134" s="15">
        <f t="shared" si="54"/>
        <v>567303.06179650303</v>
      </c>
    </row>
    <row r="135" spans="1:36" x14ac:dyDescent="0.15">
      <c r="A135" s="2">
        <v>42074</v>
      </c>
      <c r="B135" s="42">
        <v>1.040023205</v>
      </c>
      <c r="C135" s="12">
        <f t="shared" si="63"/>
        <v>89858.004912000004</v>
      </c>
      <c r="D135" s="12">
        <f>Výpar!$G$18/31</f>
        <v>0</v>
      </c>
      <c r="E135" s="12">
        <f t="shared" si="64"/>
        <v>0</v>
      </c>
      <c r="F135" s="13">
        <f t="shared" si="65"/>
        <v>11664</v>
      </c>
      <c r="G135" s="13">
        <f t="shared" si="66"/>
        <v>7171.2000000000007</v>
      </c>
      <c r="H135" s="14">
        <f t="shared" si="66"/>
        <v>7171.2000000000007</v>
      </c>
      <c r="I135" s="15">
        <f t="shared" si="58"/>
        <v>26006.400000000001</v>
      </c>
      <c r="J135" s="15">
        <f t="shared" si="59"/>
        <v>63851.604912000003</v>
      </c>
      <c r="K135" s="15">
        <f t="shared" si="67"/>
        <v>5627000</v>
      </c>
      <c r="L135" s="15">
        <f t="shared" si="68"/>
        <v>5165169.8461736524</v>
      </c>
      <c r="N135" s="2">
        <v>42074</v>
      </c>
      <c r="O135" s="42">
        <f t="shared" si="60"/>
        <v>0.34325294167924525</v>
      </c>
      <c r="P135" s="12">
        <f t="shared" si="69"/>
        <v>29657.054161086791</v>
      </c>
      <c r="Q135" s="12">
        <f t="shared" si="70"/>
        <v>0</v>
      </c>
      <c r="R135" s="12">
        <f t="shared" si="71"/>
        <v>0</v>
      </c>
      <c r="S135" s="13">
        <f t="shared" si="72"/>
        <v>7171.2000000000007</v>
      </c>
      <c r="T135" s="13">
        <f t="shared" ref="T135:T168" si="78">AG135-$AG$5</f>
        <v>0</v>
      </c>
      <c r="U135" s="14">
        <v>0</v>
      </c>
      <c r="V135" s="15">
        <f t="shared" ref="V135:V162" si="79">SUM(S135:U135)</f>
        <v>7171.2000000000007</v>
      </c>
      <c r="W135" s="15">
        <f t="shared" si="73"/>
        <v>22485.854161086791</v>
      </c>
      <c r="X135" s="15">
        <f t="shared" si="56"/>
        <v>6518000</v>
      </c>
      <c r="Y135" s="15">
        <f t="shared" ref="Y135:Y198" si="80">IF((IF($Y$2&lt;=X135,W135,W135+X135-$Y$2)+Y134)&lt;0,0,IF($Y$2&lt;=X135,W135,W135+X135-$Y$2)+Y134)</f>
        <v>2551082.1941893217</v>
      </c>
      <c r="Z135" s="15">
        <f t="shared" si="74"/>
        <v>6518000</v>
      </c>
      <c r="AB135" s="2">
        <v>42074</v>
      </c>
      <c r="AC135" s="12">
        <f t="shared" si="61"/>
        <v>9800.9130176150938</v>
      </c>
      <c r="AD135" s="12">
        <f t="shared" si="75"/>
        <v>0</v>
      </c>
      <c r="AE135" s="12">
        <f t="shared" si="55"/>
        <v>0</v>
      </c>
      <c r="AF135" s="13">
        <f t="shared" si="76"/>
        <v>4147.2</v>
      </c>
      <c r="AG135" s="15">
        <f t="shared" si="62"/>
        <v>4147.2</v>
      </c>
      <c r="AH135" s="15">
        <f t="shared" si="77"/>
        <v>5653.713017615094</v>
      </c>
      <c r="AI135" s="15">
        <f t="shared" ref="AI135:AI198" si="81">IF(IF(AH135+AI134&gt;$AJ$2,$AJ$2,AH135+AI134)&lt;0,0,IF(AH135+AI134&gt;$AJ$2,$AJ$2,AH135+AI134))</f>
        <v>2945693.45</v>
      </c>
      <c r="AJ135" s="15">
        <f t="shared" si="54"/>
        <v>572956.77481411817</v>
      </c>
    </row>
    <row r="136" spans="1:36" x14ac:dyDescent="0.15">
      <c r="A136" s="2">
        <v>42075</v>
      </c>
      <c r="B136" s="42">
        <v>1.035307333</v>
      </c>
      <c r="C136" s="12">
        <f t="shared" si="63"/>
        <v>89450.553571199998</v>
      </c>
      <c r="D136" s="12">
        <f>Výpar!$G$18/31</f>
        <v>0</v>
      </c>
      <c r="E136" s="12">
        <f t="shared" si="64"/>
        <v>0</v>
      </c>
      <c r="F136" s="13">
        <f t="shared" si="65"/>
        <v>11664</v>
      </c>
      <c r="G136" s="13">
        <f t="shared" si="66"/>
        <v>7171.2000000000007</v>
      </c>
      <c r="H136" s="14">
        <f t="shared" si="66"/>
        <v>7171.2000000000007</v>
      </c>
      <c r="I136" s="15">
        <f t="shared" si="58"/>
        <v>26006.400000000001</v>
      </c>
      <c r="J136" s="15">
        <f t="shared" si="59"/>
        <v>63444.153571199997</v>
      </c>
      <c r="K136" s="15">
        <f t="shared" si="67"/>
        <v>5627000</v>
      </c>
      <c r="L136" s="15">
        <f t="shared" si="68"/>
        <v>5228613.9997448521</v>
      </c>
      <c r="N136" s="2">
        <v>42075</v>
      </c>
      <c r="O136" s="42">
        <f t="shared" si="60"/>
        <v>0.34169649858374451</v>
      </c>
      <c r="P136" s="12">
        <f t="shared" si="69"/>
        <v>29522.577477635525</v>
      </c>
      <c r="Q136" s="12">
        <f t="shared" si="70"/>
        <v>0</v>
      </c>
      <c r="R136" s="12">
        <f t="shared" si="71"/>
        <v>0</v>
      </c>
      <c r="S136" s="13">
        <f t="shared" si="72"/>
        <v>7171.2000000000007</v>
      </c>
      <c r="T136" s="13">
        <f t="shared" si="78"/>
        <v>0</v>
      </c>
      <c r="U136" s="14">
        <v>0</v>
      </c>
      <c r="V136" s="15">
        <f t="shared" si="79"/>
        <v>7171.2000000000007</v>
      </c>
      <c r="W136" s="15">
        <f t="shared" si="73"/>
        <v>22351.377477635524</v>
      </c>
      <c r="X136" s="15">
        <f t="shared" si="56"/>
        <v>6518000</v>
      </c>
      <c r="Y136" s="15">
        <f t="shared" si="80"/>
        <v>2573433.5716669573</v>
      </c>
      <c r="Z136" s="15">
        <f t="shared" si="74"/>
        <v>6518000</v>
      </c>
      <c r="AB136" s="2">
        <v>42075</v>
      </c>
      <c r="AC136" s="12">
        <f t="shared" si="61"/>
        <v>9756.4718445220296</v>
      </c>
      <c r="AD136" s="12">
        <f t="shared" si="75"/>
        <v>0</v>
      </c>
      <c r="AE136" s="12">
        <f t="shared" si="55"/>
        <v>0</v>
      </c>
      <c r="AF136" s="13">
        <f t="shared" si="76"/>
        <v>4147.2</v>
      </c>
      <c r="AG136" s="15">
        <f t="shared" si="62"/>
        <v>4147.2</v>
      </c>
      <c r="AH136" s="15">
        <f t="shared" si="77"/>
        <v>5609.2718445220298</v>
      </c>
      <c r="AI136" s="15">
        <f t="shared" si="81"/>
        <v>2945693.45</v>
      </c>
      <c r="AJ136" s="15">
        <f t="shared" ref="AJ136:AJ199" si="82">IF((IF($AJ$2&lt;=AI136,AH136,AH136+AI136-$AJ$2)+AJ135)&lt;0,0,IF($AJ$2&lt;=AI136,AH136,AH136+AI136-$AJ$2)+AJ135)</f>
        <v>578566.04665864015</v>
      </c>
    </row>
    <row r="137" spans="1:36" x14ac:dyDescent="0.15">
      <c r="A137" s="2">
        <v>42076</v>
      </c>
      <c r="B137" s="42">
        <v>0.628632415</v>
      </c>
      <c r="C137" s="12">
        <f t="shared" si="63"/>
        <v>54313.840656</v>
      </c>
      <c r="D137" s="12">
        <f>Výpar!$G$18/31</f>
        <v>0</v>
      </c>
      <c r="E137" s="12">
        <f t="shared" si="64"/>
        <v>0</v>
      </c>
      <c r="F137" s="13">
        <f t="shared" si="65"/>
        <v>11664</v>
      </c>
      <c r="G137" s="13">
        <f t="shared" si="66"/>
        <v>7171.2000000000007</v>
      </c>
      <c r="H137" s="14">
        <f t="shared" si="66"/>
        <v>7171.2000000000007</v>
      </c>
      <c r="I137" s="15">
        <f t="shared" si="58"/>
        <v>26006.400000000001</v>
      </c>
      <c r="J137" s="15">
        <f t="shared" si="59"/>
        <v>28307.440655999999</v>
      </c>
      <c r="K137" s="15">
        <f t="shared" si="67"/>
        <v>5627000</v>
      </c>
      <c r="L137" s="15">
        <f t="shared" si="68"/>
        <v>5256921.4404008519</v>
      </c>
      <c r="N137" s="2">
        <v>42076</v>
      </c>
      <c r="O137" s="42">
        <f t="shared" si="60"/>
        <v>0.20747606846298983</v>
      </c>
      <c r="P137" s="12">
        <f t="shared" si="69"/>
        <v>17925.932315202321</v>
      </c>
      <c r="Q137" s="12">
        <f t="shared" si="70"/>
        <v>0</v>
      </c>
      <c r="R137" s="12">
        <f t="shared" si="71"/>
        <v>0</v>
      </c>
      <c r="S137" s="13">
        <f t="shared" si="72"/>
        <v>7171.2000000000007</v>
      </c>
      <c r="T137" s="13">
        <f t="shared" si="78"/>
        <v>0</v>
      </c>
      <c r="U137" s="14">
        <v>0</v>
      </c>
      <c r="V137" s="15">
        <f t="shared" si="79"/>
        <v>7171.2000000000007</v>
      </c>
      <c r="W137" s="15">
        <f t="shared" si="73"/>
        <v>10754.73231520232</v>
      </c>
      <c r="X137" s="15">
        <f t="shared" si="56"/>
        <v>6518000</v>
      </c>
      <c r="Y137" s="15">
        <f t="shared" si="80"/>
        <v>2584188.3039821596</v>
      </c>
      <c r="Z137" s="15">
        <f t="shared" si="74"/>
        <v>6518000</v>
      </c>
      <c r="AB137" s="2">
        <v>42076</v>
      </c>
      <c r="AC137" s="12">
        <f t="shared" si="61"/>
        <v>5924.0712994171254</v>
      </c>
      <c r="AD137" s="12">
        <f t="shared" si="75"/>
        <v>0</v>
      </c>
      <c r="AE137" s="12">
        <f t="shared" ref="AE137:AE200" si="83">AD137*1.03</f>
        <v>0</v>
      </c>
      <c r="AF137" s="13">
        <f t="shared" si="76"/>
        <v>4147.2</v>
      </c>
      <c r="AG137" s="15">
        <f t="shared" si="62"/>
        <v>4147.2</v>
      </c>
      <c r="AH137" s="15">
        <f t="shared" si="77"/>
        <v>1776.8712994171256</v>
      </c>
      <c r="AI137" s="15">
        <f t="shared" si="81"/>
        <v>2945693.45</v>
      </c>
      <c r="AJ137" s="15">
        <f t="shared" si="82"/>
        <v>580342.91795805725</v>
      </c>
    </row>
    <row r="138" spans="1:36" x14ac:dyDescent="0.15">
      <c r="A138" s="2">
        <v>42077</v>
      </c>
      <c r="B138" s="42">
        <v>1.0651195490000001</v>
      </c>
      <c r="C138" s="12">
        <f t="shared" si="63"/>
        <v>92026.329033600006</v>
      </c>
      <c r="D138" s="12">
        <f>Výpar!$G$18/31</f>
        <v>0</v>
      </c>
      <c r="E138" s="12">
        <f t="shared" si="64"/>
        <v>0</v>
      </c>
      <c r="F138" s="13">
        <f t="shared" si="65"/>
        <v>11664</v>
      </c>
      <c r="G138" s="13">
        <f t="shared" si="66"/>
        <v>7171.2000000000007</v>
      </c>
      <c r="H138" s="14">
        <f t="shared" si="66"/>
        <v>7171.2000000000007</v>
      </c>
      <c r="I138" s="15">
        <f t="shared" si="58"/>
        <v>26006.400000000001</v>
      </c>
      <c r="J138" s="15">
        <f t="shared" si="59"/>
        <v>66019.929033599998</v>
      </c>
      <c r="K138" s="15">
        <f t="shared" si="67"/>
        <v>5627000</v>
      </c>
      <c r="L138" s="15">
        <f t="shared" si="68"/>
        <v>5322941.3694344517</v>
      </c>
      <c r="N138" s="2">
        <v>42077</v>
      </c>
      <c r="O138" s="42">
        <f t="shared" si="60"/>
        <v>0.35153582792830185</v>
      </c>
      <c r="P138" s="12">
        <f t="shared" si="69"/>
        <v>30372.695533005281</v>
      </c>
      <c r="Q138" s="12">
        <f t="shared" si="70"/>
        <v>0</v>
      </c>
      <c r="R138" s="12">
        <f t="shared" si="71"/>
        <v>0</v>
      </c>
      <c r="S138" s="13">
        <f t="shared" si="72"/>
        <v>7171.2000000000007</v>
      </c>
      <c r="T138" s="13">
        <f t="shared" si="78"/>
        <v>0</v>
      </c>
      <c r="U138" s="14">
        <v>0</v>
      </c>
      <c r="V138" s="15">
        <f t="shared" si="79"/>
        <v>7171.2000000000007</v>
      </c>
      <c r="W138" s="15">
        <f t="shared" si="73"/>
        <v>23201.49553300528</v>
      </c>
      <c r="X138" s="15">
        <f t="shared" ref="X138:X201" si="84">IF(IF(W138+X137&gt;$Y$2,$Y$2,W138+X137)&lt;0,0,IF(W138+X137&gt;$Y$2,$Y$2,W138+X137))</f>
        <v>6518000</v>
      </c>
      <c r="Y138" s="15">
        <f t="shared" si="80"/>
        <v>2607389.7995151649</v>
      </c>
      <c r="Z138" s="15">
        <f t="shared" si="74"/>
        <v>6518000</v>
      </c>
      <c r="AB138" s="2">
        <v>42077</v>
      </c>
      <c r="AC138" s="12">
        <f t="shared" si="61"/>
        <v>10037.414552793962</v>
      </c>
      <c r="AD138" s="12">
        <f t="shared" si="75"/>
        <v>0</v>
      </c>
      <c r="AE138" s="12">
        <f t="shared" si="83"/>
        <v>0</v>
      </c>
      <c r="AF138" s="13">
        <f t="shared" si="76"/>
        <v>4147.2</v>
      </c>
      <c r="AG138" s="15">
        <f t="shared" si="62"/>
        <v>4147.2</v>
      </c>
      <c r="AH138" s="15">
        <f t="shared" si="77"/>
        <v>5890.214552793962</v>
      </c>
      <c r="AI138" s="15">
        <f t="shared" si="81"/>
        <v>2945693.45</v>
      </c>
      <c r="AJ138" s="15">
        <f t="shared" si="82"/>
        <v>586233.13251085125</v>
      </c>
    </row>
    <row r="139" spans="1:36" x14ac:dyDescent="0.15">
      <c r="A139" s="2">
        <v>42078</v>
      </c>
      <c r="B139" s="42">
        <v>0.63271348299999997</v>
      </c>
      <c r="C139" s="12">
        <f t="shared" si="63"/>
        <v>54666.4449312</v>
      </c>
      <c r="D139" s="12">
        <f>Výpar!$G$18/31</f>
        <v>0</v>
      </c>
      <c r="E139" s="12">
        <f t="shared" si="64"/>
        <v>0</v>
      </c>
      <c r="F139" s="13">
        <f t="shared" si="65"/>
        <v>11664</v>
      </c>
      <c r="G139" s="13">
        <f t="shared" si="66"/>
        <v>7171.2000000000007</v>
      </c>
      <c r="H139" s="14">
        <f t="shared" si="66"/>
        <v>7171.2000000000007</v>
      </c>
      <c r="I139" s="15">
        <f t="shared" si="58"/>
        <v>26006.400000000001</v>
      </c>
      <c r="J139" s="15">
        <f t="shared" si="59"/>
        <v>28660.044931199998</v>
      </c>
      <c r="K139" s="15">
        <f t="shared" si="67"/>
        <v>5627000</v>
      </c>
      <c r="L139" s="15">
        <f t="shared" si="68"/>
        <v>5351601.414365652</v>
      </c>
      <c r="N139" s="2">
        <v>42078</v>
      </c>
      <c r="O139" s="42">
        <f t="shared" si="60"/>
        <v>0.20882299859825831</v>
      </c>
      <c r="P139" s="12">
        <f t="shared" si="69"/>
        <v>18042.307078889517</v>
      </c>
      <c r="Q139" s="12">
        <f t="shared" si="70"/>
        <v>0</v>
      </c>
      <c r="R139" s="12">
        <f t="shared" si="71"/>
        <v>0</v>
      </c>
      <c r="S139" s="13">
        <f t="shared" si="72"/>
        <v>7171.2000000000007</v>
      </c>
      <c r="T139" s="13">
        <f t="shared" si="78"/>
        <v>0</v>
      </c>
      <c r="U139" s="14">
        <v>0</v>
      </c>
      <c r="V139" s="15">
        <f t="shared" si="79"/>
        <v>7171.2000000000007</v>
      </c>
      <c r="W139" s="15">
        <f t="shared" si="73"/>
        <v>10871.107078889516</v>
      </c>
      <c r="X139" s="15">
        <f t="shared" si="84"/>
        <v>6518000</v>
      </c>
      <c r="Y139" s="15">
        <f t="shared" si="80"/>
        <v>2618260.9065940543</v>
      </c>
      <c r="Z139" s="15">
        <f t="shared" si="74"/>
        <v>6518000</v>
      </c>
      <c r="AB139" s="2">
        <v>42078</v>
      </c>
      <c r="AC139" s="12">
        <f t="shared" si="61"/>
        <v>5962.530241770216</v>
      </c>
      <c r="AD139" s="12">
        <f t="shared" si="75"/>
        <v>0</v>
      </c>
      <c r="AE139" s="12">
        <f t="shared" si="83"/>
        <v>0</v>
      </c>
      <c r="AF139" s="13">
        <f t="shared" si="76"/>
        <v>4147.2</v>
      </c>
      <c r="AG139" s="15">
        <f t="shared" si="62"/>
        <v>4147.2</v>
      </c>
      <c r="AH139" s="15">
        <f t="shared" si="77"/>
        <v>1815.3302417702162</v>
      </c>
      <c r="AI139" s="15">
        <f t="shared" si="81"/>
        <v>2945693.45</v>
      </c>
      <c r="AJ139" s="15">
        <f t="shared" si="82"/>
        <v>588048.4627526215</v>
      </c>
    </row>
    <row r="140" spans="1:36" x14ac:dyDescent="0.15">
      <c r="A140" s="2">
        <v>42079</v>
      </c>
      <c r="B140" s="42">
        <v>0.62673520199999999</v>
      </c>
      <c r="C140" s="12">
        <f t="shared" si="63"/>
        <v>54149.921452800001</v>
      </c>
      <c r="D140" s="12">
        <f>Výpar!$G$18/31</f>
        <v>0</v>
      </c>
      <c r="E140" s="12">
        <f t="shared" si="64"/>
        <v>0</v>
      </c>
      <c r="F140" s="13">
        <f t="shared" si="65"/>
        <v>11664</v>
      </c>
      <c r="G140" s="13">
        <f t="shared" si="66"/>
        <v>7171.2000000000007</v>
      </c>
      <c r="H140" s="14">
        <f t="shared" si="66"/>
        <v>7171.2000000000007</v>
      </c>
      <c r="I140" s="15">
        <f t="shared" si="58"/>
        <v>26006.400000000001</v>
      </c>
      <c r="J140" s="15">
        <f t="shared" si="59"/>
        <v>28143.5214528</v>
      </c>
      <c r="K140" s="15">
        <f t="shared" si="67"/>
        <v>5627000</v>
      </c>
      <c r="L140" s="15">
        <f t="shared" si="68"/>
        <v>5379744.9358184524</v>
      </c>
      <c r="N140" s="2">
        <v>42079</v>
      </c>
      <c r="O140" s="42">
        <f t="shared" si="60"/>
        <v>0.20684990556574742</v>
      </c>
      <c r="P140" s="12">
        <f t="shared" si="69"/>
        <v>17871.831840880579</v>
      </c>
      <c r="Q140" s="12">
        <f t="shared" si="70"/>
        <v>0</v>
      </c>
      <c r="R140" s="12">
        <f t="shared" si="71"/>
        <v>0</v>
      </c>
      <c r="S140" s="13">
        <f t="shared" si="72"/>
        <v>7171.2000000000007</v>
      </c>
      <c r="T140" s="13">
        <f t="shared" si="78"/>
        <v>0</v>
      </c>
      <c r="U140" s="14">
        <v>0</v>
      </c>
      <c r="V140" s="15">
        <f t="shared" si="79"/>
        <v>7171.2000000000007</v>
      </c>
      <c r="W140" s="15">
        <f t="shared" si="73"/>
        <v>10700.631840880578</v>
      </c>
      <c r="X140" s="15">
        <f t="shared" si="84"/>
        <v>6518000</v>
      </c>
      <c r="Y140" s="15">
        <f t="shared" si="80"/>
        <v>2628961.5384349348</v>
      </c>
      <c r="Z140" s="15">
        <f t="shared" si="74"/>
        <v>6518000</v>
      </c>
      <c r="AB140" s="2">
        <v>42079</v>
      </c>
      <c r="AC140" s="12">
        <f t="shared" si="61"/>
        <v>5906.1924487342812</v>
      </c>
      <c r="AD140" s="12">
        <f t="shared" si="75"/>
        <v>0</v>
      </c>
      <c r="AE140" s="12">
        <f t="shared" si="83"/>
        <v>0</v>
      </c>
      <c r="AF140" s="13">
        <f t="shared" si="76"/>
        <v>4147.2</v>
      </c>
      <c r="AG140" s="15">
        <f t="shared" si="62"/>
        <v>4147.2</v>
      </c>
      <c r="AH140" s="15">
        <f t="shared" si="77"/>
        <v>1758.9924487342814</v>
      </c>
      <c r="AI140" s="15">
        <f t="shared" si="81"/>
        <v>2945693.45</v>
      </c>
      <c r="AJ140" s="15">
        <f t="shared" si="82"/>
        <v>589807.45520135574</v>
      </c>
    </row>
    <row r="141" spans="1:36" x14ac:dyDescent="0.15">
      <c r="A141" s="2">
        <v>42080</v>
      </c>
      <c r="B141" s="42">
        <v>1.0062516450000001</v>
      </c>
      <c r="C141" s="12">
        <f t="shared" si="63"/>
        <v>86940.142128000007</v>
      </c>
      <c r="D141" s="12">
        <f>Výpar!$G$18/31</f>
        <v>0</v>
      </c>
      <c r="E141" s="12">
        <f t="shared" si="64"/>
        <v>0</v>
      </c>
      <c r="F141" s="13">
        <f t="shared" si="65"/>
        <v>11664</v>
      </c>
      <c r="G141" s="13">
        <f t="shared" si="66"/>
        <v>7171.2000000000007</v>
      </c>
      <c r="H141" s="14">
        <f t="shared" si="66"/>
        <v>7171.2000000000007</v>
      </c>
      <c r="I141" s="15">
        <f t="shared" si="58"/>
        <v>26006.400000000001</v>
      </c>
      <c r="J141" s="15">
        <f t="shared" si="59"/>
        <v>60933.742128000005</v>
      </c>
      <c r="K141" s="15">
        <f t="shared" si="67"/>
        <v>5627000</v>
      </c>
      <c r="L141" s="15">
        <f t="shared" si="68"/>
        <v>5440678.6779464521</v>
      </c>
      <c r="N141" s="2">
        <v>42080</v>
      </c>
      <c r="O141" s="42">
        <f t="shared" si="60"/>
        <v>0.33210685641944848</v>
      </c>
      <c r="P141" s="12">
        <f t="shared" si="69"/>
        <v>28694.032394640348</v>
      </c>
      <c r="Q141" s="12">
        <f t="shared" si="70"/>
        <v>0</v>
      </c>
      <c r="R141" s="12">
        <f t="shared" si="71"/>
        <v>0</v>
      </c>
      <c r="S141" s="13">
        <f t="shared" si="72"/>
        <v>7171.2000000000007</v>
      </c>
      <c r="T141" s="13">
        <f t="shared" si="78"/>
        <v>0</v>
      </c>
      <c r="U141" s="14">
        <v>0</v>
      </c>
      <c r="V141" s="15">
        <f t="shared" si="79"/>
        <v>7171.2000000000007</v>
      </c>
      <c r="W141" s="15">
        <f t="shared" si="73"/>
        <v>21522.832394640347</v>
      </c>
      <c r="X141" s="15">
        <f t="shared" si="84"/>
        <v>6518000</v>
      </c>
      <c r="Y141" s="15">
        <f t="shared" si="80"/>
        <v>2650484.3708295752</v>
      </c>
      <c r="Z141" s="15">
        <f t="shared" si="74"/>
        <v>6518000</v>
      </c>
      <c r="AB141" s="2">
        <v>42080</v>
      </c>
      <c r="AC141" s="12">
        <f t="shared" si="61"/>
        <v>9482.6584628725686</v>
      </c>
      <c r="AD141" s="12">
        <f t="shared" si="75"/>
        <v>0</v>
      </c>
      <c r="AE141" s="12">
        <f t="shared" si="83"/>
        <v>0</v>
      </c>
      <c r="AF141" s="13">
        <f t="shared" si="76"/>
        <v>4147.2</v>
      </c>
      <c r="AG141" s="15">
        <f t="shared" si="62"/>
        <v>4147.2</v>
      </c>
      <c r="AH141" s="15">
        <f t="shared" si="77"/>
        <v>5335.4584628725688</v>
      </c>
      <c r="AI141" s="15">
        <f t="shared" si="81"/>
        <v>2945693.45</v>
      </c>
      <c r="AJ141" s="15">
        <f t="shared" si="82"/>
        <v>595142.91366422828</v>
      </c>
    </row>
    <row r="142" spans="1:36" x14ac:dyDescent="0.15">
      <c r="A142" s="2">
        <v>42081</v>
      </c>
      <c r="B142" s="42">
        <v>0.21542098100000001</v>
      </c>
      <c r="C142" s="12">
        <f t="shared" si="63"/>
        <v>18612.372758400001</v>
      </c>
      <c r="D142" s="12">
        <f>Výpar!$G$18/31</f>
        <v>0</v>
      </c>
      <c r="E142" s="12">
        <f t="shared" si="64"/>
        <v>0</v>
      </c>
      <c r="F142" s="13">
        <f t="shared" si="65"/>
        <v>11664</v>
      </c>
      <c r="G142" s="13">
        <f t="shared" si="66"/>
        <v>7171.2000000000007</v>
      </c>
      <c r="H142" s="14">
        <f t="shared" si="66"/>
        <v>7171.2000000000007</v>
      </c>
      <c r="I142" s="15">
        <f t="shared" si="58"/>
        <v>26006.400000000001</v>
      </c>
      <c r="J142" s="15">
        <f t="shared" si="59"/>
        <v>-7394.0272416000007</v>
      </c>
      <c r="K142" s="15">
        <f t="shared" si="67"/>
        <v>5619605.9727584003</v>
      </c>
      <c r="L142" s="15">
        <f t="shared" si="68"/>
        <v>5425890.6234632526</v>
      </c>
      <c r="N142" s="2">
        <v>42081</v>
      </c>
      <c r="O142" s="42">
        <f t="shared" si="60"/>
        <v>7.1098303453410727E-2</v>
      </c>
      <c r="P142" s="12">
        <f t="shared" si="69"/>
        <v>6142.8934183746869</v>
      </c>
      <c r="Q142" s="12">
        <f t="shared" si="70"/>
        <v>0</v>
      </c>
      <c r="R142" s="12">
        <f t="shared" si="71"/>
        <v>0</v>
      </c>
      <c r="S142" s="13">
        <f t="shared" si="72"/>
        <v>7171.2000000000007</v>
      </c>
      <c r="T142" s="13">
        <f t="shared" si="78"/>
        <v>0</v>
      </c>
      <c r="U142" s="14">
        <v>0</v>
      </c>
      <c r="V142" s="15">
        <f t="shared" si="79"/>
        <v>7171.2000000000007</v>
      </c>
      <c r="W142" s="15">
        <f t="shared" si="73"/>
        <v>-1028.3065816253138</v>
      </c>
      <c r="X142" s="15">
        <f t="shared" si="84"/>
        <v>6516971.6934183743</v>
      </c>
      <c r="Y142" s="15">
        <f t="shared" si="80"/>
        <v>2648427.7576663238</v>
      </c>
      <c r="Z142" s="15">
        <f t="shared" si="74"/>
        <v>6518000</v>
      </c>
      <c r="AB142" s="2">
        <v>42081</v>
      </c>
      <c r="AC142" s="12">
        <f t="shared" si="61"/>
        <v>2030.0722972333235</v>
      </c>
      <c r="AD142" s="12">
        <f t="shared" si="75"/>
        <v>0</v>
      </c>
      <c r="AE142" s="12">
        <f t="shared" si="83"/>
        <v>0</v>
      </c>
      <c r="AF142" s="13">
        <f t="shared" si="76"/>
        <v>4147.2</v>
      </c>
      <c r="AG142" s="15">
        <f t="shared" si="62"/>
        <v>4147.2</v>
      </c>
      <c r="AH142" s="15">
        <f t="shared" si="77"/>
        <v>-2117.1277027666765</v>
      </c>
      <c r="AI142" s="15">
        <f t="shared" si="81"/>
        <v>2943576.3222972336</v>
      </c>
      <c r="AJ142" s="15">
        <f t="shared" si="82"/>
        <v>590908.65825869516</v>
      </c>
    </row>
    <row r="143" spans="1:36" x14ac:dyDescent="0.15">
      <c r="A143" s="2">
        <v>42082</v>
      </c>
      <c r="B143" s="42">
        <v>1.037906102</v>
      </c>
      <c r="C143" s="12">
        <f t="shared" si="63"/>
        <v>89675.087212800005</v>
      </c>
      <c r="D143" s="12">
        <f>Výpar!$G$18/31</f>
        <v>0</v>
      </c>
      <c r="E143" s="12">
        <f t="shared" si="64"/>
        <v>0</v>
      </c>
      <c r="F143" s="13">
        <f t="shared" si="65"/>
        <v>11664</v>
      </c>
      <c r="G143" s="13">
        <f t="shared" si="66"/>
        <v>7171.2000000000007</v>
      </c>
      <c r="H143" s="14">
        <f t="shared" si="66"/>
        <v>7171.2000000000007</v>
      </c>
      <c r="I143" s="15">
        <f t="shared" si="58"/>
        <v>26006.400000000001</v>
      </c>
      <c r="J143" s="15">
        <f t="shared" si="59"/>
        <v>63668.687212800003</v>
      </c>
      <c r="K143" s="15">
        <f t="shared" si="67"/>
        <v>5627000</v>
      </c>
      <c r="L143" s="15">
        <f t="shared" si="68"/>
        <v>5489559.3106760522</v>
      </c>
      <c r="N143" s="2">
        <v>42082</v>
      </c>
      <c r="O143" s="42">
        <f t="shared" si="60"/>
        <v>0.34255420550769222</v>
      </c>
      <c r="P143" s="12">
        <f t="shared" si="69"/>
        <v>29596.683355864607</v>
      </c>
      <c r="Q143" s="12">
        <f t="shared" si="70"/>
        <v>0</v>
      </c>
      <c r="R143" s="12">
        <f t="shared" si="71"/>
        <v>0</v>
      </c>
      <c r="S143" s="13">
        <f t="shared" si="72"/>
        <v>7171.2000000000007</v>
      </c>
      <c r="T143" s="13">
        <f t="shared" si="78"/>
        <v>0</v>
      </c>
      <c r="U143" s="14">
        <v>0</v>
      </c>
      <c r="V143" s="15">
        <f t="shared" si="79"/>
        <v>7171.2000000000007</v>
      </c>
      <c r="W143" s="15">
        <f t="shared" si="73"/>
        <v>22425.483355864606</v>
      </c>
      <c r="X143" s="15">
        <f t="shared" si="84"/>
        <v>6518000</v>
      </c>
      <c r="Y143" s="15">
        <f t="shared" si="80"/>
        <v>2670853.2410221882</v>
      </c>
      <c r="Z143" s="15">
        <f t="shared" si="74"/>
        <v>6518000</v>
      </c>
      <c r="AB143" s="2">
        <v>42082</v>
      </c>
      <c r="AC143" s="12">
        <f t="shared" si="61"/>
        <v>9780.9619797415362</v>
      </c>
      <c r="AD143" s="12">
        <f t="shared" si="75"/>
        <v>0</v>
      </c>
      <c r="AE143" s="12">
        <f t="shared" si="83"/>
        <v>0</v>
      </c>
      <c r="AF143" s="13">
        <f t="shared" si="76"/>
        <v>4147.2</v>
      </c>
      <c r="AG143" s="15">
        <f t="shared" si="62"/>
        <v>4147.2</v>
      </c>
      <c r="AH143" s="15">
        <f t="shared" si="77"/>
        <v>5633.7619797415364</v>
      </c>
      <c r="AI143" s="15">
        <f t="shared" si="81"/>
        <v>2945693.45</v>
      </c>
      <c r="AJ143" s="15">
        <f t="shared" si="82"/>
        <v>596542.42023843667</v>
      </c>
    </row>
    <row r="144" spans="1:36" x14ac:dyDescent="0.15">
      <c r="A144" s="2">
        <v>42083</v>
      </c>
      <c r="B144" s="42">
        <v>0.201073108</v>
      </c>
      <c r="C144" s="12">
        <f t="shared" si="63"/>
        <v>17372.7165312</v>
      </c>
      <c r="D144" s="12">
        <f>Výpar!$G$18/31</f>
        <v>0</v>
      </c>
      <c r="E144" s="12">
        <f t="shared" si="64"/>
        <v>0</v>
      </c>
      <c r="F144" s="13">
        <f t="shared" si="65"/>
        <v>11664</v>
      </c>
      <c r="G144" s="13">
        <f t="shared" si="66"/>
        <v>7171.2000000000007</v>
      </c>
      <c r="H144" s="14">
        <f t="shared" si="66"/>
        <v>7171.2000000000007</v>
      </c>
      <c r="I144" s="15">
        <f t="shared" si="58"/>
        <v>26006.400000000001</v>
      </c>
      <c r="J144" s="15">
        <f t="shared" si="59"/>
        <v>-8633.6834688000017</v>
      </c>
      <c r="K144" s="15">
        <f t="shared" si="67"/>
        <v>5618366.3165312</v>
      </c>
      <c r="L144" s="15">
        <f t="shared" si="68"/>
        <v>5472291.9437384522</v>
      </c>
      <c r="N144" s="2">
        <v>42083</v>
      </c>
      <c r="O144" s="42">
        <f t="shared" si="60"/>
        <v>6.6362880637445568E-2</v>
      </c>
      <c r="P144" s="12">
        <f t="shared" si="69"/>
        <v>5733.7528870752967</v>
      </c>
      <c r="Q144" s="12">
        <f t="shared" si="70"/>
        <v>0</v>
      </c>
      <c r="R144" s="12">
        <f t="shared" si="71"/>
        <v>0</v>
      </c>
      <c r="S144" s="13">
        <f t="shared" si="72"/>
        <v>7171.2000000000007</v>
      </c>
      <c r="T144" s="13">
        <f t="shared" si="78"/>
        <v>0</v>
      </c>
      <c r="U144" s="14">
        <v>0</v>
      </c>
      <c r="V144" s="15">
        <f t="shared" si="79"/>
        <v>7171.2000000000007</v>
      </c>
      <c r="W144" s="15">
        <f t="shared" si="73"/>
        <v>-1437.447112924704</v>
      </c>
      <c r="X144" s="15">
        <f t="shared" si="84"/>
        <v>6516562.5528870756</v>
      </c>
      <c r="Y144" s="15">
        <f t="shared" si="80"/>
        <v>2667978.3467963394</v>
      </c>
      <c r="Z144" s="15">
        <f t="shared" si="74"/>
        <v>6518000</v>
      </c>
      <c r="AB144" s="2">
        <v>42083</v>
      </c>
      <c r="AC144" s="12">
        <f t="shared" si="61"/>
        <v>1894.8616071403189</v>
      </c>
      <c r="AD144" s="12">
        <f t="shared" si="75"/>
        <v>0</v>
      </c>
      <c r="AE144" s="12">
        <f t="shared" si="83"/>
        <v>0</v>
      </c>
      <c r="AF144" s="13">
        <f t="shared" si="76"/>
        <v>4147.2</v>
      </c>
      <c r="AG144" s="15">
        <f t="shared" si="62"/>
        <v>4147.2</v>
      </c>
      <c r="AH144" s="15">
        <f t="shared" si="77"/>
        <v>-2252.3383928596809</v>
      </c>
      <c r="AI144" s="15">
        <f t="shared" si="81"/>
        <v>2943441.1116071404</v>
      </c>
      <c r="AJ144" s="15">
        <f t="shared" si="82"/>
        <v>592037.74345271708</v>
      </c>
    </row>
    <row r="145" spans="1:36" x14ac:dyDescent="0.15">
      <c r="A145" s="2">
        <v>42084</v>
      </c>
      <c r="B145" s="42">
        <v>0.88635750300000005</v>
      </c>
      <c r="C145" s="12">
        <f t="shared" si="63"/>
        <v>76581.28825920001</v>
      </c>
      <c r="D145" s="12">
        <f>Výpar!$G$18/31</f>
        <v>0</v>
      </c>
      <c r="E145" s="12">
        <f t="shared" si="64"/>
        <v>0</v>
      </c>
      <c r="F145" s="13">
        <f t="shared" si="65"/>
        <v>11664</v>
      </c>
      <c r="G145" s="13">
        <f t="shared" si="66"/>
        <v>7171.2000000000007</v>
      </c>
      <c r="H145" s="14">
        <f t="shared" si="66"/>
        <v>7171.2000000000007</v>
      </c>
      <c r="I145" s="15">
        <f t="shared" si="58"/>
        <v>26006.400000000001</v>
      </c>
      <c r="J145" s="15">
        <f t="shared" si="59"/>
        <v>50574.888259200008</v>
      </c>
      <c r="K145" s="15">
        <f t="shared" si="67"/>
        <v>5627000</v>
      </c>
      <c r="L145" s="15">
        <f t="shared" si="68"/>
        <v>5522866.8319976525</v>
      </c>
      <c r="N145" s="2">
        <v>42084</v>
      </c>
      <c r="O145" s="42">
        <f t="shared" si="60"/>
        <v>0.29253656920493465</v>
      </c>
      <c r="P145" s="12">
        <f t="shared" si="69"/>
        <v>25275.159579306353</v>
      </c>
      <c r="Q145" s="12">
        <f t="shared" si="70"/>
        <v>0</v>
      </c>
      <c r="R145" s="12">
        <f t="shared" si="71"/>
        <v>0</v>
      </c>
      <c r="S145" s="13">
        <f t="shared" si="72"/>
        <v>7171.2000000000007</v>
      </c>
      <c r="T145" s="13">
        <f t="shared" si="78"/>
        <v>0</v>
      </c>
      <c r="U145" s="14">
        <v>0</v>
      </c>
      <c r="V145" s="15">
        <f t="shared" si="79"/>
        <v>7171.2000000000007</v>
      </c>
      <c r="W145" s="15">
        <f t="shared" si="73"/>
        <v>18103.959579306353</v>
      </c>
      <c r="X145" s="15">
        <f t="shared" si="84"/>
        <v>6518000</v>
      </c>
      <c r="Y145" s="15">
        <f t="shared" si="80"/>
        <v>2686082.3063756456</v>
      </c>
      <c r="Z145" s="15">
        <f t="shared" si="74"/>
        <v>6518000</v>
      </c>
      <c r="AB145" s="2">
        <v>42084</v>
      </c>
      <c r="AC145" s="12">
        <f t="shared" si="61"/>
        <v>8352.8066947443822</v>
      </c>
      <c r="AD145" s="12">
        <f t="shared" si="75"/>
        <v>0</v>
      </c>
      <c r="AE145" s="12">
        <f t="shared" si="83"/>
        <v>0</v>
      </c>
      <c r="AF145" s="13">
        <f t="shared" si="76"/>
        <v>4147.2</v>
      </c>
      <c r="AG145" s="15">
        <f t="shared" si="62"/>
        <v>4147.2</v>
      </c>
      <c r="AH145" s="15">
        <f t="shared" si="77"/>
        <v>4205.6066947443824</v>
      </c>
      <c r="AI145" s="15">
        <f t="shared" si="81"/>
        <v>2945693.45</v>
      </c>
      <c r="AJ145" s="15">
        <f t="shared" si="82"/>
        <v>596243.35014746152</v>
      </c>
    </row>
    <row r="146" spans="1:36" x14ac:dyDescent="0.15">
      <c r="A146" s="2">
        <v>42085</v>
      </c>
      <c r="B146" s="42">
        <v>0.99246331499999996</v>
      </c>
      <c r="C146" s="12">
        <f t="shared" si="63"/>
        <v>85748.830415999997</v>
      </c>
      <c r="D146" s="12">
        <f>Výpar!$G$18/31</f>
        <v>0</v>
      </c>
      <c r="E146" s="12">
        <f t="shared" si="64"/>
        <v>0</v>
      </c>
      <c r="F146" s="13">
        <f t="shared" si="65"/>
        <v>11664</v>
      </c>
      <c r="G146" s="13">
        <f t="shared" si="66"/>
        <v>7171.2000000000007</v>
      </c>
      <c r="H146" s="14">
        <f t="shared" si="66"/>
        <v>7171.2000000000007</v>
      </c>
      <c r="I146" s="15">
        <f t="shared" si="58"/>
        <v>26006.400000000001</v>
      </c>
      <c r="J146" s="15">
        <f t="shared" si="59"/>
        <v>59742.430415999996</v>
      </c>
      <c r="K146" s="15">
        <f t="shared" si="67"/>
        <v>5627000</v>
      </c>
      <c r="L146" s="15">
        <f t="shared" si="68"/>
        <v>5582609.2624136526</v>
      </c>
      <c r="N146" s="2">
        <v>42085</v>
      </c>
      <c r="O146" s="42">
        <f t="shared" si="60"/>
        <v>0.32755610715674882</v>
      </c>
      <c r="P146" s="12">
        <f t="shared" si="69"/>
        <v>28300.847658343097</v>
      </c>
      <c r="Q146" s="12">
        <f t="shared" si="70"/>
        <v>0</v>
      </c>
      <c r="R146" s="12">
        <f t="shared" si="71"/>
        <v>0</v>
      </c>
      <c r="S146" s="13">
        <f t="shared" si="72"/>
        <v>7171.2000000000007</v>
      </c>
      <c r="T146" s="13">
        <f t="shared" si="78"/>
        <v>0</v>
      </c>
      <c r="U146" s="14">
        <v>0</v>
      </c>
      <c r="V146" s="15">
        <f t="shared" si="79"/>
        <v>7171.2000000000007</v>
      </c>
      <c r="W146" s="15">
        <f t="shared" si="73"/>
        <v>21129.647658343096</v>
      </c>
      <c r="X146" s="15">
        <f t="shared" si="84"/>
        <v>6518000</v>
      </c>
      <c r="Y146" s="15">
        <f t="shared" si="80"/>
        <v>2707211.9540339885</v>
      </c>
      <c r="Z146" s="15">
        <f t="shared" si="74"/>
        <v>6518000</v>
      </c>
      <c r="AB146" s="2">
        <v>42085</v>
      </c>
      <c r="AC146" s="12">
        <f t="shared" si="61"/>
        <v>9352.7207630804041</v>
      </c>
      <c r="AD146" s="12">
        <f t="shared" si="75"/>
        <v>0</v>
      </c>
      <c r="AE146" s="12">
        <f t="shared" si="83"/>
        <v>0</v>
      </c>
      <c r="AF146" s="13">
        <f t="shared" si="76"/>
        <v>4147.2</v>
      </c>
      <c r="AG146" s="15">
        <f t="shared" si="62"/>
        <v>4147.2</v>
      </c>
      <c r="AH146" s="15">
        <f t="shared" si="77"/>
        <v>5205.5207630804043</v>
      </c>
      <c r="AI146" s="15">
        <f t="shared" si="81"/>
        <v>2945693.45</v>
      </c>
      <c r="AJ146" s="15">
        <f t="shared" si="82"/>
        <v>601448.87091054197</v>
      </c>
    </row>
    <row r="147" spans="1:36" x14ac:dyDescent="0.15">
      <c r="A147" s="2">
        <v>42086</v>
      </c>
      <c r="B147" s="42">
        <v>0.191507858</v>
      </c>
      <c r="C147" s="12">
        <f t="shared" si="63"/>
        <v>16546.278931199999</v>
      </c>
      <c r="D147" s="12">
        <f>Výpar!$G$18/31</f>
        <v>0</v>
      </c>
      <c r="E147" s="12">
        <f t="shared" si="64"/>
        <v>0</v>
      </c>
      <c r="F147" s="13">
        <f t="shared" si="65"/>
        <v>11664</v>
      </c>
      <c r="G147" s="13">
        <f t="shared" si="66"/>
        <v>7171.2000000000007</v>
      </c>
      <c r="H147" s="14">
        <f t="shared" si="66"/>
        <v>7171.2000000000007</v>
      </c>
      <c r="I147" s="15">
        <f t="shared" si="58"/>
        <v>26006.400000000001</v>
      </c>
      <c r="J147" s="15">
        <f t="shared" si="59"/>
        <v>-9460.1210688000028</v>
      </c>
      <c r="K147" s="15">
        <f t="shared" si="67"/>
        <v>5617539.8789312001</v>
      </c>
      <c r="L147" s="15">
        <f t="shared" si="68"/>
        <v>5563689.0202760529</v>
      </c>
      <c r="N147" s="2">
        <v>42086</v>
      </c>
      <c r="O147" s="42">
        <f t="shared" si="60"/>
        <v>6.3205931653410735E-2</v>
      </c>
      <c r="P147" s="12">
        <f t="shared" si="69"/>
        <v>5460.9924948546877</v>
      </c>
      <c r="Q147" s="12">
        <f t="shared" si="70"/>
        <v>0</v>
      </c>
      <c r="R147" s="12">
        <f t="shared" si="71"/>
        <v>0</v>
      </c>
      <c r="S147" s="13">
        <f t="shared" si="72"/>
        <v>7171.2000000000007</v>
      </c>
      <c r="T147" s="13">
        <f t="shared" si="78"/>
        <v>0</v>
      </c>
      <c r="U147" s="14">
        <v>0</v>
      </c>
      <c r="V147" s="15">
        <f t="shared" si="79"/>
        <v>7171.2000000000007</v>
      </c>
      <c r="W147" s="15">
        <f t="shared" si="73"/>
        <v>-1710.207505145313</v>
      </c>
      <c r="X147" s="15">
        <f t="shared" si="84"/>
        <v>6516289.7924948549</v>
      </c>
      <c r="Y147" s="15">
        <f t="shared" si="80"/>
        <v>2703791.5390236983</v>
      </c>
      <c r="Z147" s="15">
        <f t="shared" si="74"/>
        <v>6518000</v>
      </c>
      <c r="AB147" s="2">
        <v>42086</v>
      </c>
      <c r="AC147" s="12">
        <f t="shared" si="61"/>
        <v>1804.7211345133237</v>
      </c>
      <c r="AD147" s="12">
        <f t="shared" si="75"/>
        <v>0</v>
      </c>
      <c r="AE147" s="12">
        <f t="shared" si="83"/>
        <v>0</v>
      </c>
      <c r="AF147" s="13">
        <f t="shared" si="76"/>
        <v>4147.2</v>
      </c>
      <c r="AG147" s="15">
        <f t="shared" si="62"/>
        <v>4147.2</v>
      </c>
      <c r="AH147" s="15">
        <f t="shared" si="77"/>
        <v>-2342.4788654866761</v>
      </c>
      <c r="AI147" s="15">
        <f t="shared" si="81"/>
        <v>2943350.9711345136</v>
      </c>
      <c r="AJ147" s="15">
        <f t="shared" si="82"/>
        <v>596763.91317956883</v>
      </c>
    </row>
    <row r="148" spans="1:36" x14ac:dyDescent="0.15">
      <c r="A148" s="2">
        <v>42087</v>
      </c>
      <c r="B148" s="42">
        <v>1.307146879</v>
      </c>
      <c r="C148" s="12">
        <f t="shared" si="63"/>
        <v>112937.4903456</v>
      </c>
      <c r="D148" s="12">
        <f>Výpar!$G$18/31</f>
        <v>0</v>
      </c>
      <c r="E148" s="12">
        <f t="shared" si="64"/>
        <v>0</v>
      </c>
      <c r="F148" s="13">
        <f t="shared" si="65"/>
        <v>11664</v>
      </c>
      <c r="G148" s="13">
        <f t="shared" si="66"/>
        <v>7171.2000000000007</v>
      </c>
      <c r="H148" s="14">
        <f t="shared" si="66"/>
        <v>7171.2000000000007</v>
      </c>
      <c r="I148" s="15">
        <f t="shared" si="58"/>
        <v>26006.400000000001</v>
      </c>
      <c r="J148" s="15">
        <f t="shared" si="59"/>
        <v>86931.090345600009</v>
      </c>
      <c r="K148" s="15">
        <f t="shared" si="67"/>
        <v>5627000</v>
      </c>
      <c r="L148" s="15">
        <f t="shared" si="68"/>
        <v>5650620.1106216526</v>
      </c>
      <c r="N148" s="2">
        <v>42087</v>
      </c>
      <c r="O148" s="42">
        <f t="shared" si="60"/>
        <v>0.43141538502844695</v>
      </c>
      <c r="P148" s="12">
        <f t="shared" si="69"/>
        <v>37274.289266457818</v>
      </c>
      <c r="Q148" s="12">
        <f t="shared" si="70"/>
        <v>0</v>
      </c>
      <c r="R148" s="12">
        <f t="shared" si="71"/>
        <v>0</v>
      </c>
      <c r="S148" s="13">
        <f t="shared" si="72"/>
        <v>7171.2000000000007</v>
      </c>
      <c r="T148" s="13">
        <f t="shared" si="78"/>
        <v>0</v>
      </c>
      <c r="U148" s="14">
        <v>0</v>
      </c>
      <c r="V148" s="15">
        <f t="shared" si="79"/>
        <v>7171.2000000000007</v>
      </c>
      <c r="W148" s="15">
        <f t="shared" si="73"/>
        <v>30103.089266457817</v>
      </c>
      <c r="X148" s="15">
        <f t="shared" si="84"/>
        <v>6518000</v>
      </c>
      <c r="Y148" s="15">
        <f t="shared" si="80"/>
        <v>2733894.6282901559</v>
      </c>
      <c r="Z148" s="15">
        <f t="shared" si="74"/>
        <v>6518000</v>
      </c>
      <c r="AB148" s="2">
        <v>42087</v>
      </c>
      <c r="AC148" s="12">
        <f t="shared" si="61"/>
        <v>12318.218286606441</v>
      </c>
      <c r="AD148" s="12">
        <f t="shared" si="75"/>
        <v>0</v>
      </c>
      <c r="AE148" s="12">
        <f t="shared" si="83"/>
        <v>0</v>
      </c>
      <c r="AF148" s="13">
        <f t="shared" si="76"/>
        <v>4147.2</v>
      </c>
      <c r="AG148" s="15">
        <f t="shared" si="62"/>
        <v>4147.2</v>
      </c>
      <c r="AH148" s="15">
        <f t="shared" si="77"/>
        <v>8171.0182866064415</v>
      </c>
      <c r="AI148" s="15">
        <f t="shared" si="81"/>
        <v>2945693.45</v>
      </c>
      <c r="AJ148" s="15">
        <f t="shared" si="82"/>
        <v>604934.93146617524</v>
      </c>
    </row>
    <row r="149" spans="1:36" x14ac:dyDescent="0.15">
      <c r="A149" s="2">
        <v>42088</v>
      </c>
      <c r="B149" s="42">
        <v>0.197486139</v>
      </c>
      <c r="C149" s="12">
        <f t="shared" si="63"/>
        <v>17062.802409600001</v>
      </c>
      <c r="D149" s="12">
        <f>Výpar!$G$18/31</f>
        <v>0</v>
      </c>
      <c r="E149" s="12">
        <f t="shared" si="64"/>
        <v>0</v>
      </c>
      <c r="F149" s="13">
        <f t="shared" si="65"/>
        <v>11664</v>
      </c>
      <c r="G149" s="13">
        <f t="shared" si="66"/>
        <v>7171.2000000000007</v>
      </c>
      <c r="H149" s="14">
        <f t="shared" si="66"/>
        <v>7171.2000000000007</v>
      </c>
      <c r="I149" s="15">
        <f t="shared" si="58"/>
        <v>26006.400000000001</v>
      </c>
      <c r="J149" s="15">
        <f t="shared" si="59"/>
        <v>-8943.5975904000006</v>
      </c>
      <c r="K149" s="15">
        <f t="shared" si="67"/>
        <v>5618056.4024096001</v>
      </c>
      <c r="L149" s="15">
        <f t="shared" si="68"/>
        <v>5632732.9154408528</v>
      </c>
      <c r="N149" s="2">
        <v>42088</v>
      </c>
      <c r="O149" s="42">
        <f t="shared" si="60"/>
        <v>6.5179024685921627E-2</v>
      </c>
      <c r="P149" s="12">
        <f t="shared" si="69"/>
        <v>5631.467732863629</v>
      </c>
      <c r="Q149" s="12">
        <f t="shared" si="70"/>
        <v>0</v>
      </c>
      <c r="R149" s="12">
        <f t="shared" si="71"/>
        <v>0</v>
      </c>
      <c r="S149" s="13">
        <f t="shared" si="72"/>
        <v>7171.2000000000007</v>
      </c>
      <c r="T149" s="13">
        <f t="shared" si="78"/>
        <v>0</v>
      </c>
      <c r="U149" s="14">
        <v>0</v>
      </c>
      <c r="V149" s="15">
        <f t="shared" si="79"/>
        <v>7171.2000000000007</v>
      </c>
      <c r="W149" s="15">
        <f t="shared" si="73"/>
        <v>-1539.7322671363718</v>
      </c>
      <c r="X149" s="15">
        <f t="shared" si="84"/>
        <v>6516460.2677328633</v>
      </c>
      <c r="Y149" s="15">
        <f t="shared" si="80"/>
        <v>2730815.1637558825</v>
      </c>
      <c r="Z149" s="15">
        <f t="shared" si="74"/>
        <v>6518000</v>
      </c>
      <c r="AB149" s="2">
        <v>42088</v>
      </c>
      <c r="AC149" s="12">
        <f t="shared" si="61"/>
        <v>1861.05892754926</v>
      </c>
      <c r="AD149" s="12">
        <f t="shared" si="75"/>
        <v>0</v>
      </c>
      <c r="AE149" s="12">
        <f t="shared" si="83"/>
        <v>0</v>
      </c>
      <c r="AF149" s="13">
        <f t="shared" si="76"/>
        <v>4147.2</v>
      </c>
      <c r="AG149" s="15">
        <f t="shared" si="62"/>
        <v>4147.2</v>
      </c>
      <c r="AH149" s="15">
        <f t="shared" si="77"/>
        <v>-2286.1410724507396</v>
      </c>
      <c r="AI149" s="15">
        <f t="shared" si="81"/>
        <v>2943407.3089275495</v>
      </c>
      <c r="AJ149" s="15">
        <f t="shared" si="82"/>
        <v>600362.6493212739</v>
      </c>
    </row>
    <row r="150" spans="1:36" x14ac:dyDescent="0.15">
      <c r="A150" s="2">
        <v>42089</v>
      </c>
      <c r="B150" s="42">
        <v>0.20824704399999999</v>
      </c>
      <c r="C150" s="12">
        <f t="shared" si="63"/>
        <v>17992.544601599999</v>
      </c>
      <c r="D150" s="12">
        <f>Výpar!$G$18/31</f>
        <v>0</v>
      </c>
      <c r="E150" s="12">
        <f t="shared" si="64"/>
        <v>0</v>
      </c>
      <c r="F150" s="13">
        <f t="shared" si="65"/>
        <v>11664</v>
      </c>
      <c r="G150" s="13">
        <f t="shared" si="66"/>
        <v>7171.2000000000007</v>
      </c>
      <c r="H150" s="14">
        <f t="shared" si="66"/>
        <v>7171.2000000000007</v>
      </c>
      <c r="I150" s="15">
        <f t="shared" si="58"/>
        <v>26006.400000000001</v>
      </c>
      <c r="J150" s="15">
        <f t="shared" si="59"/>
        <v>-8013.8553984000027</v>
      </c>
      <c r="K150" s="15">
        <f t="shared" si="67"/>
        <v>5610042.5470112003</v>
      </c>
      <c r="L150" s="15">
        <f t="shared" si="68"/>
        <v>5607761.6070536533</v>
      </c>
      <c r="N150" s="2">
        <v>42089</v>
      </c>
      <c r="O150" s="42">
        <f t="shared" si="60"/>
        <v>6.873059188040638E-2</v>
      </c>
      <c r="P150" s="12">
        <f t="shared" si="69"/>
        <v>5938.3231384671117</v>
      </c>
      <c r="Q150" s="12">
        <f t="shared" si="70"/>
        <v>0</v>
      </c>
      <c r="R150" s="12">
        <f t="shared" si="71"/>
        <v>0</v>
      </c>
      <c r="S150" s="13">
        <f t="shared" si="72"/>
        <v>7171.2000000000007</v>
      </c>
      <c r="T150" s="13">
        <f t="shared" si="78"/>
        <v>0</v>
      </c>
      <c r="U150" s="14">
        <v>0</v>
      </c>
      <c r="V150" s="15">
        <f t="shared" si="79"/>
        <v>7171.2000000000007</v>
      </c>
      <c r="W150" s="15">
        <f t="shared" si="73"/>
        <v>-1232.8768615328891</v>
      </c>
      <c r="X150" s="15">
        <f t="shared" si="84"/>
        <v>6515227.3908713302</v>
      </c>
      <c r="Y150" s="15">
        <f t="shared" si="80"/>
        <v>2726809.6777656795</v>
      </c>
      <c r="Z150" s="15">
        <f t="shared" si="74"/>
        <v>6518000</v>
      </c>
      <c r="AB150" s="2">
        <v>42089</v>
      </c>
      <c r="AC150" s="12">
        <f t="shared" si="61"/>
        <v>1962.4669474749494</v>
      </c>
      <c r="AD150" s="12">
        <f t="shared" si="75"/>
        <v>0</v>
      </c>
      <c r="AE150" s="12">
        <f t="shared" si="83"/>
        <v>0</v>
      </c>
      <c r="AF150" s="13">
        <f t="shared" si="76"/>
        <v>4147.2</v>
      </c>
      <c r="AG150" s="15">
        <f t="shared" si="62"/>
        <v>4147.2</v>
      </c>
      <c r="AH150" s="15">
        <f t="shared" si="77"/>
        <v>-2184.7330525250504</v>
      </c>
      <c r="AI150" s="15">
        <f t="shared" si="81"/>
        <v>2941222.5758750243</v>
      </c>
      <c r="AJ150" s="15">
        <f t="shared" si="82"/>
        <v>593707.04214377282</v>
      </c>
    </row>
    <row r="151" spans="1:36" x14ac:dyDescent="0.15">
      <c r="A151" s="2">
        <v>42090</v>
      </c>
      <c r="B151" s="42">
        <v>1.179873744</v>
      </c>
      <c r="C151" s="12">
        <f t="shared" si="63"/>
        <v>101941.0914816</v>
      </c>
      <c r="D151" s="12">
        <f>Výpar!$G$18/31</f>
        <v>0</v>
      </c>
      <c r="E151" s="12">
        <f t="shared" si="64"/>
        <v>0</v>
      </c>
      <c r="F151" s="13">
        <f t="shared" si="65"/>
        <v>11664</v>
      </c>
      <c r="G151" s="13">
        <f t="shared" si="66"/>
        <v>7171.2000000000007</v>
      </c>
      <c r="H151" s="14">
        <f t="shared" si="66"/>
        <v>7171.2000000000007</v>
      </c>
      <c r="I151" s="15">
        <f t="shared" si="58"/>
        <v>26006.400000000001</v>
      </c>
      <c r="J151" s="15">
        <f t="shared" si="59"/>
        <v>75934.691481599992</v>
      </c>
      <c r="K151" s="15">
        <f t="shared" si="67"/>
        <v>5627000</v>
      </c>
      <c r="L151" s="15">
        <f t="shared" si="68"/>
        <v>5683696.2985352529</v>
      </c>
      <c r="N151" s="2">
        <v>42090</v>
      </c>
      <c r="O151" s="42">
        <f t="shared" si="60"/>
        <v>0.3894097088325108</v>
      </c>
      <c r="P151" s="12">
        <f t="shared" si="69"/>
        <v>33644.998843128931</v>
      </c>
      <c r="Q151" s="12">
        <f t="shared" si="70"/>
        <v>0</v>
      </c>
      <c r="R151" s="12">
        <f t="shared" si="71"/>
        <v>0</v>
      </c>
      <c r="S151" s="13">
        <f t="shared" si="72"/>
        <v>7171.2000000000007</v>
      </c>
      <c r="T151" s="13">
        <f t="shared" si="78"/>
        <v>0</v>
      </c>
      <c r="U151" s="14">
        <v>0</v>
      </c>
      <c r="V151" s="15">
        <f t="shared" si="79"/>
        <v>7171.2000000000007</v>
      </c>
      <c r="W151" s="15">
        <f t="shared" si="73"/>
        <v>26473.79884312893</v>
      </c>
      <c r="X151" s="15">
        <f t="shared" si="84"/>
        <v>6518000</v>
      </c>
      <c r="Y151" s="15">
        <f t="shared" si="80"/>
        <v>2753283.4766088086</v>
      </c>
      <c r="Z151" s="15">
        <f t="shared" si="74"/>
        <v>6518000</v>
      </c>
      <c r="AB151" s="2">
        <v>42090</v>
      </c>
      <c r="AC151" s="12">
        <f t="shared" si="61"/>
        <v>11118.828773355934</v>
      </c>
      <c r="AD151" s="12">
        <f t="shared" si="75"/>
        <v>0</v>
      </c>
      <c r="AE151" s="12">
        <f t="shared" si="83"/>
        <v>0</v>
      </c>
      <c r="AF151" s="13">
        <f t="shared" si="76"/>
        <v>4147.2</v>
      </c>
      <c r="AG151" s="15">
        <f t="shared" si="62"/>
        <v>4147.2</v>
      </c>
      <c r="AH151" s="15">
        <f t="shared" si="77"/>
        <v>6971.6287733559338</v>
      </c>
      <c r="AI151" s="15">
        <f t="shared" si="81"/>
        <v>2945693.45</v>
      </c>
      <c r="AJ151" s="15">
        <f t="shared" si="82"/>
        <v>600678.67091712879</v>
      </c>
    </row>
    <row r="152" spans="1:36" x14ac:dyDescent="0.15">
      <c r="A152" s="2">
        <v>42091</v>
      </c>
      <c r="B152" s="42">
        <v>1.094870249</v>
      </c>
      <c r="C152" s="12">
        <f t="shared" si="63"/>
        <v>94596.789513600001</v>
      </c>
      <c r="D152" s="12">
        <f>Výpar!$G$18/31</f>
        <v>0</v>
      </c>
      <c r="E152" s="12">
        <f t="shared" si="64"/>
        <v>0</v>
      </c>
      <c r="F152" s="13">
        <f t="shared" si="65"/>
        <v>11664</v>
      </c>
      <c r="G152" s="13">
        <f t="shared" si="66"/>
        <v>7171.2000000000007</v>
      </c>
      <c r="H152" s="14">
        <f t="shared" si="66"/>
        <v>7171.2000000000007</v>
      </c>
      <c r="I152" s="15">
        <f t="shared" si="58"/>
        <v>26006.400000000001</v>
      </c>
      <c r="J152" s="15">
        <f t="shared" si="59"/>
        <v>68590.389513600006</v>
      </c>
      <c r="K152" s="15">
        <f t="shared" si="67"/>
        <v>5627000</v>
      </c>
      <c r="L152" s="15">
        <f t="shared" si="68"/>
        <v>5752286.6880488526</v>
      </c>
      <c r="N152" s="2">
        <v>42091</v>
      </c>
      <c r="O152" s="42">
        <f t="shared" si="60"/>
        <v>0.36135485431436853</v>
      </c>
      <c r="P152" s="12">
        <f t="shared" si="69"/>
        <v>31221.059412761442</v>
      </c>
      <c r="Q152" s="12">
        <f t="shared" si="70"/>
        <v>0</v>
      </c>
      <c r="R152" s="12">
        <f t="shared" si="71"/>
        <v>0</v>
      </c>
      <c r="S152" s="13">
        <f t="shared" si="72"/>
        <v>7171.2000000000007</v>
      </c>
      <c r="T152" s="13">
        <f t="shared" si="78"/>
        <v>0</v>
      </c>
      <c r="U152" s="14">
        <v>0</v>
      </c>
      <c r="V152" s="15">
        <f t="shared" si="79"/>
        <v>7171.2000000000007</v>
      </c>
      <c r="W152" s="15">
        <f t="shared" si="73"/>
        <v>24049.859412761441</v>
      </c>
      <c r="X152" s="15">
        <f t="shared" si="84"/>
        <v>6518000</v>
      </c>
      <c r="Y152" s="15">
        <f t="shared" si="80"/>
        <v>2777333.33602157</v>
      </c>
      <c r="Z152" s="15">
        <f t="shared" si="74"/>
        <v>6518000</v>
      </c>
      <c r="AB152" s="2">
        <v>42091</v>
      </c>
      <c r="AC152" s="12">
        <f t="shared" si="61"/>
        <v>10317.777549995701</v>
      </c>
      <c r="AD152" s="12">
        <f t="shared" si="75"/>
        <v>0</v>
      </c>
      <c r="AE152" s="12">
        <f t="shared" si="83"/>
        <v>0</v>
      </c>
      <c r="AF152" s="13">
        <f t="shared" si="76"/>
        <v>4147.2</v>
      </c>
      <c r="AG152" s="15">
        <f t="shared" si="62"/>
        <v>4147.2</v>
      </c>
      <c r="AH152" s="15">
        <f t="shared" si="77"/>
        <v>6170.5775499957008</v>
      </c>
      <c r="AI152" s="15">
        <f t="shared" si="81"/>
        <v>2945693.45</v>
      </c>
      <c r="AJ152" s="15">
        <f t="shared" si="82"/>
        <v>606849.24846712453</v>
      </c>
    </row>
    <row r="153" spans="1:36" x14ac:dyDescent="0.15">
      <c r="A153" s="2">
        <v>42092</v>
      </c>
      <c r="B153" s="42">
        <v>0.84097754300000005</v>
      </c>
      <c r="C153" s="12">
        <f t="shared" si="63"/>
        <v>72660.459715200006</v>
      </c>
      <c r="D153" s="12">
        <f>Výpar!$G$18/31</f>
        <v>0</v>
      </c>
      <c r="E153" s="12">
        <f t="shared" si="64"/>
        <v>0</v>
      </c>
      <c r="F153" s="13">
        <f t="shared" si="65"/>
        <v>11664</v>
      </c>
      <c r="G153" s="13">
        <f t="shared" si="66"/>
        <v>7171.2000000000007</v>
      </c>
      <c r="H153" s="14">
        <f t="shared" si="66"/>
        <v>7171.2000000000007</v>
      </c>
      <c r="I153" s="15">
        <f t="shared" si="58"/>
        <v>26006.400000000001</v>
      </c>
      <c r="J153" s="15">
        <f t="shared" si="59"/>
        <v>46654.059715200005</v>
      </c>
      <c r="K153" s="15">
        <f t="shared" si="67"/>
        <v>5627000</v>
      </c>
      <c r="L153" s="15">
        <f t="shared" si="68"/>
        <v>5798940.7477640528</v>
      </c>
      <c r="N153" s="2">
        <v>42092</v>
      </c>
      <c r="O153" s="42">
        <f t="shared" si="60"/>
        <v>0.27755920649956456</v>
      </c>
      <c r="P153" s="12">
        <f t="shared" si="69"/>
        <v>23981.115441562379</v>
      </c>
      <c r="Q153" s="12">
        <f t="shared" si="70"/>
        <v>0</v>
      </c>
      <c r="R153" s="12">
        <f t="shared" si="71"/>
        <v>0</v>
      </c>
      <c r="S153" s="13">
        <f t="shared" si="72"/>
        <v>7171.2000000000007</v>
      </c>
      <c r="T153" s="13">
        <f t="shared" si="78"/>
        <v>0</v>
      </c>
      <c r="U153" s="14">
        <v>0</v>
      </c>
      <c r="V153" s="15">
        <f t="shared" si="79"/>
        <v>7171.2000000000007</v>
      </c>
      <c r="W153" s="15">
        <f t="shared" si="73"/>
        <v>16809.915441562378</v>
      </c>
      <c r="X153" s="15">
        <f t="shared" si="84"/>
        <v>6518000</v>
      </c>
      <c r="Y153" s="15">
        <f t="shared" si="80"/>
        <v>2794143.2514631324</v>
      </c>
      <c r="Z153" s="15">
        <f t="shared" si="74"/>
        <v>6518000</v>
      </c>
      <c r="AB153" s="2">
        <v>42092</v>
      </c>
      <c r="AC153" s="12">
        <f t="shared" si="61"/>
        <v>7925.1575436825542</v>
      </c>
      <c r="AD153" s="12">
        <f t="shared" si="75"/>
        <v>0</v>
      </c>
      <c r="AE153" s="12">
        <f t="shared" si="83"/>
        <v>0</v>
      </c>
      <c r="AF153" s="13">
        <f t="shared" si="76"/>
        <v>4147.2</v>
      </c>
      <c r="AG153" s="15">
        <f t="shared" si="62"/>
        <v>4147.2</v>
      </c>
      <c r="AH153" s="15">
        <f t="shared" si="77"/>
        <v>3777.9575436825544</v>
      </c>
      <c r="AI153" s="15">
        <f t="shared" si="81"/>
        <v>2945693.45</v>
      </c>
      <c r="AJ153" s="15">
        <f t="shared" si="82"/>
        <v>610627.20601080707</v>
      </c>
    </row>
    <row r="154" spans="1:36" x14ac:dyDescent="0.15">
      <c r="A154" s="2">
        <v>42093</v>
      </c>
      <c r="B154" s="42">
        <v>0.69717813100000003</v>
      </c>
      <c r="C154" s="12">
        <f t="shared" si="63"/>
        <v>60236.190518400006</v>
      </c>
      <c r="D154" s="12">
        <f>Výpar!$G$18/31</f>
        <v>0</v>
      </c>
      <c r="E154" s="12">
        <f t="shared" si="64"/>
        <v>0</v>
      </c>
      <c r="F154" s="13">
        <f t="shared" si="65"/>
        <v>11664</v>
      </c>
      <c r="G154" s="13">
        <f t="shared" si="66"/>
        <v>7171.2000000000007</v>
      </c>
      <c r="H154" s="14">
        <f t="shared" si="66"/>
        <v>7171.2000000000007</v>
      </c>
      <c r="I154" s="15">
        <f t="shared" si="58"/>
        <v>26006.400000000001</v>
      </c>
      <c r="J154" s="15">
        <f t="shared" si="59"/>
        <v>34229.790518400005</v>
      </c>
      <c r="K154" s="15">
        <f t="shared" si="67"/>
        <v>5627000</v>
      </c>
      <c r="L154" s="15">
        <f t="shared" si="68"/>
        <v>5833170.5382824531</v>
      </c>
      <c r="N154" s="2">
        <v>42093</v>
      </c>
      <c r="O154" s="42">
        <f t="shared" si="60"/>
        <v>0.23009913931698112</v>
      </c>
      <c r="P154" s="12">
        <f t="shared" si="69"/>
        <v>19880.565636987169</v>
      </c>
      <c r="Q154" s="12">
        <f t="shared" si="70"/>
        <v>0</v>
      </c>
      <c r="R154" s="12">
        <f t="shared" si="71"/>
        <v>0</v>
      </c>
      <c r="S154" s="13">
        <f t="shared" si="72"/>
        <v>7171.2000000000007</v>
      </c>
      <c r="T154" s="13">
        <f t="shared" si="78"/>
        <v>0</v>
      </c>
      <c r="U154" s="14">
        <v>0</v>
      </c>
      <c r="V154" s="15">
        <f t="shared" si="79"/>
        <v>7171.2000000000007</v>
      </c>
      <c r="W154" s="15">
        <f t="shared" si="73"/>
        <v>12709.365636987168</v>
      </c>
      <c r="X154" s="15">
        <f t="shared" si="84"/>
        <v>6518000</v>
      </c>
      <c r="Y154" s="15">
        <f t="shared" si="80"/>
        <v>2806852.6171001196</v>
      </c>
      <c r="Z154" s="15">
        <f t="shared" si="74"/>
        <v>6518000</v>
      </c>
      <c r="AB154" s="2">
        <v>42093</v>
      </c>
      <c r="AC154" s="12">
        <f t="shared" si="61"/>
        <v>6570.0286175003775</v>
      </c>
      <c r="AD154" s="12">
        <f t="shared" si="75"/>
        <v>0</v>
      </c>
      <c r="AE154" s="12">
        <f t="shared" si="83"/>
        <v>0</v>
      </c>
      <c r="AF154" s="13">
        <f t="shared" si="76"/>
        <v>4147.2</v>
      </c>
      <c r="AG154" s="15">
        <f t="shared" si="62"/>
        <v>4147.2</v>
      </c>
      <c r="AH154" s="15">
        <f t="shared" si="77"/>
        <v>2422.8286175003777</v>
      </c>
      <c r="AI154" s="15">
        <f t="shared" si="81"/>
        <v>2945693.45</v>
      </c>
      <c r="AJ154" s="15">
        <f t="shared" si="82"/>
        <v>613050.03462830745</v>
      </c>
    </row>
    <row r="155" spans="1:36" x14ac:dyDescent="0.15">
      <c r="A155" s="2">
        <v>42094</v>
      </c>
      <c r="B155" s="42">
        <v>1.0617400379999999</v>
      </c>
      <c r="C155" s="12">
        <f t="shared" si="63"/>
        <v>91734.339283199995</v>
      </c>
      <c r="D155" s="12">
        <f>Výpar!$G$18/31</f>
        <v>0</v>
      </c>
      <c r="E155" s="12">
        <f t="shared" si="64"/>
        <v>0</v>
      </c>
      <c r="F155" s="13">
        <f t="shared" si="65"/>
        <v>11664</v>
      </c>
      <c r="G155" s="13">
        <f t="shared" si="66"/>
        <v>7171.2000000000007</v>
      </c>
      <c r="H155" s="14">
        <f t="shared" si="66"/>
        <v>7171.2000000000007</v>
      </c>
      <c r="I155" s="15">
        <f t="shared" si="58"/>
        <v>26006.400000000001</v>
      </c>
      <c r="J155" s="15">
        <f t="shared" si="59"/>
        <v>65727.939283199987</v>
      </c>
      <c r="K155" s="15">
        <f t="shared" si="67"/>
        <v>5627000</v>
      </c>
      <c r="L155" s="15">
        <f t="shared" si="68"/>
        <v>5898898.4775656527</v>
      </c>
      <c r="N155" s="2">
        <v>42094</v>
      </c>
      <c r="O155" s="42">
        <f t="shared" si="60"/>
        <v>0.35042044214978224</v>
      </c>
      <c r="P155" s="12">
        <f t="shared" si="69"/>
        <v>30276.326201741187</v>
      </c>
      <c r="Q155" s="12">
        <f t="shared" si="70"/>
        <v>0</v>
      </c>
      <c r="R155" s="12">
        <f t="shared" si="71"/>
        <v>0</v>
      </c>
      <c r="S155" s="13">
        <f t="shared" si="72"/>
        <v>7171.2000000000007</v>
      </c>
      <c r="T155" s="13">
        <f t="shared" si="78"/>
        <v>0</v>
      </c>
      <c r="U155" s="14">
        <v>0</v>
      </c>
      <c r="V155" s="15">
        <f t="shared" si="79"/>
        <v>7171.2000000000007</v>
      </c>
      <c r="W155" s="15">
        <f t="shared" si="73"/>
        <v>23105.126201741186</v>
      </c>
      <c r="X155" s="15">
        <f t="shared" si="84"/>
        <v>6518000</v>
      </c>
      <c r="Y155" s="15">
        <f t="shared" si="80"/>
        <v>2829957.743301861</v>
      </c>
      <c r="Z155" s="15">
        <f t="shared" si="74"/>
        <v>6518000</v>
      </c>
      <c r="AB155" s="2">
        <v>42094</v>
      </c>
      <c r="AC155" s="12">
        <f t="shared" si="61"/>
        <v>10005.566904401276</v>
      </c>
      <c r="AD155" s="12">
        <f t="shared" si="75"/>
        <v>0</v>
      </c>
      <c r="AE155" s="12">
        <f t="shared" si="83"/>
        <v>0</v>
      </c>
      <c r="AF155" s="13">
        <f t="shared" si="76"/>
        <v>4147.2</v>
      </c>
      <c r="AG155" s="15">
        <f t="shared" si="62"/>
        <v>4147.2</v>
      </c>
      <c r="AH155" s="15">
        <f t="shared" si="77"/>
        <v>5858.3669044012759</v>
      </c>
      <c r="AI155" s="15">
        <f t="shared" si="81"/>
        <v>2945693.45</v>
      </c>
      <c r="AJ155" s="15">
        <f t="shared" si="82"/>
        <v>618908.40153270867</v>
      </c>
    </row>
    <row r="156" spans="1:36" x14ac:dyDescent="0.15">
      <c r="A156" s="2">
        <v>42095</v>
      </c>
      <c r="B156" s="42">
        <v>1.08845415</v>
      </c>
      <c r="C156" s="12">
        <f t="shared" si="63"/>
        <v>94042.438559999995</v>
      </c>
      <c r="D156" s="12">
        <f>Výpar!$H$18/30</f>
        <v>9562.0499999999975</v>
      </c>
      <c r="E156" s="12">
        <f t="shared" si="64"/>
        <v>9848.9114999999983</v>
      </c>
      <c r="F156" s="13">
        <f t="shared" si="65"/>
        <v>11664</v>
      </c>
      <c r="G156" s="13">
        <f t="shared" si="66"/>
        <v>7171.2000000000007</v>
      </c>
      <c r="H156" s="14">
        <f t="shared" si="66"/>
        <v>7171.2000000000007</v>
      </c>
      <c r="I156" s="15">
        <f t="shared" si="58"/>
        <v>26006.400000000001</v>
      </c>
      <c r="J156" s="15">
        <f t="shared" si="59"/>
        <v>58187.127059999999</v>
      </c>
      <c r="K156" s="15">
        <f t="shared" si="67"/>
        <v>5627000</v>
      </c>
      <c r="L156" s="15">
        <f t="shared" si="68"/>
        <v>5957085.6046256525</v>
      </c>
      <c r="N156" s="2">
        <v>42095</v>
      </c>
      <c r="O156" s="42">
        <f t="shared" si="60"/>
        <v>0.35923726227866465</v>
      </c>
      <c r="P156" s="12">
        <f t="shared" si="69"/>
        <v>31038.099460876627</v>
      </c>
      <c r="Q156" s="12">
        <f t="shared" si="70"/>
        <v>2731.3199999999993</v>
      </c>
      <c r="R156" s="12">
        <f t="shared" si="71"/>
        <v>2813.2595999999994</v>
      </c>
      <c r="S156" s="13">
        <f t="shared" si="72"/>
        <v>7171.2000000000007</v>
      </c>
      <c r="T156" s="13">
        <f t="shared" si="78"/>
        <v>0</v>
      </c>
      <c r="U156" s="14">
        <v>0</v>
      </c>
      <c r="V156" s="15">
        <f t="shared" si="79"/>
        <v>7171.2000000000007</v>
      </c>
      <c r="W156" s="15">
        <f t="shared" si="73"/>
        <v>21053.639860876625</v>
      </c>
      <c r="X156" s="15">
        <f t="shared" si="84"/>
        <v>6518000</v>
      </c>
      <c r="Y156" s="15">
        <f t="shared" si="80"/>
        <v>2851011.3831627378</v>
      </c>
      <c r="Z156" s="15">
        <f t="shared" si="74"/>
        <v>6518000</v>
      </c>
      <c r="AB156" s="2">
        <v>42095</v>
      </c>
      <c r="AC156" s="12">
        <f t="shared" si="61"/>
        <v>10257.313871965165</v>
      </c>
      <c r="AD156" s="12">
        <f t="shared" si="75"/>
        <v>1071.0257804999997</v>
      </c>
      <c r="AE156" s="12">
        <f t="shared" si="83"/>
        <v>1103.1565539149997</v>
      </c>
      <c r="AF156" s="13">
        <f t="shared" si="76"/>
        <v>4147.2</v>
      </c>
      <c r="AG156" s="15">
        <f t="shared" si="62"/>
        <v>4147.2</v>
      </c>
      <c r="AH156" s="15">
        <f t="shared" si="77"/>
        <v>5006.9573180501657</v>
      </c>
      <c r="AI156" s="15">
        <f t="shared" si="81"/>
        <v>2945693.45</v>
      </c>
      <c r="AJ156" s="15">
        <f t="shared" si="82"/>
        <v>623915.35885075887</v>
      </c>
    </row>
    <row r="157" spans="1:36" x14ac:dyDescent="0.15">
      <c r="A157" s="2">
        <v>42096</v>
      </c>
      <c r="B157" s="42">
        <v>1.1144876480000001</v>
      </c>
      <c r="C157" s="12">
        <f t="shared" si="63"/>
        <v>96291.732787200002</v>
      </c>
      <c r="D157" s="12">
        <f>Výpar!$H$18/30</f>
        <v>9562.0499999999975</v>
      </c>
      <c r="E157" s="12">
        <f t="shared" si="64"/>
        <v>9848.9114999999983</v>
      </c>
      <c r="F157" s="13">
        <f t="shared" si="65"/>
        <v>11664</v>
      </c>
      <c r="G157" s="13">
        <f t="shared" si="66"/>
        <v>7171.2000000000007</v>
      </c>
      <c r="H157" s="14">
        <f t="shared" si="66"/>
        <v>7171.2000000000007</v>
      </c>
      <c r="I157" s="15">
        <f t="shared" si="58"/>
        <v>26006.400000000001</v>
      </c>
      <c r="J157" s="15">
        <f t="shared" si="59"/>
        <v>60436.421287200006</v>
      </c>
      <c r="K157" s="15">
        <f t="shared" si="67"/>
        <v>5627000</v>
      </c>
      <c r="L157" s="15">
        <f t="shared" si="68"/>
        <v>6017522.025912853</v>
      </c>
      <c r="N157" s="2">
        <v>42096</v>
      </c>
      <c r="O157" s="42">
        <f t="shared" si="60"/>
        <v>0.36782945015268503</v>
      </c>
      <c r="P157" s="12">
        <f t="shared" si="69"/>
        <v>31780.464493191987</v>
      </c>
      <c r="Q157" s="12">
        <f t="shared" si="70"/>
        <v>2731.3199999999993</v>
      </c>
      <c r="R157" s="12">
        <f t="shared" si="71"/>
        <v>2813.2595999999994</v>
      </c>
      <c r="S157" s="13">
        <f t="shared" si="72"/>
        <v>7171.2000000000007</v>
      </c>
      <c r="T157" s="13">
        <f t="shared" si="78"/>
        <v>0</v>
      </c>
      <c r="U157" s="14">
        <v>0</v>
      </c>
      <c r="V157" s="15">
        <f t="shared" si="79"/>
        <v>7171.2000000000007</v>
      </c>
      <c r="W157" s="15">
        <f t="shared" si="73"/>
        <v>21796.004893191988</v>
      </c>
      <c r="X157" s="15">
        <f t="shared" si="84"/>
        <v>6518000</v>
      </c>
      <c r="Y157" s="15">
        <f t="shared" si="80"/>
        <v>2872807.3880559299</v>
      </c>
      <c r="Z157" s="15">
        <f t="shared" si="74"/>
        <v>6518000</v>
      </c>
      <c r="AB157" s="2">
        <v>42096</v>
      </c>
      <c r="AC157" s="12">
        <f t="shared" si="61"/>
        <v>10502.646907050914</v>
      </c>
      <c r="AD157" s="12">
        <f t="shared" si="75"/>
        <v>1071.0257804999997</v>
      </c>
      <c r="AE157" s="12">
        <f t="shared" si="83"/>
        <v>1103.1565539149997</v>
      </c>
      <c r="AF157" s="13">
        <f t="shared" si="76"/>
        <v>4147.2</v>
      </c>
      <c r="AG157" s="15">
        <f t="shared" si="62"/>
        <v>4147.2</v>
      </c>
      <c r="AH157" s="15">
        <f t="shared" si="77"/>
        <v>5252.2903531359143</v>
      </c>
      <c r="AI157" s="15">
        <f t="shared" si="81"/>
        <v>2945693.45</v>
      </c>
      <c r="AJ157" s="15">
        <f t="shared" si="82"/>
        <v>629167.64920389478</v>
      </c>
    </row>
    <row r="158" spans="1:36" x14ac:dyDescent="0.15">
      <c r="A158" s="2">
        <v>42097</v>
      </c>
      <c r="B158" s="42">
        <v>1.957649701</v>
      </c>
      <c r="C158" s="12">
        <f t="shared" si="63"/>
        <v>169140.93416639999</v>
      </c>
      <c r="D158" s="12">
        <f>Výpar!$H$18/30</f>
        <v>9562.0499999999975</v>
      </c>
      <c r="E158" s="12">
        <f t="shared" si="64"/>
        <v>9848.9114999999983</v>
      </c>
      <c r="F158" s="13">
        <f t="shared" si="65"/>
        <v>11664</v>
      </c>
      <c r="G158" s="13">
        <f t="shared" si="66"/>
        <v>7171.2000000000007</v>
      </c>
      <c r="H158" s="14">
        <f t="shared" si="66"/>
        <v>7171.2000000000007</v>
      </c>
      <c r="I158" s="15">
        <f t="shared" si="58"/>
        <v>26006.400000000001</v>
      </c>
      <c r="J158" s="15">
        <f t="shared" si="59"/>
        <v>133285.62266639998</v>
      </c>
      <c r="K158" s="15">
        <f t="shared" si="67"/>
        <v>5627000</v>
      </c>
      <c r="L158" s="15">
        <f t="shared" si="68"/>
        <v>6150807.6485792529</v>
      </c>
      <c r="N158" s="2">
        <v>42097</v>
      </c>
      <c r="O158" s="42">
        <f t="shared" si="60"/>
        <v>0.64610964006879523</v>
      </c>
      <c r="P158" s="12">
        <f t="shared" si="69"/>
        <v>55823.872901943905</v>
      </c>
      <c r="Q158" s="12">
        <f t="shared" si="70"/>
        <v>2731.3199999999993</v>
      </c>
      <c r="R158" s="12">
        <f t="shared" si="71"/>
        <v>2813.2595999999994</v>
      </c>
      <c r="S158" s="13">
        <f t="shared" si="72"/>
        <v>7171.2000000000007</v>
      </c>
      <c r="T158" s="13">
        <f t="shared" si="78"/>
        <v>0</v>
      </c>
      <c r="U158" s="14">
        <v>0</v>
      </c>
      <c r="V158" s="15">
        <f t="shared" si="79"/>
        <v>7171.2000000000007</v>
      </c>
      <c r="W158" s="15">
        <f t="shared" si="73"/>
        <v>45839.413301943903</v>
      </c>
      <c r="X158" s="15">
        <f t="shared" si="84"/>
        <v>6518000</v>
      </c>
      <c r="Y158" s="15">
        <f t="shared" si="80"/>
        <v>2918646.8013578737</v>
      </c>
      <c r="Z158" s="15">
        <f t="shared" si="74"/>
        <v>6518000</v>
      </c>
      <c r="AB158" s="2">
        <v>42097</v>
      </c>
      <c r="AC158" s="12">
        <f t="shared" si="61"/>
        <v>18448.390714956397</v>
      </c>
      <c r="AD158" s="12">
        <f t="shared" si="75"/>
        <v>1071.0257804999997</v>
      </c>
      <c r="AE158" s="12">
        <f t="shared" si="83"/>
        <v>1103.1565539149997</v>
      </c>
      <c r="AF158" s="13">
        <f t="shared" si="76"/>
        <v>4147.2</v>
      </c>
      <c r="AG158" s="15">
        <f t="shared" si="62"/>
        <v>4147.2</v>
      </c>
      <c r="AH158" s="15">
        <f t="shared" si="77"/>
        <v>13198.034161041396</v>
      </c>
      <c r="AI158" s="15">
        <f t="shared" si="81"/>
        <v>2945693.45</v>
      </c>
      <c r="AJ158" s="15">
        <f t="shared" si="82"/>
        <v>642365.68336493615</v>
      </c>
    </row>
    <row r="159" spans="1:36" x14ac:dyDescent="0.15">
      <c r="A159" s="2">
        <v>42098</v>
      </c>
      <c r="B159" s="42">
        <v>1.9854305459999999</v>
      </c>
      <c r="C159" s="12">
        <f t="shared" si="63"/>
        <v>171541.19917439998</v>
      </c>
      <c r="D159" s="12">
        <f>Výpar!$H$18/30</f>
        <v>9562.0499999999975</v>
      </c>
      <c r="E159" s="12">
        <f t="shared" si="64"/>
        <v>9848.9114999999983</v>
      </c>
      <c r="F159" s="13">
        <f t="shared" si="65"/>
        <v>11664</v>
      </c>
      <c r="G159" s="13">
        <f t="shared" si="66"/>
        <v>7171.2000000000007</v>
      </c>
      <c r="H159" s="14">
        <f t="shared" si="66"/>
        <v>7171.2000000000007</v>
      </c>
      <c r="I159" s="15">
        <f t="shared" si="58"/>
        <v>26006.400000000001</v>
      </c>
      <c r="J159" s="15">
        <f t="shared" si="59"/>
        <v>135685.8876744</v>
      </c>
      <c r="K159" s="15">
        <f t="shared" si="67"/>
        <v>5627000</v>
      </c>
      <c r="L159" s="15">
        <f t="shared" si="68"/>
        <v>6286493.5362536525</v>
      </c>
      <c r="N159" s="2">
        <v>42098</v>
      </c>
      <c r="O159" s="42">
        <f t="shared" si="60"/>
        <v>0.65527852853468782</v>
      </c>
      <c r="P159" s="12">
        <f t="shared" si="69"/>
        <v>56616.064865397027</v>
      </c>
      <c r="Q159" s="12">
        <f t="shared" si="70"/>
        <v>2731.3199999999993</v>
      </c>
      <c r="R159" s="12">
        <f t="shared" si="71"/>
        <v>2813.2595999999994</v>
      </c>
      <c r="S159" s="13">
        <f t="shared" si="72"/>
        <v>7171.2000000000007</v>
      </c>
      <c r="T159" s="13">
        <f t="shared" si="78"/>
        <v>0</v>
      </c>
      <c r="U159" s="14">
        <v>0</v>
      </c>
      <c r="V159" s="15">
        <f t="shared" si="79"/>
        <v>7171.2000000000007</v>
      </c>
      <c r="W159" s="15">
        <f t="shared" si="73"/>
        <v>46631.605265397026</v>
      </c>
      <c r="X159" s="15">
        <f t="shared" si="84"/>
        <v>6518000</v>
      </c>
      <c r="Y159" s="15">
        <f t="shared" si="80"/>
        <v>2965278.4066232708</v>
      </c>
      <c r="Z159" s="15">
        <f t="shared" si="74"/>
        <v>6518000</v>
      </c>
      <c r="AB159" s="2">
        <v>42098</v>
      </c>
      <c r="AC159" s="12">
        <f t="shared" si="61"/>
        <v>18710.190301823161</v>
      </c>
      <c r="AD159" s="12">
        <f t="shared" si="75"/>
        <v>1071.0257804999997</v>
      </c>
      <c r="AE159" s="12">
        <f t="shared" si="83"/>
        <v>1103.1565539149997</v>
      </c>
      <c r="AF159" s="13">
        <f t="shared" si="76"/>
        <v>4147.2</v>
      </c>
      <c r="AG159" s="15">
        <f t="shared" si="62"/>
        <v>4147.2</v>
      </c>
      <c r="AH159" s="15">
        <f t="shared" si="77"/>
        <v>13459.83374790816</v>
      </c>
      <c r="AI159" s="15">
        <f t="shared" si="81"/>
        <v>2945693.45</v>
      </c>
      <c r="AJ159" s="15">
        <f t="shared" si="82"/>
        <v>655825.51711284427</v>
      </c>
    </row>
    <row r="160" spans="1:36" x14ac:dyDescent="0.15">
      <c r="A160" s="2">
        <v>42099</v>
      </c>
      <c r="B160" s="42">
        <v>1.092829061</v>
      </c>
      <c r="C160" s="12">
        <f t="shared" si="63"/>
        <v>94420.4308704</v>
      </c>
      <c r="D160" s="12">
        <f>Výpar!$H$18/30</f>
        <v>9562.0499999999975</v>
      </c>
      <c r="E160" s="12">
        <f t="shared" si="64"/>
        <v>9848.9114999999983</v>
      </c>
      <c r="F160" s="13">
        <f t="shared" si="65"/>
        <v>11664</v>
      </c>
      <c r="G160" s="13">
        <f t="shared" si="66"/>
        <v>7171.2000000000007</v>
      </c>
      <c r="H160" s="14">
        <f t="shared" si="66"/>
        <v>7171.2000000000007</v>
      </c>
      <c r="I160" s="15">
        <f t="shared" si="58"/>
        <v>26006.400000000001</v>
      </c>
      <c r="J160" s="15">
        <f t="shared" si="59"/>
        <v>58565.119370400003</v>
      </c>
      <c r="K160" s="15">
        <f t="shared" si="67"/>
        <v>5627000</v>
      </c>
      <c r="L160" s="15">
        <f t="shared" si="68"/>
        <v>6345058.6556240525</v>
      </c>
      <c r="N160" s="2">
        <v>42099</v>
      </c>
      <c r="O160" s="42">
        <f t="shared" si="60"/>
        <v>0.36068117339825828</v>
      </c>
      <c r="P160" s="12">
        <f t="shared" si="69"/>
        <v>31162.853381609515</v>
      </c>
      <c r="Q160" s="12">
        <f t="shared" si="70"/>
        <v>2731.3199999999993</v>
      </c>
      <c r="R160" s="12">
        <f t="shared" si="71"/>
        <v>2813.2595999999994</v>
      </c>
      <c r="S160" s="13">
        <f t="shared" si="72"/>
        <v>7171.2000000000007</v>
      </c>
      <c r="T160" s="13">
        <f t="shared" si="78"/>
        <v>0</v>
      </c>
      <c r="U160" s="14">
        <v>0</v>
      </c>
      <c r="V160" s="15">
        <f t="shared" si="79"/>
        <v>7171.2000000000007</v>
      </c>
      <c r="W160" s="15">
        <f t="shared" si="73"/>
        <v>21178.393781609513</v>
      </c>
      <c r="X160" s="15">
        <f t="shared" si="84"/>
        <v>6518000</v>
      </c>
      <c r="Y160" s="15">
        <f t="shared" si="80"/>
        <v>2986456.8004048802</v>
      </c>
      <c r="Z160" s="15">
        <f t="shared" si="74"/>
        <v>6518000</v>
      </c>
      <c r="AB160" s="2">
        <v>42099</v>
      </c>
      <c r="AC160" s="12">
        <f t="shared" si="61"/>
        <v>10298.541915690215</v>
      </c>
      <c r="AD160" s="12">
        <f t="shared" si="75"/>
        <v>1071.0257804999997</v>
      </c>
      <c r="AE160" s="12">
        <f t="shared" si="83"/>
        <v>1103.1565539149997</v>
      </c>
      <c r="AF160" s="13">
        <f t="shared" si="76"/>
        <v>4147.2</v>
      </c>
      <c r="AG160" s="15">
        <f t="shared" si="62"/>
        <v>4147.2</v>
      </c>
      <c r="AH160" s="15">
        <f t="shared" si="77"/>
        <v>5048.1853617752158</v>
      </c>
      <c r="AI160" s="15">
        <f t="shared" si="81"/>
        <v>2945693.45</v>
      </c>
      <c r="AJ160" s="15">
        <f t="shared" si="82"/>
        <v>660873.70247461949</v>
      </c>
    </row>
    <row r="161" spans="1:36" x14ac:dyDescent="0.15">
      <c r="A161" s="2">
        <v>42100</v>
      </c>
      <c r="B161" s="42">
        <v>1.4676270140000001</v>
      </c>
      <c r="C161" s="12">
        <f t="shared" si="63"/>
        <v>126802.9740096</v>
      </c>
      <c r="D161" s="12">
        <f>Výpar!$H$18/30</f>
        <v>9562.0499999999975</v>
      </c>
      <c r="E161" s="12">
        <f t="shared" si="64"/>
        <v>9848.9114999999983</v>
      </c>
      <c r="F161" s="13">
        <f t="shared" si="65"/>
        <v>11664</v>
      </c>
      <c r="G161" s="13">
        <f t="shared" si="66"/>
        <v>7171.2000000000007</v>
      </c>
      <c r="H161" s="14">
        <f t="shared" si="66"/>
        <v>7171.2000000000007</v>
      </c>
      <c r="I161" s="15">
        <f t="shared" si="58"/>
        <v>26006.400000000001</v>
      </c>
      <c r="J161" s="15">
        <f t="shared" si="59"/>
        <v>90947.662509600006</v>
      </c>
      <c r="K161" s="15">
        <f t="shared" si="67"/>
        <v>5627000</v>
      </c>
      <c r="L161" s="15">
        <f t="shared" si="68"/>
        <v>6436006.3181336522</v>
      </c>
      <c r="N161" s="2">
        <v>42100</v>
      </c>
      <c r="O161" s="42">
        <f t="shared" si="60"/>
        <v>0.48438081710246728</v>
      </c>
      <c r="P161" s="12">
        <f t="shared" si="69"/>
        <v>41850.502597653176</v>
      </c>
      <c r="Q161" s="12">
        <f t="shared" si="70"/>
        <v>2731.3199999999993</v>
      </c>
      <c r="R161" s="12">
        <f t="shared" si="71"/>
        <v>2813.2595999999994</v>
      </c>
      <c r="S161" s="13">
        <f t="shared" si="72"/>
        <v>7171.2000000000007</v>
      </c>
      <c r="T161" s="13">
        <f t="shared" si="78"/>
        <v>0</v>
      </c>
      <c r="U161" s="14">
        <v>0</v>
      </c>
      <c r="V161" s="15">
        <f t="shared" si="79"/>
        <v>7171.2000000000007</v>
      </c>
      <c r="W161" s="15">
        <f t="shared" si="73"/>
        <v>31866.042997653174</v>
      </c>
      <c r="X161" s="15">
        <f t="shared" si="84"/>
        <v>6518000</v>
      </c>
      <c r="Y161" s="15">
        <f t="shared" si="80"/>
        <v>3018322.8434025333</v>
      </c>
      <c r="Z161" s="15">
        <f t="shared" si="74"/>
        <v>6518000</v>
      </c>
      <c r="AB161" s="2">
        <v>42100</v>
      </c>
      <c r="AC161" s="12">
        <f t="shared" si="61"/>
        <v>13830.542085372192</v>
      </c>
      <c r="AD161" s="12">
        <f t="shared" si="75"/>
        <v>1071.0257804999997</v>
      </c>
      <c r="AE161" s="12">
        <f t="shared" si="83"/>
        <v>1103.1565539149997</v>
      </c>
      <c r="AF161" s="13">
        <f t="shared" si="76"/>
        <v>4147.2</v>
      </c>
      <c r="AG161" s="15">
        <f t="shared" si="62"/>
        <v>4147.2</v>
      </c>
      <c r="AH161" s="15">
        <f t="shared" si="77"/>
        <v>8580.1855314571912</v>
      </c>
      <c r="AI161" s="15">
        <f t="shared" si="81"/>
        <v>2945693.45</v>
      </c>
      <c r="AJ161" s="15">
        <f t="shared" si="82"/>
        <v>669453.88800607668</v>
      </c>
    </row>
    <row r="162" spans="1:36" x14ac:dyDescent="0.15">
      <c r="A162" s="2">
        <v>42101</v>
      </c>
      <c r="B162" s="42">
        <v>1.0284841739999999</v>
      </c>
      <c r="C162" s="12">
        <f t="shared" si="63"/>
        <v>88861.0326336</v>
      </c>
      <c r="D162" s="12">
        <f>Výpar!$H$18/30</f>
        <v>9562.0499999999975</v>
      </c>
      <c r="E162" s="12">
        <f t="shared" si="64"/>
        <v>9848.9114999999983</v>
      </c>
      <c r="F162" s="13">
        <f t="shared" si="65"/>
        <v>11664</v>
      </c>
      <c r="G162" s="13">
        <f t="shared" si="66"/>
        <v>7171.2000000000007</v>
      </c>
      <c r="H162" s="14">
        <f t="shared" si="66"/>
        <v>7171.2000000000007</v>
      </c>
      <c r="I162" s="15">
        <f t="shared" si="58"/>
        <v>26006.400000000001</v>
      </c>
      <c r="J162" s="15">
        <f t="shared" si="59"/>
        <v>53005.721133600004</v>
      </c>
      <c r="K162" s="15">
        <f t="shared" si="67"/>
        <v>5627000</v>
      </c>
      <c r="L162" s="15">
        <f t="shared" si="68"/>
        <v>6489012.0392672522</v>
      </c>
      <c r="N162" s="2">
        <v>42101</v>
      </c>
      <c r="O162" s="42">
        <f t="shared" si="60"/>
        <v>0.33944455902409282</v>
      </c>
      <c r="P162" s="12">
        <f t="shared" si="69"/>
        <v>29328.00989968162</v>
      </c>
      <c r="Q162" s="12">
        <f t="shared" si="70"/>
        <v>2731.3199999999993</v>
      </c>
      <c r="R162" s="12">
        <f t="shared" si="71"/>
        <v>2813.2595999999994</v>
      </c>
      <c r="S162" s="13">
        <f t="shared" si="72"/>
        <v>7171.2000000000007</v>
      </c>
      <c r="T162" s="13">
        <f t="shared" si="78"/>
        <v>0</v>
      </c>
      <c r="U162" s="14">
        <v>0</v>
      </c>
      <c r="V162" s="15">
        <f t="shared" si="79"/>
        <v>7171.2000000000007</v>
      </c>
      <c r="W162" s="15">
        <f t="shared" si="73"/>
        <v>19343.550299681621</v>
      </c>
      <c r="X162" s="15">
        <f t="shared" si="84"/>
        <v>6518000</v>
      </c>
      <c r="Y162" s="15">
        <f t="shared" si="80"/>
        <v>3037666.393702215</v>
      </c>
      <c r="Z162" s="15">
        <f t="shared" si="74"/>
        <v>6518000</v>
      </c>
      <c r="AB162" s="2">
        <v>42101</v>
      </c>
      <c r="AC162" s="12">
        <f t="shared" si="61"/>
        <v>9692.1721370319865</v>
      </c>
      <c r="AD162" s="12">
        <f t="shared" si="75"/>
        <v>1071.0257804999997</v>
      </c>
      <c r="AE162" s="12">
        <f t="shared" si="83"/>
        <v>1103.1565539149997</v>
      </c>
      <c r="AF162" s="13">
        <f t="shared" si="76"/>
        <v>4147.2</v>
      </c>
      <c r="AG162" s="15">
        <f t="shared" si="62"/>
        <v>4147.2</v>
      </c>
      <c r="AH162" s="15">
        <f t="shared" si="77"/>
        <v>4441.815583116987</v>
      </c>
      <c r="AI162" s="15">
        <f t="shared" si="81"/>
        <v>2945693.45</v>
      </c>
      <c r="AJ162" s="15">
        <f t="shared" si="82"/>
        <v>673895.70358919364</v>
      </c>
    </row>
    <row r="163" spans="1:36" x14ac:dyDescent="0.15">
      <c r="A163" s="2">
        <v>42102</v>
      </c>
      <c r="B163" s="42">
        <v>1.0632864719999999</v>
      </c>
      <c r="C163" s="12">
        <f t="shared" si="63"/>
        <v>91867.951180799995</v>
      </c>
      <c r="D163" s="12">
        <f>Výpar!$H$18/30</f>
        <v>9562.0499999999975</v>
      </c>
      <c r="E163" s="12">
        <f t="shared" si="64"/>
        <v>9848.9114999999983</v>
      </c>
      <c r="F163" s="13">
        <f t="shared" si="65"/>
        <v>11664</v>
      </c>
      <c r="G163" s="13">
        <f t="shared" si="66"/>
        <v>7171.2000000000007</v>
      </c>
      <c r="H163" s="14">
        <f t="shared" si="66"/>
        <v>7171.2000000000007</v>
      </c>
      <c r="I163" s="15">
        <f t="shared" si="58"/>
        <v>26006.400000000001</v>
      </c>
      <c r="J163" s="15">
        <f t="shared" si="59"/>
        <v>56012.639680799999</v>
      </c>
      <c r="K163" s="15">
        <f t="shared" si="67"/>
        <v>5627000</v>
      </c>
      <c r="L163" s="15">
        <f t="shared" si="68"/>
        <v>6545024.6789480522</v>
      </c>
      <c r="N163" s="2">
        <v>42102</v>
      </c>
      <c r="O163" s="42">
        <f t="shared" si="60"/>
        <v>0.35093083270362835</v>
      </c>
      <c r="P163" s="12">
        <f t="shared" si="69"/>
        <v>30320.423945593488</v>
      </c>
      <c r="Q163" s="12">
        <f t="shared" si="70"/>
        <v>2731.3199999999993</v>
      </c>
      <c r="R163" s="12">
        <f t="shared" si="71"/>
        <v>2813.2595999999994</v>
      </c>
      <c r="S163" s="13">
        <f t="shared" si="72"/>
        <v>7171.2000000000007</v>
      </c>
      <c r="T163" s="13">
        <f t="shared" si="78"/>
        <v>0</v>
      </c>
      <c r="U163" s="14">
        <v>0</v>
      </c>
      <c r="V163" s="15">
        <f>SUM(S163+U163)</f>
        <v>7171.2000000000007</v>
      </c>
      <c r="W163" s="15">
        <f t="shared" si="73"/>
        <v>20335.964345593486</v>
      </c>
      <c r="X163" s="15">
        <f t="shared" si="84"/>
        <v>6518000</v>
      </c>
      <c r="Y163" s="15">
        <f t="shared" si="80"/>
        <v>3058002.3580478085</v>
      </c>
      <c r="Z163" s="15">
        <f t="shared" si="74"/>
        <v>6518000</v>
      </c>
      <c r="AB163" s="2">
        <v>42102</v>
      </c>
      <c r="AC163" s="12">
        <f t="shared" si="61"/>
        <v>10020.140103392043</v>
      </c>
      <c r="AD163" s="12">
        <f t="shared" si="75"/>
        <v>1071.0257804999997</v>
      </c>
      <c r="AE163" s="12">
        <f t="shared" si="83"/>
        <v>1103.1565539149997</v>
      </c>
      <c r="AF163" s="13">
        <f t="shared" si="76"/>
        <v>4147.2</v>
      </c>
      <c r="AG163" s="15">
        <f t="shared" si="62"/>
        <v>4147.2</v>
      </c>
      <c r="AH163" s="15">
        <f t="shared" si="77"/>
        <v>4769.7835494770434</v>
      </c>
      <c r="AI163" s="15">
        <f t="shared" si="81"/>
        <v>2945693.45</v>
      </c>
      <c r="AJ163" s="15">
        <f t="shared" si="82"/>
        <v>678665.48713867064</v>
      </c>
    </row>
    <row r="164" spans="1:36" x14ac:dyDescent="0.15">
      <c r="A164" s="2">
        <v>42103</v>
      </c>
      <c r="B164" s="42">
        <v>1.4559001600000001</v>
      </c>
      <c r="C164" s="12">
        <f t="shared" si="63"/>
        <v>125789.773824</v>
      </c>
      <c r="D164" s="12">
        <f>Výpar!$H$18/30</f>
        <v>9562.0499999999975</v>
      </c>
      <c r="E164" s="12">
        <f t="shared" si="64"/>
        <v>9848.9114999999983</v>
      </c>
      <c r="F164" s="13">
        <f t="shared" si="65"/>
        <v>11664</v>
      </c>
      <c r="G164" s="13">
        <f t="shared" si="66"/>
        <v>7171.2000000000007</v>
      </c>
      <c r="H164" s="14">
        <f t="shared" si="66"/>
        <v>7171.2000000000007</v>
      </c>
      <c r="I164" s="15">
        <f t="shared" si="58"/>
        <v>26006.400000000001</v>
      </c>
      <c r="J164" s="15">
        <f t="shared" si="59"/>
        <v>89934.462324000007</v>
      </c>
      <c r="K164" s="15">
        <f t="shared" si="67"/>
        <v>5627000</v>
      </c>
      <c r="L164" s="15">
        <f t="shared" si="68"/>
        <v>6634959.1412720522</v>
      </c>
      <c r="N164" s="2">
        <v>42103</v>
      </c>
      <c r="O164" s="42">
        <f t="shared" si="60"/>
        <v>0.48051044467924525</v>
      </c>
      <c r="P164" s="12">
        <f t="shared" si="69"/>
        <v>41516.102420286792</v>
      </c>
      <c r="Q164" s="12">
        <f t="shared" si="70"/>
        <v>2731.3199999999993</v>
      </c>
      <c r="R164" s="12">
        <f t="shared" si="71"/>
        <v>2813.2595999999994</v>
      </c>
      <c r="S164" s="13">
        <f t="shared" si="72"/>
        <v>7171.2000000000007</v>
      </c>
      <c r="T164" s="13">
        <f t="shared" si="78"/>
        <v>0</v>
      </c>
      <c r="U164" s="14">
        <v>0</v>
      </c>
      <c r="V164" s="15">
        <f t="shared" ref="V164:V227" si="85">SUM(S164+U164)</f>
        <v>7171.2000000000007</v>
      </c>
      <c r="W164" s="15">
        <f t="shared" si="73"/>
        <v>31531.64282028679</v>
      </c>
      <c r="X164" s="15">
        <f t="shared" si="84"/>
        <v>6518000</v>
      </c>
      <c r="Y164" s="15">
        <f t="shared" si="80"/>
        <v>3089534.0008680951</v>
      </c>
      <c r="Z164" s="15">
        <f t="shared" si="74"/>
        <v>6518000</v>
      </c>
      <c r="AB164" s="2">
        <v>42103</v>
      </c>
      <c r="AC164" s="12">
        <f t="shared" si="61"/>
        <v>13720.031208815093</v>
      </c>
      <c r="AD164" s="12">
        <f t="shared" si="75"/>
        <v>1071.0257804999997</v>
      </c>
      <c r="AE164" s="12">
        <f t="shared" si="83"/>
        <v>1103.1565539149997</v>
      </c>
      <c r="AF164" s="13">
        <f t="shared" si="76"/>
        <v>4147.2</v>
      </c>
      <c r="AG164" s="15">
        <f t="shared" si="62"/>
        <v>4147.2</v>
      </c>
      <c r="AH164" s="15">
        <f t="shared" si="77"/>
        <v>8469.6746549000927</v>
      </c>
      <c r="AI164" s="15">
        <f t="shared" si="81"/>
        <v>2945693.45</v>
      </c>
      <c r="AJ164" s="15">
        <f t="shared" si="82"/>
        <v>687135.16179357073</v>
      </c>
    </row>
    <row r="165" spans="1:36" x14ac:dyDescent="0.15">
      <c r="A165" s="2">
        <v>42104</v>
      </c>
      <c r="B165" s="42">
        <v>1.051064209</v>
      </c>
      <c r="C165" s="12">
        <f t="shared" si="63"/>
        <v>90811.947657600002</v>
      </c>
      <c r="D165" s="12">
        <f>Výpar!$H$18/30</f>
        <v>9562.0499999999975</v>
      </c>
      <c r="E165" s="12">
        <f t="shared" si="64"/>
        <v>9848.9114999999983</v>
      </c>
      <c r="F165" s="13">
        <f t="shared" si="65"/>
        <v>11664</v>
      </c>
      <c r="G165" s="13">
        <f t="shared" si="66"/>
        <v>7171.2000000000007</v>
      </c>
      <c r="H165" s="14">
        <f t="shared" si="66"/>
        <v>7171.2000000000007</v>
      </c>
      <c r="I165" s="15">
        <f t="shared" si="58"/>
        <v>26006.400000000001</v>
      </c>
      <c r="J165" s="15">
        <f t="shared" si="59"/>
        <v>54956.636157600005</v>
      </c>
      <c r="K165" s="15">
        <f t="shared" si="67"/>
        <v>5627000</v>
      </c>
      <c r="L165" s="15">
        <f t="shared" si="68"/>
        <v>6689915.7774296524</v>
      </c>
      <c r="N165" s="2">
        <v>42104</v>
      </c>
      <c r="O165" s="42">
        <f t="shared" si="60"/>
        <v>0.34689695373962254</v>
      </c>
      <c r="P165" s="12">
        <f t="shared" si="69"/>
        <v>29971.896803103387</v>
      </c>
      <c r="Q165" s="12">
        <f t="shared" si="70"/>
        <v>2731.3199999999993</v>
      </c>
      <c r="R165" s="12">
        <f t="shared" si="71"/>
        <v>2813.2595999999994</v>
      </c>
      <c r="S165" s="13">
        <f t="shared" si="72"/>
        <v>7171.2000000000007</v>
      </c>
      <c r="T165" s="13">
        <f t="shared" si="78"/>
        <v>0</v>
      </c>
      <c r="U165" s="14">
        <v>0</v>
      </c>
      <c r="V165" s="15">
        <f t="shared" si="85"/>
        <v>7171.2000000000007</v>
      </c>
      <c r="W165" s="15">
        <f t="shared" si="73"/>
        <v>19987.437203103385</v>
      </c>
      <c r="X165" s="15">
        <f t="shared" si="84"/>
        <v>6518000</v>
      </c>
      <c r="Y165" s="15">
        <f t="shared" si="80"/>
        <v>3109521.4380711983</v>
      </c>
      <c r="Z165" s="15">
        <f t="shared" si="74"/>
        <v>6518000</v>
      </c>
      <c r="AB165" s="2">
        <v>42104</v>
      </c>
      <c r="AC165" s="12">
        <f t="shared" si="61"/>
        <v>9904.9606189675451</v>
      </c>
      <c r="AD165" s="12">
        <f t="shared" si="75"/>
        <v>1071.0257804999997</v>
      </c>
      <c r="AE165" s="12">
        <f t="shared" si="83"/>
        <v>1103.1565539149997</v>
      </c>
      <c r="AF165" s="13">
        <f t="shared" si="76"/>
        <v>4147.2</v>
      </c>
      <c r="AG165" s="15">
        <f t="shared" ref="AG165:AG169" si="86">SUM(AF165:AF165)</f>
        <v>4147.2</v>
      </c>
      <c r="AH165" s="15">
        <f t="shared" si="77"/>
        <v>4654.6040650525456</v>
      </c>
      <c r="AI165" s="15">
        <f t="shared" si="81"/>
        <v>2945693.45</v>
      </c>
      <c r="AJ165" s="15">
        <f t="shared" si="82"/>
        <v>691789.76585862332</v>
      </c>
    </row>
    <row r="166" spans="1:36" x14ac:dyDescent="0.15">
      <c r="A166" s="2">
        <v>42105</v>
      </c>
      <c r="B166" s="42">
        <v>1.08164408</v>
      </c>
      <c r="C166" s="12">
        <f t="shared" si="63"/>
        <v>93454.048511999994</v>
      </c>
      <c r="D166" s="12">
        <f>Výpar!$H$18/30</f>
        <v>9562.0499999999975</v>
      </c>
      <c r="E166" s="12">
        <f t="shared" si="64"/>
        <v>9848.9114999999983</v>
      </c>
      <c r="F166" s="13">
        <f t="shared" si="65"/>
        <v>11664</v>
      </c>
      <c r="G166" s="13">
        <f t="shared" si="66"/>
        <v>7171.2000000000007</v>
      </c>
      <c r="H166" s="14">
        <f t="shared" si="66"/>
        <v>7171.2000000000007</v>
      </c>
      <c r="I166" s="15">
        <f t="shared" si="58"/>
        <v>26006.400000000001</v>
      </c>
      <c r="J166" s="15">
        <f t="shared" si="59"/>
        <v>57598.737011999998</v>
      </c>
      <c r="K166" s="15">
        <f t="shared" si="67"/>
        <v>5627000</v>
      </c>
      <c r="L166" s="15">
        <f t="shared" si="68"/>
        <v>6747514.5144416522</v>
      </c>
      <c r="N166" s="2">
        <v>42105</v>
      </c>
      <c r="O166" s="42">
        <f t="shared" si="60"/>
        <v>0.35698964265892591</v>
      </c>
      <c r="P166" s="12">
        <f t="shared" si="69"/>
        <v>30843.905125731198</v>
      </c>
      <c r="Q166" s="12">
        <f t="shared" si="70"/>
        <v>2731.3199999999993</v>
      </c>
      <c r="R166" s="12">
        <f t="shared" si="71"/>
        <v>2813.2595999999994</v>
      </c>
      <c r="S166" s="13">
        <f t="shared" si="72"/>
        <v>7171.2000000000007</v>
      </c>
      <c r="T166" s="13">
        <f t="shared" si="78"/>
        <v>0</v>
      </c>
      <c r="U166" s="14">
        <v>0</v>
      </c>
      <c r="V166" s="15">
        <f t="shared" si="85"/>
        <v>7171.2000000000007</v>
      </c>
      <c r="W166" s="15">
        <f t="shared" si="73"/>
        <v>20859.4455257312</v>
      </c>
      <c r="X166" s="15">
        <f t="shared" si="84"/>
        <v>6518000</v>
      </c>
      <c r="Y166" s="15">
        <f t="shared" si="80"/>
        <v>3130380.8835969297</v>
      </c>
      <c r="Z166" s="15">
        <f t="shared" si="74"/>
        <v>6518000</v>
      </c>
      <c r="AB166" s="2">
        <v>42105</v>
      </c>
      <c r="AC166" s="12">
        <f t="shared" si="61"/>
        <v>10193.137511867633</v>
      </c>
      <c r="AD166" s="12">
        <f t="shared" si="75"/>
        <v>1071.0257804999997</v>
      </c>
      <c r="AE166" s="12">
        <f t="shared" si="83"/>
        <v>1103.1565539149997</v>
      </c>
      <c r="AF166" s="13">
        <f t="shared" si="76"/>
        <v>4147.2</v>
      </c>
      <c r="AG166" s="15">
        <f t="shared" si="86"/>
        <v>4147.2</v>
      </c>
      <c r="AH166" s="15">
        <f t="shared" si="77"/>
        <v>4942.7809579526338</v>
      </c>
      <c r="AI166" s="15">
        <f t="shared" si="81"/>
        <v>2945693.45</v>
      </c>
      <c r="AJ166" s="15">
        <f t="shared" si="82"/>
        <v>696732.54681657592</v>
      </c>
    </row>
    <row r="167" spans="1:36" x14ac:dyDescent="0.15">
      <c r="A167" s="2">
        <v>42106</v>
      </c>
      <c r="B167" s="42">
        <v>1.065327006</v>
      </c>
      <c r="C167" s="12">
        <f t="shared" si="63"/>
        <v>92044.253318399991</v>
      </c>
      <c r="D167" s="12">
        <f>Výpar!$H$18/30</f>
        <v>9562.0499999999975</v>
      </c>
      <c r="E167" s="12">
        <f t="shared" si="64"/>
        <v>9848.9114999999983</v>
      </c>
      <c r="F167" s="13">
        <f t="shared" si="65"/>
        <v>11664</v>
      </c>
      <c r="G167" s="13">
        <f t="shared" si="66"/>
        <v>7171.2000000000007</v>
      </c>
      <c r="H167" s="14">
        <f t="shared" si="66"/>
        <v>7171.2000000000007</v>
      </c>
      <c r="I167" s="15">
        <f t="shared" si="58"/>
        <v>26006.400000000001</v>
      </c>
      <c r="J167" s="15">
        <f t="shared" si="59"/>
        <v>56188.941818399995</v>
      </c>
      <c r="K167" s="15">
        <f t="shared" si="67"/>
        <v>5627000</v>
      </c>
      <c r="L167" s="15">
        <f t="shared" si="68"/>
        <v>6803703.4562600525</v>
      </c>
      <c r="N167" s="2">
        <v>42106</v>
      </c>
      <c r="O167" s="42">
        <f t="shared" si="60"/>
        <v>0.35160429777126262</v>
      </c>
      <c r="P167" s="12">
        <f t="shared" si="69"/>
        <v>30378.611327437091</v>
      </c>
      <c r="Q167" s="12">
        <f t="shared" si="70"/>
        <v>2731.3199999999993</v>
      </c>
      <c r="R167" s="12">
        <f t="shared" si="71"/>
        <v>2813.2595999999994</v>
      </c>
      <c r="S167" s="13">
        <f t="shared" si="72"/>
        <v>7171.2000000000007</v>
      </c>
      <c r="T167" s="13">
        <f t="shared" si="78"/>
        <v>0</v>
      </c>
      <c r="U167" s="14">
        <v>0</v>
      </c>
      <c r="V167" s="15">
        <f t="shared" si="85"/>
        <v>7171.2000000000007</v>
      </c>
      <c r="W167" s="15">
        <f t="shared" si="73"/>
        <v>20394.151727437093</v>
      </c>
      <c r="X167" s="15">
        <f t="shared" si="84"/>
        <v>6518000</v>
      </c>
      <c r="Y167" s="15">
        <f t="shared" si="80"/>
        <v>3150775.0353243668</v>
      </c>
      <c r="Z167" s="15">
        <f t="shared" si="74"/>
        <v>6518000</v>
      </c>
      <c r="AB167" s="2">
        <v>42106</v>
      </c>
      <c r="AC167" s="12">
        <f t="shared" si="61"/>
        <v>10039.369574568589</v>
      </c>
      <c r="AD167" s="12">
        <f t="shared" si="75"/>
        <v>1071.0257804999997</v>
      </c>
      <c r="AE167" s="12">
        <f t="shared" si="83"/>
        <v>1103.1565539149997</v>
      </c>
      <c r="AF167" s="13">
        <f t="shared" si="76"/>
        <v>4147.2</v>
      </c>
      <c r="AG167" s="15">
        <f t="shared" si="86"/>
        <v>4147.2</v>
      </c>
      <c r="AH167" s="15">
        <f t="shared" si="77"/>
        <v>4789.0130206535896</v>
      </c>
      <c r="AI167" s="15">
        <f t="shared" si="81"/>
        <v>2945693.45</v>
      </c>
      <c r="AJ167" s="15">
        <f t="shared" si="82"/>
        <v>701521.55983722955</v>
      </c>
    </row>
    <row r="168" spans="1:36" x14ac:dyDescent="0.15">
      <c r="A168" s="2">
        <v>42107</v>
      </c>
      <c r="B168" s="42">
        <v>0.23490356700000001</v>
      </c>
      <c r="C168" s="12">
        <f t="shared" si="63"/>
        <v>20295.668188800002</v>
      </c>
      <c r="D168" s="12">
        <f>Výpar!$H$18/30</f>
        <v>9562.0499999999975</v>
      </c>
      <c r="E168" s="12">
        <f t="shared" si="64"/>
        <v>9848.9114999999983</v>
      </c>
      <c r="F168" s="13">
        <f t="shared" si="65"/>
        <v>11664</v>
      </c>
      <c r="G168" s="13">
        <f t="shared" si="66"/>
        <v>7171.2000000000007</v>
      </c>
      <c r="H168" s="14">
        <f t="shared" si="66"/>
        <v>7171.2000000000007</v>
      </c>
      <c r="I168" s="15">
        <f t="shared" si="58"/>
        <v>26006.400000000001</v>
      </c>
      <c r="J168" s="15">
        <f t="shared" si="59"/>
        <v>-15559.643311199994</v>
      </c>
      <c r="K168" s="15">
        <f t="shared" si="67"/>
        <v>5611440.3566888003</v>
      </c>
      <c r="L168" s="15">
        <f t="shared" si="68"/>
        <v>6772584.169637653</v>
      </c>
      <c r="N168" s="2">
        <v>42107</v>
      </c>
      <c r="O168" s="42">
        <f t="shared" si="60"/>
        <v>7.7528405131785189E-2</v>
      </c>
      <c r="P168" s="12">
        <f t="shared" si="69"/>
        <v>6698.4542033862399</v>
      </c>
      <c r="Q168" s="12">
        <f t="shared" si="70"/>
        <v>2731.3199999999993</v>
      </c>
      <c r="R168" s="12">
        <f t="shared" si="71"/>
        <v>2813.2595999999994</v>
      </c>
      <c r="S168" s="13">
        <f t="shared" si="72"/>
        <v>7171.2000000000007</v>
      </c>
      <c r="T168" s="13">
        <f t="shared" si="78"/>
        <v>0</v>
      </c>
      <c r="U168" s="14">
        <v>0</v>
      </c>
      <c r="V168" s="15">
        <f t="shared" si="85"/>
        <v>7171.2000000000007</v>
      </c>
      <c r="W168" s="15">
        <f t="shared" si="73"/>
        <v>-3286.0053966137602</v>
      </c>
      <c r="X168" s="15">
        <f t="shared" si="84"/>
        <v>6514713.9946033861</v>
      </c>
      <c r="Y168" s="15">
        <f t="shared" si="80"/>
        <v>3144203.0245311391</v>
      </c>
      <c r="Z168" s="15">
        <f t="shared" si="74"/>
        <v>6518000</v>
      </c>
      <c r="AB168" s="2">
        <v>42107</v>
      </c>
      <c r="AC168" s="12">
        <f t="shared" si="61"/>
        <v>2213.6712110135263</v>
      </c>
      <c r="AD168" s="12">
        <f t="shared" si="75"/>
        <v>1071.0257804999997</v>
      </c>
      <c r="AE168" s="12">
        <f t="shared" si="83"/>
        <v>1103.1565539149997</v>
      </c>
      <c r="AF168" s="13">
        <f t="shared" si="76"/>
        <v>4147.2</v>
      </c>
      <c r="AG168" s="15">
        <f t="shared" si="86"/>
        <v>4147.2</v>
      </c>
      <c r="AH168" s="15">
        <f t="shared" si="77"/>
        <v>-3036.6853429014732</v>
      </c>
      <c r="AI168" s="15">
        <f t="shared" si="81"/>
        <v>2942656.7646570988</v>
      </c>
      <c r="AJ168" s="15">
        <f t="shared" si="82"/>
        <v>695448.18915142678</v>
      </c>
    </row>
    <row r="169" spans="1:36" x14ac:dyDescent="0.15">
      <c r="A169" s="2">
        <v>42108</v>
      </c>
      <c r="B169" s="42">
        <v>1.467713399</v>
      </c>
      <c r="C169" s="12">
        <f t="shared" si="63"/>
        <v>126810.4376736</v>
      </c>
      <c r="D169" s="12">
        <f>Výpar!$H$18/30</f>
        <v>9562.0499999999975</v>
      </c>
      <c r="E169" s="12">
        <f t="shared" si="64"/>
        <v>9848.9114999999983</v>
      </c>
      <c r="F169" s="13">
        <f t="shared" si="65"/>
        <v>11664</v>
      </c>
      <c r="G169" s="13">
        <f t="shared" si="66"/>
        <v>7171.2000000000007</v>
      </c>
      <c r="H169" s="14">
        <f t="shared" si="66"/>
        <v>7171.2000000000007</v>
      </c>
      <c r="I169" s="15">
        <f t="shared" si="58"/>
        <v>26006.400000000001</v>
      </c>
      <c r="J169" s="15">
        <f t="shared" si="59"/>
        <v>90955.126173600001</v>
      </c>
      <c r="K169" s="15">
        <f t="shared" si="67"/>
        <v>5627000</v>
      </c>
      <c r="L169" s="15">
        <f t="shared" si="68"/>
        <v>6863539.2958112527</v>
      </c>
      <c r="N169" s="2">
        <v>42108</v>
      </c>
      <c r="O169" s="42">
        <f t="shared" si="60"/>
        <v>0.48440932791378805</v>
      </c>
      <c r="P169" s="12">
        <f t="shared" si="69"/>
        <v>41852.965931751285</v>
      </c>
      <c r="Q169" s="12">
        <f t="shared" si="70"/>
        <v>2731.3199999999993</v>
      </c>
      <c r="R169" s="12">
        <f t="shared" si="71"/>
        <v>2813.2595999999994</v>
      </c>
      <c r="S169" s="13">
        <f t="shared" si="72"/>
        <v>7171.2000000000007</v>
      </c>
      <c r="T169" s="13">
        <f>IF(AG169-$AG$5&gt;0,AG169-$AG$5,0)</f>
        <v>0</v>
      </c>
      <c r="U169" s="14">
        <v>0</v>
      </c>
      <c r="V169" s="15">
        <f t="shared" si="85"/>
        <v>7171.2000000000007</v>
      </c>
      <c r="W169" s="15">
        <f t="shared" si="73"/>
        <v>31868.506331751283</v>
      </c>
      <c r="X169" s="15">
        <f t="shared" si="84"/>
        <v>6518000</v>
      </c>
      <c r="Y169" s="15">
        <f t="shared" si="80"/>
        <v>3176071.5308628902</v>
      </c>
      <c r="Z169" s="15">
        <f t="shared" si="74"/>
        <v>6518000</v>
      </c>
      <c r="AB169" s="2">
        <v>42108</v>
      </c>
      <c r="AC169" s="12">
        <f t="shared" si="61"/>
        <v>13831.356155545775</v>
      </c>
      <c r="AD169" s="12">
        <f t="shared" si="75"/>
        <v>1071.0257804999997</v>
      </c>
      <c r="AE169" s="12">
        <f t="shared" si="83"/>
        <v>1103.1565539149997</v>
      </c>
      <c r="AF169" s="13">
        <f t="shared" si="76"/>
        <v>4147.2</v>
      </c>
      <c r="AG169" s="15">
        <f t="shared" si="86"/>
        <v>4147.2</v>
      </c>
      <c r="AH169" s="15">
        <f t="shared" si="77"/>
        <v>8580.9996016307741</v>
      </c>
      <c r="AI169" s="15">
        <f t="shared" si="81"/>
        <v>2945693.45</v>
      </c>
      <c r="AJ169" s="15">
        <f t="shared" si="82"/>
        <v>704029.1887530575</v>
      </c>
    </row>
    <row r="170" spans="1:36" s="32" customFormat="1" x14ac:dyDescent="0.15">
      <c r="A170" s="31">
        <v>42109</v>
      </c>
      <c r="B170" s="32">
        <v>0.201073108</v>
      </c>
      <c r="C170" s="33">
        <f t="shared" si="63"/>
        <v>17372.7165312</v>
      </c>
      <c r="D170" s="33">
        <f>Výpar!$H$18/30</f>
        <v>9562.0499999999975</v>
      </c>
      <c r="E170" s="33">
        <f t="shared" si="64"/>
        <v>9848.9114999999983</v>
      </c>
      <c r="F170" s="34">
        <f t="shared" si="65"/>
        <v>11664</v>
      </c>
      <c r="G170" s="34">
        <f t="shared" si="66"/>
        <v>7171.2000000000007</v>
      </c>
      <c r="H170" s="35">
        <f t="shared" si="66"/>
        <v>7171.2000000000007</v>
      </c>
      <c r="I170" s="36">
        <f t="shared" si="58"/>
        <v>26006.400000000001</v>
      </c>
      <c r="J170" s="36">
        <f t="shared" si="59"/>
        <v>-18482.594968799996</v>
      </c>
      <c r="K170" s="36">
        <f t="shared" si="67"/>
        <v>5608517.4050311996</v>
      </c>
      <c r="L170" s="36">
        <f t="shared" si="68"/>
        <v>6826574.1058736518</v>
      </c>
      <c r="N170" s="31">
        <v>42109</v>
      </c>
      <c r="O170" s="32">
        <f t="shared" si="60"/>
        <v>6.6362880637445568E-2</v>
      </c>
      <c r="P170" s="33">
        <f t="shared" si="69"/>
        <v>5733.7528870752967</v>
      </c>
      <c r="Q170" s="33">
        <f t="shared" si="70"/>
        <v>2731.3199999999993</v>
      </c>
      <c r="R170" s="33">
        <f t="shared" si="71"/>
        <v>2813.2595999999994</v>
      </c>
      <c r="S170" s="34">
        <f t="shared" si="72"/>
        <v>7171.2000000000007</v>
      </c>
      <c r="T170" s="13">
        <f t="shared" ref="T170:T233" si="87">IF(AG170-$AG$5&gt;0,AG170-$AG$5,0)</f>
        <v>0</v>
      </c>
      <c r="U170" s="35">
        <v>0</v>
      </c>
      <c r="V170" s="15">
        <f t="shared" si="85"/>
        <v>7171.2000000000007</v>
      </c>
      <c r="W170" s="15">
        <f>P170+T170-(R170+V170)</f>
        <v>-4250.7067129247034</v>
      </c>
      <c r="X170" s="36">
        <f>IF(IF(W170+X169&gt;$Y$2,$Y$2,W170+X169)&lt;0,0,IF(W170+X169&gt;$Y$2,$Y$2,W170+X169))</f>
        <v>6513749.2932870751</v>
      </c>
      <c r="Y170" s="36">
        <f t="shared" si="80"/>
        <v>3167570.1174370404</v>
      </c>
      <c r="Z170" s="36">
        <f t="shared" si="74"/>
        <v>6518000</v>
      </c>
      <c r="AB170" s="31">
        <v>42109</v>
      </c>
      <c r="AC170" s="33">
        <f t="shared" si="61"/>
        <v>1894.8616071403189</v>
      </c>
      <c r="AD170" s="33">
        <f t="shared" si="75"/>
        <v>1071.0257804999997</v>
      </c>
      <c r="AE170" s="33">
        <f t="shared" si="83"/>
        <v>1103.1565539149997</v>
      </c>
      <c r="AF170" s="13">
        <f t="shared" si="76"/>
        <v>4147.2</v>
      </c>
      <c r="AG170" s="36">
        <f>IF(AI169&gt;0,SUM(AF170:AF170),0)</f>
        <v>4147.2</v>
      </c>
      <c r="AH170" s="36">
        <f>AC170-(AE170+AG170)</f>
        <v>-3355.4949467746806</v>
      </c>
      <c r="AI170" s="36">
        <f t="shared" si="81"/>
        <v>2942337.9550532256</v>
      </c>
      <c r="AJ170" s="36">
        <f t="shared" si="82"/>
        <v>697318.19885950838</v>
      </c>
    </row>
    <row r="171" spans="1:36" x14ac:dyDescent="0.15">
      <c r="A171" s="2">
        <v>42110</v>
      </c>
      <c r="B171" s="42">
        <v>0.65516982899999998</v>
      </c>
      <c r="C171" s="12">
        <f t="shared" si="63"/>
        <v>56606.673225599996</v>
      </c>
      <c r="D171" s="12">
        <f>Výpar!$H$18/30</f>
        <v>9562.0499999999975</v>
      </c>
      <c r="E171" s="12">
        <f t="shared" si="64"/>
        <v>9848.9114999999983</v>
      </c>
      <c r="F171" s="13">
        <f t="shared" si="65"/>
        <v>11664</v>
      </c>
      <c r="G171" s="13">
        <f t="shared" si="66"/>
        <v>7171.2000000000007</v>
      </c>
      <c r="H171" s="14">
        <f t="shared" si="66"/>
        <v>7171.2000000000007</v>
      </c>
      <c r="I171" s="15">
        <f t="shared" si="58"/>
        <v>26006.400000000001</v>
      </c>
      <c r="J171" s="15">
        <f t="shared" si="59"/>
        <v>20751.3617256</v>
      </c>
      <c r="K171" s="15">
        <f t="shared" si="67"/>
        <v>5627000</v>
      </c>
      <c r="L171" s="15">
        <f t="shared" si="68"/>
        <v>6847325.4675992522</v>
      </c>
      <c r="N171" s="2">
        <v>42110</v>
      </c>
      <c r="O171" s="42">
        <f t="shared" si="60"/>
        <v>0.21623457055820025</v>
      </c>
      <c r="P171" s="12">
        <f t="shared" si="69"/>
        <v>18682.6668962285</v>
      </c>
      <c r="Q171" s="12">
        <f t="shared" si="70"/>
        <v>2731.3199999999993</v>
      </c>
      <c r="R171" s="12">
        <f t="shared" si="71"/>
        <v>2813.2595999999994</v>
      </c>
      <c r="S171" s="13">
        <f t="shared" si="72"/>
        <v>7171.2000000000007</v>
      </c>
      <c r="T171" s="13">
        <f t="shared" si="87"/>
        <v>0</v>
      </c>
      <c r="U171" s="14">
        <v>0</v>
      </c>
      <c r="V171" s="15">
        <f t="shared" si="85"/>
        <v>7171.2000000000007</v>
      </c>
      <c r="W171" s="15">
        <f t="shared" si="73"/>
        <v>8698.2072962285001</v>
      </c>
      <c r="X171" s="15">
        <f t="shared" si="84"/>
        <v>6518000</v>
      </c>
      <c r="Y171" s="15">
        <f t="shared" si="80"/>
        <v>3176268.3247332689</v>
      </c>
      <c r="Z171" s="15">
        <f t="shared" si="74"/>
        <v>6518000</v>
      </c>
      <c r="AB171" s="2">
        <v>42110</v>
      </c>
      <c r="AC171" s="12">
        <f t="shared" si="61"/>
        <v>6174.1531101652226</v>
      </c>
      <c r="AD171" s="12">
        <f t="shared" si="75"/>
        <v>1071.0257804999997</v>
      </c>
      <c r="AE171" s="12">
        <f t="shared" si="83"/>
        <v>1103.1565539149997</v>
      </c>
      <c r="AF171" s="13">
        <f t="shared" si="76"/>
        <v>4147.2</v>
      </c>
      <c r="AG171" s="36">
        <f t="shared" ref="AG171:AG234" si="88">IF(AI170&gt;0,SUM(AF171:AF171),0)</f>
        <v>4147.2</v>
      </c>
      <c r="AH171" s="15">
        <f t="shared" si="77"/>
        <v>923.79655625022315</v>
      </c>
      <c r="AI171" s="15">
        <f t="shared" si="81"/>
        <v>2943261.7516094758</v>
      </c>
      <c r="AJ171" s="15">
        <f t="shared" si="82"/>
        <v>695810.29702523421</v>
      </c>
    </row>
    <row r="172" spans="1:36" x14ac:dyDescent="0.15">
      <c r="A172" s="2">
        <v>42111</v>
      </c>
      <c r="B172" s="42">
        <v>1.027288518</v>
      </c>
      <c r="C172" s="12">
        <f t="shared" si="63"/>
        <v>88757.727955199996</v>
      </c>
      <c r="D172" s="12">
        <f>Výpar!$H$18/30</f>
        <v>9562.0499999999975</v>
      </c>
      <c r="E172" s="12">
        <f t="shared" si="64"/>
        <v>9848.9114999999983</v>
      </c>
      <c r="F172" s="13">
        <f t="shared" si="65"/>
        <v>11664</v>
      </c>
      <c r="G172" s="13">
        <f t="shared" si="66"/>
        <v>7171.2000000000007</v>
      </c>
      <c r="H172" s="14">
        <f t="shared" si="66"/>
        <v>7171.2000000000007</v>
      </c>
      <c r="I172" s="15">
        <f t="shared" si="58"/>
        <v>26006.400000000001</v>
      </c>
      <c r="J172" s="15">
        <f t="shared" si="59"/>
        <v>52902.4164552</v>
      </c>
      <c r="K172" s="15">
        <f t="shared" si="67"/>
        <v>5627000</v>
      </c>
      <c r="L172" s="15">
        <f t="shared" si="68"/>
        <v>6900227.8840544522</v>
      </c>
      <c r="N172" s="2">
        <v>42111</v>
      </c>
      <c r="O172" s="42">
        <f t="shared" si="60"/>
        <v>0.33904994048359932</v>
      </c>
      <c r="P172" s="12">
        <f t="shared" si="69"/>
        <v>29293.91485778298</v>
      </c>
      <c r="Q172" s="12">
        <f t="shared" si="70"/>
        <v>2731.3199999999993</v>
      </c>
      <c r="R172" s="12">
        <f t="shared" si="71"/>
        <v>2813.2595999999994</v>
      </c>
      <c r="S172" s="13">
        <f t="shared" si="72"/>
        <v>7171.2000000000007</v>
      </c>
      <c r="T172" s="13">
        <f t="shared" si="87"/>
        <v>0</v>
      </c>
      <c r="U172" s="14">
        <v>0</v>
      </c>
      <c r="V172" s="15">
        <f t="shared" si="85"/>
        <v>7171.2000000000007</v>
      </c>
      <c r="W172" s="15">
        <f t="shared" si="73"/>
        <v>19309.455257782982</v>
      </c>
      <c r="X172" s="15">
        <f t="shared" si="84"/>
        <v>6518000</v>
      </c>
      <c r="Y172" s="15">
        <f t="shared" si="80"/>
        <v>3195577.7799910521</v>
      </c>
      <c r="Z172" s="15">
        <f t="shared" si="74"/>
        <v>6518000</v>
      </c>
      <c r="AB172" s="2">
        <v>42111</v>
      </c>
      <c r="AC172" s="12">
        <f t="shared" si="61"/>
        <v>9680.9045803095469</v>
      </c>
      <c r="AD172" s="12">
        <f t="shared" si="75"/>
        <v>1071.0257804999997</v>
      </c>
      <c r="AE172" s="12">
        <f t="shared" si="83"/>
        <v>1103.1565539149997</v>
      </c>
      <c r="AF172" s="13">
        <f t="shared" si="76"/>
        <v>4147.2</v>
      </c>
      <c r="AG172" s="36">
        <f t="shared" si="88"/>
        <v>4147.2</v>
      </c>
      <c r="AH172" s="15">
        <f t="shared" si="77"/>
        <v>4430.5480263945474</v>
      </c>
      <c r="AI172" s="15">
        <f t="shared" si="81"/>
        <v>2945693.45</v>
      </c>
      <c r="AJ172" s="15">
        <f t="shared" si="82"/>
        <v>700240.84505162877</v>
      </c>
    </row>
    <row r="173" spans="1:36" x14ac:dyDescent="0.15">
      <c r="A173" s="2">
        <v>42112</v>
      </c>
      <c r="B173" s="42">
        <v>0.191507858</v>
      </c>
      <c r="C173" s="12">
        <f t="shared" si="63"/>
        <v>16546.278931199999</v>
      </c>
      <c r="D173" s="12">
        <f>Výpar!$H$18/30</f>
        <v>9562.0499999999975</v>
      </c>
      <c r="E173" s="12">
        <f t="shared" si="64"/>
        <v>9848.9114999999983</v>
      </c>
      <c r="F173" s="13">
        <f t="shared" si="65"/>
        <v>11664</v>
      </c>
      <c r="G173" s="13">
        <f t="shared" si="66"/>
        <v>7171.2000000000007</v>
      </c>
      <c r="H173" s="14">
        <f t="shared" si="66"/>
        <v>7171.2000000000007</v>
      </c>
      <c r="I173" s="15">
        <f t="shared" si="58"/>
        <v>26006.400000000001</v>
      </c>
      <c r="J173" s="15">
        <f t="shared" si="59"/>
        <v>-19309.032568799998</v>
      </c>
      <c r="K173" s="15">
        <f t="shared" si="67"/>
        <v>5607690.9674311997</v>
      </c>
      <c r="L173" s="15">
        <f t="shared" si="68"/>
        <v>6861609.8189168517</v>
      </c>
      <c r="N173" s="2">
        <v>42112</v>
      </c>
      <c r="O173" s="42">
        <f t="shared" si="60"/>
        <v>6.3205931653410735E-2</v>
      </c>
      <c r="P173" s="12">
        <f t="shared" si="69"/>
        <v>5460.9924948546877</v>
      </c>
      <c r="Q173" s="12">
        <f t="shared" si="70"/>
        <v>2731.3199999999993</v>
      </c>
      <c r="R173" s="12">
        <f t="shared" si="71"/>
        <v>2813.2595999999994</v>
      </c>
      <c r="S173" s="13">
        <f t="shared" si="72"/>
        <v>7171.2000000000007</v>
      </c>
      <c r="T173" s="13">
        <f t="shared" si="87"/>
        <v>0</v>
      </c>
      <c r="U173" s="14">
        <v>0</v>
      </c>
      <c r="V173" s="15">
        <f t="shared" si="85"/>
        <v>7171.2000000000007</v>
      </c>
      <c r="W173" s="15">
        <f t="shared" si="73"/>
        <v>-4523.4671051453124</v>
      </c>
      <c r="X173" s="15">
        <f t="shared" si="84"/>
        <v>6513476.5328948544</v>
      </c>
      <c r="Y173" s="15">
        <f t="shared" si="80"/>
        <v>3186530.845780761</v>
      </c>
      <c r="Z173" s="15">
        <f t="shared" si="74"/>
        <v>6518000</v>
      </c>
      <c r="AB173" s="2">
        <v>42112</v>
      </c>
      <c r="AC173" s="12">
        <f t="shared" si="61"/>
        <v>1804.7211345133237</v>
      </c>
      <c r="AD173" s="12">
        <f t="shared" si="75"/>
        <v>1071.0257804999997</v>
      </c>
      <c r="AE173" s="12">
        <f t="shared" si="83"/>
        <v>1103.1565539149997</v>
      </c>
      <c r="AF173" s="13">
        <f t="shared" si="76"/>
        <v>4147.2</v>
      </c>
      <c r="AG173" s="36">
        <f t="shared" si="88"/>
        <v>4147.2</v>
      </c>
      <c r="AH173" s="15">
        <f t="shared" si="77"/>
        <v>-3445.6354194016758</v>
      </c>
      <c r="AI173" s="15">
        <f t="shared" si="81"/>
        <v>2942247.8145805984</v>
      </c>
      <c r="AJ173" s="15">
        <f t="shared" si="82"/>
        <v>693349.57421282516</v>
      </c>
    </row>
    <row r="174" spans="1:36" x14ac:dyDescent="0.15">
      <c r="A174" s="2">
        <v>42113</v>
      </c>
      <c r="B174" s="42">
        <v>0.59943733200000004</v>
      </c>
      <c r="C174" s="12">
        <f t="shared" si="63"/>
        <v>51791.385484800005</v>
      </c>
      <c r="D174" s="12">
        <f>Výpar!$H$18/30</f>
        <v>9562.0499999999975</v>
      </c>
      <c r="E174" s="12">
        <f t="shared" si="64"/>
        <v>9848.9114999999983</v>
      </c>
      <c r="F174" s="13">
        <f t="shared" si="65"/>
        <v>11664</v>
      </c>
      <c r="G174" s="13">
        <f t="shared" si="66"/>
        <v>7171.2000000000007</v>
      </c>
      <c r="H174" s="14">
        <f t="shared" si="66"/>
        <v>7171.2000000000007</v>
      </c>
      <c r="I174" s="15">
        <f t="shared" si="58"/>
        <v>26006.400000000001</v>
      </c>
      <c r="J174" s="15">
        <f t="shared" si="59"/>
        <v>15936.073984800008</v>
      </c>
      <c r="K174" s="15">
        <f t="shared" si="67"/>
        <v>5623627.0414159996</v>
      </c>
      <c r="L174" s="15">
        <f t="shared" si="68"/>
        <v>6874172.9343176512</v>
      </c>
      <c r="N174" s="2">
        <v>42113</v>
      </c>
      <c r="O174" s="42">
        <f t="shared" si="60"/>
        <v>0.19784041987924528</v>
      </c>
      <c r="P174" s="12">
        <f t="shared" si="69"/>
        <v>17093.412277566793</v>
      </c>
      <c r="Q174" s="12">
        <f t="shared" si="70"/>
        <v>2731.3199999999993</v>
      </c>
      <c r="R174" s="12">
        <f t="shared" si="71"/>
        <v>2813.2595999999994</v>
      </c>
      <c r="S174" s="13">
        <f t="shared" si="72"/>
        <v>7171.2000000000007</v>
      </c>
      <c r="T174" s="13">
        <f t="shared" si="87"/>
        <v>0</v>
      </c>
      <c r="U174" s="14">
        <v>0</v>
      </c>
      <c r="V174" s="15">
        <f t="shared" si="85"/>
        <v>7171.2000000000007</v>
      </c>
      <c r="W174" s="15">
        <f t="shared" si="73"/>
        <v>7108.9526775667928</v>
      </c>
      <c r="X174" s="15">
        <f t="shared" si="84"/>
        <v>6518000</v>
      </c>
      <c r="Y174" s="15">
        <f t="shared" si="80"/>
        <v>3193639.798458328</v>
      </c>
      <c r="Z174" s="15">
        <f t="shared" si="74"/>
        <v>6518000</v>
      </c>
      <c r="AB174" s="2">
        <v>42113</v>
      </c>
      <c r="AC174" s="12">
        <f t="shared" si="61"/>
        <v>5648.9442948950946</v>
      </c>
      <c r="AD174" s="12">
        <f t="shared" si="75"/>
        <v>1071.0257804999997</v>
      </c>
      <c r="AE174" s="12">
        <f t="shared" si="83"/>
        <v>1103.1565539149997</v>
      </c>
      <c r="AF174" s="13">
        <f t="shared" si="76"/>
        <v>4147.2</v>
      </c>
      <c r="AG174" s="36">
        <f t="shared" si="88"/>
        <v>4147.2</v>
      </c>
      <c r="AH174" s="15">
        <f t="shared" si="77"/>
        <v>398.58774098009508</v>
      </c>
      <c r="AI174" s="15">
        <f t="shared" si="81"/>
        <v>2942646.4023215785</v>
      </c>
      <c r="AJ174" s="15">
        <f t="shared" si="82"/>
        <v>690701.11427538353</v>
      </c>
    </row>
    <row r="175" spans="1:36" x14ac:dyDescent="0.15">
      <c r="A175" s="2">
        <v>42114</v>
      </c>
      <c r="B175" s="42">
        <v>0.62344731099999995</v>
      </c>
      <c r="C175" s="12">
        <f t="shared" si="63"/>
        <v>53865.847670399999</v>
      </c>
      <c r="D175" s="12">
        <f>Výpar!$H$18/30</f>
        <v>9562.0499999999975</v>
      </c>
      <c r="E175" s="12">
        <f t="shared" si="64"/>
        <v>9848.9114999999983</v>
      </c>
      <c r="F175" s="13">
        <f t="shared" si="65"/>
        <v>11664</v>
      </c>
      <c r="G175" s="13">
        <f t="shared" si="66"/>
        <v>7171.2000000000007</v>
      </c>
      <c r="H175" s="14">
        <f t="shared" si="66"/>
        <v>7171.2000000000007</v>
      </c>
      <c r="I175" s="15">
        <f t="shared" si="58"/>
        <v>26006.400000000001</v>
      </c>
      <c r="J175" s="15">
        <f t="shared" si="59"/>
        <v>18010.536170400002</v>
      </c>
      <c r="K175" s="15">
        <f t="shared" si="67"/>
        <v>5627000</v>
      </c>
      <c r="L175" s="15">
        <f t="shared" si="68"/>
        <v>6892183.470488051</v>
      </c>
      <c r="N175" s="2">
        <v>42114</v>
      </c>
      <c r="O175" s="42">
        <f t="shared" si="60"/>
        <v>0.20576475837648761</v>
      </c>
      <c r="P175" s="12">
        <f t="shared" si="69"/>
        <v>17778.075123728529</v>
      </c>
      <c r="Q175" s="12">
        <f t="shared" si="70"/>
        <v>2731.3199999999993</v>
      </c>
      <c r="R175" s="12">
        <f t="shared" si="71"/>
        <v>2813.2595999999994</v>
      </c>
      <c r="S175" s="13">
        <f t="shared" si="72"/>
        <v>7171.2000000000007</v>
      </c>
      <c r="T175" s="13">
        <f t="shared" si="87"/>
        <v>0</v>
      </c>
      <c r="U175" s="14">
        <v>0</v>
      </c>
      <c r="V175" s="15">
        <f t="shared" si="85"/>
        <v>7171.2000000000007</v>
      </c>
      <c r="W175" s="15">
        <f t="shared" si="73"/>
        <v>7793.6155237285293</v>
      </c>
      <c r="X175" s="15">
        <f t="shared" si="84"/>
        <v>6518000</v>
      </c>
      <c r="Y175" s="15">
        <f t="shared" si="80"/>
        <v>3201433.4139820565</v>
      </c>
      <c r="Z175" s="15">
        <f t="shared" si="74"/>
        <v>6518000</v>
      </c>
      <c r="AB175" s="2">
        <v>42114</v>
      </c>
      <c r="AC175" s="12">
        <f t="shared" si="61"/>
        <v>5875.2082038179369</v>
      </c>
      <c r="AD175" s="12">
        <f t="shared" si="75"/>
        <v>1071.0257804999997</v>
      </c>
      <c r="AE175" s="12">
        <f t="shared" si="83"/>
        <v>1103.1565539149997</v>
      </c>
      <c r="AF175" s="13">
        <f t="shared" si="76"/>
        <v>4147.2</v>
      </c>
      <c r="AG175" s="36">
        <f t="shared" si="88"/>
        <v>4147.2</v>
      </c>
      <c r="AH175" s="15">
        <f t="shared" si="77"/>
        <v>624.85164990293742</v>
      </c>
      <c r="AI175" s="15">
        <f t="shared" si="81"/>
        <v>2943271.2539714812</v>
      </c>
      <c r="AJ175" s="15">
        <f t="shared" si="82"/>
        <v>688903.76989676734</v>
      </c>
    </row>
    <row r="176" spans="1:36" x14ac:dyDescent="0.15">
      <c r="A176" s="2">
        <v>42115</v>
      </c>
      <c r="B176" s="42">
        <v>0.195094827</v>
      </c>
      <c r="C176" s="12">
        <f t="shared" si="63"/>
        <v>16856.193052800001</v>
      </c>
      <c r="D176" s="12">
        <f>Výpar!$H$18/30</f>
        <v>9562.0499999999975</v>
      </c>
      <c r="E176" s="12">
        <f t="shared" si="64"/>
        <v>9848.9114999999983</v>
      </c>
      <c r="F176" s="13">
        <f t="shared" si="65"/>
        <v>11664</v>
      </c>
      <c r="G176" s="13">
        <f t="shared" si="66"/>
        <v>7171.2000000000007</v>
      </c>
      <c r="H176" s="14">
        <f t="shared" si="66"/>
        <v>7171.2000000000007</v>
      </c>
      <c r="I176" s="15">
        <f t="shared" si="58"/>
        <v>26006.400000000001</v>
      </c>
      <c r="J176" s="15">
        <f t="shared" si="59"/>
        <v>-18999.118447199995</v>
      </c>
      <c r="K176" s="15">
        <f t="shared" si="67"/>
        <v>5608000.8815527996</v>
      </c>
      <c r="L176" s="15">
        <f t="shared" si="68"/>
        <v>6854185.2335936502</v>
      </c>
      <c r="N176" s="2">
        <v>42115</v>
      </c>
      <c r="O176" s="42">
        <f t="shared" si="60"/>
        <v>6.4389787604934676E-2</v>
      </c>
      <c r="P176" s="12">
        <f t="shared" si="69"/>
        <v>5563.2776490663564</v>
      </c>
      <c r="Q176" s="12">
        <f t="shared" si="70"/>
        <v>2731.3199999999993</v>
      </c>
      <c r="R176" s="12">
        <f t="shared" si="71"/>
        <v>2813.2595999999994</v>
      </c>
      <c r="S176" s="13">
        <f t="shared" si="72"/>
        <v>7171.2000000000007</v>
      </c>
      <c r="T176" s="13">
        <f t="shared" si="87"/>
        <v>0</v>
      </c>
      <c r="U176" s="14">
        <v>0</v>
      </c>
      <c r="V176" s="15">
        <f t="shared" si="85"/>
        <v>7171.2000000000007</v>
      </c>
      <c r="W176" s="15">
        <f t="shared" si="73"/>
        <v>-4421.1819509336437</v>
      </c>
      <c r="X176" s="15">
        <f t="shared" si="84"/>
        <v>6513578.8180490667</v>
      </c>
      <c r="Y176" s="15">
        <f t="shared" si="80"/>
        <v>3192591.0500801899</v>
      </c>
      <c r="Z176" s="15">
        <f t="shared" si="74"/>
        <v>6518000</v>
      </c>
      <c r="AB176" s="2">
        <v>42115</v>
      </c>
      <c r="AC176" s="12">
        <f t="shared" si="61"/>
        <v>1838.5238141043828</v>
      </c>
      <c r="AD176" s="12">
        <f t="shared" si="75"/>
        <v>1071.0257804999997</v>
      </c>
      <c r="AE176" s="12">
        <f t="shared" si="83"/>
        <v>1103.1565539149997</v>
      </c>
      <c r="AF176" s="13">
        <f t="shared" si="76"/>
        <v>4147.2</v>
      </c>
      <c r="AG176" s="36">
        <f t="shared" si="88"/>
        <v>4147.2</v>
      </c>
      <c r="AH176" s="15">
        <f t="shared" si="77"/>
        <v>-3411.8327398106167</v>
      </c>
      <c r="AI176" s="15">
        <f t="shared" si="81"/>
        <v>2939859.4212316708</v>
      </c>
      <c r="AJ176" s="15">
        <f t="shared" si="82"/>
        <v>679657.90838862746</v>
      </c>
    </row>
    <row r="177" spans="1:36" x14ac:dyDescent="0.15">
      <c r="A177" s="2">
        <v>42116</v>
      </c>
      <c r="B177" s="42">
        <v>1.06687344</v>
      </c>
      <c r="C177" s="12">
        <f t="shared" si="63"/>
        <v>92177.865215999991</v>
      </c>
      <c r="D177" s="12">
        <f>Výpar!$H$18/30</f>
        <v>9562.0499999999975</v>
      </c>
      <c r="E177" s="12">
        <f t="shared" si="64"/>
        <v>9848.9114999999983</v>
      </c>
      <c r="F177" s="13">
        <f t="shared" si="65"/>
        <v>11664</v>
      </c>
      <c r="G177" s="13">
        <f t="shared" si="66"/>
        <v>7171.2000000000007</v>
      </c>
      <c r="H177" s="14">
        <f t="shared" si="66"/>
        <v>7171.2000000000007</v>
      </c>
      <c r="I177" s="15">
        <f t="shared" si="58"/>
        <v>26006.400000000001</v>
      </c>
      <c r="J177" s="15">
        <f t="shared" si="59"/>
        <v>56322.553715999995</v>
      </c>
      <c r="K177" s="15">
        <f t="shared" si="67"/>
        <v>5627000</v>
      </c>
      <c r="L177" s="15">
        <f t="shared" si="68"/>
        <v>6910507.7873096503</v>
      </c>
      <c r="N177" s="2">
        <v>42116</v>
      </c>
      <c r="O177" s="42">
        <f t="shared" si="60"/>
        <v>0.35211468832510878</v>
      </c>
      <c r="P177" s="12">
        <f t="shared" si="69"/>
        <v>30422.709071289399</v>
      </c>
      <c r="Q177" s="12">
        <f t="shared" si="70"/>
        <v>2731.3199999999993</v>
      </c>
      <c r="R177" s="12">
        <f t="shared" si="71"/>
        <v>2813.2595999999994</v>
      </c>
      <c r="S177" s="13">
        <f t="shared" si="72"/>
        <v>7171.2000000000007</v>
      </c>
      <c r="T177" s="13">
        <f t="shared" si="87"/>
        <v>0</v>
      </c>
      <c r="U177" s="14">
        <v>0</v>
      </c>
      <c r="V177" s="15">
        <f t="shared" si="85"/>
        <v>7171.2000000000007</v>
      </c>
      <c r="W177" s="15">
        <f t="shared" si="73"/>
        <v>20438.249471289397</v>
      </c>
      <c r="X177" s="15">
        <f t="shared" si="84"/>
        <v>6518000</v>
      </c>
      <c r="Y177" s="15">
        <f t="shared" si="80"/>
        <v>3213029.2995514795</v>
      </c>
      <c r="Z177" s="15">
        <f t="shared" si="74"/>
        <v>6518000</v>
      </c>
      <c r="AB177" s="2">
        <v>42116</v>
      </c>
      <c r="AC177" s="12">
        <f t="shared" si="61"/>
        <v>10053.94277355936</v>
      </c>
      <c r="AD177" s="12">
        <f t="shared" si="75"/>
        <v>1071.0257804999997</v>
      </c>
      <c r="AE177" s="12">
        <f t="shared" si="83"/>
        <v>1103.1565539149997</v>
      </c>
      <c r="AF177" s="13">
        <f t="shared" si="76"/>
        <v>4147.2</v>
      </c>
      <c r="AG177" s="36">
        <f t="shared" si="88"/>
        <v>4147.2</v>
      </c>
      <c r="AH177" s="15">
        <f t="shared" si="77"/>
        <v>4803.5862196443604</v>
      </c>
      <c r="AI177" s="15">
        <f t="shared" si="81"/>
        <v>2944663.0074513149</v>
      </c>
      <c r="AJ177" s="15">
        <f t="shared" si="82"/>
        <v>683431.05205958639</v>
      </c>
    </row>
    <row r="178" spans="1:36" x14ac:dyDescent="0.15">
      <c r="A178" s="2">
        <v>42117</v>
      </c>
      <c r="B178" s="42">
        <v>0.60964523800000003</v>
      </c>
      <c r="C178" s="12">
        <f t="shared" si="63"/>
        <v>52673.348563200001</v>
      </c>
      <c r="D178" s="12">
        <f>Výpar!$H$18/30</f>
        <v>9562.0499999999975</v>
      </c>
      <c r="E178" s="12">
        <f t="shared" si="64"/>
        <v>9848.9114999999983</v>
      </c>
      <c r="F178" s="13">
        <f t="shared" si="65"/>
        <v>11664</v>
      </c>
      <c r="G178" s="13">
        <f t="shared" si="66"/>
        <v>7171.2000000000007</v>
      </c>
      <c r="H178" s="14">
        <f t="shared" si="66"/>
        <v>7171.2000000000007</v>
      </c>
      <c r="I178" s="15">
        <f t="shared" si="58"/>
        <v>26006.400000000001</v>
      </c>
      <c r="J178" s="15">
        <f t="shared" si="59"/>
        <v>16818.037063200005</v>
      </c>
      <c r="K178" s="15">
        <f t="shared" si="67"/>
        <v>5627000</v>
      </c>
      <c r="L178" s="15">
        <f t="shared" si="68"/>
        <v>6927325.8243728504</v>
      </c>
      <c r="N178" s="2">
        <v>42117</v>
      </c>
      <c r="O178" s="42">
        <f t="shared" si="60"/>
        <v>0.20120947332539912</v>
      </c>
      <c r="P178" s="12">
        <f t="shared" si="69"/>
        <v>17384.498495314485</v>
      </c>
      <c r="Q178" s="12">
        <f t="shared" si="70"/>
        <v>2731.3199999999993</v>
      </c>
      <c r="R178" s="12">
        <f t="shared" si="71"/>
        <v>2813.2595999999994</v>
      </c>
      <c r="S178" s="13">
        <f t="shared" si="72"/>
        <v>7171.2000000000007</v>
      </c>
      <c r="T178" s="13">
        <f t="shared" si="87"/>
        <v>0</v>
      </c>
      <c r="U178" s="14">
        <v>0</v>
      </c>
      <c r="V178" s="15">
        <f t="shared" si="85"/>
        <v>7171.2000000000007</v>
      </c>
      <c r="W178" s="15">
        <f t="shared" si="73"/>
        <v>7400.0388953144848</v>
      </c>
      <c r="X178" s="15">
        <f t="shared" si="84"/>
        <v>6518000</v>
      </c>
      <c r="Y178" s="15">
        <f t="shared" si="80"/>
        <v>3220429.3384467941</v>
      </c>
      <c r="Z178" s="15">
        <f t="shared" si="74"/>
        <v>6518000</v>
      </c>
      <c r="AB178" s="2">
        <v>42117</v>
      </c>
      <c r="AC178" s="12">
        <f t="shared" si="61"/>
        <v>5745.1409935043248</v>
      </c>
      <c r="AD178" s="12">
        <f t="shared" si="75"/>
        <v>1071.0257804999997</v>
      </c>
      <c r="AE178" s="12">
        <f t="shared" si="83"/>
        <v>1103.1565539149997</v>
      </c>
      <c r="AF178" s="13">
        <f t="shared" si="76"/>
        <v>4147.2</v>
      </c>
      <c r="AG178" s="36">
        <f t="shared" si="88"/>
        <v>4147.2</v>
      </c>
      <c r="AH178" s="15">
        <f t="shared" si="77"/>
        <v>494.7844395893253</v>
      </c>
      <c r="AI178" s="15">
        <f t="shared" si="81"/>
        <v>2945157.7918909043</v>
      </c>
      <c r="AJ178" s="15">
        <f t="shared" si="82"/>
        <v>683390.17839007988</v>
      </c>
    </row>
    <row r="179" spans="1:36" x14ac:dyDescent="0.15">
      <c r="A179" s="2">
        <v>42118</v>
      </c>
      <c r="B179" s="42">
        <v>0.197486139</v>
      </c>
      <c r="C179" s="12">
        <f t="shared" si="63"/>
        <v>17062.802409600001</v>
      </c>
      <c r="D179" s="12">
        <f>Výpar!$H$18/30</f>
        <v>9562.0499999999975</v>
      </c>
      <c r="E179" s="12">
        <f t="shared" si="64"/>
        <v>9848.9114999999983</v>
      </c>
      <c r="F179" s="13">
        <f t="shared" si="65"/>
        <v>11664</v>
      </c>
      <c r="G179" s="13">
        <f t="shared" si="66"/>
        <v>7171.2000000000007</v>
      </c>
      <c r="H179" s="14">
        <f t="shared" si="66"/>
        <v>7171.2000000000007</v>
      </c>
      <c r="I179" s="15">
        <f t="shared" si="58"/>
        <v>26006.400000000001</v>
      </c>
      <c r="J179" s="15">
        <f t="shared" si="59"/>
        <v>-18792.509090399995</v>
      </c>
      <c r="K179" s="15">
        <f t="shared" si="67"/>
        <v>5608207.4909095997</v>
      </c>
      <c r="L179" s="15">
        <f t="shared" si="68"/>
        <v>6889740.8061920498</v>
      </c>
      <c r="N179" s="2">
        <v>42118</v>
      </c>
      <c r="O179" s="42">
        <f t="shared" si="60"/>
        <v>6.5179024685921627E-2</v>
      </c>
      <c r="P179" s="12">
        <f t="shared" si="69"/>
        <v>5631.467732863629</v>
      </c>
      <c r="Q179" s="12">
        <f t="shared" si="70"/>
        <v>2731.3199999999993</v>
      </c>
      <c r="R179" s="12">
        <f t="shared" si="71"/>
        <v>2813.2595999999994</v>
      </c>
      <c r="S179" s="13">
        <f t="shared" si="72"/>
        <v>7171.2000000000007</v>
      </c>
      <c r="T179" s="13">
        <f t="shared" si="87"/>
        <v>0</v>
      </c>
      <c r="U179" s="14">
        <v>0</v>
      </c>
      <c r="V179" s="15">
        <f t="shared" si="85"/>
        <v>7171.2000000000007</v>
      </c>
      <c r="W179" s="15">
        <f t="shared" si="73"/>
        <v>-4352.9918671363712</v>
      </c>
      <c r="X179" s="15">
        <f t="shared" si="84"/>
        <v>6513647.0081328638</v>
      </c>
      <c r="Y179" s="15">
        <f t="shared" si="80"/>
        <v>3211723.3547125217</v>
      </c>
      <c r="Z179" s="15">
        <f t="shared" si="74"/>
        <v>6518000</v>
      </c>
      <c r="AB179" s="2">
        <v>42118</v>
      </c>
      <c r="AC179" s="12">
        <f t="shared" si="61"/>
        <v>1861.05892754926</v>
      </c>
      <c r="AD179" s="12">
        <f t="shared" si="75"/>
        <v>1071.0257804999997</v>
      </c>
      <c r="AE179" s="12">
        <f t="shared" si="83"/>
        <v>1103.1565539149997</v>
      </c>
      <c r="AF179" s="13">
        <f t="shared" si="76"/>
        <v>4147.2</v>
      </c>
      <c r="AG179" s="36">
        <f t="shared" si="88"/>
        <v>4147.2</v>
      </c>
      <c r="AH179" s="15">
        <f t="shared" si="77"/>
        <v>-3389.2976263657392</v>
      </c>
      <c r="AI179" s="15">
        <f t="shared" si="81"/>
        <v>2941768.4942645384</v>
      </c>
      <c r="AJ179" s="15">
        <f t="shared" si="82"/>
        <v>676075.92502825218</v>
      </c>
    </row>
    <row r="180" spans="1:36" x14ac:dyDescent="0.15">
      <c r="A180" s="2">
        <v>42119</v>
      </c>
      <c r="B180" s="42">
        <v>1.018711468</v>
      </c>
      <c r="C180" s="12">
        <f t="shared" si="63"/>
        <v>88016.670835199999</v>
      </c>
      <c r="D180" s="12">
        <f>Výpar!$H$18/30</f>
        <v>9562.0499999999975</v>
      </c>
      <c r="E180" s="12">
        <f t="shared" si="64"/>
        <v>9848.9114999999983</v>
      </c>
      <c r="F180" s="13">
        <f t="shared" si="65"/>
        <v>11664</v>
      </c>
      <c r="G180" s="13">
        <f t="shared" si="66"/>
        <v>7171.2000000000007</v>
      </c>
      <c r="H180" s="14">
        <f t="shared" si="66"/>
        <v>7171.2000000000007</v>
      </c>
      <c r="I180" s="15">
        <f t="shared" si="58"/>
        <v>26006.400000000001</v>
      </c>
      <c r="J180" s="15">
        <f t="shared" si="59"/>
        <v>52161.359335200003</v>
      </c>
      <c r="K180" s="15">
        <f t="shared" si="67"/>
        <v>5627000</v>
      </c>
      <c r="L180" s="15">
        <f t="shared" si="68"/>
        <v>6941902.1655272497</v>
      </c>
      <c r="N180" s="2">
        <v>42119</v>
      </c>
      <c r="O180" s="42">
        <f t="shared" si="60"/>
        <v>0.33621914052714075</v>
      </c>
      <c r="P180" s="12">
        <f t="shared" si="69"/>
        <v>29049.333741544961</v>
      </c>
      <c r="Q180" s="12">
        <f t="shared" si="70"/>
        <v>2731.3199999999993</v>
      </c>
      <c r="R180" s="12">
        <f t="shared" si="71"/>
        <v>2813.2595999999994</v>
      </c>
      <c r="S180" s="13">
        <f t="shared" si="72"/>
        <v>7171.2000000000007</v>
      </c>
      <c r="T180" s="13">
        <f t="shared" si="87"/>
        <v>0</v>
      </c>
      <c r="U180" s="14">
        <v>0</v>
      </c>
      <c r="V180" s="15">
        <f t="shared" si="85"/>
        <v>7171.2000000000007</v>
      </c>
      <c r="W180" s="15">
        <f t="shared" si="73"/>
        <v>19064.874141544962</v>
      </c>
      <c r="X180" s="15">
        <f t="shared" si="84"/>
        <v>6518000</v>
      </c>
      <c r="Y180" s="15">
        <f t="shared" si="80"/>
        <v>3230788.2288540667</v>
      </c>
      <c r="Z180" s="15">
        <f t="shared" si="74"/>
        <v>6518000</v>
      </c>
      <c r="AB180" s="2">
        <v>42119</v>
      </c>
      <c r="AC180" s="12">
        <f t="shared" si="61"/>
        <v>9600.0766520541074</v>
      </c>
      <c r="AD180" s="12">
        <f t="shared" si="75"/>
        <v>1071.0257804999997</v>
      </c>
      <c r="AE180" s="12">
        <f t="shared" si="83"/>
        <v>1103.1565539149997</v>
      </c>
      <c r="AF180" s="13">
        <f t="shared" si="76"/>
        <v>4147.2</v>
      </c>
      <c r="AG180" s="36">
        <f t="shared" si="88"/>
        <v>4147.2</v>
      </c>
      <c r="AH180" s="15">
        <f t="shared" si="77"/>
        <v>4349.7200981391079</v>
      </c>
      <c r="AI180" s="15">
        <f t="shared" si="81"/>
        <v>2945693.45</v>
      </c>
      <c r="AJ180" s="15">
        <f t="shared" si="82"/>
        <v>680425.64512639132</v>
      </c>
    </row>
    <row r="181" spans="1:36" x14ac:dyDescent="0.15">
      <c r="A181" s="2">
        <v>42120</v>
      </c>
      <c r="B181" s="42">
        <v>1.0145407420000001</v>
      </c>
      <c r="C181" s="12">
        <f t="shared" si="63"/>
        <v>87656.320108800006</v>
      </c>
      <c r="D181" s="12">
        <f>Výpar!$H$18/30</f>
        <v>9562.0499999999975</v>
      </c>
      <c r="E181" s="12">
        <f t="shared" si="64"/>
        <v>9848.9114999999983</v>
      </c>
      <c r="F181" s="13">
        <f t="shared" si="65"/>
        <v>11664</v>
      </c>
      <c r="G181" s="13">
        <f t="shared" si="66"/>
        <v>7171.2000000000007</v>
      </c>
      <c r="H181" s="14">
        <f t="shared" si="66"/>
        <v>7171.2000000000007</v>
      </c>
      <c r="I181" s="15">
        <f t="shared" si="58"/>
        <v>26006.400000000001</v>
      </c>
      <c r="J181" s="15">
        <f t="shared" si="59"/>
        <v>51801.00860880001</v>
      </c>
      <c r="K181" s="15">
        <f t="shared" si="67"/>
        <v>5627000</v>
      </c>
      <c r="L181" s="15">
        <f t="shared" si="68"/>
        <v>6993703.17413605</v>
      </c>
      <c r="N181" s="2">
        <v>42120</v>
      </c>
      <c r="O181" s="42">
        <f t="shared" si="60"/>
        <v>0.3348426193480406</v>
      </c>
      <c r="P181" s="12">
        <f t="shared" si="69"/>
        <v>28930.402311670707</v>
      </c>
      <c r="Q181" s="12">
        <f t="shared" si="70"/>
        <v>2731.3199999999993</v>
      </c>
      <c r="R181" s="12">
        <f t="shared" si="71"/>
        <v>2813.2595999999994</v>
      </c>
      <c r="S181" s="13">
        <f t="shared" si="72"/>
        <v>7171.2000000000007</v>
      </c>
      <c r="T181" s="13">
        <f t="shared" si="87"/>
        <v>0</v>
      </c>
      <c r="U181" s="14">
        <v>0</v>
      </c>
      <c r="V181" s="15">
        <f t="shared" si="85"/>
        <v>7171.2000000000007</v>
      </c>
      <c r="W181" s="15">
        <f t="shared" si="73"/>
        <v>18945.942711670708</v>
      </c>
      <c r="X181" s="15">
        <f t="shared" si="84"/>
        <v>6518000</v>
      </c>
      <c r="Y181" s="15">
        <f t="shared" si="80"/>
        <v>3249734.1715657376</v>
      </c>
      <c r="Z181" s="15">
        <f t="shared" si="74"/>
        <v>6518000</v>
      </c>
      <c r="AB181" s="2">
        <v>42120</v>
      </c>
      <c r="AC181" s="12">
        <f t="shared" si="61"/>
        <v>9560.7727956114941</v>
      </c>
      <c r="AD181" s="12">
        <f t="shared" si="75"/>
        <v>1071.0257804999997</v>
      </c>
      <c r="AE181" s="12">
        <f t="shared" si="83"/>
        <v>1103.1565539149997</v>
      </c>
      <c r="AF181" s="13">
        <f t="shared" si="76"/>
        <v>4147.2</v>
      </c>
      <c r="AG181" s="36">
        <f t="shared" si="88"/>
        <v>4147.2</v>
      </c>
      <c r="AH181" s="15">
        <f t="shared" si="77"/>
        <v>4310.4162416964946</v>
      </c>
      <c r="AI181" s="15">
        <f t="shared" si="81"/>
        <v>2945693.45</v>
      </c>
      <c r="AJ181" s="15">
        <f t="shared" si="82"/>
        <v>684736.06136808777</v>
      </c>
    </row>
    <row r="182" spans="1:36" x14ac:dyDescent="0.15">
      <c r="A182" s="2">
        <v>42121</v>
      </c>
      <c r="B182" s="42">
        <v>1.0445859390000001</v>
      </c>
      <c r="C182" s="12">
        <f t="shared" si="63"/>
        <v>90252.225129600003</v>
      </c>
      <c r="D182" s="12">
        <f>Výpar!$H$18/30</f>
        <v>9562.0499999999975</v>
      </c>
      <c r="E182" s="12">
        <f t="shared" si="64"/>
        <v>9848.9114999999983</v>
      </c>
      <c r="F182" s="13">
        <f t="shared" si="65"/>
        <v>11664</v>
      </c>
      <c r="G182" s="13">
        <f t="shared" si="66"/>
        <v>7171.2000000000007</v>
      </c>
      <c r="H182" s="14">
        <f t="shared" si="66"/>
        <v>7171.2000000000007</v>
      </c>
      <c r="I182" s="15">
        <f t="shared" si="58"/>
        <v>26006.400000000001</v>
      </c>
      <c r="J182" s="15">
        <f t="shared" si="59"/>
        <v>54396.913629600007</v>
      </c>
      <c r="K182" s="15">
        <f t="shared" si="67"/>
        <v>5627000</v>
      </c>
      <c r="L182" s="15">
        <f t="shared" si="68"/>
        <v>7048100.0877656499</v>
      </c>
      <c r="N182" s="2">
        <v>42121</v>
      </c>
      <c r="O182" s="42">
        <f t="shared" si="60"/>
        <v>0.34475884256690853</v>
      </c>
      <c r="P182" s="12">
        <f t="shared" si="69"/>
        <v>29787.163997780895</v>
      </c>
      <c r="Q182" s="12">
        <f t="shared" si="70"/>
        <v>2731.3199999999993</v>
      </c>
      <c r="R182" s="12">
        <f t="shared" si="71"/>
        <v>2813.2595999999994</v>
      </c>
      <c r="S182" s="13">
        <f t="shared" si="72"/>
        <v>7171.2000000000007</v>
      </c>
      <c r="T182" s="13">
        <f t="shared" si="87"/>
        <v>0</v>
      </c>
      <c r="U182" s="14">
        <v>0</v>
      </c>
      <c r="V182" s="15">
        <f t="shared" si="85"/>
        <v>7171.2000000000007</v>
      </c>
      <c r="W182" s="15">
        <f t="shared" si="73"/>
        <v>19802.704397780893</v>
      </c>
      <c r="X182" s="15">
        <f t="shared" si="84"/>
        <v>6518000</v>
      </c>
      <c r="Y182" s="15">
        <f t="shared" si="80"/>
        <v>3269536.8759635184</v>
      </c>
      <c r="Z182" s="15">
        <f t="shared" si="74"/>
        <v>6518000</v>
      </c>
      <c r="AB182" s="2">
        <v>42121</v>
      </c>
      <c r="AC182" s="12">
        <f t="shared" si="61"/>
        <v>9843.9110573141352</v>
      </c>
      <c r="AD182" s="12">
        <f t="shared" si="75"/>
        <v>1071.0257804999997</v>
      </c>
      <c r="AE182" s="12">
        <f t="shared" si="83"/>
        <v>1103.1565539149997</v>
      </c>
      <c r="AF182" s="13">
        <f t="shared" si="76"/>
        <v>4147.2</v>
      </c>
      <c r="AG182" s="36">
        <f t="shared" si="88"/>
        <v>4147.2</v>
      </c>
      <c r="AH182" s="15">
        <f t="shared" si="77"/>
        <v>4593.5545033991357</v>
      </c>
      <c r="AI182" s="15">
        <f t="shared" si="81"/>
        <v>2945693.45</v>
      </c>
      <c r="AJ182" s="15">
        <f t="shared" si="82"/>
        <v>689329.61587148695</v>
      </c>
    </row>
    <row r="183" spans="1:36" x14ac:dyDescent="0.15">
      <c r="A183" s="2">
        <v>42122</v>
      </c>
      <c r="B183" s="42">
        <v>0.20824704399999999</v>
      </c>
      <c r="C183" s="12">
        <f t="shared" si="63"/>
        <v>17992.544601599999</v>
      </c>
      <c r="D183" s="12">
        <f>Výpar!$H$18/30</f>
        <v>9562.0499999999975</v>
      </c>
      <c r="E183" s="12">
        <f t="shared" si="64"/>
        <v>9848.9114999999983</v>
      </c>
      <c r="F183" s="13">
        <f t="shared" si="65"/>
        <v>11664</v>
      </c>
      <c r="G183" s="13">
        <f t="shared" si="66"/>
        <v>7171.2000000000007</v>
      </c>
      <c r="H183" s="14">
        <f t="shared" si="66"/>
        <v>7171.2000000000007</v>
      </c>
      <c r="I183" s="15">
        <f t="shared" si="58"/>
        <v>26006.400000000001</v>
      </c>
      <c r="J183" s="15">
        <f t="shared" si="59"/>
        <v>-17862.766898399997</v>
      </c>
      <c r="K183" s="15">
        <f t="shared" si="67"/>
        <v>5609137.2331015998</v>
      </c>
      <c r="L183" s="15">
        <f t="shared" si="68"/>
        <v>7012374.5539688496</v>
      </c>
      <c r="N183" s="2">
        <v>42122</v>
      </c>
      <c r="O183" s="42">
        <f t="shared" si="60"/>
        <v>6.873059188040638E-2</v>
      </c>
      <c r="P183" s="12">
        <f t="shared" si="69"/>
        <v>5938.3231384671117</v>
      </c>
      <c r="Q183" s="12">
        <f t="shared" si="70"/>
        <v>2731.3199999999993</v>
      </c>
      <c r="R183" s="12">
        <f t="shared" si="71"/>
        <v>2813.2595999999994</v>
      </c>
      <c r="S183" s="13">
        <f t="shared" si="72"/>
        <v>7171.2000000000007</v>
      </c>
      <c r="T183" s="13">
        <f t="shared" si="87"/>
        <v>0</v>
      </c>
      <c r="U183" s="14">
        <v>0</v>
      </c>
      <c r="V183" s="15">
        <f t="shared" si="85"/>
        <v>7171.2000000000007</v>
      </c>
      <c r="W183" s="15">
        <f t="shared" si="73"/>
        <v>-4046.1364615328885</v>
      </c>
      <c r="X183" s="15">
        <f t="shared" si="84"/>
        <v>6513953.8635384673</v>
      </c>
      <c r="Y183" s="15">
        <f t="shared" si="80"/>
        <v>3261444.603040453</v>
      </c>
      <c r="Z183" s="15">
        <f t="shared" si="74"/>
        <v>6518000</v>
      </c>
      <c r="AB183" s="2">
        <v>42122</v>
      </c>
      <c r="AC183" s="12">
        <f t="shared" si="61"/>
        <v>1962.4669474749494</v>
      </c>
      <c r="AD183" s="12">
        <f t="shared" si="75"/>
        <v>1071.0257804999997</v>
      </c>
      <c r="AE183" s="12">
        <f t="shared" si="83"/>
        <v>1103.1565539149997</v>
      </c>
      <c r="AF183" s="13">
        <f t="shared" si="76"/>
        <v>4147.2</v>
      </c>
      <c r="AG183" s="36">
        <f t="shared" si="88"/>
        <v>4147.2</v>
      </c>
      <c r="AH183" s="15">
        <f t="shared" si="77"/>
        <v>-3287.8896064400501</v>
      </c>
      <c r="AI183" s="15">
        <f t="shared" si="81"/>
        <v>2942405.5603935602</v>
      </c>
      <c r="AJ183" s="15">
        <f t="shared" si="82"/>
        <v>682753.836658607</v>
      </c>
    </row>
    <row r="184" spans="1:36" x14ac:dyDescent="0.15">
      <c r="A184" s="2">
        <v>42123</v>
      </c>
      <c r="B184" s="42">
        <v>1.026236183</v>
      </c>
      <c r="C184" s="12">
        <f t="shared" si="63"/>
        <v>88666.806211200004</v>
      </c>
      <c r="D184" s="12">
        <f>Výpar!$H$18/30</f>
        <v>9562.0499999999975</v>
      </c>
      <c r="E184" s="12">
        <f t="shared" si="64"/>
        <v>9848.9114999999983</v>
      </c>
      <c r="F184" s="13">
        <f t="shared" si="65"/>
        <v>11664</v>
      </c>
      <c r="G184" s="13">
        <f t="shared" si="66"/>
        <v>7171.2000000000007</v>
      </c>
      <c r="H184" s="14">
        <f t="shared" si="66"/>
        <v>7171.2000000000007</v>
      </c>
      <c r="I184" s="15">
        <f t="shared" si="58"/>
        <v>26006.400000000001</v>
      </c>
      <c r="J184" s="15">
        <f t="shared" si="59"/>
        <v>52811.494711200008</v>
      </c>
      <c r="K184" s="15">
        <f t="shared" si="67"/>
        <v>5627000</v>
      </c>
      <c r="L184" s="15">
        <f t="shared" si="68"/>
        <v>7065186.0486800494</v>
      </c>
      <c r="N184" s="2">
        <v>42123</v>
      </c>
      <c r="O184" s="42">
        <f t="shared" si="60"/>
        <v>0.33870262411349777</v>
      </c>
      <c r="P184" s="12">
        <f t="shared" si="69"/>
        <v>29263.906723406209</v>
      </c>
      <c r="Q184" s="12">
        <f t="shared" si="70"/>
        <v>2731.3199999999993</v>
      </c>
      <c r="R184" s="12">
        <f t="shared" si="71"/>
        <v>2813.2595999999994</v>
      </c>
      <c r="S184" s="13">
        <f t="shared" si="72"/>
        <v>7171.2000000000007</v>
      </c>
      <c r="T184" s="13">
        <f t="shared" si="87"/>
        <v>0</v>
      </c>
      <c r="U184" s="14">
        <v>0</v>
      </c>
      <c r="V184" s="15">
        <f t="shared" si="85"/>
        <v>7171.2000000000007</v>
      </c>
      <c r="W184" s="15">
        <f t="shared" si="73"/>
        <v>19279.447123406208</v>
      </c>
      <c r="X184" s="15">
        <f t="shared" si="84"/>
        <v>6518000</v>
      </c>
      <c r="Y184" s="15">
        <f t="shared" si="80"/>
        <v>3280724.050163859</v>
      </c>
      <c r="Z184" s="15">
        <f t="shared" si="74"/>
        <v>6518000</v>
      </c>
      <c r="AB184" s="2">
        <v>42123</v>
      </c>
      <c r="AC184" s="12">
        <f t="shared" si="61"/>
        <v>9670.987644080813</v>
      </c>
      <c r="AD184" s="12">
        <f t="shared" si="75"/>
        <v>1071.0257804999997</v>
      </c>
      <c r="AE184" s="12">
        <f t="shared" si="83"/>
        <v>1103.1565539149997</v>
      </c>
      <c r="AF184" s="13">
        <f t="shared" si="76"/>
        <v>4147.2</v>
      </c>
      <c r="AG184" s="36">
        <f t="shared" si="88"/>
        <v>4147.2</v>
      </c>
      <c r="AH184" s="15">
        <f t="shared" si="77"/>
        <v>4420.6310901658135</v>
      </c>
      <c r="AI184" s="15">
        <f t="shared" si="81"/>
        <v>2945693.45</v>
      </c>
      <c r="AJ184" s="15">
        <f t="shared" si="82"/>
        <v>687174.46774877282</v>
      </c>
    </row>
    <row r="185" spans="1:36" x14ac:dyDescent="0.15">
      <c r="A185" s="2">
        <v>42124</v>
      </c>
      <c r="B185" s="42">
        <v>1.073610213</v>
      </c>
      <c r="C185" s="12">
        <f t="shared" si="63"/>
        <v>92759.922403200006</v>
      </c>
      <c r="D185" s="12">
        <f>Výpar!$H$18/30</f>
        <v>9562.0499999999975</v>
      </c>
      <c r="E185" s="12">
        <f t="shared" si="64"/>
        <v>9848.9114999999983</v>
      </c>
      <c r="F185" s="13">
        <f t="shared" si="65"/>
        <v>11664</v>
      </c>
      <c r="G185" s="13">
        <f t="shared" si="66"/>
        <v>7171.2000000000007</v>
      </c>
      <c r="H185" s="14">
        <f t="shared" si="66"/>
        <v>7171.2000000000007</v>
      </c>
      <c r="I185" s="15">
        <f t="shared" si="58"/>
        <v>26006.400000000001</v>
      </c>
      <c r="J185" s="15">
        <f t="shared" si="59"/>
        <v>56904.610903200009</v>
      </c>
      <c r="K185" s="15">
        <f t="shared" si="67"/>
        <v>5627000</v>
      </c>
      <c r="L185" s="15">
        <f t="shared" si="68"/>
        <v>7122090.6595832491</v>
      </c>
      <c r="N185" s="2">
        <v>42124</v>
      </c>
      <c r="O185" s="42">
        <f t="shared" si="60"/>
        <v>0.35433811674339616</v>
      </c>
      <c r="P185" s="12">
        <f t="shared" si="69"/>
        <v>30614.813286629429</v>
      </c>
      <c r="Q185" s="12">
        <f t="shared" si="70"/>
        <v>2731.3199999999993</v>
      </c>
      <c r="R185" s="12">
        <f t="shared" si="71"/>
        <v>2813.2595999999994</v>
      </c>
      <c r="S185" s="13">
        <f t="shared" si="72"/>
        <v>7171.2000000000007</v>
      </c>
      <c r="T185" s="13">
        <f t="shared" si="87"/>
        <v>0</v>
      </c>
      <c r="U185" s="14">
        <v>0</v>
      </c>
      <c r="V185" s="15">
        <f t="shared" si="85"/>
        <v>7171.2000000000007</v>
      </c>
      <c r="W185" s="15">
        <f t="shared" si="73"/>
        <v>20630.353686629431</v>
      </c>
      <c r="X185" s="15">
        <f t="shared" si="84"/>
        <v>6518000</v>
      </c>
      <c r="Y185" s="15">
        <f t="shared" si="80"/>
        <v>3301354.4038504884</v>
      </c>
      <c r="Z185" s="15">
        <f t="shared" si="74"/>
        <v>6518000</v>
      </c>
      <c r="AB185" s="2">
        <v>42124</v>
      </c>
      <c r="AC185" s="12">
        <f t="shared" si="61"/>
        <v>10117.428401452074</v>
      </c>
      <c r="AD185" s="12">
        <f t="shared" si="75"/>
        <v>1071.0257804999997</v>
      </c>
      <c r="AE185" s="12">
        <f t="shared" si="83"/>
        <v>1103.1565539149997</v>
      </c>
      <c r="AF185" s="13">
        <f t="shared" si="76"/>
        <v>4147.2</v>
      </c>
      <c r="AG185" s="36">
        <f t="shared" si="88"/>
        <v>4147.2</v>
      </c>
      <c r="AH185" s="15">
        <f t="shared" si="77"/>
        <v>4867.071847537075</v>
      </c>
      <c r="AI185" s="15">
        <f t="shared" si="81"/>
        <v>2945693.45</v>
      </c>
      <c r="AJ185" s="15">
        <f t="shared" si="82"/>
        <v>692041.53959630989</v>
      </c>
    </row>
    <row r="186" spans="1:36" x14ac:dyDescent="0.15">
      <c r="A186" s="2">
        <v>42125</v>
      </c>
      <c r="B186" s="42">
        <v>0.235989277</v>
      </c>
      <c r="C186" s="12">
        <f t="shared" si="63"/>
        <v>20389.473532799999</v>
      </c>
      <c r="D186" s="12">
        <f>Výpar!$I$18/31</f>
        <v>13963.628571428571</v>
      </c>
      <c r="E186" s="12">
        <f t="shared" si="64"/>
        <v>14382.53742857143</v>
      </c>
      <c r="F186" s="13">
        <f t="shared" si="65"/>
        <v>11664</v>
      </c>
      <c r="G186" s="13">
        <f t="shared" si="66"/>
        <v>7171.2000000000007</v>
      </c>
      <c r="H186" s="14">
        <f t="shared" si="66"/>
        <v>7171.2000000000007</v>
      </c>
      <c r="I186" s="15">
        <f t="shared" si="58"/>
        <v>26006.400000000001</v>
      </c>
      <c r="J186" s="15">
        <f t="shared" si="59"/>
        <v>-19999.463895771431</v>
      </c>
      <c r="K186" s="15">
        <f t="shared" si="67"/>
        <v>5607000.5361042283</v>
      </c>
      <c r="L186" s="15">
        <f t="shared" si="68"/>
        <v>7082091.7317917058</v>
      </c>
      <c r="N186" s="2">
        <v>42125</v>
      </c>
      <c r="O186" s="42">
        <f t="shared" si="60"/>
        <v>7.7886736705079812E-2</v>
      </c>
      <c r="P186" s="12">
        <f t="shared" si="69"/>
        <v>6729.4140513188959</v>
      </c>
      <c r="Q186" s="12">
        <f t="shared" si="70"/>
        <v>3988.5942857142859</v>
      </c>
      <c r="R186" s="12">
        <f t="shared" si="71"/>
        <v>4108.2521142857149</v>
      </c>
      <c r="S186" s="13">
        <f t="shared" si="72"/>
        <v>7171.2000000000007</v>
      </c>
      <c r="T186" s="13">
        <f t="shared" si="87"/>
        <v>0</v>
      </c>
      <c r="U186" s="14">
        <v>0</v>
      </c>
      <c r="V186" s="15">
        <f t="shared" si="85"/>
        <v>7171.2000000000007</v>
      </c>
      <c r="W186" s="15">
        <f t="shared" si="73"/>
        <v>-4550.0380629668198</v>
      </c>
      <c r="X186" s="15">
        <f t="shared" si="84"/>
        <v>6513449.9619370336</v>
      </c>
      <c r="Y186" s="15">
        <f t="shared" si="80"/>
        <v>3292254.3277245555</v>
      </c>
      <c r="Z186" s="15">
        <f t="shared" si="74"/>
        <v>6518000</v>
      </c>
      <c r="AB186" s="2">
        <v>42125</v>
      </c>
      <c r="AC186" s="12">
        <f t="shared" si="61"/>
        <v>2223.9026647168648</v>
      </c>
      <c r="AD186" s="12">
        <f t="shared" si="75"/>
        <v>1564.0376477142854</v>
      </c>
      <c r="AE186" s="12">
        <f t="shared" si="83"/>
        <v>1610.9587771457141</v>
      </c>
      <c r="AF186" s="13">
        <f t="shared" si="76"/>
        <v>4147.2</v>
      </c>
      <c r="AG186" s="36">
        <f t="shared" si="88"/>
        <v>4147.2</v>
      </c>
      <c r="AH186" s="15">
        <f t="shared" si="77"/>
        <v>-3534.2561124288495</v>
      </c>
      <c r="AI186" s="15">
        <f t="shared" si="81"/>
        <v>2942159.1938875713</v>
      </c>
      <c r="AJ186" s="15">
        <f t="shared" si="82"/>
        <v>684973.02737145219</v>
      </c>
    </row>
    <row r="187" spans="1:36" x14ac:dyDescent="0.15">
      <c r="A187" s="2">
        <v>42126</v>
      </c>
      <c r="B187" s="42">
        <v>1.064274672</v>
      </c>
      <c r="C187" s="12">
        <f t="shared" si="63"/>
        <v>91953.331660800002</v>
      </c>
      <c r="D187" s="12">
        <f>Výpar!$I$18/31</f>
        <v>13963.628571428571</v>
      </c>
      <c r="E187" s="12">
        <f t="shared" si="64"/>
        <v>14382.53742857143</v>
      </c>
      <c r="F187" s="13">
        <f t="shared" si="65"/>
        <v>11664</v>
      </c>
      <c r="G187" s="13">
        <f t="shared" si="66"/>
        <v>7171.2000000000007</v>
      </c>
      <c r="H187" s="14">
        <f t="shared" si="66"/>
        <v>7171.2000000000007</v>
      </c>
      <c r="I187" s="15">
        <f t="shared" si="58"/>
        <v>26006.400000000001</v>
      </c>
      <c r="J187" s="15">
        <f t="shared" si="59"/>
        <v>51564.394232228573</v>
      </c>
      <c r="K187" s="15">
        <f t="shared" si="67"/>
        <v>5627000</v>
      </c>
      <c r="L187" s="15">
        <f t="shared" si="68"/>
        <v>7133656.1260239342</v>
      </c>
      <c r="N187" s="2">
        <v>42126</v>
      </c>
      <c r="O187" s="42">
        <f t="shared" si="60"/>
        <v>0.35125698173120457</v>
      </c>
      <c r="P187" s="12">
        <f t="shared" si="69"/>
        <v>30348.603221576075</v>
      </c>
      <c r="Q187" s="12">
        <f t="shared" si="70"/>
        <v>3988.5942857142859</v>
      </c>
      <c r="R187" s="12">
        <f t="shared" si="71"/>
        <v>4108.2521142857149</v>
      </c>
      <c r="S187" s="13">
        <f t="shared" si="72"/>
        <v>7171.2000000000007</v>
      </c>
      <c r="T187" s="13">
        <f t="shared" si="87"/>
        <v>0</v>
      </c>
      <c r="U187" s="14">
        <v>0</v>
      </c>
      <c r="V187" s="15">
        <f t="shared" si="85"/>
        <v>7171.2000000000007</v>
      </c>
      <c r="W187" s="15">
        <f t="shared" si="73"/>
        <v>19069.15110729036</v>
      </c>
      <c r="X187" s="15">
        <f t="shared" si="84"/>
        <v>6518000</v>
      </c>
      <c r="Y187" s="15">
        <f t="shared" si="80"/>
        <v>3311323.4788318458</v>
      </c>
      <c r="Z187" s="15">
        <f t="shared" si="74"/>
        <v>6518000</v>
      </c>
      <c r="AB187" s="2">
        <v>42126</v>
      </c>
      <c r="AC187" s="12">
        <f t="shared" si="61"/>
        <v>10029.452647763597</v>
      </c>
      <c r="AD187" s="12">
        <f t="shared" si="75"/>
        <v>1564.0376477142854</v>
      </c>
      <c r="AE187" s="12">
        <f t="shared" si="83"/>
        <v>1610.9587771457141</v>
      </c>
      <c r="AF187" s="13">
        <f t="shared" si="76"/>
        <v>4147.2</v>
      </c>
      <c r="AG187" s="36">
        <f t="shared" si="88"/>
        <v>4147.2</v>
      </c>
      <c r="AH187" s="15">
        <f t="shared" si="77"/>
        <v>4271.2938706178829</v>
      </c>
      <c r="AI187" s="15">
        <f t="shared" si="81"/>
        <v>2945693.45</v>
      </c>
      <c r="AJ187" s="15">
        <f t="shared" si="82"/>
        <v>689244.32124207006</v>
      </c>
    </row>
    <row r="188" spans="1:36" x14ac:dyDescent="0.15">
      <c r="A188" s="2">
        <v>42127</v>
      </c>
      <c r="B188" s="42">
        <v>0.64114721100000005</v>
      </c>
      <c r="C188" s="12">
        <f t="shared" si="63"/>
        <v>55395.119030400005</v>
      </c>
      <c r="D188" s="12">
        <f>Výpar!$I$18/31</f>
        <v>13963.628571428571</v>
      </c>
      <c r="E188" s="12">
        <f t="shared" si="64"/>
        <v>14382.53742857143</v>
      </c>
      <c r="F188" s="13">
        <f t="shared" si="65"/>
        <v>11664</v>
      </c>
      <c r="G188" s="13">
        <f t="shared" si="66"/>
        <v>7171.2000000000007</v>
      </c>
      <c r="H188" s="14">
        <f t="shared" si="66"/>
        <v>7171.2000000000007</v>
      </c>
      <c r="I188" s="15">
        <f t="shared" si="58"/>
        <v>26006.400000000001</v>
      </c>
      <c r="J188" s="15">
        <f t="shared" si="59"/>
        <v>15006.181601828575</v>
      </c>
      <c r="K188" s="15">
        <f t="shared" si="67"/>
        <v>5627000</v>
      </c>
      <c r="L188" s="15">
        <f t="shared" si="68"/>
        <v>7148662.3076257631</v>
      </c>
      <c r="N188" s="2">
        <v>42127</v>
      </c>
      <c r="O188" s="42">
        <f t="shared" si="60"/>
        <v>0.21160649605428156</v>
      </c>
      <c r="P188" s="12">
        <f t="shared" si="69"/>
        <v>18282.801259089927</v>
      </c>
      <c r="Q188" s="12">
        <f t="shared" si="70"/>
        <v>3988.5942857142859</v>
      </c>
      <c r="R188" s="12">
        <f t="shared" si="71"/>
        <v>4108.2521142857149</v>
      </c>
      <c r="S188" s="13">
        <f t="shared" si="72"/>
        <v>7171.2000000000007</v>
      </c>
      <c r="T188" s="13">
        <f t="shared" si="87"/>
        <v>0</v>
      </c>
      <c r="U188" s="14">
        <v>0</v>
      </c>
      <c r="V188" s="15">
        <f t="shared" si="85"/>
        <v>7171.2000000000007</v>
      </c>
      <c r="W188" s="15">
        <f t="shared" si="73"/>
        <v>7003.3491448042114</v>
      </c>
      <c r="X188" s="15">
        <f t="shared" si="84"/>
        <v>6518000</v>
      </c>
      <c r="Y188" s="15">
        <f t="shared" si="80"/>
        <v>3318326.8279766501</v>
      </c>
      <c r="Z188" s="15">
        <f t="shared" si="74"/>
        <v>6518000</v>
      </c>
      <c r="AB188" s="2">
        <v>42127</v>
      </c>
      <c r="AC188" s="12">
        <f t="shared" si="61"/>
        <v>6042.007540108214</v>
      </c>
      <c r="AD188" s="12">
        <f t="shared" si="75"/>
        <v>1564.0376477142854</v>
      </c>
      <c r="AE188" s="12">
        <f t="shared" si="83"/>
        <v>1610.9587771457141</v>
      </c>
      <c r="AF188" s="13">
        <f t="shared" si="76"/>
        <v>4147.2</v>
      </c>
      <c r="AG188" s="36">
        <f t="shared" si="88"/>
        <v>4147.2</v>
      </c>
      <c r="AH188" s="15">
        <f t="shared" si="77"/>
        <v>283.84876296249968</v>
      </c>
      <c r="AI188" s="15">
        <f t="shared" si="81"/>
        <v>2945693.45</v>
      </c>
      <c r="AJ188" s="15">
        <f t="shared" si="82"/>
        <v>689528.17000503256</v>
      </c>
    </row>
    <row r="189" spans="1:36" x14ac:dyDescent="0.15">
      <c r="A189" s="2">
        <v>42128</v>
      </c>
      <c r="B189" s="42">
        <v>0.244974041</v>
      </c>
      <c r="C189" s="12">
        <f t="shared" si="63"/>
        <v>21165.757142400002</v>
      </c>
      <c r="D189" s="12">
        <f>Výpar!$I$18/31</f>
        <v>13963.628571428571</v>
      </c>
      <c r="E189" s="12">
        <f t="shared" si="64"/>
        <v>14382.53742857143</v>
      </c>
      <c r="F189" s="13">
        <f t="shared" si="65"/>
        <v>11664</v>
      </c>
      <c r="G189" s="13">
        <f t="shared" si="66"/>
        <v>7171.2000000000007</v>
      </c>
      <c r="H189" s="14">
        <f t="shared" si="66"/>
        <v>7171.2000000000007</v>
      </c>
      <c r="I189" s="15">
        <f t="shared" si="58"/>
        <v>26006.400000000001</v>
      </c>
      <c r="J189" s="15">
        <f t="shared" si="59"/>
        <v>-19223.180286171428</v>
      </c>
      <c r="K189" s="15">
        <f t="shared" si="67"/>
        <v>5607776.8197138282</v>
      </c>
      <c r="L189" s="15">
        <f t="shared" si="68"/>
        <v>7110215.9470534194</v>
      </c>
      <c r="N189" s="2">
        <v>42128</v>
      </c>
      <c r="O189" s="42">
        <f t="shared" si="60"/>
        <v>8.0852100033962246E-2</v>
      </c>
      <c r="P189" s="12">
        <f t="shared" si="69"/>
        <v>6985.6214429343381</v>
      </c>
      <c r="Q189" s="12">
        <f t="shared" si="70"/>
        <v>3988.5942857142859</v>
      </c>
      <c r="R189" s="12">
        <f t="shared" si="71"/>
        <v>4108.2521142857149</v>
      </c>
      <c r="S189" s="13">
        <f t="shared" si="72"/>
        <v>7171.2000000000007</v>
      </c>
      <c r="T189" s="13">
        <f t="shared" si="87"/>
        <v>0</v>
      </c>
      <c r="U189" s="14">
        <v>0</v>
      </c>
      <c r="V189" s="15">
        <f t="shared" si="85"/>
        <v>7171.2000000000007</v>
      </c>
      <c r="W189" s="15">
        <f t="shared" si="73"/>
        <v>-4293.8306713513775</v>
      </c>
      <c r="X189" s="15">
        <f t="shared" si="84"/>
        <v>6513706.1693286486</v>
      </c>
      <c r="Y189" s="15">
        <f t="shared" si="80"/>
        <v>3309739.1666339473</v>
      </c>
      <c r="Z189" s="15">
        <f t="shared" si="74"/>
        <v>6518000</v>
      </c>
      <c r="AB189" s="2">
        <v>42128</v>
      </c>
      <c r="AC189" s="12">
        <f t="shared" si="61"/>
        <v>2308.5727855607543</v>
      </c>
      <c r="AD189" s="12">
        <f t="shared" si="75"/>
        <v>1564.0376477142854</v>
      </c>
      <c r="AE189" s="12">
        <f t="shared" si="83"/>
        <v>1610.9587771457141</v>
      </c>
      <c r="AF189" s="13">
        <f t="shared" si="76"/>
        <v>4147.2</v>
      </c>
      <c r="AG189" s="36">
        <f t="shared" si="88"/>
        <v>4147.2</v>
      </c>
      <c r="AH189" s="15">
        <f t="shared" si="77"/>
        <v>-3449.5859915849601</v>
      </c>
      <c r="AI189" s="15">
        <f t="shared" si="81"/>
        <v>2942243.864008415</v>
      </c>
      <c r="AJ189" s="15">
        <f t="shared" si="82"/>
        <v>682628.99802186224</v>
      </c>
    </row>
    <row r="190" spans="1:36" x14ac:dyDescent="0.15">
      <c r="A190" s="2">
        <v>42129</v>
      </c>
      <c r="B190" s="42">
        <v>1.082345637</v>
      </c>
      <c r="C190" s="12">
        <f t="shared" si="63"/>
        <v>93514.663036800004</v>
      </c>
      <c r="D190" s="12">
        <f>Výpar!$I$18/31</f>
        <v>13963.628571428571</v>
      </c>
      <c r="E190" s="12">
        <f t="shared" si="64"/>
        <v>14382.53742857143</v>
      </c>
      <c r="F190" s="13">
        <f t="shared" si="65"/>
        <v>11664</v>
      </c>
      <c r="G190" s="13">
        <f t="shared" si="66"/>
        <v>7171.2000000000007</v>
      </c>
      <c r="H190" s="14">
        <f t="shared" si="66"/>
        <v>7171.2000000000007</v>
      </c>
      <c r="I190" s="15">
        <f t="shared" si="58"/>
        <v>26006.400000000001</v>
      </c>
      <c r="J190" s="15">
        <f t="shared" si="59"/>
        <v>53125.725608228575</v>
      </c>
      <c r="K190" s="15">
        <f t="shared" si="67"/>
        <v>5627000</v>
      </c>
      <c r="L190" s="15">
        <f t="shared" si="68"/>
        <v>7163341.6726616481</v>
      </c>
      <c r="N190" s="2">
        <v>42129</v>
      </c>
      <c r="O190" s="42">
        <f t="shared" si="60"/>
        <v>0.35722118701567485</v>
      </c>
      <c r="P190" s="12">
        <f t="shared" si="69"/>
        <v>30863.910558154308</v>
      </c>
      <c r="Q190" s="12">
        <f t="shared" si="70"/>
        <v>3988.5942857142859</v>
      </c>
      <c r="R190" s="12">
        <f t="shared" si="71"/>
        <v>4108.2521142857149</v>
      </c>
      <c r="S190" s="13">
        <f t="shared" si="72"/>
        <v>7171.2000000000007</v>
      </c>
      <c r="T190" s="13">
        <f t="shared" si="87"/>
        <v>0</v>
      </c>
      <c r="U190" s="14">
        <v>0</v>
      </c>
      <c r="V190" s="15">
        <f t="shared" si="85"/>
        <v>7171.2000000000007</v>
      </c>
      <c r="W190" s="15">
        <f t="shared" si="73"/>
        <v>19584.458443868592</v>
      </c>
      <c r="X190" s="15">
        <f t="shared" si="84"/>
        <v>6518000</v>
      </c>
      <c r="Y190" s="15">
        <f t="shared" si="80"/>
        <v>3329323.6250778157</v>
      </c>
      <c r="Z190" s="15">
        <f t="shared" si="74"/>
        <v>6518000</v>
      </c>
      <c r="AB190" s="2">
        <v>42129</v>
      </c>
      <c r="AC190" s="12">
        <f t="shared" si="61"/>
        <v>10199.74880582804</v>
      </c>
      <c r="AD190" s="12">
        <f t="shared" si="75"/>
        <v>1564.0376477142854</v>
      </c>
      <c r="AE190" s="12">
        <f t="shared" si="83"/>
        <v>1610.9587771457141</v>
      </c>
      <c r="AF190" s="13">
        <f t="shared" si="76"/>
        <v>4147.2</v>
      </c>
      <c r="AG190" s="36">
        <f t="shared" si="88"/>
        <v>4147.2</v>
      </c>
      <c r="AH190" s="15">
        <f t="shared" si="77"/>
        <v>4441.5900286823253</v>
      </c>
      <c r="AI190" s="15">
        <f t="shared" si="81"/>
        <v>2945693.45</v>
      </c>
      <c r="AJ190" s="15">
        <f t="shared" si="82"/>
        <v>687070.58805054461</v>
      </c>
    </row>
    <row r="191" spans="1:36" x14ac:dyDescent="0.15">
      <c r="A191" s="2">
        <v>42130</v>
      </c>
      <c r="B191" s="42">
        <v>1.0771402459999999</v>
      </c>
      <c r="C191" s="12">
        <f t="shared" si="63"/>
        <v>93064.917254399988</v>
      </c>
      <c r="D191" s="12">
        <f>Výpar!$I$18/31</f>
        <v>13963.628571428571</v>
      </c>
      <c r="E191" s="12">
        <f t="shared" si="64"/>
        <v>14382.53742857143</v>
      </c>
      <c r="F191" s="13">
        <f t="shared" si="65"/>
        <v>11664</v>
      </c>
      <c r="G191" s="13">
        <f t="shared" si="66"/>
        <v>7171.2000000000007</v>
      </c>
      <c r="H191" s="14">
        <f t="shared" si="66"/>
        <v>7171.2000000000007</v>
      </c>
      <c r="I191" s="15">
        <f t="shared" si="58"/>
        <v>26006.400000000001</v>
      </c>
      <c r="J191" s="15">
        <f t="shared" si="59"/>
        <v>52675.979825828559</v>
      </c>
      <c r="K191" s="15">
        <f t="shared" si="67"/>
        <v>5627000</v>
      </c>
      <c r="L191" s="15">
        <f t="shared" si="68"/>
        <v>7216017.6524874764</v>
      </c>
      <c r="N191" s="2">
        <v>42130</v>
      </c>
      <c r="O191" s="42">
        <f t="shared" si="60"/>
        <v>0.35550318133584902</v>
      </c>
      <c r="P191" s="12">
        <f t="shared" si="69"/>
        <v>30715.474867417353</v>
      </c>
      <c r="Q191" s="12">
        <f t="shared" si="70"/>
        <v>3988.5942857142859</v>
      </c>
      <c r="R191" s="12">
        <f t="shared" si="71"/>
        <v>4108.2521142857149</v>
      </c>
      <c r="S191" s="13">
        <f t="shared" si="72"/>
        <v>7171.2000000000007</v>
      </c>
      <c r="T191" s="13">
        <f t="shared" si="87"/>
        <v>0</v>
      </c>
      <c r="U191" s="14">
        <v>0</v>
      </c>
      <c r="V191" s="15">
        <f t="shared" si="85"/>
        <v>7171.2000000000007</v>
      </c>
      <c r="W191" s="15">
        <f t="shared" si="73"/>
        <v>19436.022753131638</v>
      </c>
      <c r="X191" s="15">
        <f t="shared" si="84"/>
        <v>6518000</v>
      </c>
      <c r="Y191" s="15">
        <f t="shared" si="80"/>
        <v>3348759.6478309473</v>
      </c>
      <c r="Z191" s="15">
        <f t="shared" si="74"/>
        <v>6518000</v>
      </c>
      <c r="AB191" s="2">
        <v>42130</v>
      </c>
      <c r="AC191" s="12">
        <f t="shared" si="61"/>
        <v>10150.694530723018</v>
      </c>
      <c r="AD191" s="12">
        <f t="shared" si="75"/>
        <v>1564.0376477142854</v>
      </c>
      <c r="AE191" s="12">
        <f t="shared" si="83"/>
        <v>1610.9587771457141</v>
      </c>
      <c r="AF191" s="13">
        <f t="shared" si="76"/>
        <v>4147.2</v>
      </c>
      <c r="AG191" s="36">
        <f t="shared" si="88"/>
        <v>4147.2</v>
      </c>
      <c r="AH191" s="15">
        <f t="shared" si="77"/>
        <v>4392.5357535773037</v>
      </c>
      <c r="AI191" s="15">
        <f t="shared" si="81"/>
        <v>2945693.45</v>
      </c>
      <c r="AJ191" s="15">
        <f t="shared" si="82"/>
        <v>691463.12380412186</v>
      </c>
    </row>
    <row r="192" spans="1:36" x14ac:dyDescent="0.15">
      <c r="A192" s="2">
        <v>42131</v>
      </c>
      <c r="B192" s="42">
        <v>0.18792089000000001</v>
      </c>
      <c r="C192" s="12">
        <f t="shared" si="63"/>
        <v>16236.364896000001</v>
      </c>
      <c r="D192" s="12">
        <f>Výpar!$I$18/31</f>
        <v>13963.628571428571</v>
      </c>
      <c r="E192" s="12">
        <f t="shared" si="64"/>
        <v>14382.53742857143</v>
      </c>
      <c r="F192" s="13">
        <f t="shared" si="65"/>
        <v>11664</v>
      </c>
      <c r="G192" s="13">
        <f t="shared" si="66"/>
        <v>7171.2000000000007</v>
      </c>
      <c r="H192" s="14">
        <f t="shared" si="66"/>
        <v>7171.2000000000007</v>
      </c>
      <c r="I192" s="15">
        <f t="shared" si="58"/>
        <v>26006.400000000001</v>
      </c>
      <c r="J192" s="15">
        <f t="shared" si="59"/>
        <v>-24152.57253257143</v>
      </c>
      <c r="K192" s="15">
        <f t="shared" si="67"/>
        <v>5602847.4274674281</v>
      </c>
      <c r="L192" s="15">
        <f t="shared" si="68"/>
        <v>7167712.5074223327</v>
      </c>
      <c r="N192" s="2">
        <v>42131</v>
      </c>
      <c r="O192" s="42">
        <f t="shared" si="60"/>
        <v>6.2022076031930329E-2</v>
      </c>
      <c r="P192" s="12">
        <f t="shared" si="69"/>
        <v>5358.7073691587802</v>
      </c>
      <c r="Q192" s="12">
        <f t="shared" si="70"/>
        <v>3988.5942857142859</v>
      </c>
      <c r="R192" s="12">
        <f t="shared" si="71"/>
        <v>4108.2521142857149</v>
      </c>
      <c r="S192" s="13">
        <f t="shared" si="72"/>
        <v>7171.2000000000007</v>
      </c>
      <c r="T192" s="13">
        <f t="shared" si="87"/>
        <v>0</v>
      </c>
      <c r="U192" s="14">
        <v>0</v>
      </c>
      <c r="V192" s="15">
        <f t="shared" si="85"/>
        <v>7171.2000000000007</v>
      </c>
      <c r="W192" s="15">
        <f t="shared" si="73"/>
        <v>-5920.7447451269354</v>
      </c>
      <c r="X192" s="15">
        <f t="shared" si="84"/>
        <v>6512079.2552548731</v>
      </c>
      <c r="Y192" s="15">
        <f t="shared" si="80"/>
        <v>3336918.1583406935</v>
      </c>
      <c r="Z192" s="15">
        <f t="shared" si="74"/>
        <v>6518000</v>
      </c>
      <c r="AB192" s="2">
        <v>42131</v>
      </c>
      <c r="AC192" s="12">
        <f t="shared" si="61"/>
        <v>1770.9184643460085</v>
      </c>
      <c r="AD192" s="12">
        <f t="shared" si="75"/>
        <v>1564.0376477142854</v>
      </c>
      <c r="AE192" s="12">
        <f t="shared" si="83"/>
        <v>1610.9587771457141</v>
      </c>
      <c r="AF192" s="13">
        <f t="shared" si="76"/>
        <v>4147.2</v>
      </c>
      <c r="AG192" s="36">
        <f t="shared" si="88"/>
        <v>4147.2</v>
      </c>
      <c r="AH192" s="15">
        <f t="shared" si="77"/>
        <v>-3987.2403127997059</v>
      </c>
      <c r="AI192" s="15">
        <f t="shared" si="81"/>
        <v>2941706.2096872004</v>
      </c>
      <c r="AJ192" s="15">
        <f t="shared" si="82"/>
        <v>683488.64317852224</v>
      </c>
    </row>
    <row r="193" spans="1:36" x14ac:dyDescent="0.15">
      <c r="A193" s="2">
        <v>42132</v>
      </c>
      <c r="B193" s="42">
        <v>0.19270351499999999</v>
      </c>
      <c r="C193" s="12">
        <f t="shared" si="63"/>
        <v>16649.583695999998</v>
      </c>
      <c r="D193" s="12">
        <f>Výpar!$I$18/31</f>
        <v>13963.628571428571</v>
      </c>
      <c r="E193" s="12">
        <f t="shared" si="64"/>
        <v>14382.53742857143</v>
      </c>
      <c r="F193" s="13">
        <f t="shared" si="65"/>
        <v>11664</v>
      </c>
      <c r="G193" s="13">
        <f t="shared" si="66"/>
        <v>7171.2000000000007</v>
      </c>
      <c r="H193" s="14">
        <f t="shared" si="66"/>
        <v>7171.2000000000007</v>
      </c>
      <c r="I193" s="15">
        <f t="shared" si="58"/>
        <v>26006.400000000001</v>
      </c>
      <c r="J193" s="15">
        <f t="shared" si="59"/>
        <v>-23739.353732571431</v>
      </c>
      <c r="K193" s="15">
        <f t="shared" si="67"/>
        <v>5579108.0737348571</v>
      </c>
      <c r="L193" s="15">
        <f t="shared" si="68"/>
        <v>7096081.2274246188</v>
      </c>
      <c r="N193" s="2">
        <v>42132</v>
      </c>
      <c r="O193" s="42">
        <f t="shared" si="60"/>
        <v>6.3600550523947738E-2</v>
      </c>
      <c r="P193" s="12">
        <f t="shared" si="69"/>
        <v>5495.0875652690847</v>
      </c>
      <c r="Q193" s="12">
        <f t="shared" si="70"/>
        <v>3988.5942857142859</v>
      </c>
      <c r="R193" s="12">
        <f t="shared" si="71"/>
        <v>4108.2521142857149</v>
      </c>
      <c r="S193" s="13">
        <f t="shared" si="72"/>
        <v>7171.2000000000007</v>
      </c>
      <c r="T193" s="13">
        <f t="shared" si="87"/>
        <v>0</v>
      </c>
      <c r="U193" s="14">
        <v>0</v>
      </c>
      <c r="V193" s="15">
        <f t="shared" si="85"/>
        <v>7171.2000000000007</v>
      </c>
      <c r="W193" s="15">
        <f t="shared" si="73"/>
        <v>-5784.3645490166309</v>
      </c>
      <c r="X193" s="15">
        <f t="shared" si="84"/>
        <v>6506294.8907058565</v>
      </c>
      <c r="Y193" s="15">
        <f t="shared" si="80"/>
        <v>3319428.6844975334</v>
      </c>
      <c r="Z193" s="15">
        <f t="shared" si="74"/>
        <v>6518000</v>
      </c>
      <c r="AB193" s="2">
        <v>42132</v>
      </c>
      <c r="AC193" s="12">
        <f t="shared" si="61"/>
        <v>1815.9887006595063</v>
      </c>
      <c r="AD193" s="12">
        <f t="shared" si="75"/>
        <v>1564.0376477142854</v>
      </c>
      <c r="AE193" s="12">
        <f t="shared" si="83"/>
        <v>1610.9587771457141</v>
      </c>
      <c r="AF193" s="13">
        <f t="shared" si="76"/>
        <v>4147.2</v>
      </c>
      <c r="AG193" s="36">
        <f t="shared" si="88"/>
        <v>4147.2</v>
      </c>
      <c r="AH193" s="15">
        <f t="shared" si="77"/>
        <v>-3942.170076486208</v>
      </c>
      <c r="AI193" s="15">
        <f t="shared" si="81"/>
        <v>2937764.0396107142</v>
      </c>
      <c r="AJ193" s="15">
        <f t="shared" si="82"/>
        <v>671617.06271275005</v>
      </c>
    </row>
    <row r="194" spans="1:36" x14ac:dyDescent="0.15">
      <c r="A194" s="2">
        <v>42133</v>
      </c>
      <c r="B194" s="42">
        <v>1.062584916</v>
      </c>
      <c r="C194" s="12">
        <f t="shared" si="63"/>
        <v>91807.336742400003</v>
      </c>
      <c r="D194" s="12">
        <f>Výpar!$I$18/31</f>
        <v>13963.628571428571</v>
      </c>
      <c r="E194" s="12">
        <f t="shared" si="64"/>
        <v>14382.53742857143</v>
      </c>
      <c r="F194" s="13">
        <f t="shared" si="65"/>
        <v>11664</v>
      </c>
      <c r="G194" s="13">
        <f t="shared" si="66"/>
        <v>7171.2000000000007</v>
      </c>
      <c r="H194" s="14">
        <f t="shared" si="66"/>
        <v>7171.2000000000007</v>
      </c>
      <c r="I194" s="15">
        <f t="shared" si="58"/>
        <v>26006.400000000001</v>
      </c>
      <c r="J194" s="15">
        <f t="shared" si="59"/>
        <v>51418.399313828573</v>
      </c>
      <c r="K194" s="15">
        <f t="shared" si="67"/>
        <v>5627000</v>
      </c>
      <c r="L194" s="15">
        <f t="shared" si="68"/>
        <v>7147499.6267384477</v>
      </c>
      <c r="N194" s="2">
        <v>42133</v>
      </c>
      <c r="O194" s="42">
        <f t="shared" si="60"/>
        <v>0.35069928867692307</v>
      </c>
      <c r="P194" s="12">
        <f t="shared" si="69"/>
        <v>30300.418541686155</v>
      </c>
      <c r="Q194" s="12">
        <f t="shared" si="70"/>
        <v>3988.5942857142859</v>
      </c>
      <c r="R194" s="12">
        <f t="shared" si="71"/>
        <v>4108.2521142857149</v>
      </c>
      <c r="S194" s="13">
        <f t="shared" si="72"/>
        <v>7171.2000000000007</v>
      </c>
      <c r="T194" s="13">
        <f t="shared" si="87"/>
        <v>0</v>
      </c>
      <c r="U194" s="14">
        <v>0</v>
      </c>
      <c r="V194" s="15">
        <f t="shared" si="85"/>
        <v>7171.2000000000007</v>
      </c>
      <c r="W194" s="15">
        <f t="shared" si="73"/>
        <v>19020.966427400439</v>
      </c>
      <c r="X194" s="15">
        <f t="shared" si="84"/>
        <v>6518000</v>
      </c>
      <c r="Y194" s="15">
        <f t="shared" si="80"/>
        <v>3338449.6509249336</v>
      </c>
      <c r="Z194" s="15">
        <f t="shared" si="74"/>
        <v>6518000</v>
      </c>
      <c r="AB194" s="2">
        <v>42133</v>
      </c>
      <c r="AC194" s="12">
        <f t="shared" si="61"/>
        <v>10013.528818855386</v>
      </c>
      <c r="AD194" s="12">
        <f t="shared" si="75"/>
        <v>1564.0376477142854</v>
      </c>
      <c r="AE194" s="12">
        <f t="shared" si="83"/>
        <v>1610.9587771457141</v>
      </c>
      <c r="AF194" s="13">
        <f t="shared" si="76"/>
        <v>4147.2</v>
      </c>
      <c r="AG194" s="36">
        <f t="shared" si="88"/>
        <v>4147.2</v>
      </c>
      <c r="AH194" s="15">
        <f t="shared" si="77"/>
        <v>4255.3700417096716</v>
      </c>
      <c r="AI194" s="15">
        <f t="shared" si="81"/>
        <v>2942019.409652424</v>
      </c>
      <c r="AJ194" s="15">
        <f t="shared" si="82"/>
        <v>672198.39240688377</v>
      </c>
    </row>
    <row r="195" spans="1:36" x14ac:dyDescent="0.15">
      <c r="A195" s="2">
        <v>42134</v>
      </c>
      <c r="B195" s="42">
        <v>0.61737741000000002</v>
      </c>
      <c r="C195" s="12">
        <f t="shared" si="63"/>
        <v>53341.408223999999</v>
      </c>
      <c r="D195" s="12">
        <f>Výpar!$I$18/31</f>
        <v>13963.628571428571</v>
      </c>
      <c r="E195" s="12">
        <f t="shared" si="64"/>
        <v>14382.53742857143</v>
      </c>
      <c r="F195" s="13">
        <f t="shared" si="65"/>
        <v>11664</v>
      </c>
      <c r="G195" s="13">
        <f t="shared" si="66"/>
        <v>7171.2000000000007</v>
      </c>
      <c r="H195" s="14">
        <f t="shared" si="66"/>
        <v>7171.2000000000007</v>
      </c>
      <c r="I195" s="15">
        <f t="shared" si="58"/>
        <v>26006.400000000001</v>
      </c>
      <c r="J195" s="15">
        <f t="shared" si="59"/>
        <v>12952.47079542857</v>
      </c>
      <c r="K195" s="15">
        <f t="shared" si="67"/>
        <v>5627000</v>
      </c>
      <c r="L195" s="15">
        <f t="shared" si="68"/>
        <v>7160452.0975338761</v>
      </c>
      <c r="N195" s="2">
        <v>42134</v>
      </c>
      <c r="O195" s="42">
        <f t="shared" si="60"/>
        <v>0.20376142675471695</v>
      </c>
      <c r="P195" s="12">
        <f t="shared" si="69"/>
        <v>17604.987271607544</v>
      </c>
      <c r="Q195" s="12">
        <f t="shared" si="70"/>
        <v>3988.5942857142859</v>
      </c>
      <c r="R195" s="12">
        <f t="shared" si="71"/>
        <v>4108.2521142857149</v>
      </c>
      <c r="S195" s="13">
        <f t="shared" si="72"/>
        <v>7171.2000000000007</v>
      </c>
      <c r="T195" s="13">
        <f t="shared" si="87"/>
        <v>0</v>
      </c>
      <c r="U195" s="14">
        <v>0</v>
      </c>
      <c r="V195" s="15">
        <f t="shared" si="85"/>
        <v>7171.2000000000007</v>
      </c>
      <c r="W195" s="15">
        <f t="shared" si="73"/>
        <v>6325.5351573218286</v>
      </c>
      <c r="X195" s="15">
        <f t="shared" si="84"/>
        <v>6518000</v>
      </c>
      <c r="Y195" s="15">
        <f t="shared" si="80"/>
        <v>3344775.1860822556</v>
      </c>
      <c r="Z195" s="15">
        <f t="shared" si="74"/>
        <v>6518000</v>
      </c>
      <c r="AB195" s="2">
        <v>42134</v>
      </c>
      <c r="AC195" s="12">
        <f t="shared" si="61"/>
        <v>5818.0070073056595</v>
      </c>
      <c r="AD195" s="12">
        <f t="shared" si="75"/>
        <v>1564.0376477142854</v>
      </c>
      <c r="AE195" s="12">
        <f t="shared" si="83"/>
        <v>1610.9587771457141</v>
      </c>
      <c r="AF195" s="13">
        <f t="shared" si="76"/>
        <v>4147.2</v>
      </c>
      <c r="AG195" s="36">
        <f t="shared" si="88"/>
        <v>4147.2</v>
      </c>
      <c r="AH195" s="15">
        <f t="shared" si="77"/>
        <v>59.84823015994516</v>
      </c>
      <c r="AI195" s="15">
        <f t="shared" si="81"/>
        <v>2942079.2578825839</v>
      </c>
      <c r="AJ195" s="15">
        <f t="shared" si="82"/>
        <v>668644.04851962731</v>
      </c>
    </row>
    <row r="196" spans="1:36" x14ac:dyDescent="0.15">
      <c r="A196" s="2">
        <v>42135</v>
      </c>
      <c r="B196" s="42">
        <v>0.195094827</v>
      </c>
      <c r="C196" s="12">
        <f t="shared" si="63"/>
        <v>16856.193052800001</v>
      </c>
      <c r="D196" s="12">
        <f>Výpar!$I$18/31</f>
        <v>13963.628571428571</v>
      </c>
      <c r="E196" s="12">
        <f t="shared" si="64"/>
        <v>14382.53742857143</v>
      </c>
      <c r="F196" s="13">
        <f t="shared" si="65"/>
        <v>11664</v>
      </c>
      <c r="G196" s="13">
        <f t="shared" si="66"/>
        <v>7171.2000000000007</v>
      </c>
      <c r="H196" s="14">
        <f t="shared" si="66"/>
        <v>7171.2000000000007</v>
      </c>
      <c r="I196" s="15">
        <f t="shared" si="58"/>
        <v>26006.400000000001</v>
      </c>
      <c r="J196" s="15">
        <f t="shared" si="59"/>
        <v>-23532.744375771428</v>
      </c>
      <c r="K196" s="15">
        <f t="shared" si="67"/>
        <v>5603467.2556242282</v>
      </c>
      <c r="L196" s="15">
        <f t="shared" si="68"/>
        <v>7113386.6087823324</v>
      </c>
      <c r="N196" s="2">
        <v>42135</v>
      </c>
      <c r="O196" s="42">
        <f t="shared" si="60"/>
        <v>6.4389787604934676E-2</v>
      </c>
      <c r="P196" s="12">
        <f t="shared" si="69"/>
        <v>5563.2776490663564</v>
      </c>
      <c r="Q196" s="12">
        <f t="shared" si="70"/>
        <v>3988.5942857142859</v>
      </c>
      <c r="R196" s="12">
        <f t="shared" si="71"/>
        <v>4108.2521142857149</v>
      </c>
      <c r="S196" s="13">
        <f t="shared" si="72"/>
        <v>7171.2000000000007</v>
      </c>
      <c r="T196" s="13">
        <f t="shared" si="87"/>
        <v>0</v>
      </c>
      <c r="U196" s="14">
        <v>0</v>
      </c>
      <c r="V196" s="15">
        <f t="shared" si="85"/>
        <v>7171.2000000000007</v>
      </c>
      <c r="W196" s="15">
        <f t="shared" si="73"/>
        <v>-5716.1744652193593</v>
      </c>
      <c r="X196" s="15">
        <f t="shared" si="84"/>
        <v>6512283.8255347805</v>
      </c>
      <c r="Y196" s="15">
        <f t="shared" si="80"/>
        <v>3333342.8371518166</v>
      </c>
      <c r="Z196" s="15">
        <f t="shared" si="74"/>
        <v>6518000</v>
      </c>
      <c r="AB196" s="2">
        <v>42135</v>
      </c>
      <c r="AC196" s="12">
        <f t="shared" si="61"/>
        <v>1838.5238141043828</v>
      </c>
      <c r="AD196" s="12">
        <f t="shared" si="75"/>
        <v>1564.0376477142854</v>
      </c>
      <c r="AE196" s="12">
        <f t="shared" si="83"/>
        <v>1610.9587771457141</v>
      </c>
      <c r="AF196" s="13">
        <f t="shared" si="76"/>
        <v>4147.2</v>
      </c>
      <c r="AG196" s="36">
        <f t="shared" si="88"/>
        <v>4147.2</v>
      </c>
      <c r="AH196" s="15">
        <f t="shared" si="77"/>
        <v>-3919.6349630413315</v>
      </c>
      <c r="AI196" s="15">
        <f t="shared" si="81"/>
        <v>2938159.6229195427</v>
      </c>
      <c r="AJ196" s="15">
        <f t="shared" si="82"/>
        <v>657190.58647612866</v>
      </c>
    </row>
    <row r="197" spans="1:36" x14ac:dyDescent="0.15">
      <c r="A197" s="2">
        <v>42136</v>
      </c>
      <c r="B197" s="42">
        <v>1.009466239</v>
      </c>
      <c r="C197" s="12">
        <f t="shared" si="63"/>
        <v>87217.883049600001</v>
      </c>
      <c r="D197" s="12">
        <f>Výpar!$I$18/31</f>
        <v>13963.628571428571</v>
      </c>
      <c r="E197" s="12">
        <f t="shared" si="64"/>
        <v>14382.53742857143</v>
      </c>
      <c r="F197" s="13">
        <f t="shared" si="65"/>
        <v>11664</v>
      </c>
      <c r="G197" s="13">
        <f t="shared" si="66"/>
        <v>7171.2000000000007</v>
      </c>
      <c r="H197" s="14">
        <f t="shared" si="66"/>
        <v>7171.2000000000007</v>
      </c>
      <c r="I197" s="15">
        <f t="shared" ref="I197:I260" si="89">SUM(F197:H197)</f>
        <v>26006.400000000001</v>
      </c>
      <c r="J197" s="15">
        <f t="shared" ref="J197:J260" si="90">C197-(E197+I197)</f>
        <v>46828.945621028572</v>
      </c>
      <c r="K197" s="15">
        <f t="shared" si="67"/>
        <v>5627000</v>
      </c>
      <c r="L197" s="15">
        <f t="shared" si="68"/>
        <v>7160215.5544033609</v>
      </c>
      <c r="N197" s="2">
        <v>42136</v>
      </c>
      <c r="O197" s="42">
        <f t="shared" ref="O197:O260" si="91">B197*90.96/275.6</f>
        <v>0.33316781240725685</v>
      </c>
      <c r="P197" s="12">
        <f t="shared" si="69"/>
        <v>28785.698991986992</v>
      </c>
      <c r="Q197" s="12">
        <f t="shared" si="70"/>
        <v>3988.5942857142859</v>
      </c>
      <c r="R197" s="12">
        <f t="shared" si="71"/>
        <v>4108.2521142857149</v>
      </c>
      <c r="S197" s="13">
        <f t="shared" si="72"/>
        <v>7171.2000000000007</v>
      </c>
      <c r="T197" s="13">
        <f t="shared" si="87"/>
        <v>0</v>
      </c>
      <c r="U197" s="14">
        <v>0</v>
      </c>
      <c r="V197" s="15">
        <f t="shared" si="85"/>
        <v>7171.2000000000007</v>
      </c>
      <c r="W197" s="15">
        <f t="shared" si="73"/>
        <v>17506.246877701276</v>
      </c>
      <c r="X197" s="15">
        <f t="shared" si="84"/>
        <v>6518000</v>
      </c>
      <c r="Y197" s="15">
        <f t="shared" si="80"/>
        <v>3350849.0840295181</v>
      </c>
      <c r="Z197" s="15">
        <f t="shared" si="74"/>
        <v>6518000</v>
      </c>
      <c r="AB197" s="2">
        <v>42136</v>
      </c>
      <c r="AC197" s="12">
        <f t="shared" ref="AC197:AC260" si="92">P197*30.06/90.96</f>
        <v>9512.951975584092</v>
      </c>
      <c r="AD197" s="12">
        <f t="shared" si="75"/>
        <v>1564.0376477142854</v>
      </c>
      <c r="AE197" s="12">
        <f t="shared" si="83"/>
        <v>1610.9587771457141</v>
      </c>
      <c r="AF197" s="13">
        <f t="shared" si="76"/>
        <v>4147.2</v>
      </c>
      <c r="AG197" s="36">
        <f t="shared" si="88"/>
        <v>4147.2</v>
      </c>
      <c r="AH197" s="15">
        <f t="shared" si="77"/>
        <v>3754.7931984383777</v>
      </c>
      <c r="AI197" s="15">
        <f t="shared" si="81"/>
        <v>2941914.4161179811</v>
      </c>
      <c r="AJ197" s="15">
        <f t="shared" si="82"/>
        <v>657166.34579254792</v>
      </c>
    </row>
    <row r="198" spans="1:36" x14ac:dyDescent="0.15">
      <c r="A198" s="2">
        <v>42137</v>
      </c>
      <c r="B198" s="42">
        <v>0.195094827</v>
      </c>
      <c r="C198" s="12">
        <f t="shared" ref="C198:C261" si="93">B198*86400</f>
        <v>16856.193052800001</v>
      </c>
      <c r="D198" s="12">
        <f>Výpar!$I$18/31</f>
        <v>13963.628571428571</v>
      </c>
      <c r="E198" s="12">
        <f t="shared" ref="E198:E261" si="94">D198*1.03</f>
        <v>14382.53742857143</v>
      </c>
      <c r="F198" s="13">
        <f t="shared" ref="F198:F201" si="95">0.135*86400</f>
        <v>11664</v>
      </c>
      <c r="G198" s="13">
        <f t="shared" ref="G198:H261" si="96">0.083*86400</f>
        <v>7171.2000000000007</v>
      </c>
      <c r="H198" s="14">
        <f t="shared" si="96"/>
        <v>7171.2000000000007</v>
      </c>
      <c r="I198" s="15">
        <f t="shared" si="89"/>
        <v>26006.400000000001</v>
      </c>
      <c r="J198" s="15">
        <f t="shared" si="90"/>
        <v>-23532.744375771428</v>
      </c>
      <c r="K198" s="15">
        <f t="shared" ref="K198:K261" si="97">IF(IF(J198+K197&gt;$L$2,$L$2,J198+K197)&lt;0,0,IF(J198+K197&gt;$L$2,$L$2,J198+K197))</f>
        <v>5603467.2556242282</v>
      </c>
      <c r="L198" s="15">
        <f t="shared" ref="L198:L261" si="98">IF((IF($L$2&lt;=K198,J198,J198+K198-$L$2)+L197)&lt;0,0,IF($L$2&lt;=K198,J198,J198+K198-$L$2)+L197)</f>
        <v>7113150.0656518172</v>
      </c>
      <c r="N198" s="2">
        <v>42137</v>
      </c>
      <c r="O198" s="42">
        <f t="shared" si="91"/>
        <v>6.4389787604934676E-2</v>
      </c>
      <c r="P198" s="12">
        <f t="shared" ref="P198:P261" si="99">O198*86400</f>
        <v>5563.2776490663564</v>
      </c>
      <c r="Q198" s="12">
        <f t="shared" ref="Q198:Q261" si="100">D198*1124000/3935000</f>
        <v>3988.5942857142859</v>
      </c>
      <c r="R198" s="12">
        <f t="shared" ref="R198:R261" si="101">Q198*1.03</f>
        <v>4108.2521142857149</v>
      </c>
      <c r="S198" s="13">
        <f t="shared" ref="S198:S261" si="102">0.083*86400</f>
        <v>7171.2000000000007</v>
      </c>
      <c r="T198" s="13">
        <f t="shared" si="87"/>
        <v>0</v>
      </c>
      <c r="U198" s="14">
        <v>0</v>
      </c>
      <c r="V198" s="15">
        <f t="shared" si="85"/>
        <v>7171.2000000000007</v>
      </c>
      <c r="W198" s="15">
        <f t="shared" ref="W198:W261" si="103">P198+T198-(R198+V198)</f>
        <v>-5716.1744652193593</v>
      </c>
      <c r="X198" s="15">
        <f t="shared" si="84"/>
        <v>6512283.8255347805</v>
      </c>
      <c r="Y198" s="15">
        <f t="shared" si="80"/>
        <v>3339416.7350990791</v>
      </c>
      <c r="Z198" s="15">
        <f t="shared" ref="Z198:Z261" si="104">$Y$2</f>
        <v>6518000</v>
      </c>
      <c r="AB198" s="2">
        <v>42137</v>
      </c>
      <c r="AC198" s="12">
        <f t="shared" si="92"/>
        <v>1838.5238141043828</v>
      </c>
      <c r="AD198" s="12">
        <f t="shared" ref="AD198:AD261" si="105">$D198*440751.35/3935000</f>
        <v>1564.0376477142854</v>
      </c>
      <c r="AE198" s="12">
        <f t="shared" si="83"/>
        <v>1610.9587771457141</v>
      </c>
      <c r="AF198" s="13">
        <f t="shared" ref="AF198:AF235" si="106">0.048*86400</f>
        <v>4147.2</v>
      </c>
      <c r="AG198" s="36">
        <f t="shared" si="88"/>
        <v>4147.2</v>
      </c>
      <c r="AH198" s="15">
        <f t="shared" ref="AH198:AH261" si="107">AC198-(AE198+AG198)</f>
        <v>-3919.6349630413315</v>
      </c>
      <c r="AI198" s="15">
        <f t="shared" si="81"/>
        <v>2937994.7811549399</v>
      </c>
      <c r="AJ198" s="15">
        <f t="shared" si="82"/>
        <v>645548.04198444646</v>
      </c>
    </row>
    <row r="199" spans="1:36" x14ac:dyDescent="0.15">
      <c r="A199" s="2">
        <v>42138</v>
      </c>
      <c r="B199" s="42">
        <v>0.63952944300000003</v>
      </c>
      <c r="C199" s="12">
        <f t="shared" si="93"/>
        <v>55255.3438752</v>
      </c>
      <c r="D199" s="12">
        <f>Výpar!$I$18/31</f>
        <v>13963.628571428571</v>
      </c>
      <c r="E199" s="12">
        <f t="shared" si="94"/>
        <v>14382.53742857143</v>
      </c>
      <c r="F199" s="13">
        <f t="shared" si="95"/>
        <v>11664</v>
      </c>
      <c r="G199" s="13">
        <f t="shared" si="96"/>
        <v>7171.2000000000007</v>
      </c>
      <c r="H199" s="14">
        <f t="shared" si="96"/>
        <v>7171.2000000000007</v>
      </c>
      <c r="I199" s="15">
        <f t="shared" si="89"/>
        <v>26006.400000000001</v>
      </c>
      <c r="J199" s="15">
        <f t="shared" si="90"/>
        <v>14866.406446628571</v>
      </c>
      <c r="K199" s="15">
        <f t="shared" si="97"/>
        <v>5618333.6620708564</v>
      </c>
      <c r="L199" s="15">
        <f t="shared" si="98"/>
        <v>7119350.1341693019</v>
      </c>
      <c r="N199" s="2">
        <v>42138</v>
      </c>
      <c r="O199" s="42">
        <f t="shared" si="91"/>
        <v>0.21107256217445572</v>
      </c>
      <c r="P199" s="12">
        <f t="shared" si="99"/>
        <v>18236.669371872973</v>
      </c>
      <c r="Q199" s="12">
        <f t="shared" si="100"/>
        <v>3988.5942857142859</v>
      </c>
      <c r="R199" s="12">
        <f t="shared" si="101"/>
        <v>4108.2521142857149</v>
      </c>
      <c r="S199" s="13">
        <f t="shared" si="102"/>
        <v>7171.2000000000007</v>
      </c>
      <c r="T199" s="13">
        <f t="shared" si="87"/>
        <v>0</v>
      </c>
      <c r="U199" s="14">
        <v>0</v>
      </c>
      <c r="V199" s="15">
        <f t="shared" si="85"/>
        <v>7171.2000000000007</v>
      </c>
      <c r="W199" s="15">
        <f t="shared" si="103"/>
        <v>6957.2172575872573</v>
      </c>
      <c r="X199" s="15">
        <f t="shared" si="84"/>
        <v>6518000</v>
      </c>
      <c r="Y199" s="15">
        <f t="shared" ref="Y199:Y262" si="108">IF((IF($Y$2&lt;=X199,W199,W199+X199-$Y$2)+Y198)&lt;0,0,IF($Y$2&lt;=X199,W199,W199+X199-$Y$2)+Y198)</f>
        <v>3346373.9523566663</v>
      </c>
      <c r="Z199" s="15">
        <f t="shared" si="104"/>
        <v>6518000</v>
      </c>
      <c r="AB199" s="2">
        <v>42138</v>
      </c>
      <c r="AC199" s="12">
        <f t="shared" si="92"/>
        <v>6026.7621077231925</v>
      </c>
      <c r="AD199" s="12">
        <f t="shared" si="105"/>
        <v>1564.0376477142854</v>
      </c>
      <c r="AE199" s="12">
        <f t="shared" si="83"/>
        <v>1610.9587771457141</v>
      </c>
      <c r="AF199" s="13">
        <f t="shared" si="106"/>
        <v>4147.2</v>
      </c>
      <c r="AG199" s="36">
        <f t="shared" si="88"/>
        <v>4147.2</v>
      </c>
      <c r="AH199" s="15">
        <f t="shared" si="107"/>
        <v>268.60333057747812</v>
      </c>
      <c r="AI199" s="15">
        <f t="shared" ref="AI199:AI262" si="109">IF(IF(AH199+AI198&gt;$AJ$2,$AJ$2,AH199+AI198)&lt;0,0,IF(AH199+AI198&gt;$AJ$2,$AJ$2,AH199+AI198))</f>
        <v>2938263.3844855172</v>
      </c>
      <c r="AJ199" s="15">
        <f t="shared" si="82"/>
        <v>638386.5798005407</v>
      </c>
    </row>
    <row r="200" spans="1:36" x14ac:dyDescent="0.15">
      <c r="A200" s="2">
        <v>42139</v>
      </c>
      <c r="B200" s="42">
        <v>0.19987745100000001</v>
      </c>
      <c r="C200" s="12">
        <f t="shared" si="93"/>
        <v>17269.4117664</v>
      </c>
      <c r="D200" s="12">
        <f>Výpar!$I$18/31</f>
        <v>13963.628571428571</v>
      </c>
      <c r="E200" s="12">
        <f t="shared" si="94"/>
        <v>14382.53742857143</v>
      </c>
      <c r="F200" s="13">
        <f t="shared" si="95"/>
        <v>11664</v>
      </c>
      <c r="G200" s="13">
        <f t="shared" si="96"/>
        <v>7171.2000000000007</v>
      </c>
      <c r="H200" s="14">
        <f t="shared" si="96"/>
        <v>7171.2000000000007</v>
      </c>
      <c r="I200" s="15">
        <f t="shared" si="89"/>
        <v>26006.400000000001</v>
      </c>
      <c r="J200" s="15">
        <f t="shared" si="90"/>
        <v>-23119.525662171429</v>
      </c>
      <c r="K200" s="15">
        <f t="shared" si="97"/>
        <v>5595214.1364086848</v>
      </c>
      <c r="L200" s="15">
        <f t="shared" si="98"/>
        <v>7064444.7449158151</v>
      </c>
      <c r="N200" s="2">
        <v>42139</v>
      </c>
      <c r="O200" s="42">
        <f t="shared" si="91"/>
        <v>6.5968261766908565E-2</v>
      </c>
      <c r="P200" s="12">
        <f t="shared" si="99"/>
        <v>5699.6578166608997</v>
      </c>
      <c r="Q200" s="12">
        <f t="shared" si="100"/>
        <v>3988.5942857142859</v>
      </c>
      <c r="R200" s="12">
        <f t="shared" si="101"/>
        <v>4108.2521142857149</v>
      </c>
      <c r="S200" s="13">
        <f t="shared" si="102"/>
        <v>7171.2000000000007</v>
      </c>
      <c r="T200" s="13">
        <f t="shared" si="87"/>
        <v>0</v>
      </c>
      <c r="U200" s="14">
        <v>0</v>
      </c>
      <c r="V200" s="15">
        <f t="shared" si="85"/>
        <v>7171.2000000000007</v>
      </c>
      <c r="W200" s="15">
        <f t="shared" si="103"/>
        <v>-5579.794297624816</v>
      </c>
      <c r="X200" s="15">
        <f t="shared" si="84"/>
        <v>6512420.2057023756</v>
      </c>
      <c r="Y200" s="15">
        <f t="shared" si="108"/>
        <v>3335214.3637614176</v>
      </c>
      <c r="Z200" s="15">
        <f t="shared" si="104"/>
        <v>6518000</v>
      </c>
      <c r="AB200" s="2">
        <v>42139</v>
      </c>
      <c r="AC200" s="12">
        <f t="shared" si="92"/>
        <v>1883.5940409941363</v>
      </c>
      <c r="AD200" s="12">
        <f t="shared" si="105"/>
        <v>1564.0376477142854</v>
      </c>
      <c r="AE200" s="12">
        <f t="shared" si="83"/>
        <v>1610.9587771457141</v>
      </c>
      <c r="AF200" s="13">
        <f t="shared" si="106"/>
        <v>4147.2</v>
      </c>
      <c r="AG200" s="36">
        <f t="shared" si="88"/>
        <v>4147.2</v>
      </c>
      <c r="AH200" s="15">
        <f t="shared" si="107"/>
        <v>-3874.564736151578</v>
      </c>
      <c r="AI200" s="15">
        <f t="shared" si="109"/>
        <v>2934388.8197493656</v>
      </c>
      <c r="AJ200" s="15">
        <f t="shared" ref="AJ200:AJ263" si="110">IF((IF($AJ$2&lt;=AI200,AH200,AH200+AI200-$AJ$2)+AJ199)&lt;0,0,IF($AJ$2&lt;=AI200,AH200,AH200+AI200-$AJ$2)+AJ199)</f>
        <v>623207.38481375447</v>
      </c>
    </row>
    <row r="201" spans="1:36" x14ac:dyDescent="0.15">
      <c r="A201" s="2">
        <v>42140</v>
      </c>
      <c r="B201" s="42">
        <v>0.19987745100000001</v>
      </c>
      <c r="C201" s="12">
        <f t="shared" si="93"/>
        <v>17269.4117664</v>
      </c>
      <c r="D201" s="12">
        <f>Výpar!$I$18/31</f>
        <v>13963.628571428571</v>
      </c>
      <c r="E201" s="12">
        <f t="shared" si="94"/>
        <v>14382.53742857143</v>
      </c>
      <c r="F201" s="13">
        <f t="shared" si="95"/>
        <v>11664</v>
      </c>
      <c r="G201" s="13">
        <f t="shared" si="96"/>
        <v>7171.2000000000007</v>
      </c>
      <c r="H201" s="14">
        <f t="shared" si="96"/>
        <v>7171.2000000000007</v>
      </c>
      <c r="I201" s="15">
        <f t="shared" si="89"/>
        <v>26006.400000000001</v>
      </c>
      <c r="J201" s="15">
        <f t="shared" si="90"/>
        <v>-23119.525662171429</v>
      </c>
      <c r="K201" s="15">
        <f t="shared" si="97"/>
        <v>5572094.6107465131</v>
      </c>
      <c r="L201" s="15">
        <f t="shared" si="98"/>
        <v>6986419.8300001565</v>
      </c>
      <c r="N201" s="2">
        <v>42140</v>
      </c>
      <c r="O201" s="42">
        <f t="shared" si="91"/>
        <v>6.5968261766908565E-2</v>
      </c>
      <c r="P201" s="12">
        <f t="shared" si="99"/>
        <v>5699.6578166608997</v>
      </c>
      <c r="Q201" s="12">
        <f t="shared" si="100"/>
        <v>3988.5942857142859</v>
      </c>
      <c r="R201" s="12">
        <f t="shared" si="101"/>
        <v>4108.2521142857149</v>
      </c>
      <c r="S201" s="13">
        <f t="shared" si="102"/>
        <v>7171.2000000000007</v>
      </c>
      <c r="T201" s="13">
        <f t="shared" si="87"/>
        <v>0</v>
      </c>
      <c r="U201" s="14">
        <v>0</v>
      </c>
      <c r="V201" s="15">
        <f t="shared" si="85"/>
        <v>7171.2000000000007</v>
      </c>
      <c r="W201" s="15">
        <f t="shared" si="103"/>
        <v>-5579.794297624816</v>
      </c>
      <c r="X201" s="15">
        <f t="shared" si="84"/>
        <v>6506840.4114047512</v>
      </c>
      <c r="Y201" s="15">
        <f t="shared" si="108"/>
        <v>3318474.9808685444</v>
      </c>
      <c r="Z201" s="15">
        <f t="shared" si="104"/>
        <v>6518000</v>
      </c>
      <c r="AB201" s="2">
        <v>42140</v>
      </c>
      <c r="AC201" s="12">
        <f t="shared" si="92"/>
        <v>1883.5940409941363</v>
      </c>
      <c r="AD201" s="12">
        <f t="shared" si="105"/>
        <v>1564.0376477142854</v>
      </c>
      <c r="AE201" s="12">
        <f t="shared" ref="AE201:AE264" si="111">AD201*1.03</f>
        <v>1610.9587771457141</v>
      </c>
      <c r="AF201" s="13">
        <f t="shared" si="106"/>
        <v>4147.2</v>
      </c>
      <c r="AG201" s="36">
        <f t="shared" si="88"/>
        <v>4147.2</v>
      </c>
      <c r="AH201" s="15">
        <f t="shared" si="107"/>
        <v>-3874.564736151578</v>
      </c>
      <c r="AI201" s="15">
        <f t="shared" si="109"/>
        <v>2930514.255013214</v>
      </c>
      <c r="AJ201" s="15">
        <f t="shared" si="110"/>
        <v>604153.62509081664</v>
      </c>
    </row>
    <row r="202" spans="1:36" x14ac:dyDescent="0.15">
      <c r="A202" s="2">
        <v>42141</v>
      </c>
      <c r="B202" s="42">
        <v>0.64523547800000003</v>
      </c>
      <c r="C202" s="12">
        <f t="shared" si="93"/>
        <v>55748.345299200002</v>
      </c>
      <c r="D202" s="12">
        <f>Výpar!$I$18/31</f>
        <v>13963.628571428571</v>
      </c>
      <c r="E202" s="12">
        <f t="shared" si="94"/>
        <v>14382.53742857143</v>
      </c>
      <c r="F202" s="13">
        <f>IF(K201&lt;4/5*$L$2,0.135*86400*1/3,0.135*86400)</f>
        <v>11664</v>
      </c>
      <c r="G202" s="13">
        <f t="shared" si="96"/>
        <v>7171.2000000000007</v>
      </c>
      <c r="H202" s="14">
        <f t="shared" si="96"/>
        <v>7171.2000000000007</v>
      </c>
      <c r="I202" s="15">
        <f t="shared" si="89"/>
        <v>26006.400000000001</v>
      </c>
      <c r="J202" s="15">
        <f t="shared" si="90"/>
        <v>15359.407870628573</v>
      </c>
      <c r="K202" s="15">
        <f t="shared" si="97"/>
        <v>5587454.018617142</v>
      </c>
      <c r="L202" s="15">
        <f t="shared" si="98"/>
        <v>6962233.2564879274</v>
      </c>
      <c r="N202" s="2">
        <v>42141</v>
      </c>
      <c r="O202" s="42">
        <f t="shared" si="91"/>
        <v>0.21295580217300433</v>
      </c>
      <c r="P202" s="12">
        <f t="shared" si="99"/>
        <v>18399.381307747575</v>
      </c>
      <c r="Q202" s="12">
        <f t="shared" si="100"/>
        <v>3988.5942857142859</v>
      </c>
      <c r="R202" s="12">
        <f t="shared" si="101"/>
        <v>4108.2521142857149</v>
      </c>
      <c r="S202" s="13">
        <f t="shared" si="102"/>
        <v>7171.2000000000007</v>
      </c>
      <c r="T202" s="13">
        <f t="shared" si="87"/>
        <v>0</v>
      </c>
      <c r="U202" s="14">
        <v>0</v>
      </c>
      <c r="V202" s="15">
        <f t="shared" si="85"/>
        <v>7171.2000000000007</v>
      </c>
      <c r="W202" s="15">
        <f t="shared" si="103"/>
        <v>7119.9291934618595</v>
      </c>
      <c r="X202" s="15">
        <f t="shared" ref="X202:X265" si="112">IF(IF(W202+X201&gt;$Y$2,$Y$2,W202+X201)&lt;0,0,IF(W202+X201&gt;$Y$2,$Y$2,W202+X201))</f>
        <v>6513960.3405982135</v>
      </c>
      <c r="Y202" s="15">
        <f t="shared" si="108"/>
        <v>3321555.2506602202</v>
      </c>
      <c r="Z202" s="15">
        <f t="shared" si="104"/>
        <v>6518000</v>
      </c>
      <c r="AB202" s="2">
        <v>42141</v>
      </c>
      <c r="AC202" s="12">
        <f t="shared" si="92"/>
        <v>6080.5343239983749</v>
      </c>
      <c r="AD202" s="12">
        <f t="shared" si="105"/>
        <v>1564.0376477142854</v>
      </c>
      <c r="AE202" s="12">
        <f t="shared" si="111"/>
        <v>1610.9587771457141</v>
      </c>
      <c r="AF202" s="13">
        <f t="shared" si="106"/>
        <v>4147.2</v>
      </c>
      <c r="AG202" s="36">
        <f t="shared" si="88"/>
        <v>4147.2</v>
      </c>
      <c r="AH202" s="15">
        <f t="shared" si="107"/>
        <v>322.37554685266059</v>
      </c>
      <c r="AI202" s="15">
        <f t="shared" si="109"/>
        <v>2930836.6305600666</v>
      </c>
      <c r="AJ202" s="15">
        <f t="shared" si="110"/>
        <v>589619.1811977356</v>
      </c>
    </row>
    <row r="203" spans="1:36" x14ac:dyDescent="0.15">
      <c r="A203" s="2">
        <v>42142</v>
      </c>
      <c r="B203" s="42">
        <v>0.197486139</v>
      </c>
      <c r="C203" s="12">
        <f t="shared" si="93"/>
        <v>17062.802409600001</v>
      </c>
      <c r="D203" s="12">
        <f>Výpar!$I$18/31</f>
        <v>13963.628571428571</v>
      </c>
      <c r="E203" s="12">
        <f t="shared" si="94"/>
        <v>14382.53742857143</v>
      </c>
      <c r="F203" s="13">
        <f t="shared" ref="F203:F266" si="113">IF(K202&lt;4/5*$L$2,0.135*86400*1/3,0.135*86400)</f>
        <v>11664</v>
      </c>
      <c r="G203" s="13">
        <f t="shared" si="96"/>
        <v>7171.2000000000007</v>
      </c>
      <c r="H203" s="14">
        <f t="shared" si="96"/>
        <v>7171.2000000000007</v>
      </c>
      <c r="I203" s="15">
        <f t="shared" si="89"/>
        <v>26006.400000000001</v>
      </c>
      <c r="J203" s="15">
        <f t="shared" si="90"/>
        <v>-23326.135018971429</v>
      </c>
      <c r="K203" s="15">
        <f t="shared" si="97"/>
        <v>5564127.8835981702</v>
      </c>
      <c r="L203" s="15">
        <f t="shared" si="98"/>
        <v>6876035.0050671259</v>
      </c>
      <c r="N203" s="2">
        <v>42142</v>
      </c>
      <c r="O203" s="42">
        <f t="shared" si="91"/>
        <v>6.5179024685921627E-2</v>
      </c>
      <c r="P203" s="12">
        <f t="shared" si="99"/>
        <v>5631.467732863629</v>
      </c>
      <c r="Q203" s="12">
        <f t="shared" si="100"/>
        <v>3988.5942857142859</v>
      </c>
      <c r="R203" s="12">
        <f t="shared" si="101"/>
        <v>4108.2521142857149</v>
      </c>
      <c r="S203" s="13">
        <f t="shared" si="102"/>
        <v>7171.2000000000007</v>
      </c>
      <c r="T203" s="13">
        <f t="shared" si="87"/>
        <v>0</v>
      </c>
      <c r="U203" s="14">
        <v>0</v>
      </c>
      <c r="V203" s="15">
        <f t="shared" si="85"/>
        <v>7171.2000000000007</v>
      </c>
      <c r="W203" s="15">
        <f t="shared" si="103"/>
        <v>-5647.9843814220867</v>
      </c>
      <c r="X203" s="15">
        <f t="shared" si="112"/>
        <v>6508312.3562167911</v>
      </c>
      <c r="Y203" s="15">
        <f t="shared" si="108"/>
        <v>3306219.6224955888</v>
      </c>
      <c r="Z203" s="15">
        <f t="shared" si="104"/>
        <v>6518000</v>
      </c>
      <c r="AB203" s="2">
        <v>42142</v>
      </c>
      <c r="AC203" s="12">
        <f t="shared" si="92"/>
        <v>1861.05892754926</v>
      </c>
      <c r="AD203" s="12">
        <f t="shared" si="105"/>
        <v>1564.0376477142854</v>
      </c>
      <c r="AE203" s="12">
        <f t="shared" si="111"/>
        <v>1610.9587771457141</v>
      </c>
      <c r="AF203" s="13">
        <f t="shared" si="106"/>
        <v>4147.2</v>
      </c>
      <c r="AG203" s="36">
        <f t="shared" si="88"/>
        <v>4147.2</v>
      </c>
      <c r="AH203" s="15">
        <f t="shared" si="107"/>
        <v>-3897.0998495964541</v>
      </c>
      <c r="AI203" s="15">
        <f t="shared" si="109"/>
        <v>2926939.5307104699</v>
      </c>
      <c r="AJ203" s="15">
        <f t="shared" si="110"/>
        <v>566968.16205860872</v>
      </c>
    </row>
    <row r="204" spans="1:36" x14ac:dyDescent="0.15">
      <c r="A204" s="2">
        <v>42143</v>
      </c>
      <c r="B204" s="42">
        <v>0.19270351499999999</v>
      </c>
      <c r="C204" s="12">
        <f t="shared" si="93"/>
        <v>16649.583695999998</v>
      </c>
      <c r="D204" s="12">
        <f>Výpar!$I$18/31</f>
        <v>13963.628571428571</v>
      </c>
      <c r="E204" s="12">
        <f t="shared" si="94"/>
        <v>14382.53742857143</v>
      </c>
      <c r="F204" s="13">
        <f t="shared" si="113"/>
        <v>11664</v>
      </c>
      <c r="G204" s="13">
        <f t="shared" si="96"/>
        <v>7171.2000000000007</v>
      </c>
      <c r="H204" s="14">
        <f t="shared" si="96"/>
        <v>7171.2000000000007</v>
      </c>
      <c r="I204" s="15">
        <f t="shared" si="89"/>
        <v>26006.400000000001</v>
      </c>
      <c r="J204" s="15">
        <f t="shared" si="90"/>
        <v>-23739.353732571431</v>
      </c>
      <c r="K204" s="15">
        <f t="shared" si="97"/>
        <v>5540388.5298655992</v>
      </c>
      <c r="L204" s="15">
        <f t="shared" si="98"/>
        <v>6765684.1812001541</v>
      </c>
      <c r="N204" s="2">
        <v>42143</v>
      </c>
      <c r="O204" s="42">
        <f t="shared" si="91"/>
        <v>6.3600550523947738E-2</v>
      </c>
      <c r="P204" s="12">
        <f t="shared" si="99"/>
        <v>5495.0875652690847</v>
      </c>
      <c r="Q204" s="12">
        <f t="shared" si="100"/>
        <v>3988.5942857142859</v>
      </c>
      <c r="R204" s="12">
        <f t="shared" si="101"/>
        <v>4108.2521142857149</v>
      </c>
      <c r="S204" s="13">
        <f t="shared" si="102"/>
        <v>7171.2000000000007</v>
      </c>
      <c r="T204" s="13">
        <f t="shared" si="87"/>
        <v>0</v>
      </c>
      <c r="U204" s="14">
        <v>0</v>
      </c>
      <c r="V204" s="15">
        <f t="shared" si="85"/>
        <v>7171.2000000000007</v>
      </c>
      <c r="W204" s="15">
        <f t="shared" si="103"/>
        <v>-5784.3645490166309</v>
      </c>
      <c r="X204" s="15">
        <f t="shared" si="112"/>
        <v>6502527.9916677745</v>
      </c>
      <c r="Y204" s="15">
        <f t="shared" si="108"/>
        <v>3284963.2496143468</v>
      </c>
      <c r="Z204" s="15">
        <f t="shared" si="104"/>
        <v>6518000</v>
      </c>
      <c r="AB204" s="2">
        <v>42143</v>
      </c>
      <c r="AC204" s="12">
        <f t="shared" si="92"/>
        <v>1815.9887006595063</v>
      </c>
      <c r="AD204" s="12">
        <f t="shared" si="105"/>
        <v>1564.0376477142854</v>
      </c>
      <c r="AE204" s="12">
        <f t="shared" si="111"/>
        <v>1610.9587771457141</v>
      </c>
      <c r="AF204" s="13">
        <f t="shared" si="106"/>
        <v>4147.2</v>
      </c>
      <c r="AG204" s="36">
        <f t="shared" si="88"/>
        <v>4147.2</v>
      </c>
      <c r="AH204" s="15">
        <f t="shared" si="107"/>
        <v>-3942.170076486208</v>
      </c>
      <c r="AI204" s="15">
        <f t="shared" si="109"/>
        <v>2922997.3606339837</v>
      </c>
      <c r="AJ204" s="15">
        <f t="shared" si="110"/>
        <v>540329.90261610609</v>
      </c>
    </row>
    <row r="205" spans="1:36" x14ac:dyDescent="0.15">
      <c r="A205" s="2">
        <v>42144</v>
      </c>
      <c r="B205" s="42">
        <v>0.70167280399999998</v>
      </c>
      <c r="C205" s="12">
        <f t="shared" si="93"/>
        <v>60624.530265599999</v>
      </c>
      <c r="D205" s="12">
        <f>Výpar!$I$18/31</f>
        <v>13963.628571428571</v>
      </c>
      <c r="E205" s="12">
        <f t="shared" si="94"/>
        <v>14382.53742857143</v>
      </c>
      <c r="F205" s="13">
        <f t="shared" si="113"/>
        <v>11664</v>
      </c>
      <c r="G205" s="13">
        <f t="shared" si="96"/>
        <v>7171.2000000000007</v>
      </c>
      <c r="H205" s="14">
        <f t="shared" si="96"/>
        <v>7171.2000000000007</v>
      </c>
      <c r="I205" s="15">
        <f t="shared" si="89"/>
        <v>26006.400000000001</v>
      </c>
      <c r="J205" s="15">
        <f t="shared" si="90"/>
        <v>20235.592837028569</v>
      </c>
      <c r="K205" s="15">
        <f t="shared" si="97"/>
        <v>5560624.1227026274</v>
      </c>
      <c r="L205" s="15">
        <f t="shared" si="98"/>
        <v>6719543.8967398098</v>
      </c>
      <c r="N205" s="2">
        <v>42144</v>
      </c>
      <c r="O205" s="42">
        <f t="shared" si="91"/>
        <v>0.23158257711117558</v>
      </c>
      <c r="P205" s="12">
        <f t="shared" si="99"/>
        <v>20008.734662405572</v>
      </c>
      <c r="Q205" s="12">
        <f t="shared" si="100"/>
        <v>3988.5942857142859</v>
      </c>
      <c r="R205" s="12">
        <f t="shared" si="101"/>
        <v>4108.2521142857149</v>
      </c>
      <c r="S205" s="13">
        <f t="shared" si="102"/>
        <v>7171.2000000000007</v>
      </c>
      <c r="T205" s="13">
        <f t="shared" si="87"/>
        <v>0</v>
      </c>
      <c r="U205" s="14">
        <v>0</v>
      </c>
      <c r="V205" s="15">
        <f t="shared" si="85"/>
        <v>7171.2000000000007</v>
      </c>
      <c r="W205" s="15">
        <f t="shared" si="103"/>
        <v>8729.2825481198561</v>
      </c>
      <c r="X205" s="15">
        <f t="shared" si="112"/>
        <v>6511257.2742158948</v>
      </c>
      <c r="Y205" s="15">
        <f t="shared" si="108"/>
        <v>3286949.8063783618</v>
      </c>
      <c r="Z205" s="15">
        <f t="shared" si="104"/>
        <v>6518000</v>
      </c>
      <c r="AB205" s="2">
        <v>42144</v>
      </c>
      <c r="AC205" s="12">
        <f t="shared" si="92"/>
        <v>6612.3852677211025</v>
      </c>
      <c r="AD205" s="12">
        <f t="shared" si="105"/>
        <v>1564.0376477142854</v>
      </c>
      <c r="AE205" s="12">
        <f t="shared" si="111"/>
        <v>1610.9587771457141</v>
      </c>
      <c r="AF205" s="13">
        <f t="shared" si="106"/>
        <v>4147.2</v>
      </c>
      <c r="AG205" s="36">
        <f t="shared" si="88"/>
        <v>4147.2</v>
      </c>
      <c r="AH205" s="15">
        <f t="shared" si="107"/>
        <v>854.2264905753882</v>
      </c>
      <c r="AI205" s="15">
        <f t="shared" si="109"/>
        <v>2923851.5871245591</v>
      </c>
      <c r="AJ205" s="15">
        <f t="shared" si="110"/>
        <v>519342.26623124036</v>
      </c>
    </row>
    <row r="206" spans="1:36" x14ac:dyDescent="0.15">
      <c r="A206" s="2">
        <v>42145</v>
      </c>
      <c r="B206" s="42">
        <v>1.167096519</v>
      </c>
      <c r="C206" s="12">
        <f t="shared" si="93"/>
        <v>100837.1392416</v>
      </c>
      <c r="D206" s="12">
        <f>Výpar!$I$18/31</f>
        <v>13963.628571428571</v>
      </c>
      <c r="E206" s="12">
        <f t="shared" si="94"/>
        <v>14382.53742857143</v>
      </c>
      <c r="F206" s="13">
        <f t="shared" si="113"/>
        <v>11664</v>
      </c>
      <c r="G206" s="13">
        <f t="shared" si="96"/>
        <v>7171.2000000000007</v>
      </c>
      <c r="H206" s="14">
        <f t="shared" si="96"/>
        <v>7171.2000000000007</v>
      </c>
      <c r="I206" s="15">
        <f t="shared" si="89"/>
        <v>26006.400000000001</v>
      </c>
      <c r="J206" s="15">
        <f t="shared" si="90"/>
        <v>60448.201813028572</v>
      </c>
      <c r="K206" s="15">
        <f t="shared" si="97"/>
        <v>5621072.3245156556</v>
      </c>
      <c r="L206" s="15">
        <f t="shared" si="98"/>
        <v>6774064.4230684936</v>
      </c>
      <c r="N206" s="2">
        <v>42145</v>
      </c>
      <c r="O206" s="42">
        <f t="shared" si="91"/>
        <v>0.38519266824470239</v>
      </c>
      <c r="P206" s="12">
        <f t="shared" si="99"/>
        <v>33280.646536342283</v>
      </c>
      <c r="Q206" s="12">
        <f t="shared" si="100"/>
        <v>3988.5942857142859</v>
      </c>
      <c r="R206" s="12">
        <f t="shared" si="101"/>
        <v>4108.2521142857149</v>
      </c>
      <c r="S206" s="13">
        <f t="shared" si="102"/>
        <v>7171.2000000000007</v>
      </c>
      <c r="T206" s="13">
        <f t="shared" si="87"/>
        <v>0</v>
      </c>
      <c r="U206" s="14">
        <v>0</v>
      </c>
      <c r="V206" s="15">
        <f t="shared" si="85"/>
        <v>7171.2000000000007</v>
      </c>
      <c r="W206" s="15">
        <f t="shared" si="103"/>
        <v>22001.194422056567</v>
      </c>
      <c r="X206" s="15">
        <f t="shared" si="112"/>
        <v>6518000</v>
      </c>
      <c r="Y206" s="15">
        <f t="shared" si="108"/>
        <v>3308951.0008004182</v>
      </c>
      <c r="Z206" s="15">
        <f t="shared" si="104"/>
        <v>6518000</v>
      </c>
      <c r="AB206" s="2">
        <v>42145</v>
      </c>
      <c r="AC206" s="12">
        <f t="shared" si="92"/>
        <v>10998.41946880441</v>
      </c>
      <c r="AD206" s="12">
        <f t="shared" si="105"/>
        <v>1564.0376477142854</v>
      </c>
      <c r="AE206" s="12">
        <f t="shared" si="111"/>
        <v>1610.9587771457141</v>
      </c>
      <c r="AF206" s="13">
        <f t="shared" si="106"/>
        <v>4147.2</v>
      </c>
      <c r="AG206" s="36">
        <f t="shared" si="88"/>
        <v>4147.2</v>
      </c>
      <c r="AH206" s="15">
        <f t="shared" si="107"/>
        <v>5240.2606916586956</v>
      </c>
      <c r="AI206" s="15">
        <f t="shared" si="109"/>
        <v>2929091.8478162177</v>
      </c>
      <c r="AJ206" s="15">
        <f t="shared" si="110"/>
        <v>507980.92473911645</v>
      </c>
    </row>
    <row r="207" spans="1:36" x14ac:dyDescent="0.15">
      <c r="A207" s="2">
        <v>42146</v>
      </c>
      <c r="B207" s="42">
        <v>0.17717830900000001</v>
      </c>
      <c r="C207" s="12">
        <f t="shared" si="93"/>
        <v>15308.205897600001</v>
      </c>
      <c r="D207" s="12">
        <f>Výpar!$I$18/31</f>
        <v>13963.628571428571</v>
      </c>
      <c r="E207" s="12">
        <f t="shared" si="94"/>
        <v>14382.53742857143</v>
      </c>
      <c r="F207" s="13">
        <f t="shared" si="113"/>
        <v>11664</v>
      </c>
      <c r="G207" s="13">
        <f t="shared" si="96"/>
        <v>7171.2000000000007</v>
      </c>
      <c r="H207" s="14">
        <f t="shared" si="96"/>
        <v>7171.2000000000007</v>
      </c>
      <c r="I207" s="15">
        <f t="shared" si="89"/>
        <v>26006.400000000001</v>
      </c>
      <c r="J207" s="15">
        <f t="shared" si="90"/>
        <v>-25080.731530971429</v>
      </c>
      <c r="K207" s="15">
        <f t="shared" si="97"/>
        <v>5595991.5929846838</v>
      </c>
      <c r="L207" s="15">
        <f t="shared" si="98"/>
        <v>6717975.2845222056</v>
      </c>
      <c r="N207" s="2">
        <v>42146</v>
      </c>
      <c r="O207" s="42">
        <f t="shared" si="91"/>
        <v>5.8476556555297522E-2</v>
      </c>
      <c r="P207" s="12">
        <f t="shared" si="99"/>
        <v>5052.3744863777056</v>
      </c>
      <c r="Q207" s="12">
        <f t="shared" si="100"/>
        <v>3988.5942857142859</v>
      </c>
      <c r="R207" s="12">
        <f t="shared" si="101"/>
        <v>4108.2521142857149</v>
      </c>
      <c r="S207" s="13">
        <f t="shared" si="102"/>
        <v>7171.2000000000007</v>
      </c>
      <c r="T207" s="13">
        <f t="shared" si="87"/>
        <v>0</v>
      </c>
      <c r="U207" s="14">
        <v>0</v>
      </c>
      <c r="V207" s="15">
        <f t="shared" si="85"/>
        <v>7171.2000000000007</v>
      </c>
      <c r="W207" s="15">
        <f t="shared" si="103"/>
        <v>-6227.0776279080101</v>
      </c>
      <c r="X207" s="15">
        <f t="shared" si="112"/>
        <v>6511772.9223720916</v>
      </c>
      <c r="Y207" s="15">
        <f t="shared" si="108"/>
        <v>3296496.8455446013</v>
      </c>
      <c r="Z207" s="15">
        <f t="shared" si="104"/>
        <v>6518000</v>
      </c>
      <c r="AB207" s="2">
        <v>42146</v>
      </c>
      <c r="AC207" s="12">
        <f t="shared" si="92"/>
        <v>1669.6831251155875</v>
      </c>
      <c r="AD207" s="12">
        <f t="shared" si="105"/>
        <v>1564.0376477142854</v>
      </c>
      <c r="AE207" s="12">
        <f t="shared" si="111"/>
        <v>1610.9587771457141</v>
      </c>
      <c r="AF207" s="13">
        <f t="shared" si="106"/>
        <v>4147.2</v>
      </c>
      <c r="AG207" s="36">
        <f t="shared" si="88"/>
        <v>4147.2</v>
      </c>
      <c r="AH207" s="15">
        <f t="shared" si="107"/>
        <v>-4088.4756520301271</v>
      </c>
      <c r="AI207" s="15">
        <f t="shared" si="109"/>
        <v>2925003.3721641875</v>
      </c>
      <c r="AJ207" s="15">
        <f t="shared" si="110"/>
        <v>483202.37125127355</v>
      </c>
    </row>
    <row r="208" spans="1:36" x14ac:dyDescent="0.15">
      <c r="A208" s="2">
        <v>42147</v>
      </c>
      <c r="B208" s="42">
        <v>0.62096437800000004</v>
      </c>
      <c r="C208" s="12">
        <f t="shared" si="93"/>
        <v>53651.322259200002</v>
      </c>
      <c r="D208" s="12">
        <f>Výpar!$I$18/31</f>
        <v>13963.628571428571</v>
      </c>
      <c r="E208" s="12">
        <f t="shared" si="94"/>
        <v>14382.53742857143</v>
      </c>
      <c r="F208" s="13">
        <f t="shared" si="113"/>
        <v>11664</v>
      </c>
      <c r="G208" s="13">
        <f t="shared" si="96"/>
        <v>7171.2000000000007</v>
      </c>
      <c r="H208" s="14">
        <f t="shared" si="96"/>
        <v>7171.2000000000007</v>
      </c>
      <c r="I208" s="15">
        <f t="shared" si="89"/>
        <v>26006.400000000001</v>
      </c>
      <c r="J208" s="15">
        <f t="shared" si="90"/>
        <v>13262.384830628573</v>
      </c>
      <c r="K208" s="15">
        <f t="shared" si="97"/>
        <v>5609253.9778153123</v>
      </c>
      <c r="L208" s="15">
        <f t="shared" si="98"/>
        <v>6713491.6471681464</v>
      </c>
      <c r="N208" s="2">
        <v>42147</v>
      </c>
      <c r="O208" s="42">
        <f t="shared" si="91"/>
        <v>0.20494528237619736</v>
      </c>
      <c r="P208" s="12">
        <f t="shared" si="99"/>
        <v>17707.272397303452</v>
      </c>
      <c r="Q208" s="12">
        <f t="shared" si="100"/>
        <v>3988.5942857142859</v>
      </c>
      <c r="R208" s="12">
        <f t="shared" si="101"/>
        <v>4108.2521142857149</v>
      </c>
      <c r="S208" s="13">
        <f t="shared" si="102"/>
        <v>7171.2000000000007</v>
      </c>
      <c r="T208" s="13">
        <f t="shared" si="87"/>
        <v>0</v>
      </c>
      <c r="U208" s="14">
        <v>0</v>
      </c>
      <c r="V208" s="15">
        <f t="shared" si="85"/>
        <v>7171.2000000000007</v>
      </c>
      <c r="W208" s="15">
        <f t="shared" si="103"/>
        <v>6427.8202830177361</v>
      </c>
      <c r="X208" s="15">
        <f t="shared" si="112"/>
        <v>6518000</v>
      </c>
      <c r="Y208" s="15">
        <f t="shared" si="108"/>
        <v>3302924.6658276189</v>
      </c>
      <c r="Z208" s="15">
        <f t="shared" si="104"/>
        <v>6518000</v>
      </c>
      <c r="AB208" s="2">
        <v>42147</v>
      </c>
      <c r="AC208" s="12">
        <f t="shared" si="92"/>
        <v>5851.8096774729747</v>
      </c>
      <c r="AD208" s="12">
        <f t="shared" si="105"/>
        <v>1564.0376477142854</v>
      </c>
      <c r="AE208" s="12">
        <f t="shared" si="111"/>
        <v>1610.9587771457141</v>
      </c>
      <c r="AF208" s="13">
        <f t="shared" si="106"/>
        <v>4147.2</v>
      </c>
      <c r="AG208" s="36">
        <f t="shared" si="88"/>
        <v>4147.2</v>
      </c>
      <c r="AH208" s="15">
        <f t="shared" si="107"/>
        <v>93.650900327260388</v>
      </c>
      <c r="AI208" s="15">
        <f t="shared" si="109"/>
        <v>2925097.0230645146</v>
      </c>
      <c r="AJ208" s="15">
        <f t="shared" si="110"/>
        <v>462699.59521611512</v>
      </c>
    </row>
    <row r="209" spans="1:36" x14ac:dyDescent="0.15">
      <c r="A209" s="2">
        <v>42148</v>
      </c>
      <c r="B209" s="42">
        <v>1.076862765</v>
      </c>
      <c r="C209" s="12">
        <f t="shared" si="93"/>
        <v>93040.942895999993</v>
      </c>
      <c r="D209" s="12">
        <f>Výpar!$I$18/31</f>
        <v>13963.628571428571</v>
      </c>
      <c r="E209" s="12">
        <f t="shared" si="94"/>
        <v>14382.53742857143</v>
      </c>
      <c r="F209" s="13">
        <f t="shared" si="113"/>
        <v>11664</v>
      </c>
      <c r="G209" s="13">
        <f t="shared" si="96"/>
        <v>7171.2000000000007</v>
      </c>
      <c r="H209" s="14">
        <f t="shared" si="96"/>
        <v>7171.2000000000007</v>
      </c>
      <c r="I209" s="15">
        <f t="shared" si="89"/>
        <v>26006.400000000001</v>
      </c>
      <c r="J209" s="15">
        <f t="shared" si="90"/>
        <v>52652.005467428564</v>
      </c>
      <c r="K209" s="15">
        <f t="shared" si="97"/>
        <v>5627000</v>
      </c>
      <c r="L209" s="15">
        <f t="shared" si="98"/>
        <v>6766143.6526355753</v>
      </c>
      <c r="N209" s="2">
        <v>42148</v>
      </c>
      <c r="O209" s="42">
        <f t="shared" si="91"/>
        <v>0.35541160052394771</v>
      </c>
      <c r="P209" s="12">
        <f t="shared" si="99"/>
        <v>30707.562285269083</v>
      </c>
      <c r="Q209" s="12">
        <f t="shared" si="100"/>
        <v>3988.5942857142859</v>
      </c>
      <c r="R209" s="12">
        <f t="shared" si="101"/>
        <v>4108.2521142857149</v>
      </c>
      <c r="S209" s="13">
        <f t="shared" si="102"/>
        <v>7171.2000000000007</v>
      </c>
      <c r="T209" s="13">
        <f t="shared" si="87"/>
        <v>0</v>
      </c>
      <c r="U209" s="14">
        <v>0</v>
      </c>
      <c r="V209" s="15">
        <f t="shared" si="85"/>
        <v>7171.2000000000007</v>
      </c>
      <c r="W209" s="15">
        <f t="shared" si="103"/>
        <v>19428.110170983367</v>
      </c>
      <c r="X209" s="15">
        <f t="shared" si="112"/>
        <v>6518000</v>
      </c>
      <c r="Y209" s="15">
        <f t="shared" si="108"/>
        <v>3322352.7759986022</v>
      </c>
      <c r="Z209" s="15">
        <f t="shared" si="104"/>
        <v>6518000</v>
      </c>
      <c r="AB209" s="2">
        <v>42148</v>
      </c>
      <c r="AC209" s="12">
        <f t="shared" si="92"/>
        <v>10148.079620659506</v>
      </c>
      <c r="AD209" s="12">
        <f t="shared" si="105"/>
        <v>1564.0376477142854</v>
      </c>
      <c r="AE209" s="12">
        <f t="shared" si="111"/>
        <v>1610.9587771457141</v>
      </c>
      <c r="AF209" s="13">
        <f t="shared" si="106"/>
        <v>4147.2</v>
      </c>
      <c r="AG209" s="36">
        <f t="shared" si="88"/>
        <v>4147.2</v>
      </c>
      <c r="AH209" s="15">
        <f t="shared" si="107"/>
        <v>4389.9208435137916</v>
      </c>
      <c r="AI209" s="15">
        <f t="shared" si="109"/>
        <v>2929486.9439080283</v>
      </c>
      <c r="AJ209" s="15">
        <f t="shared" si="110"/>
        <v>450883.00996765692</v>
      </c>
    </row>
    <row r="210" spans="1:36" x14ac:dyDescent="0.15">
      <c r="A210" s="2">
        <v>42149</v>
      </c>
      <c r="B210" s="42">
        <v>1.075666454</v>
      </c>
      <c r="C210" s="12">
        <f t="shared" si="93"/>
        <v>92937.581625600011</v>
      </c>
      <c r="D210" s="12">
        <f>Výpar!$I$18/31</f>
        <v>13963.628571428571</v>
      </c>
      <c r="E210" s="12">
        <f t="shared" si="94"/>
        <v>14382.53742857143</v>
      </c>
      <c r="F210" s="13">
        <f t="shared" si="113"/>
        <v>11664</v>
      </c>
      <c r="G210" s="13">
        <f t="shared" si="96"/>
        <v>7171.2000000000007</v>
      </c>
      <c r="H210" s="14">
        <f t="shared" si="96"/>
        <v>7171.2000000000007</v>
      </c>
      <c r="I210" s="15">
        <f t="shared" si="89"/>
        <v>26006.400000000001</v>
      </c>
      <c r="J210" s="15">
        <f t="shared" si="90"/>
        <v>52548.644197028581</v>
      </c>
      <c r="K210" s="15">
        <f t="shared" si="97"/>
        <v>5627000</v>
      </c>
      <c r="L210" s="15">
        <f t="shared" si="98"/>
        <v>6818692.2968326034</v>
      </c>
      <c r="N210" s="2">
        <v>42149</v>
      </c>
      <c r="O210" s="42">
        <f t="shared" si="91"/>
        <v>0.35501676580493463</v>
      </c>
      <c r="P210" s="12">
        <f t="shared" si="99"/>
        <v>30673.44856554635</v>
      </c>
      <c r="Q210" s="12">
        <f t="shared" si="100"/>
        <v>3988.5942857142859</v>
      </c>
      <c r="R210" s="12">
        <f t="shared" si="101"/>
        <v>4108.2521142857149</v>
      </c>
      <c r="S210" s="13">
        <f t="shared" si="102"/>
        <v>7171.2000000000007</v>
      </c>
      <c r="T210" s="13">
        <f t="shared" si="87"/>
        <v>0</v>
      </c>
      <c r="U210" s="14">
        <v>0</v>
      </c>
      <c r="V210" s="15">
        <f t="shared" si="85"/>
        <v>7171.2000000000007</v>
      </c>
      <c r="W210" s="15">
        <f t="shared" si="103"/>
        <v>19393.996451260635</v>
      </c>
      <c r="X210" s="15">
        <f t="shared" si="112"/>
        <v>6518000</v>
      </c>
      <c r="Y210" s="15">
        <f t="shared" si="108"/>
        <v>3341746.7724498627</v>
      </c>
      <c r="Z210" s="15">
        <f t="shared" si="104"/>
        <v>6518000</v>
      </c>
      <c r="AB210" s="2">
        <v>42149</v>
      </c>
      <c r="AC210" s="12">
        <f t="shared" si="92"/>
        <v>10136.805891384382</v>
      </c>
      <c r="AD210" s="12">
        <f t="shared" si="105"/>
        <v>1564.0376477142854</v>
      </c>
      <c r="AE210" s="12">
        <f t="shared" si="111"/>
        <v>1610.9587771457141</v>
      </c>
      <c r="AF210" s="13">
        <f t="shared" si="106"/>
        <v>4147.2</v>
      </c>
      <c r="AG210" s="36">
        <f t="shared" si="88"/>
        <v>4147.2</v>
      </c>
      <c r="AH210" s="15">
        <f t="shared" si="107"/>
        <v>4378.6471142386672</v>
      </c>
      <c r="AI210" s="15">
        <f t="shared" si="109"/>
        <v>2933865.591022267</v>
      </c>
      <c r="AJ210" s="15">
        <f t="shared" si="110"/>
        <v>443433.79810416244</v>
      </c>
    </row>
    <row r="211" spans="1:36" x14ac:dyDescent="0.15">
      <c r="A211" s="2">
        <v>42150</v>
      </c>
      <c r="B211" s="42">
        <v>1.068419875</v>
      </c>
      <c r="C211" s="12">
        <f t="shared" si="93"/>
        <v>92311.477200000008</v>
      </c>
      <c r="D211" s="12">
        <f>Výpar!$I$18/31</f>
        <v>13963.628571428571</v>
      </c>
      <c r="E211" s="12">
        <f t="shared" si="94"/>
        <v>14382.53742857143</v>
      </c>
      <c r="F211" s="13">
        <f t="shared" si="113"/>
        <v>11664</v>
      </c>
      <c r="G211" s="13">
        <f t="shared" si="96"/>
        <v>7171.2000000000007</v>
      </c>
      <c r="H211" s="14">
        <f t="shared" si="96"/>
        <v>7171.2000000000007</v>
      </c>
      <c r="I211" s="15">
        <f t="shared" si="89"/>
        <v>26006.400000000001</v>
      </c>
      <c r="J211" s="15">
        <f t="shared" si="90"/>
        <v>51922.539771428579</v>
      </c>
      <c r="K211" s="15">
        <f t="shared" si="97"/>
        <v>5627000</v>
      </c>
      <c r="L211" s="15">
        <f t="shared" si="98"/>
        <v>6870614.8366040317</v>
      </c>
      <c r="N211" s="2">
        <v>42150</v>
      </c>
      <c r="O211" s="42">
        <f t="shared" si="91"/>
        <v>0.35262507920899855</v>
      </c>
      <c r="P211" s="12">
        <f t="shared" si="99"/>
        <v>30466.806843657476</v>
      </c>
      <c r="Q211" s="12">
        <f t="shared" si="100"/>
        <v>3988.5942857142859</v>
      </c>
      <c r="R211" s="12">
        <f t="shared" si="101"/>
        <v>4108.2521142857149</v>
      </c>
      <c r="S211" s="13">
        <f t="shared" si="102"/>
        <v>7171.2000000000007</v>
      </c>
      <c r="T211" s="13">
        <f t="shared" si="87"/>
        <v>0</v>
      </c>
      <c r="U211" s="14">
        <v>0</v>
      </c>
      <c r="V211" s="15">
        <f t="shared" si="85"/>
        <v>7171.2000000000007</v>
      </c>
      <c r="W211" s="15">
        <f t="shared" si="103"/>
        <v>19187.35472937176</v>
      </c>
      <c r="X211" s="15">
        <f t="shared" si="112"/>
        <v>6518000</v>
      </c>
      <c r="Y211" s="15">
        <f t="shared" si="108"/>
        <v>3360934.1271792343</v>
      </c>
      <c r="Z211" s="15">
        <f t="shared" si="104"/>
        <v>6518000</v>
      </c>
      <c r="AB211" s="2">
        <v>42150</v>
      </c>
      <c r="AC211" s="12">
        <f t="shared" si="92"/>
        <v>10068.515981973875</v>
      </c>
      <c r="AD211" s="12">
        <f t="shared" si="105"/>
        <v>1564.0376477142854</v>
      </c>
      <c r="AE211" s="12">
        <f t="shared" si="111"/>
        <v>1610.9587771457141</v>
      </c>
      <c r="AF211" s="13">
        <f t="shared" si="106"/>
        <v>4147.2</v>
      </c>
      <c r="AG211" s="36">
        <f t="shared" si="88"/>
        <v>4147.2</v>
      </c>
      <c r="AH211" s="15">
        <f t="shared" si="107"/>
        <v>4310.3572048281603</v>
      </c>
      <c r="AI211" s="15">
        <f t="shared" si="109"/>
        <v>2938175.948227095</v>
      </c>
      <c r="AJ211" s="15">
        <f t="shared" si="110"/>
        <v>440226.65353608516</v>
      </c>
    </row>
    <row r="212" spans="1:36" x14ac:dyDescent="0.15">
      <c r="A212" s="2">
        <v>42151</v>
      </c>
      <c r="B212" s="42">
        <v>1.0727803869999999</v>
      </c>
      <c r="C212" s="12">
        <f t="shared" si="93"/>
        <v>92688.225436799985</v>
      </c>
      <c r="D212" s="12">
        <f>Výpar!$I$18/31</f>
        <v>13963.628571428571</v>
      </c>
      <c r="E212" s="12">
        <f t="shared" si="94"/>
        <v>14382.53742857143</v>
      </c>
      <c r="F212" s="13">
        <f t="shared" si="113"/>
        <v>11664</v>
      </c>
      <c r="G212" s="13">
        <f t="shared" si="96"/>
        <v>7171.2000000000007</v>
      </c>
      <c r="H212" s="14">
        <f t="shared" si="96"/>
        <v>7171.2000000000007</v>
      </c>
      <c r="I212" s="15">
        <f t="shared" si="89"/>
        <v>26006.400000000001</v>
      </c>
      <c r="J212" s="15">
        <f t="shared" si="90"/>
        <v>52299.288008228556</v>
      </c>
      <c r="K212" s="15">
        <f t="shared" si="97"/>
        <v>5627000</v>
      </c>
      <c r="L212" s="15">
        <f t="shared" si="98"/>
        <v>6922914.1246122606</v>
      </c>
      <c r="N212" s="2">
        <v>42151</v>
      </c>
      <c r="O212" s="42">
        <f t="shared" si="91"/>
        <v>0.35406423803164</v>
      </c>
      <c r="P212" s="12">
        <f t="shared" si="99"/>
        <v>30591.150165933697</v>
      </c>
      <c r="Q212" s="12">
        <f t="shared" si="100"/>
        <v>3988.5942857142859</v>
      </c>
      <c r="R212" s="12">
        <f t="shared" si="101"/>
        <v>4108.2521142857149</v>
      </c>
      <c r="S212" s="13">
        <f t="shared" si="102"/>
        <v>7171.2000000000007</v>
      </c>
      <c r="T212" s="13">
        <f t="shared" si="87"/>
        <v>0</v>
      </c>
      <c r="U212" s="14">
        <v>0</v>
      </c>
      <c r="V212" s="15">
        <f t="shared" si="85"/>
        <v>7171.2000000000007</v>
      </c>
      <c r="W212" s="15">
        <f t="shared" si="103"/>
        <v>19311.698051647982</v>
      </c>
      <c r="X212" s="15">
        <f t="shared" si="112"/>
        <v>6518000</v>
      </c>
      <c r="Y212" s="15">
        <f t="shared" si="108"/>
        <v>3380245.8252308825</v>
      </c>
      <c r="Z212" s="15">
        <f t="shared" si="104"/>
        <v>6518000</v>
      </c>
      <c r="AB212" s="2">
        <v>42151</v>
      </c>
      <c r="AC212" s="12">
        <f t="shared" si="92"/>
        <v>10109.608333201044</v>
      </c>
      <c r="AD212" s="12">
        <f t="shared" si="105"/>
        <v>1564.0376477142854</v>
      </c>
      <c r="AE212" s="12">
        <f t="shared" si="111"/>
        <v>1610.9587771457141</v>
      </c>
      <c r="AF212" s="13">
        <f t="shared" si="106"/>
        <v>4147.2</v>
      </c>
      <c r="AG212" s="36">
        <f t="shared" si="88"/>
        <v>4147.2</v>
      </c>
      <c r="AH212" s="15">
        <f t="shared" si="107"/>
        <v>4351.4495560553296</v>
      </c>
      <c r="AI212" s="15">
        <f t="shared" si="109"/>
        <v>2942527.3977831504</v>
      </c>
      <c r="AJ212" s="15">
        <f t="shared" si="110"/>
        <v>441412.05087529088</v>
      </c>
    </row>
    <row r="213" spans="1:36" x14ac:dyDescent="0.15">
      <c r="A213" s="2">
        <v>42152</v>
      </c>
      <c r="B213" s="42">
        <v>0.62609778100000002</v>
      </c>
      <c r="C213" s="12">
        <f t="shared" si="93"/>
        <v>54094.848278400001</v>
      </c>
      <c r="D213" s="12">
        <f>Výpar!$I$18/31</f>
        <v>13963.628571428571</v>
      </c>
      <c r="E213" s="12">
        <f t="shared" si="94"/>
        <v>14382.53742857143</v>
      </c>
      <c r="F213" s="13">
        <f t="shared" si="113"/>
        <v>11664</v>
      </c>
      <c r="G213" s="13">
        <f t="shared" si="96"/>
        <v>7171.2000000000007</v>
      </c>
      <c r="H213" s="14">
        <f t="shared" si="96"/>
        <v>7171.2000000000007</v>
      </c>
      <c r="I213" s="15">
        <f t="shared" si="89"/>
        <v>26006.400000000001</v>
      </c>
      <c r="J213" s="15">
        <f t="shared" si="90"/>
        <v>13705.910849828571</v>
      </c>
      <c r="K213" s="15">
        <f t="shared" si="97"/>
        <v>5627000</v>
      </c>
      <c r="L213" s="15">
        <f t="shared" si="98"/>
        <v>6936620.0354620889</v>
      </c>
      <c r="N213" s="2">
        <v>42152</v>
      </c>
      <c r="O213" s="42">
        <f t="shared" si="91"/>
        <v>0.20663952888156747</v>
      </c>
      <c r="P213" s="12">
        <f t="shared" si="99"/>
        <v>17853.655295367429</v>
      </c>
      <c r="Q213" s="12">
        <f t="shared" si="100"/>
        <v>3988.5942857142859</v>
      </c>
      <c r="R213" s="12">
        <f t="shared" si="101"/>
        <v>4108.2521142857149</v>
      </c>
      <c r="S213" s="13">
        <f t="shared" si="102"/>
        <v>7171.2000000000007</v>
      </c>
      <c r="T213" s="13">
        <f t="shared" si="87"/>
        <v>0</v>
      </c>
      <c r="U213" s="14">
        <v>0</v>
      </c>
      <c r="V213" s="15">
        <f t="shared" si="85"/>
        <v>7171.2000000000007</v>
      </c>
      <c r="W213" s="15">
        <f t="shared" si="103"/>
        <v>6574.2031810817134</v>
      </c>
      <c r="X213" s="15">
        <f t="shared" si="112"/>
        <v>6518000</v>
      </c>
      <c r="Y213" s="15">
        <f t="shared" si="108"/>
        <v>3386820.0284119644</v>
      </c>
      <c r="Z213" s="15">
        <f t="shared" si="104"/>
        <v>6518000</v>
      </c>
      <c r="AB213" s="2">
        <v>42152</v>
      </c>
      <c r="AC213" s="12">
        <f t="shared" si="92"/>
        <v>5900.1855560548038</v>
      </c>
      <c r="AD213" s="12">
        <f t="shared" si="105"/>
        <v>1564.0376477142854</v>
      </c>
      <c r="AE213" s="12">
        <f t="shared" si="111"/>
        <v>1610.9587771457141</v>
      </c>
      <c r="AF213" s="13">
        <f t="shared" si="106"/>
        <v>4147.2</v>
      </c>
      <c r="AG213" s="36">
        <f t="shared" si="88"/>
        <v>4147.2</v>
      </c>
      <c r="AH213" s="15">
        <f t="shared" si="107"/>
        <v>142.02677890908944</v>
      </c>
      <c r="AI213" s="15">
        <f t="shared" si="109"/>
        <v>2942669.4245620593</v>
      </c>
      <c r="AJ213" s="15">
        <f t="shared" si="110"/>
        <v>438530.05221625895</v>
      </c>
    </row>
    <row r="214" spans="1:36" x14ac:dyDescent="0.15">
      <c r="A214" s="2">
        <v>42153</v>
      </c>
      <c r="B214" s="42">
        <v>0.63474681799999999</v>
      </c>
      <c r="C214" s="12">
        <f t="shared" si="93"/>
        <v>54842.125075199998</v>
      </c>
      <c r="D214" s="12">
        <f>Výpar!$I$18/31</f>
        <v>13963.628571428571</v>
      </c>
      <c r="E214" s="12">
        <f t="shared" si="94"/>
        <v>14382.53742857143</v>
      </c>
      <c r="F214" s="13">
        <f t="shared" si="113"/>
        <v>11664</v>
      </c>
      <c r="G214" s="13">
        <f t="shared" si="96"/>
        <v>7171.2000000000007</v>
      </c>
      <c r="H214" s="14">
        <f t="shared" si="96"/>
        <v>7171.2000000000007</v>
      </c>
      <c r="I214" s="15">
        <f t="shared" si="89"/>
        <v>26006.400000000001</v>
      </c>
      <c r="J214" s="15">
        <f t="shared" si="90"/>
        <v>14453.187646628568</v>
      </c>
      <c r="K214" s="15">
        <f t="shared" si="97"/>
        <v>5627000</v>
      </c>
      <c r="L214" s="15">
        <f t="shared" si="98"/>
        <v>6951073.2231087172</v>
      </c>
      <c r="N214" s="2">
        <v>42153</v>
      </c>
      <c r="O214" s="42">
        <f t="shared" si="91"/>
        <v>0.2094940876824383</v>
      </c>
      <c r="P214" s="12">
        <f t="shared" si="99"/>
        <v>18100.289175762668</v>
      </c>
      <c r="Q214" s="12">
        <f t="shared" si="100"/>
        <v>3988.5942857142859</v>
      </c>
      <c r="R214" s="12">
        <f t="shared" si="101"/>
        <v>4108.2521142857149</v>
      </c>
      <c r="S214" s="13">
        <f t="shared" si="102"/>
        <v>7171.2000000000007</v>
      </c>
      <c r="T214" s="13">
        <f t="shared" si="87"/>
        <v>0</v>
      </c>
      <c r="U214" s="14">
        <v>0</v>
      </c>
      <c r="V214" s="15">
        <f t="shared" si="85"/>
        <v>7171.2000000000007</v>
      </c>
      <c r="W214" s="15">
        <f t="shared" si="103"/>
        <v>6820.8370614769519</v>
      </c>
      <c r="X214" s="15">
        <f t="shared" si="112"/>
        <v>6518000</v>
      </c>
      <c r="Y214" s="15">
        <f t="shared" si="108"/>
        <v>3393640.8654734413</v>
      </c>
      <c r="Z214" s="15">
        <f t="shared" si="104"/>
        <v>6518000</v>
      </c>
      <c r="AB214" s="2">
        <v>42153</v>
      </c>
      <c r="AC214" s="12">
        <f t="shared" si="92"/>
        <v>5981.6918714096937</v>
      </c>
      <c r="AD214" s="12">
        <f t="shared" si="105"/>
        <v>1564.0376477142854</v>
      </c>
      <c r="AE214" s="12">
        <f t="shared" si="111"/>
        <v>1610.9587771457141</v>
      </c>
      <c r="AF214" s="13">
        <f t="shared" si="106"/>
        <v>4147.2</v>
      </c>
      <c r="AG214" s="36">
        <f t="shared" si="88"/>
        <v>4147.2</v>
      </c>
      <c r="AH214" s="15">
        <f t="shared" si="107"/>
        <v>223.53309426397936</v>
      </c>
      <c r="AI214" s="15">
        <f t="shared" si="109"/>
        <v>2942892.9576563234</v>
      </c>
      <c r="AJ214" s="15">
        <f t="shared" si="110"/>
        <v>435953.09296684631</v>
      </c>
    </row>
    <row r="215" spans="1:36" x14ac:dyDescent="0.15">
      <c r="A215" s="2">
        <v>42154</v>
      </c>
      <c r="B215" s="42">
        <v>0.63312839600000004</v>
      </c>
      <c r="C215" s="12">
        <f t="shared" si="93"/>
        <v>54702.293414400003</v>
      </c>
      <c r="D215" s="12">
        <f>Výpar!$I$18/31</f>
        <v>13963.628571428571</v>
      </c>
      <c r="E215" s="12">
        <f t="shared" si="94"/>
        <v>14382.53742857143</v>
      </c>
      <c r="F215" s="13">
        <f t="shared" si="113"/>
        <v>11664</v>
      </c>
      <c r="G215" s="13">
        <f t="shared" si="96"/>
        <v>7171.2000000000007</v>
      </c>
      <c r="H215" s="14">
        <f t="shared" si="96"/>
        <v>7171.2000000000007</v>
      </c>
      <c r="I215" s="15">
        <f t="shared" si="89"/>
        <v>26006.400000000001</v>
      </c>
      <c r="J215" s="15">
        <f t="shared" si="90"/>
        <v>14313.355985828573</v>
      </c>
      <c r="K215" s="15">
        <f t="shared" si="97"/>
        <v>5627000</v>
      </c>
      <c r="L215" s="15">
        <f t="shared" si="98"/>
        <v>6965386.5790945459</v>
      </c>
      <c r="N215" s="2">
        <v>42154</v>
      </c>
      <c r="O215" s="42">
        <f t="shared" si="91"/>
        <v>0.20895993795413642</v>
      </c>
      <c r="P215" s="12">
        <f t="shared" si="99"/>
        <v>18054.138639237386</v>
      </c>
      <c r="Q215" s="12">
        <f t="shared" si="100"/>
        <v>3988.5942857142859</v>
      </c>
      <c r="R215" s="12">
        <f t="shared" si="101"/>
        <v>4108.2521142857149</v>
      </c>
      <c r="S215" s="13">
        <f t="shared" si="102"/>
        <v>7171.2000000000007</v>
      </c>
      <c r="T215" s="13">
        <f t="shared" si="87"/>
        <v>0</v>
      </c>
      <c r="U215" s="14">
        <v>0</v>
      </c>
      <c r="V215" s="15">
        <f t="shared" si="85"/>
        <v>7171.2000000000007</v>
      </c>
      <c r="W215" s="15">
        <f t="shared" si="103"/>
        <v>6774.6865249516704</v>
      </c>
      <c r="X215" s="15">
        <f t="shared" si="112"/>
        <v>6518000</v>
      </c>
      <c r="Y215" s="15">
        <f t="shared" si="108"/>
        <v>3400415.5519983931</v>
      </c>
      <c r="Z215" s="15">
        <f t="shared" si="104"/>
        <v>6518000</v>
      </c>
      <c r="AB215" s="2">
        <v>42154</v>
      </c>
      <c r="AC215" s="12">
        <f t="shared" si="92"/>
        <v>5966.4402758957331</v>
      </c>
      <c r="AD215" s="12">
        <f t="shared" si="105"/>
        <v>1564.0376477142854</v>
      </c>
      <c r="AE215" s="12">
        <f t="shared" si="111"/>
        <v>1610.9587771457141</v>
      </c>
      <c r="AF215" s="13">
        <f t="shared" si="106"/>
        <v>4147.2</v>
      </c>
      <c r="AG215" s="36">
        <f t="shared" si="88"/>
        <v>4147.2</v>
      </c>
      <c r="AH215" s="15">
        <f t="shared" si="107"/>
        <v>208.28149875001873</v>
      </c>
      <c r="AI215" s="15">
        <f t="shared" si="109"/>
        <v>2943101.2391550737</v>
      </c>
      <c r="AJ215" s="15">
        <f t="shared" si="110"/>
        <v>433569.16362066998</v>
      </c>
    </row>
    <row r="216" spans="1:36" x14ac:dyDescent="0.15">
      <c r="A216" s="2">
        <v>42155</v>
      </c>
      <c r="B216" s="42">
        <v>0.64677602199999995</v>
      </c>
      <c r="C216" s="12">
        <f t="shared" si="93"/>
        <v>55881.448300799995</v>
      </c>
      <c r="D216" s="12">
        <f>Výpar!$I$18/31</f>
        <v>13963.628571428571</v>
      </c>
      <c r="E216" s="12">
        <f t="shared" si="94"/>
        <v>14382.53742857143</v>
      </c>
      <c r="F216" s="13">
        <f t="shared" si="113"/>
        <v>11664</v>
      </c>
      <c r="G216" s="13">
        <f t="shared" si="96"/>
        <v>7171.2000000000007</v>
      </c>
      <c r="H216" s="14">
        <f t="shared" si="96"/>
        <v>7171.2000000000007</v>
      </c>
      <c r="I216" s="15">
        <f t="shared" si="89"/>
        <v>26006.400000000001</v>
      </c>
      <c r="J216" s="15">
        <f t="shared" si="90"/>
        <v>15492.510872228566</v>
      </c>
      <c r="K216" s="15">
        <f t="shared" si="97"/>
        <v>5627000</v>
      </c>
      <c r="L216" s="15">
        <f t="shared" si="98"/>
        <v>6980879.0899667749</v>
      </c>
      <c r="N216" s="2">
        <v>42155</v>
      </c>
      <c r="O216" s="42">
        <f t="shared" si="91"/>
        <v>0.21346424877039183</v>
      </c>
      <c r="P216" s="12">
        <f t="shared" si="99"/>
        <v>18443.311093761855</v>
      </c>
      <c r="Q216" s="12">
        <f t="shared" si="100"/>
        <v>3988.5942857142859</v>
      </c>
      <c r="R216" s="12">
        <f t="shared" si="101"/>
        <v>4108.2521142857149</v>
      </c>
      <c r="S216" s="13">
        <f t="shared" si="102"/>
        <v>7171.2000000000007</v>
      </c>
      <c r="T216" s="13">
        <f t="shared" si="87"/>
        <v>0</v>
      </c>
      <c r="U216" s="14">
        <v>0</v>
      </c>
      <c r="V216" s="15">
        <f t="shared" si="85"/>
        <v>7171.2000000000007</v>
      </c>
      <c r="W216" s="15">
        <f t="shared" si="103"/>
        <v>7163.8589794761392</v>
      </c>
      <c r="X216" s="15">
        <f t="shared" si="112"/>
        <v>6518000</v>
      </c>
      <c r="Y216" s="15">
        <f t="shared" si="108"/>
        <v>3407579.4109778693</v>
      </c>
      <c r="Z216" s="15">
        <f t="shared" si="104"/>
        <v>6518000</v>
      </c>
      <c r="AB216" s="2">
        <v>42155</v>
      </c>
      <c r="AC216" s="12">
        <f t="shared" si="92"/>
        <v>6095.0520171337012</v>
      </c>
      <c r="AD216" s="12">
        <f t="shared" si="105"/>
        <v>1564.0376477142854</v>
      </c>
      <c r="AE216" s="12">
        <f t="shared" si="111"/>
        <v>1610.9587771457141</v>
      </c>
      <c r="AF216" s="13">
        <f t="shared" si="106"/>
        <v>4147.2</v>
      </c>
      <c r="AG216" s="36">
        <f t="shared" si="88"/>
        <v>4147.2</v>
      </c>
      <c r="AH216" s="15">
        <f t="shared" si="107"/>
        <v>336.89323998798682</v>
      </c>
      <c r="AI216" s="15">
        <f t="shared" si="109"/>
        <v>2943438.1323950617</v>
      </c>
      <c r="AJ216" s="15">
        <f t="shared" si="110"/>
        <v>431650.73925571947</v>
      </c>
    </row>
    <row r="217" spans="1:36" x14ac:dyDescent="0.15">
      <c r="A217" s="2">
        <v>42156</v>
      </c>
      <c r="B217" s="42">
        <v>0.19629048299999999</v>
      </c>
      <c r="C217" s="12">
        <f t="shared" si="93"/>
        <v>16959.497731199997</v>
      </c>
      <c r="D217" s="12">
        <f>Výpar!J$18/30</f>
        <v>16333.186567164183</v>
      </c>
      <c r="E217" s="12">
        <f t="shared" si="94"/>
        <v>16823.18216417911</v>
      </c>
      <c r="F217" s="13">
        <f t="shared" si="113"/>
        <v>11664</v>
      </c>
      <c r="G217" s="13">
        <f t="shared" si="96"/>
        <v>7171.2000000000007</v>
      </c>
      <c r="H217" s="14">
        <f t="shared" si="96"/>
        <v>7171.2000000000007</v>
      </c>
      <c r="I217" s="15">
        <f t="shared" si="89"/>
        <v>26006.400000000001</v>
      </c>
      <c r="J217" s="15">
        <f t="shared" si="90"/>
        <v>-25870.084432979114</v>
      </c>
      <c r="K217" s="15">
        <f t="shared" si="97"/>
        <v>5601129.9155670209</v>
      </c>
      <c r="L217" s="15">
        <f t="shared" si="98"/>
        <v>6929138.9211008167</v>
      </c>
      <c r="N217" s="2">
        <v>42156</v>
      </c>
      <c r="O217" s="42">
        <f t="shared" si="91"/>
        <v>6.4784406145428144E-2</v>
      </c>
      <c r="P217" s="12">
        <f t="shared" si="99"/>
        <v>5597.3726909649913</v>
      </c>
      <c r="Q217" s="12">
        <f t="shared" si="100"/>
        <v>4665.4388059701505</v>
      </c>
      <c r="R217" s="12">
        <f t="shared" si="101"/>
        <v>4805.4019701492552</v>
      </c>
      <c r="S217" s="13">
        <f t="shared" si="102"/>
        <v>7171.2000000000007</v>
      </c>
      <c r="T217" s="13">
        <f t="shared" si="87"/>
        <v>0</v>
      </c>
      <c r="U217" s="14">
        <v>0</v>
      </c>
      <c r="V217" s="15">
        <f t="shared" si="85"/>
        <v>7171.2000000000007</v>
      </c>
      <c r="W217" s="15">
        <f t="shared" si="103"/>
        <v>-6379.2292791842638</v>
      </c>
      <c r="X217" s="15">
        <f t="shared" si="112"/>
        <v>6511620.7707208153</v>
      </c>
      <c r="Y217" s="15">
        <f t="shared" si="108"/>
        <v>3394820.9524194999</v>
      </c>
      <c r="Z217" s="15">
        <f t="shared" si="104"/>
        <v>6518000</v>
      </c>
      <c r="AB217" s="2">
        <v>42156</v>
      </c>
      <c r="AC217" s="12">
        <f t="shared" si="92"/>
        <v>1849.7913708268211</v>
      </c>
      <c r="AD217" s="12">
        <f t="shared" si="105"/>
        <v>1829.4470214179107</v>
      </c>
      <c r="AE217" s="12">
        <f t="shared" si="111"/>
        <v>1884.3304320604482</v>
      </c>
      <c r="AF217" s="13">
        <f t="shared" si="106"/>
        <v>4147.2</v>
      </c>
      <c r="AG217" s="36">
        <f t="shared" si="88"/>
        <v>4147.2</v>
      </c>
      <c r="AH217" s="15">
        <f t="shared" si="107"/>
        <v>-4181.7390612336276</v>
      </c>
      <c r="AI217" s="15">
        <f t="shared" si="109"/>
        <v>2939256.3933338281</v>
      </c>
      <c r="AJ217" s="15">
        <f t="shared" si="110"/>
        <v>421031.94352831377</v>
      </c>
    </row>
    <row r="218" spans="1:36" x14ac:dyDescent="0.15">
      <c r="A218" s="2">
        <v>42157</v>
      </c>
      <c r="B218" s="42">
        <v>0.63003552699999998</v>
      </c>
      <c r="C218" s="12">
        <f t="shared" si="93"/>
        <v>54435.0695328</v>
      </c>
      <c r="D218" s="12">
        <f>Výpar!J$18/30</f>
        <v>16333.186567164183</v>
      </c>
      <c r="E218" s="12">
        <f t="shared" si="94"/>
        <v>16823.18216417911</v>
      </c>
      <c r="F218" s="13">
        <f t="shared" si="113"/>
        <v>11664</v>
      </c>
      <c r="G218" s="13">
        <f t="shared" si="96"/>
        <v>7171.2000000000007</v>
      </c>
      <c r="H218" s="14">
        <f t="shared" si="96"/>
        <v>7171.2000000000007</v>
      </c>
      <c r="I218" s="15">
        <f t="shared" si="89"/>
        <v>26006.400000000001</v>
      </c>
      <c r="J218" s="15">
        <f t="shared" si="90"/>
        <v>11605.487368620888</v>
      </c>
      <c r="K218" s="15">
        <f t="shared" si="97"/>
        <v>5612735.4029356418</v>
      </c>
      <c r="L218" s="15">
        <f t="shared" si="98"/>
        <v>6926479.8114050794</v>
      </c>
      <c r="N218" s="2">
        <v>42157</v>
      </c>
      <c r="O218" s="42">
        <f t="shared" si="91"/>
        <v>0.20793915651640055</v>
      </c>
      <c r="P218" s="12">
        <f t="shared" si="99"/>
        <v>17965.943123017008</v>
      </c>
      <c r="Q218" s="12">
        <f t="shared" si="100"/>
        <v>4665.4388059701505</v>
      </c>
      <c r="R218" s="12">
        <f t="shared" si="101"/>
        <v>4805.4019701492552</v>
      </c>
      <c r="S218" s="13">
        <f t="shared" si="102"/>
        <v>7171.2000000000007</v>
      </c>
      <c r="T218" s="13">
        <f t="shared" si="87"/>
        <v>0</v>
      </c>
      <c r="U218" s="14">
        <v>0</v>
      </c>
      <c r="V218" s="15">
        <f t="shared" si="85"/>
        <v>7171.2000000000007</v>
      </c>
      <c r="W218" s="15">
        <f t="shared" si="103"/>
        <v>5989.3411528677534</v>
      </c>
      <c r="X218" s="15">
        <f t="shared" si="112"/>
        <v>6517610.1118736826</v>
      </c>
      <c r="Y218" s="15">
        <f t="shared" si="108"/>
        <v>3400420.4054460498</v>
      </c>
      <c r="Z218" s="15">
        <f t="shared" si="104"/>
        <v>6518000</v>
      </c>
      <c r="AB218" s="2">
        <v>42157</v>
      </c>
      <c r="AC218" s="12">
        <f t="shared" si="92"/>
        <v>5937.2938684904502</v>
      </c>
      <c r="AD218" s="12">
        <f t="shared" si="105"/>
        <v>1829.4470214179107</v>
      </c>
      <c r="AE218" s="12">
        <f t="shared" si="111"/>
        <v>1884.3304320604482</v>
      </c>
      <c r="AF218" s="13">
        <f t="shared" si="106"/>
        <v>4147.2</v>
      </c>
      <c r="AG218" s="36">
        <f t="shared" si="88"/>
        <v>4147.2</v>
      </c>
      <c r="AH218" s="15">
        <f t="shared" si="107"/>
        <v>-94.236563569997998</v>
      </c>
      <c r="AI218" s="15">
        <f t="shared" si="109"/>
        <v>2939162.1567702582</v>
      </c>
      <c r="AJ218" s="15">
        <f t="shared" si="110"/>
        <v>414406.41373500193</v>
      </c>
    </row>
    <row r="219" spans="1:36" x14ac:dyDescent="0.15">
      <c r="A219" s="2">
        <v>42158</v>
      </c>
      <c r="B219" s="42">
        <v>0.191507858</v>
      </c>
      <c r="C219" s="12">
        <f t="shared" si="93"/>
        <v>16546.278931199999</v>
      </c>
      <c r="D219" s="12">
        <f>Výpar!J$18/30</f>
        <v>16333.186567164183</v>
      </c>
      <c r="E219" s="12">
        <f t="shared" si="94"/>
        <v>16823.18216417911</v>
      </c>
      <c r="F219" s="13">
        <f t="shared" si="113"/>
        <v>11664</v>
      </c>
      <c r="G219" s="13">
        <f t="shared" si="96"/>
        <v>7171.2000000000007</v>
      </c>
      <c r="H219" s="14">
        <f t="shared" si="96"/>
        <v>7171.2000000000007</v>
      </c>
      <c r="I219" s="15">
        <f t="shared" si="89"/>
        <v>26006.400000000001</v>
      </c>
      <c r="J219" s="15">
        <f t="shared" si="90"/>
        <v>-26283.303232979113</v>
      </c>
      <c r="K219" s="15">
        <f t="shared" si="97"/>
        <v>5586452.0997026628</v>
      </c>
      <c r="L219" s="15">
        <f t="shared" si="98"/>
        <v>6859648.6078747632</v>
      </c>
      <c r="N219" s="2">
        <v>42158</v>
      </c>
      <c r="O219" s="42">
        <f t="shared" si="91"/>
        <v>6.3205931653410735E-2</v>
      </c>
      <c r="P219" s="12">
        <f t="shared" si="99"/>
        <v>5460.9924948546877</v>
      </c>
      <c r="Q219" s="12">
        <f t="shared" si="100"/>
        <v>4665.4388059701505</v>
      </c>
      <c r="R219" s="12">
        <f t="shared" si="101"/>
        <v>4805.4019701492552</v>
      </c>
      <c r="S219" s="13">
        <f t="shared" si="102"/>
        <v>7171.2000000000007</v>
      </c>
      <c r="T219" s="13">
        <f t="shared" si="87"/>
        <v>0</v>
      </c>
      <c r="U219" s="14">
        <v>0</v>
      </c>
      <c r="V219" s="15">
        <f t="shared" si="85"/>
        <v>7171.2000000000007</v>
      </c>
      <c r="W219" s="15">
        <f t="shared" si="103"/>
        <v>-6515.6094752945673</v>
      </c>
      <c r="X219" s="15">
        <f t="shared" si="112"/>
        <v>6511094.5023983885</v>
      </c>
      <c r="Y219" s="15">
        <f t="shared" si="108"/>
        <v>3386999.2983691441</v>
      </c>
      <c r="Z219" s="15">
        <f t="shared" si="104"/>
        <v>6518000</v>
      </c>
      <c r="AB219" s="2">
        <v>42158</v>
      </c>
      <c r="AC219" s="12">
        <f t="shared" si="92"/>
        <v>1804.7211345133237</v>
      </c>
      <c r="AD219" s="12">
        <f t="shared" si="105"/>
        <v>1829.4470214179107</v>
      </c>
      <c r="AE219" s="12">
        <f t="shared" si="111"/>
        <v>1884.3304320604482</v>
      </c>
      <c r="AF219" s="13">
        <f t="shared" si="106"/>
        <v>4147.2</v>
      </c>
      <c r="AG219" s="36">
        <f t="shared" si="88"/>
        <v>4147.2</v>
      </c>
      <c r="AH219" s="15">
        <f t="shared" si="107"/>
        <v>-4226.8092975471245</v>
      </c>
      <c r="AI219" s="15">
        <f t="shared" si="109"/>
        <v>2934935.347472711</v>
      </c>
      <c r="AJ219" s="15">
        <f t="shared" si="110"/>
        <v>399421.50191016553</v>
      </c>
    </row>
    <row r="220" spans="1:36" x14ac:dyDescent="0.15">
      <c r="A220" s="2">
        <v>42159</v>
      </c>
      <c r="B220" s="42">
        <v>0.191507858</v>
      </c>
      <c r="C220" s="12">
        <f t="shared" si="93"/>
        <v>16546.278931199999</v>
      </c>
      <c r="D220" s="12">
        <f>Výpar!J$18/30</f>
        <v>16333.186567164183</v>
      </c>
      <c r="E220" s="12">
        <f t="shared" si="94"/>
        <v>16823.18216417911</v>
      </c>
      <c r="F220" s="13">
        <f t="shared" si="113"/>
        <v>11664</v>
      </c>
      <c r="G220" s="13">
        <f t="shared" si="96"/>
        <v>7171.2000000000007</v>
      </c>
      <c r="H220" s="14">
        <f t="shared" si="96"/>
        <v>7171.2000000000007</v>
      </c>
      <c r="I220" s="15">
        <f t="shared" si="89"/>
        <v>26006.400000000001</v>
      </c>
      <c r="J220" s="15">
        <f t="shared" si="90"/>
        <v>-26283.303232979113</v>
      </c>
      <c r="K220" s="15">
        <f t="shared" si="97"/>
        <v>5560168.7964696838</v>
      </c>
      <c r="L220" s="15">
        <f t="shared" si="98"/>
        <v>6766534.1011114679</v>
      </c>
      <c r="N220" s="2">
        <v>42159</v>
      </c>
      <c r="O220" s="42">
        <f t="shared" si="91"/>
        <v>6.3205931653410735E-2</v>
      </c>
      <c r="P220" s="12">
        <f t="shared" si="99"/>
        <v>5460.9924948546877</v>
      </c>
      <c r="Q220" s="12">
        <f t="shared" si="100"/>
        <v>4665.4388059701505</v>
      </c>
      <c r="R220" s="12">
        <f t="shared" si="101"/>
        <v>4805.4019701492552</v>
      </c>
      <c r="S220" s="13">
        <f t="shared" si="102"/>
        <v>7171.2000000000007</v>
      </c>
      <c r="T220" s="13">
        <f t="shared" si="87"/>
        <v>0</v>
      </c>
      <c r="U220" s="14">
        <v>0</v>
      </c>
      <c r="V220" s="15">
        <f t="shared" si="85"/>
        <v>7171.2000000000007</v>
      </c>
      <c r="W220" s="15">
        <f t="shared" si="103"/>
        <v>-6515.6094752945673</v>
      </c>
      <c r="X220" s="15">
        <f t="shared" si="112"/>
        <v>6504578.8929230943</v>
      </c>
      <c r="Y220" s="15">
        <f t="shared" si="108"/>
        <v>3367062.5818169443</v>
      </c>
      <c r="Z220" s="15">
        <f t="shared" si="104"/>
        <v>6518000</v>
      </c>
      <c r="AB220" s="2">
        <v>42159</v>
      </c>
      <c r="AC220" s="12">
        <f t="shared" si="92"/>
        <v>1804.7211345133237</v>
      </c>
      <c r="AD220" s="12">
        <f t="shared" si="105"/>
        <v>1829.4470214179107</v>
      </c>
      <c r="AE220" s="12">
        <f t="shared" si="111"/>
        <v>1884.3304320604482</v>
      </c>
      <c r="AF220" s="13">
        <f t="shared" si="106"/>
        <v>4147.2</v>
      </c>
      <c r="AG220" s="36">
        <f t="shared" si="88"/>
        <v>4147.2</v>
      </c>
      <c r="AH220" s="15">
        <f t="shared" si="107"/>
        <v>-4226.8092975471245</v>
      </c>
      <c r="AI220" s="15">
        <f t="shared" si="109"/>
        <v>2930708.5381751638</v>
      </c>
      <c r="AJ220" s="15">
        <f t="shared" si="110"/>
        <v>380209.78078778193</v>
      </c>
    </row>
    <row r="221" spans="1:36" x14ac:dyDescent="0.15">
      <c r="A221" s="2">
        <v>42160</v>
      </c>
      <c r="B221" s="42">
        <v>0.66204207100000001</v>
      </c>
      <c r="C221" s="12">
        <f t="shared" si="93"/>
        <v>57200.4349344</v>
      </c>
      <c r="D221" s="12">
        <f>Výpar!J$18/30</f>
        <v>16333.186567164183</v>
      </c>
      <c r="E221" s="12">
        <f t="shared" si="94"/>
        <v>16823.18216417911</v>
      </c>
      <c r="F221" s="13">
        <f t="shared" si="113"/>
        <v>11664</v>
      </c>
      <c r="G221" s="13">
        <f t="shared" si="96"/>
        <v>7171.2000000000007</v>
      </c>
      <c r="H221" s="14">
        <f t="shared" si="96"/>
        <v>7171.2000000000007</v>
      </c>
      <c r="I221" s="15">
        <f t="shared" si="89"/>
        <v>26006.400000000001</v>
      </c>
      <c r="J221" s="15">
        <f t="shared" si="90"/>
        <v>14370.852770220888</v>
      </c>
      <c r="K221" s="15">
        <f t="shared" si="97"/>
        <v>5574539.6492399042</v>
      </c>
      <c r="L221" s="15">
        <f t="shared" si="98"/>
        <v>6728444.6031215927</v>
      </c>
      <c r="N221" s="2">
        <v>42160</v>
      </c>
      <c r="O221" s="42">
        <f t="shared" si="91"/>
        <v>0.21850270964499272</v>
      </c>
      <c r="P221" s="12">
        <f t="shared" si="99"/>
        <v>18878.634113327371</v>
      </c>
      <c r="Q221" s="12">
        <f t="shared" si="100"/>
        <v>4665.4388059701505</v>
      </c>
      <c r="R221" s="12">
        <f t="shared" si="101"/>
        <v>4805.4019701492552</v>
      </c>
      <c r="S221" s="13">
        <f t="shared" si="102"/>
        <v>7171.2000000000007</v>
      </c>
      <c r="T221" s="13">
        <f t="shared" si="87"/>
        <v>0</v>
      </c>
      <c r="U221" s="14">
        <v>0</v>
      </c>
      <c r="V221" s="15">
        <f t="shared" si="85"/>
        <v>7171.2000000000007</v>
      </c>
      <c r="W221" s="15">
        <f t="shared" si="103"/>
        <v>6902.0321431781158</v>
      </c>
      <c r="X221" s="15">
        <f t="shared" si="112"/>
        <v>6511480.9250662727</v>
      </c>
      <c r="Y221" s="15">
        <f t="shared" si="108"/>
        <v>3367445.5390263954</v>
      </c>
      <c r="Z221" s="15">
        <f t="shared" si="104"/>
        <v>6518000</v>
      </c>
      <c r="AB221" s="2">
        <v>42160</v>
      </c>
      <c r="AC221" s="12">
        <f t="shared" si="92"/>
        <v>6238.9153633093756</v>
      </c>
      <c r="AD221" s="12">
        <f t="shared" si="105"/>
        <v>1829.4470214179107</v>
      </c>
      <c r="AE221" s="12">
        <f t="shared" si="111"/>
        <v>1884.3304320604482</v>
      </c>
      <c r="AF221" s="13">
        <f t="shared" si="106"/>
        <v>4147.2</v>
      </c>
      <c r="AG221" s="36">
        <f t="shared" si="88"/>
        <v>4147.2</v>
      </c>
      <c r="AH221" s="15">
        <f t="shared" si="107"/>
        <v>207.38493124892739</v>
      </c>
      <c r="AI221" s="15">
        <f t="shared" si="109"/>
        <v>2930915.9231064129</v>
      </c>
      <c r="AJ221" s="15">
        <f t="shared" si="110"/>
        <v>365639.63882544369</v>
      </c>
    </row>
    <row r="222" spans="1:36" x14ac:dyDescent="0.15">
      <c r="A222" s="2">
        <v>42161</v>
      </c>
      <c r="B222" s="42">
        <v>0.67251829600000002</v>
      </c>
      <c r="C222" s="12">
        <f t="shared" si="93"/>
        <v>58105.580774400005</v>
      </c>
      <c r="D222" s="12">
        <f>Výpar!J$18/30</f>
        <v>16333.186567164183</v>
      </c>
      <c r="E222" s="12">
        <f t="shared" si="94"/>
        <v>16823.18216417911</v>
      </c>
      <c r="F222" s="13">
        <f t="shared" si="113"/>
        <v>11664</v>
      </c>
      <c r="G222" s="13">
        <f t="shared" si="96"/>
        <v>7171.2000000000007</v>
      </c>
      <c r="H222" s="14">
        <f t="shared" si="96"/>
        <v>7171.2000000000007</v>
      </c>
      <c r="I222" s="15">
        <f t="shared" si="89"/>
        <v>26006.400000000001</v>
      </c>
      <c r="J222" s="15">
        <f t="shared" si="90"/>
        <v>15275.998610220893</v>
      </c>
      <c r="K222" s="15">
        <f t="shared" si="97"/>
        <v>5589815.6478501251</v>
      </c>
      <c r="L222" s="15">
        <f t="shared" si="98"/>
        <v>6706536.2495819386</v>
      </c>
      <c r="N222" s="2">
        <v>42161</v>
      </c>
      <c r="O222" s="42">
        <f t="shared" si="91"/>
        <v>0.22196032004412189</v>
      </c>
      <c r="P222" s="12">
        <f t="shared" si="99"/>
        <v>19177.371651812133</v>
      </c>
      <c r="Q222" s="12">
        <f t="shared" si="100"/>
        <v>4665.4388059701505</v>
      </c>
      <c r="R222" s="12">
        <f t="shared" si="101"/>
        <v>4805.4019701492552</v>
      </c>
      <c r="S222" s="13">
        <f t="shared" si="102"/>
        <v>7171.2000000000007</v>
      </c>
      <c r="T222" s="13">
        <f t="shared" si="87"/>
        <v>0</v>
      </c>
      <c r="U222" s="14">
        <v>0</v>
      </c>
      <c r="V222" s="15">
        <f t="shared" si="85"/>
        <v>7171.2000000000007</v>
      </c>
      <c r="W222" s="15">
        <f t="shared" si="103"/>
        <v>7200.7696816628777</v>
      </c>
      <c r="X222" s="15">
        <f t="shared" si="112"/>
        <v>6518000</v>
      </c>
      <c r="Y222" s="15">
        <f t="shared" si="108"/>
        <v>3374646.3087080582</v>
      </c>
      <c r="Z222" s="15">
        <f t="shared" si="104"/>
        <v>6518000</v>
      </c>
      <c r="AB222" s="2">
        <v>42161</v>
      </c>
      <c r="AC222" s="12">
        <f t="shared" si="92"/>
        <v>6337.6406316344846</v>
      </c>
      <c r="AD222" s="12">
        <f t="shared" si="105"/>
        <v>1829.4470214179107</v>
      </c>
      <c r="AE222" s="12">
        <f t="shared" si="111"/>
        <v>1884.3304320604482</v>
      </c>
      <c r="AF222" s="13">
        <f t="shared" si="106"/>
        <v>4147.2</v>
      </c>
      <c r="AG222" s="36">
        <f t="shared" si="88"/>
        <v>4147.2</v>
      </c>
      <c r="AH222" s="15">
        <f t="shared" si="107"/>
        <v>306.11019957403641</v>
      </c>
      <c r="AI222" s="15">
        <f t="shared" si="109"/>
        <v>2931222.0333059868</v>
      </c>
      <c r="AJ222" s="15">
        <f t="shared" si="110"/>
        <v>351474.3323310042</v>
      </c>
    </row>
    <row r="223" spans="1:36" x14ac:dyDescent="0.15">
      <c r="A223" s="2">
        <v>42162</v>
      </c>
      <c r="B223" s="42">
        <v>0.20824704399999999</v>
      </c>
      <c r="C223" s="12">
        <f t="shared" si="93"/>
        <v>17992.544601599999</v>
      </c>
      <c r="D223" s="12">
        <f>Výpar!J$18/30</f>
        <v>16333.186567164183</v>
      </c>
      <c r="E223" s="12">
        <f t="shared" si="94"/>
        <v>16823.18216417911</v>
      </c>
      <c r="F223" s="13">
        <f t="shared" si="113"/>
        <v>11664</v>
      </c>
      <c r="G223" s="13">
        <f t="shared" si="96"/>
        <v>7171.2000000000007</v>
      </c>
      <c r="H223" s="14">
        <f t="shared" si="96"/>
        <v>7171.2000000000007</v>
      </c>
      <c r="I223" s="15">
        <f t="shared" si="89"/>
        <v>26006.400000000001</v>
      </c>
      <c r="J223" s="15">
        <f t="shared" si="90"/>
        <v>-24837.037562579113</v>
      </c>
      <c r="K223" s="15">
        <f t="shared" si="97"/>
        <v>5564978.6102875462</v>
      </c>
      <c r="L223" s="15">
        <f t="shared" si="98"/>
        <v>6619677.8223069059</v>
      </c>
      <c r="N223" s="2">
        <v>42162</v>
      </c>
      <c r="O223" s="42">
        <f t="shared" si="91"/>
        <v>6.873059188040638E-2</v>
      </c>
      <c r="P223" s="12">
        <f t="shared" si="99"/>
        <v>5938.3231384671117</v>
      </c>
      <c r="Q223" s="12">
        <f t="shared" si="100"/>
        <v>4665.4388059701505</v>
      </c>
      <c r="R223" s="12">
        <f t="shared" si="101"/>
        <v>4805.4019701492552</v>
      </c>
      <c r="S223" s="13">
        <f t="shared" si="102"/>
        <v>7171.2000000000007</v>
      </c>
      <c r="T223" s="13">
        <f t="shared" si="87"/>
        <v>0</v>
      </c>
      <c r="U223" s="14">
        <v>0</v>
      </c>
      <c r="V223" s="15">
        <f t="shared" si="85"/>
        <v>7171.2000000000007</v>
      </c>
      <c r="W223" s="15">
        <f t="shared" si="103"/>
        <v>-6038.2788316821434</v>
      </c>
      <c r="X223" s="15">
        <f t="shared" si="112"/>
        <v>6511961.7211683178</v>
      </c>
      <c r="Y223" s="15">
        <f t="shared" si="108"/>
        <v>3362569.7510446939</v>
      </c>
      <c r="Z223" s="15">
        <f t="shared" si="104"/>
        <v>6518000</v>
      </c>
      <c r="AB223" s="2">
        <v>42162</v>
      </c>
      <c r="AC223" s="12">
        <f t="shared" si="92"/>
        <v>1962.4669474749494</v>
      </c>
      <c r="AD223" s="12">
        <f t="shared" si="105"/>
        <v>1829.4470214179107</v>
      </c>
      <c r="AE223" s="12">
        <f t="shared" si="111"/>
        <v>1884.3304320604482</v>
      </c>
      <c r="AF223" s="13">
        <f t="shared" si="106"/>
        <v>4147.2</v>
      </c>
      <c r="AG223" s="36">
        <f t="shared" si="88"/>
        <v>4147.2</v>
      </c>
      <c r="AH223" s="15">
        <f t="shared" si="107"/>
        <v>-4069.0634845854988</v>
      </c>
      <c r="AI223" s="15">
        <f t="shared" si="109"/>
        <v>2927152.9698214014</v>
      </c>
      <c r="AJ223" s="15">
        <f t="shared" si="110"/>
        <v>328864.78866782004</v>
      </c>
    </row>
    <row r="224" spans="1:36" x14ac:dyDescent="0.15">
      <c r="A224" s="2">
        <v>42163</v>
      </c>
      <c r="B224" s="42">
        <v>0.204660076</v>
      </c>
      <c r="C224" s="12">
        <f t="shared" si="93"/>
        <v>17682.630566399999</v>
      </c>
      <c r="D224" s="12">
        <f>Výpar!J$18/30</f>
        <v>16333.186567164183</v>
      </c>
      <c r="E224" s="12">
        <f t="shared" si="94"/>
        <v>16823.18216417911</v>
      </c>
      <c r="F224" s="13">
        <f t="shared" si="113"/>
        <v>11664</v>
      </c>
      <c r="G224" s="13">
        <f t="shared" si="96"/>
        <v>7171.2000000000007</v>
      </c>
      <c r="H224" s="14">
        <f t="shared" si="96"/>
        <v>7171.2000000000007</v>
      </c>
      <c r="I224" s="15">
        <f t="shared" si="89"/>
        <v>26006.400000000001</v>
      </c>
      <c r="J224" s="15">
        <f t="shared" si="90"/>
        <v>-25146.951597779112</v>
      </c>
      <c r="K224" s="15">
        <f t="shared" si="97"/>
        <v>5539831.6586897671</v>
      </c>
      <c r="L224" s="15">
        <f t="shared" si="98"/>
        <v>6507362.5293988939</v>
      </c>
      <c r="N224" s="2">
        <v>42163</v>
      </c>
      <c r="O224" s="42">
        <f t="shared" si="91"/>
        <v>6.754673625892596E-2</v>
      </c>
      <c r="P224" s="12">
        <f t="shared" si="99"/>
        <v>5836.0380127712033</v>
      </c>
      <c r="Q224" s="12">
        <f t="shared" si="100"/>
        <v>4665.4388059701505</v>
      </c>
      <c r="R224" s="12">
        <f t="shared" si="101"/>
        <v>4805.4019701492552</v>
      </c>
      <c r="S224" s="13">
        <f t="shared" si="102"/>
        <v>7171.2000000000007</v>
      </c>
      <c r="T224" s="13">
        <f t="shared" si="87"/>
        <v>0</v>
      </c>
      <c r="U224" s="14">
        <v>0</v>
      </c>
      <c r="V224" s="15">
        <f t="shared" si="85"/>
        <v>7171.2000000000007</v>
      </c>
      <c r="W224" s="15">
        <f t="shared" si="103"/>
        <v>-6140.5639573780518</v>
      </c>
      <c r="X224" s="15">
        <f t="shared" si="112"/>
        <v>6505821.1572109396</v>
      </c>
      <c r="Y224" s="15">
        <f t="shared" si="108"/>
        <v>3344250.3442982552</v>
      </c>
      <c r="Z224" s="15">
        <f t="shared" si="104"/>
        <v>6518000</v>
      </c>
      <c r="AB224" s="2">
        <v>42163</v>
      </c>
      <c r="AC224" s="12">
        <f t="shared" si="92"/>
        <v>1928.6642773076339</v>
      </c>
      <c r="AD224" s="12">
        <f t="shared" si="105"/>
        <v>1829.4470214179107</v>
      </c>
      <c r="AE224" s="12">
        <f t="shared" si="111"/>
        <v>1884.3304320604482</v>
      </c>
      <c r="AF224" s="13">
        <f t="shared" si="106"/>
        <v>4147.2</v>
      </c>
      <c r="AG224" s="36">
        <f t="shared" si="88"/>
        <v>4147.2</v>
      </c>
      <c r="AH224" s="15">
        <f t="shared" si="107"/>
        <v>-4102.8661547528145</v>
      </c>
      <c r="AI224" s="15">
        <f t="shared" si="109"/>
        <v>2923050.1036666487</v>
      </c>
      <c r="AJ224" s="15">
        <f t="shared" si="110"/>
        <v>302118.57617971592</v>
      </c>
    </row>
    <row r="225" spans="1:36" x14ac:dyDescent="0.15">
      <c r="A225" s="2">
        <v>42164</v>
      </c>
      <c r="B225" s="42">
        <v>0.64388930099999997</v>
      </c>
      <c r="C225" s="12">
        <f t="shared" si="93"/>
        <v>55632.035606400001</v>
      </c>
      <c r="D225" s="12">
        <f>Výpar!J$18/30</f>
        <v>16333.186567164183</v>
      </c>
      <c r="E225" s="12">
        <f t="shared" si="94"/>
        <v>16823.18216417911</v>
      </c>
      <c r="F225" s="13">
        <f t="shared" si="113"/>
        <v>11664</v>
      </c>
      <c r="G225" s="13">
        <f t="shared" si="96"/>
        <v>7171.2000000000007</v>
      </c>
      <c r="H225" s="14">
        <f t="shared" si="96"/>
        <v>7171.2000000000007</v>
      </c>
      <c r="I225" s="15">
        <f t="shared" si="89"/>
        <v>26006.400000000001</v>
      </c>
      <c r="J225" s="15">
        <f t="shared" si="90"/>
        <v>12802.453442220889</v>
      </c>
      <c r="K225" s="15">
        <f t="shared" si="97"/>
        <v>5552634.1121319877</v>
      </c>
      <c r="L225" s="15">
        <f t="shared" si="98"/>
        <v>6445799.0949731022</v>
      </c>
      <c r="N225" s="2">
        <v>42164</v>
      </c>
      <c r="O225" s="42">
        <f t="shared" si="91"/>
        <v>0.21251150514862113</v>
      </c>
      <c r="P225" s="12">
        <f t="shared" si="99"/>
        <v>18360.994044840867</v>
      </c>
      <c r="Q225" s="12">
        <f t="shared" si="100"/>
        <v>4665.4388059701505</v>
      </c>
      <c r="R225" s="12">
        <f t="shared" si="101"/>
        <v>4805.4019701492552</v>
      </c>
      <c r="S225" s="13">
        <f t="shared" si="102"/>
        <v>7171.2000000000007</v>
      </c>
      <c r="T225" s="13">
        <f t="shared" si="87"/>
        <v>0</v>
      </c>
      <c r="U225" s="14">
        <v>0</v>
      </c>
      <c r="V225" s="15">
        <f t="shared" si="85"/>
        <v>7171.2000000000007</v>
      </c>
      <c r="W225" s="15">
        <f t="shared" si="103"/>
        <v>6384.3920746916119</v>
      </c>
      <c r="X225" s="15">
        <f t="shared" si="112"/>
        <v>6512205.5492856316</v>
      </c>
      <c r="Y225" s="15">
        <f t="shared" si="108"/>
        <v>3344840.2856585789</v>
      </c>
      <c r="Z225" s="15">
        <f t="shared" si="104"/>
        <v>6518000</v>
      </c>
      <c r="AB225" s="2">
        <v>42164</v>
      </c>
      <c r="AC225" s="12">
        <f t="shared" si="92"/>
        <v>6067.8482958214217</v>
      </c>
      <c r="AD225" s="12">
        <f t="shared" si="105"/>
        <v>1829.4470214179107</v>
      </c>
      <c r="AE225" s="12">
        <f t="shared" si="111"/>
        <v>1884.3304320604482</v>
      </c>
      <c r="AF225" s="13">
        <f t="shared" si="106"/>
        <v>4147.2</v>
      </c>
      <c r="AG225" s="36">
        <f t="shared" si="88"/>
        <v>4147.2</v>
      </c>
      <c r="AH225" s="15">
        <f t="shared" si="107"/>
        <v>36.317863760973523</v>
      </c>
      <c r="AI225" s="15">
        <f t="shared" si="109"/>
        <v>2923086.4215304097</v>
      </c>
      <c r="AJ225" s="15">
        <f t="shared" si="110"/>
        <v>279547.86557388643</v>
      </c>
    </row>
    <row r="226" spans="1:36" x14ac:dyDescent="0.15">
      <c r="A226" s="2">
        <v>42165</v>
      </c>
      <c r="B226" s="42">
        <v>0.207051388</v>
      </c>
      <c r="C226" s="12">
        <f t="shared" si="93"/>
        <v>17889.239923199999</v>
      </c>
      <c r="D226" s="12">
        <f>Výpar!J$18/30</f>
        <v>16333.186567164183</v>
      </c>
      <c r="E226" s="12">
        <f t="shared" si="94"/>
        <v>16823.18216417911</v>
      </c>
      <c r="F226" s="13">
        <f t="shared" si="113"/>
        <v>11664</v>
      </c>
      <c r="G226" s="13">
        <f t="shared" si="96"/>
        <v>7171.2000000000007</v>
      </c>
      <c r="H226" s="14">
        <f t="shared" si="96"/>
        <v>7171.2000000000007</v>
      </c>
      <c r="I226" s="15">
        <f t="shared" si="89"/>
        <v>26006.400000000001</v>
      </c>
      <c r="J226" s="15">
        <f t="shared" si="90"/>
        <v>-24940.342240979113</v>
      </c>
      <c r="K226" s="15">
        <f t="shared" si="97"/>
        <v>5527693.7698910087</v>
      </c>
      <c r="L226" s="15">
        <f t="shared" si="98"/>
        <v>6321552.522623132</v>
      </c>
      <c r="N226" s="2">
        <v>42165</v>
      </c>
      <c r="O226" s="42">
        <f t="shared" si="91"/>
        <v>6.8335973339912898E-2</v>
      </c>
      <c r="P226" s="12">
        <f t="shared" si="99"/>
        <v>5904.228096568474</v>
      </c>
      <c r="Q226" s="12">
        <f t="shared" si="100"/>
        <v>4665.4388059701505</v>
      </c>
      <c r="R226" s="12">
        <f t="shared" si="101"/>
        <v>4805.4019701492552</v>
      </c>
      <c r="S226" s="13">
        <f t="shared" si="102"/>
        <v>7171.2000000000007</v>
      </c>
      <c r="T226" s="13">
        <f t="shared" si="87"/>
        <v>0</v>
      </c>
      <c r="U226" s="14">
        <v>0</v>
      </c>
      <c r="V226" s="15">
        <f t="shared" si="85"/>
        <v>7171.2000000000007</v>
      </c>
      <c r="W226" s="15">
        <f t="shared" si="103"/>
        <v>-6072.373873580781</v>
      </c>
      <c r="X226" s="15">
        <f t="shared" si="112"/>
        <v>6506133.1754120504</v>
      </c>
      <c r="Y226" s="15">
        <f t="shared" si="108"/>
        <v>3326901.0871970481</v>
      </c>
      <c r="Z226" s="15">
        <f t="shared" si="104"/>
        <v>6518000</v>
      </c>
      <c r="AB226" s="2">
        <v>42165</v>
      </c>
      <c r="AC226" s="12">
        <f t="shared" si="92"/>
        <v>1951.1993907525102</v>
      </c>
      <c r="AD226" s="12">
        <f t="shared" si="105"/>
        <v>1829.4470214179107</v>
      </c>
      <c r="AE226" s="12">
        <f t="shared" si="111"/>
        <v>1884.3304320604482</v>
      </c>
      <c r="AF226" s="13">
        <f t="shared" si="106"/>
        <v>4147.2</v>
      </c>
      <c r="AG226" s="36">
        <f t="shared" si="88"/>
        <v>4147.2</v>
      </c>
      <c r="AH226" s="15">
        <f t="shared" si="107"/>
        <v>-4080.331041307938</v>
      </c>
      <c r="AI226" s="15">
        <f t="shared" si="109"/>
        <v>2919006.0904891016</v>
      </c>
      <c r="AJ226" s="15">
        <f t="shared" si="110"/>
        <v>248780.17502167972</v>
      </c>
    </row>
    <row r="227" spans="1:36" x14ac:dyDescent="0.15">
      <c r="A227" s="2">
        <v>42166</v>
      </c>
      <c r="B227" s="42">
        <v>0.201073108</v>
      </c>
      <c r="C227" s="12">
        <f t="shared" si="93"/>
        <v>17372.7165312</v>
      </c>
      <c r="D227" s="12">
        <f>Výpar!J$18/30</f>
        <v>16333.186567164183</v>
      </c>
      <c r="E227" s="12">
        <f t="shared" si="94"/>
        <v>16823.18216417911</v>
      </c>
      <c r="F227" s="13">
        <f t="shared" si="113"/>
        <v>11664</v>
      </c>
      <c r="G227" s="13">
        <f t="shared" si="96"/>
        <v>7171.2000000000007</v>
      </c>
      <c r="H227" s="14">
        <f t="shared" si="96"/>
        <v>7171.2000000000007</v>
      </c>
      <c r="I227" s="15">
        <f t="shared" si="89"/>
        <v>26006.400000000001</v>
      </c>
      <c r="J227" s="15">
        <f t="shared" si="90"/>
        <v>-25456.865632979112</v>
      </c>
      <c r="K227" s="15">
        <f t="shared" si="97"/>
        <v>5502236.9042580295</v>
      </c>
      <c r="L227" s="15">
        <f t="shared" si="98"/>
        <v>6171332.5612481823</v>
      </c>
      <c r="N227" s="2">
        <v>42166</v>
      </c>
      <c r="O227" s="42">
        <f t="shared" si="91"/>
        <v>6.6362880637445568E-2</v>
      </c>
      <c r="P227" s="12">
        <f t="shared" si="99"/>
        <v>5733.7528870752967</v>
      </c>
      <c r="Q227" s="12">
        <f t="shared" si="100"/>
        <v>4665.4388059701505</v>
      </c>
      <c r="R227" s="12">
        <f t="shared" si="101"/>
        <v>4805.4019701492552</v>
      </c>
      <c r="S227" s="13">
        <f t="shared" si="102"/>
        <v>7171.2000000000007</v>
      </c>
      <c r="T227" s="13">
        <f t="shared" si="87"/>
        <v>0</v>
      </c>
      <c r="U227" s="14">
        <v>0</v>
      </c>
      <c r="V227" s="15">
        <f t="shared" si="85"/>
        <v>7171.2000000000007</v>
      </c>
      <c r="W227" s="15">
        <f t="shared" si="103"/>
        <v>-6242.8490830739584</v>
      </c>
      <c r="X227" s="15">
        <f t="shared" si="112"/>
        <v>6499890.3263289761</v>
      </c>
      <c r="Y227" s="15">
        <f t="shared" si="108"/>
        <v>3302548.5644429498</v>
      </c>
      <c r="Z227" s="15">
        <f t="shared" si="104"/>
        <v>6518000</v>
      </c>
      <c r="AB227" s="2">
        <v>42166</v>
      </c>
      <c r="AC227" s="12">
        <f t="shared" si="92"/>
        <v>1894.8616071403189</v>
      </c>
      <c r="AD227" s="12">
        <f t="shared" si="105"/>
        <v>1829.4470214179107</v>
      </c>
      <c r="AE227" s="12">
        <f t="shared" si="111"/>
        <v>1884.3304320604482</v>
      </c>
      <c r="AF227" s="13">
        <f t="shared" si="106"/>
        <v>4147.2</v>
      </c>
      <c r="AG227" s="36">
        <f t="shared" si="88"/>
        <v>4147.2</v>
      </c>
      <c r="AH227" s="15">
        <f t="shared" si="107"/>
        <v>-4136.6688249201288</v>
      </c>
      <c r="AI227" s="15">
        <f t="shared" si="109"/>
        <v>2914869.4216641816</v>
      </c>
      <c r="AJ227" s="15">
        <f t="shared" si="110"/>
        <v>213819.4778609412</v>
      </c>
    </row>
    <row r="228" spans="1:36" x14ac:dyDescent="0.15">
      <c r="A228" s="2">
        <v>42167</v>
      </c>
      <c r="B228" s="42">
        <v>0.24276793399999999</v>
      </c>
      <c r="C228" s="12">
        <f t="shared" si="93"/>
        <v>20975.149497599999</v>
      </c>
      <c r="D228" s="12">
        <f>Výpar!J$18/30</f>
        <v>16333.186567164183</v>
      </c>
      <c r="E228" s="12">
        <f t="shared" si="94"/>
        <v>16823.18216417911</v>
      </c>
      <c r="F228" s="13">
        <f t="shared" si="113"/>
        <v>11664</v>
      </c>
      <c r="G228" s="13">
        <f t="shared" si="96"/>
        <v>7171.2000000000007</v>
      </c>
      <c r="H228" s="14">
        <f t="shared" si="96"/>
        <v>7171.2000000000007</v>
      </c>
      <c r="I228" s="15">
        <f t="shared" si="89"/>
        <v>26006.400000000001</v>
      </c>
      <c r="J228" s="15">
        <f t="shared" si="90"/>
        <v>-21854.432666579112</v>
      </c>
      <c r="K228" s="15">
        <f t="shared" si="97"/>
        <v>5480382.4715914503</v>
      </c>
      <c r="L228" s="15">
        <f t="shared" si="98"/>
        <v>6002860.6001730533</v>
      </c>
      <c r="N228" s="2">
        <v>42167</v>
      </c>
      <c r="O228" s="42">
        <f t="shared" si="91"/>
        <v>8.0123988667053683E-2</v>
      </c>
      <c r="P228" s="12">
        <f t="shared" si="99"/>
        <v>6922.7126208334385</v>
      </c>
      <c r="Q228" s="12">
        <f t="shared" si="100"/>
        <v>4665.4388059701505</v>
      </c>
      <c r="R228" s="12">
        <f t="shared" si="101"/>
        <v>4805.4019701492552</v>
      </c>
      <c r="S228" s="13">
        <f t="shared" si="102"/>
        <v>7171.2000000000007</v>
      </c>
      <c r="T228" s="13">
        <f t="shared" si="87"/>
        <v>0</v>
      </c>
      <c r="U228" s="14">
        <v>0</v>
      </c>
      <c r="V228" s="15">
        <f t="shared" ref="V228:V291" si="114">SUM(S228+U228)</f>
        <v>7171.2000000000007</v>
      </c>
      <c r="W228" s="15">
        <f t="shared" si="103"/>
        <v>-5053.8893493158166</v>
      </c>
      <c r="X228" s="15">
        <f t="shared" si="112"/>
        <v>6494836.4369796598</v>
      </c>
      <c r="Y228" s="15">
        <f t="shared" si="108"/>
        <v>3274331.1120732934</v>
      </c>
      <c r="Z228" s="15">
        <f t="shared" si="104"/>
        <v>6518000</v>
      </c>
      <c r="AB228" s="2">
        <v>42167</v>
      </c>
      <c r="AC228" s="12">
        <f t="shared" si="92"/>
        <v>2287.782996726618</v>
      </c>
      <c r="AD228" s="12">
        <f t="shared" si="105"/>
        <v>1829.4470214179107</v>
      </c>
      <c r="AE228" s="12">
        <f t="shared" si="111"/>
        <v>1884.3304320604482</v>
      </c>
      <c r="AF228" s="13">
        <f t="shared" si="106"/>
        <v>4147.2</v>
      </c>
      <c r="AG228" s="36">
        <f t="shared" si="88"/>
        <v>4147.2</v>
      </c>
      <c r="AH228" s="15">
        <f t="shared" si="107"/>
        <v>-3743.7474353338303</v>
      </c>
      <c r="AI228" s="15">
        <f t="shared" si="109"/>
        <v>2911125.674228848</v>
      </c>
      <c r="AJ228" s="15">
        <f t="shared" si="110"/>
        <v>175507.9546544553</v>
      </c>
    </row>
    <row r="229" spans="1:36" x14ac:dyDescent="0.15">
      <c r="A229" s="2">
        <v>42168</v>
      </c>
      <c r="B229" s="42">
        <v>0.64986758200000005</v>
      </c>
      <c r="C229" s="12">
        <f t="shared" si="93"/>
        <v>56148.559084800007</v>
      </c>
      <c r="D229" s="12">
        <f>Výpar!J$18/30</f>
        <v>16333.186567164183</v>
      </c>
      <c r="E229" s="12">
        <f t="shared" si="94"/>
        <v>16823.18216417911</v>
      </c>
      <c r="F229" s="13">
        <f t="shared" si="113"/>
        <v>11664</v>
      </c>
      <c r="G229" s="13">
        <f t="shared" si="96"/>
        <v>7171.2000000000007</v>
      </c>
      <c r="H229" s="14">
        <f t="shared" si="96"/>
        <v>7171.2000000000007</v>
      </c>
      <c r="I229" s="15">
        <f t="shared" si="89"/>
        <v>26006.400000000001</v>
      </c>
      <c r="J229" s="15">
        <f t="shared" si="90"/>
        <v>13318.976920620895</v>
      </c>
      <c r="K229" s="15">
        <f t="shared" si="97"/>
        <v>5493701.4485120708</v>
      </c>
      <c r="L229" s="15">
        <f t="shared" si="98"/>
        <v>5882881.0256057447</v>
      </c>
      <c r="N229" s="2">
        <v>42168</v>
      </c>
      <c r="O229" s="42">
        <f t="shared" si="91"/>
        <v>0.21448459818113205</v>
      </c>
      <c r="P229" s="12">
        <f t="shared" si="99"/>
        <v>18531.469282849808</v>
      </c>
      <c r="Q229" s="12">
        <f t="shared" si="100"/>
        <v>4665.4388059701505</v>
      </c>
      <c r="R229" s="12">
        <f t="shared" si="101"/>
        <v>4805.4019701492552</v>
      </c>
      <c r="S229" s="13">
        <f t="shared" si="102"/>
        <v>7171.2000000000007</v>
      </c>
      <c r="T229" s="13">
        <f t="shared" si="87"/>
        <v>0</v>
      </c>
      <c r="U229" s="14">
        <v>0</v>
      </c>
      <c r="V229" s="15">
        <f t="shared" si="114"/>
        <v>7171.2000000000007</v>
      </c>
      <c r="W229" s="15">
        <f t="shared" si="103"/>
        <v>6554.8673127005532</v>
      </c>
      <c r="X229" s="15">
        <f t="shared" si="112"/>
        <v>6501391.3042923603</v>
      </c>
      <c r="Y229" s="15">
        <f t="shared" si="108"/>
        <v>3264277.2836783542</v>
      </c>
      <c r="Z229" s="15">
        <f t="shared" si="104"/>
        <v>6518000</v>
      </c>
      <c r="AB229" s="2">
        <v>42168</v>
      </c>
      <c r="AC229" s="12">
        <f t="shared" si="92"/>
        <v>6124.1860888573574</v>
      </c>
      <c r="AD229" s="12">
        <f t="shared" si="105"/>
        <v>1829.4470214179107</v>
      </c>
      <c r="AE229" s="12">
        <f t="shared" si="111"/>
        <v>1884.3304320604482</v>
      </c>
      <c r="AF229" s="13">
        <f t="shared" si="106"/>
        <v>4147.2</v>
      </c>
      <c r="AG229" s="36">
        <f t="shared" si="88"/>
        <v>4147.2</v>
      </c>
      <c r="AH229" s="15">
        <f t="shared" si="107"/>
        <v>92.65565679690917</v>
      </c>
      <c r="AI229" s="15">
        <f t="shared" si="109"/>
        <v>2911218.3298856448</v>
      </c>
      <c r="AJ229" s="15">
        <f t="shared" si="110"/>
        <v>141125.49019689683</v>
      </c>
    </row>
    <row r="230" spans="1:36" x14ac:dyDescent="0.15">
      <c r="A230" s="2">
        <v>42169</v>
      </c>
      <c r="B230" s="42">
        <v>0.22139926200000001</v>
      </c>
      <c r="C230" s="12">
        <f t="shared" si="93"/>
        <v>19128.896236800003</v>
      </c>
      <c r="D230" s="12">
        <f>Výpar!J$18/30</f>
        <v>16333.186567164183</v>
      </c>
      <c r="E230" s="12">
        <f t="shared" si="94"/>
        <v>16823.18216417911</v>
      </c>
      <c r="F230" s="13">
        <f t="shared" si="113"/>
        <v>11664</v>
      </c>
      <c r="G230" s="13">
        <f t="shared" si="96"/>
        <v>7171.2000000000007</v>
      </c>
      <c r="H230" s="14">
        <f t="shared" si="96"/>
        <v>7171.2000000000007</v>
      </c>
      <c r="I230" s="15">
        <f t="shared" si="89"/>
        <v>26006.400000000001</v>
      </c>
      <c r="J230" s="15">
        <f t="shared" si="90"/>
        <v>-23700.685927379109</v>
      </c>
      <c r="K230" s="15">
        <f t="shared" si="97"/>
        <v>5470000.7625846919</v>
      </c>
      <c r="L230" s="15">
        <f t="shared" si="98"/>
        <v>5702181.1022630576</v>
      </c>
      <c r="N230" s="2">
        <v>42169</v>
      </c>
      <c r="O230" s="42">
        <f t="shared" si="91"/>
        <v>7.3071396485921619E-2</v>
      </c>
      <c r="P230" s="12">
        <f t="shared" si="99"/>
        <v>6313.3686563836281</v>
      </c>
      <c r="Q230" s="12">
        <f t="shared" si="100"/>
        <v>4665.4388059701505</v>
      </c>
      <c r="R230" s="12">
        <f t="shared" si="101"/>
        <v>4805.4019701492552</v>
      </c>
      <c r="S230" s="13">
        <f t="shared" si="102"/>
        <v>7171.2000000000007</v>
      </c>
      <c r="T230" s="13">
        <f t="shared" si="87"/>
        <v>0</v>
      </c>
      <c r="U230" s="14">
        <v>0</v>
      </c>
      <c r="V230" s="15">
        <f t="shared" si="114"/>
        <v>7171.2000000000007</v>
      </c>
      <c r="W230" s="15">
        <f t="shared" si="103"/>
        <v>-5663.2333137656269</v>
      </c>
      <c r="X230" s="15">
        <f t="shared" si="112"/>
        <v>6495728.0709785949</v>
      </c>
      <c r="Y230" s="15">
        <f t="shared" si="108"/>
        <v>3236342.1213431838</v>
      </c>
      <c r="Z230" s="15">
        <f t="shared" si="104"/>
        <v>6518000</v>
      </c>
      <c r="AB230" s="2">
        <v>42169</v>
      </c>
      <c r="AC230" s="12">
        <f t="shared" si="92"/>
        <v>2086.4100902692599</v>
      </c>
      <c r="AD230" s="12">
        <f t="shared" si="105"/>
        <v>1829.4470214179107</v>
      </c>
      <c r="AE230" s="12">
        <f t="shared" si="111"/>
        <v>1884.3304320604482</v>
      </c>
      <c r="AF230" s="13">
        <f t="shared" si="106"/>
        <v>4147.2</v>
      </c>
      <c r="AG230" s="36">
        <f t="shared" si="88"/>
        <v>4147.2</v>
      </c>
      <c r="AH230" s="15">
        <f t="shared" si="107"/>
        <v>-3945.1203417911884</v>
      </c>
      <c r="AI230" s="15">
        <f t="shared" si="109"/>
        <v>2907273.2095438535</v>
      </c>
      <c r="AJ230" s="15">
        <f t="shared" si="110"/>
        <v>98760.129398958874</v>
      </c>
    </row>
    <row r="231" spans="1:36" x14ac:dyDescent="0.15">
      <c r="A231" s="2">
        <v>42170</v>
      </c>
      <c r="B231" s="42">
        <v>0.64473483399999998</v>
      </c>
      <c r="C231" s="12">
        <f t="shared" si="93"/>
        <v>55705.089657600001</v>
      </c>
      <c r="D231" s="12">
        <f>Výpar!J$18/30</f>
        <v>16333.186567164183</v>
      </c>
      <c r="E231" s="12">
        <f t="shared" si="94"/>
        <v>16823.18216417911</v>
      </c>
      <c r="F231" s="13">
        <f t="shared" si="113"/>
        <v>11664</v>
      </c>
      <c r="G231" s="13">
        <f t="shared" si="96"/>
        <v>7171.2000000000007</v>
      </c>
      <c r="H231" s="14">
        <f t="shared" si="96"/>
        <v>7171.2000000000007</v>
      </c>
      <c r="I231" s="15">
        <f t="shared" si="89"/>
        <v>26006.400000000001</v>
      </c>
      <c r="J231" s="15">
        <f t="shared" si="90"/>
        <v>12875.50749342089</v>
      </c>
      <c r="K231" s="15">
        <f t="shared" si="97"/>
        <v>5482876.2700781124</v>
      </c>
      <c r="L231" s="15">
        <f t="shared" si="98"/>
        <v>5570932.8798345905</v>
      </c>
      <c r="N231" s="2">
        <v>42170</v>
      </c>
      <c r="O231" s="42">
        <f t="shared" si="91"/>
        <v>0.21279056785428152</v>
      </c>
      <c r="P231" s="12">
        <f t="shared" si="99"/>
        <v>18385.105062609924</v>
      </c>
      <c r="Q231" s="12">
        <f t="shared" si="100"/>
        <v>4665.4388059701505</v>
      </c>
      <c r="R231" s="12">
        <f t="shared" si="101"/>
        <v>4805.4019701492552</v>
      </c>
      <c r="S231" s="13">
        <f t="shared" si="102"/>
        <v>7171.2000000000007</v>
      </c>
      <c r="T231" s="13">
        <f t="shared" si="87"/>
        <v>0</v>
      </c>
      <c r="U231" s="14">
        <v>0</v>
      </c>
      <c r="V231" s="15">
        <f t="shared" si="114"/>
        <v>7171.2000000000007</v>
      </c>
      <c r="W231" s="15">
        <f t="shared" si="103"/>
        <v>6408.503092460669</v>
      </c>
      <c r="X231" s="15">
        <f t="shared" si="112"/>
        <v>6502136.5740710553</v>
      </c>
      <c r="Y231" s="15">
        <f t="shared" si="108"/>
        <v>3226887.1985066994</v>
      </c>
      <c r="Z231" s="15">
        <f t="shared" si="104"/>
        <v>6518000</v>
      </c>
      <c r="AB231" s="2">
        <v>42170</v>
      </c>
      <c r="AC231" s="12">
        <f t="shared" si="92"/>
        <v>6075.8163828282131</v>
      </c>
      <c r="AD231" s="12">
        <f t="shared" si="105"/>
        <v>1829.4470214179107</v>
      </c>
      <c r="AE231" s="12">
        <f t="shared" si="111"/>
        <v>1884.3304320604482</v>
      </c>
      <c r="AF231" s="13">
        <f t="shared" si="106"/>
        <v>4147.2</v>
      </c>
      <c r="AG231" s="36">
        <f t="shared" si="88"/>
        <v>4147.2</v>
      </c>
      <c r="AH231" s="15">
        <f t="shared" si="107"/>
        <v>44.285950767764916</v>
      </c>
      <c r="AI231" s="15">
        <f t="shared" si="109"/>
        <v>2907317.4954946213</v>
      </c>
      <c r="AJ231" s="15">
        <f t="shared" si="110"/>
        <v>60428.460844347836</v>
      </c>
    </row>
    <row r="232" spans="1:36" x14ac:dyDescent="0.15">
      <c r="A232" s="2">
        <v>42171</v>
      </c>
      <c r="B232" s="42">
        <v>0.224234937</v>
      </c>
      <c r="C232" s="12">
        <f t="shared" si="93"/>
        <v>19373.898556799999</v>
      </c>
      <c r="D232" s="12">
        <f>Výpar!J$18/30</f>
        <v>16333.186567164183</v>
      </c>
      <c r="E232" s="12">
        <f t="shared" si="94"/>
        <v>16823.18216417911</v>
      </c>
      <c r="F232" s="13">
        <f t="shared" si="113"/>
        <v>11664</v>
      </c>
      <c r="G232" s="13">
        <f t="shared" si="96"/>
        <v>7171.2000000000007</v>
      </c>
      <c r="H232" s="14">
        <f t="shared" si="96"/>
        <v>7171.2000000000007</v>
      </c>
      <c r="I232" s="15">
        <f t="shared" si="89"/>
        <v>26006.400000000001</v>
      </c>
      <c r="J232" s="15">
        <f t="shared" si="90"/>
        <v>-23455.683607379113</v>
      </c>
      <c r="K232" s="15">
        <f t="shared" si="97"/>
        <v>5459420.5864707334</v>
      </c>
      <c r="L232" s="15">
        <f t="shared" si="98"/>
        <v>5379897.7826979449</v>
      </c>
      <c r="N232" s="2">
        <v>42171</v>
      </c>
      <c r="O232" s="42">
        <f t="shared" si="91"/>
        <v>7.4007292705079816E-2</v>
      </c>
      <c r="P232" s="12">
        <f t="shared" si="99"/>
        <v>6394.2300897188961</v>
      </c>
      <c r="Q232" s="12">
        <f t="shared" si="100"/>
        <v>4665.4388059701505</v>
      </c>
      <c r="R232" s="12">
        <f t="shared" si="101"/>
        <v>4805.4019701492552</v>
      </c>
      <c r="S232" s="13">
        <f t="shared" si="102"/>
        <v>7171.2000000000007</v>
      </c>
      <c r="T232" s="13">
        <f t="shared" si="87"/>
        <v>0</v>
      </c>
      <c r="U232" s="14">
        <v>0</v>
      </c>
      <c r="V232" s="15">
        <f t="shared" si="114"/>
        <v>7171.2000000000007</v>
      </c>
      <c r="W232" s="15">
        <f t="shared" si="103"/>
        <v>-5582.3718804303589</v>
      </c>
      <c r="X232" s="15">
        <f t="shared" si="112"/>
        <v>6496554.2021906245</v>
      </c>
      <c r="Y232" s="15">
        <f t="shared" si="108"/>
        <v>3199859.0288168932</v>
      </c>
      <c r="Z232" s="15">
        <f t="shared" si="104"/>
        <v>6518000</v>
      </c>
      <c r="AB232" s="2">
        <v>42171</v>
      </c>
      <c r="AC232" s="12">
        <f t="shared" si="92"/>
        <v>2113.1327671168647</v>
      </c>
      <c r="AD232" s="12">
        <f t="shared" si="105"/>
        <v>1829.4470214179107</v>
      </c>
      <c r="AE232" s="12">
        <f t="shared" si="111"/>
        <v>1884.3304320604482</v>
      </c>
      <c r="AF232" s="13">
        <f t="shared" si="106"/>
        <v>4147.2</v>
      </c>
      <c r="AG232" s="36">
        <f t="shared" si="88"/>
        <v>4147.2</v>
      </c>
      <c r="AH232" s="15">
        <f t="shared" si="107"/>
        <v>-3918.3976649435835</v>
      </c>
      <c r="AI232" s="15">
        <f t="shared" si="109"/>
        <v>2903399.0978296776</v>
      </c>
      <c r="AJ232" s="15">
        <f t="shared" si="110"/>
        <v>14215.71100908157</v>
      </c>
    </row>
    <row r="233" spans="1:36" x14ac:dyDescent="0.15">
      <c r="A233" s="2">
        <v>42172</v>
      </c>
      <c r="B233" s="42">
        <v>0.210638357</v>
      </c>
      <c r="C233" s="12">
        <f t="shared" si="93"/>
        <v>18199.154044800001</v>
      </c>
      <c r="D233" s="12">
        <f>Výpar!J$18/30</f>
        <v>16333.186567164183</v>
      </c>
      <c r="E233" s="12">
        <f t="shared" si="94"/>
        <v>16823.18216417911</v>
      </c>
      <c r="F233" s="13">
        <f t="shared" si="113"/>
        <v>11664</v>
      </c>
      <c r="G233" s="13">
        <f t="shared" si="96"/>
        <v>7171.2000000000007</v>
      </c>
      <c r="H233" s="14">
        <f t="shared" si="96"/>
        <v>7171.2000000000007</v>
      </c>
      <c r="I233" s="15">
        <f t="shared" si="89"/>
        <v>26006.400000000001</v>
      </c>
      <c r="J233" s="15">
        <f t="shared" si="90"/>
        <v>-24630.42811937911</v>
      </c>
      <c r="K233" s="15">
        <f t="shared" si="97"/>
        <v>5434790.1583513543</v>
      </c>
      <c r="L233" s="15">
        <f t="shared" si="98"/>
        <v>5163057.5129299201</v>
      </c>
      <c r="N233" s="2">
        <v>42172</v>
      </c>
      <c r="O233" s="42">
        <f t="shared" si="91"/>
        <v>6.9519829291436866E-2</v>
      </c>
      <c r="P233" s="12">
        <f t="shared" si="99"/>
        <v>6006.5132507801454</v>
      </c>
      <c r="Q233" s="12">
        <f t="shared" si="100"/>
        <v>4665.4388059701505</v>
      </c>
      <c r="R233" s="12">
        <f t="shared" si="101"/>
        <v>4805.4019701492552</v>
      </c>
      <c r="S233" s="13">
        <f t="shared" si="102"/>
        <v>7171.2000000000007</v>
      </c>
      <c r="T233" s="13">
        <f t="shared" si="87"/>
        <v>0</v>
      </c>
      <c r="U233" s="14">
        <v>0</v>
      </c>
      <c r="V233" s="15">
        <f t="shared" si="114"/>
        <v>7171.2000000000007</v>
      </c>
      <c r="W233" s="15">
        <f t="shared" si="103"/>
        <v>-5970.0887193691096</v>
      </c>
      <c r="X233" s="15">
        <f t="shared" si="112"/>
        <v>6490584.1134712556</v>
      </c>
      <c r="Y233" s="15">
        <f t="shared" si="108"/>
        <v>3166473.05356878</v>
      </c>
      <c r="Z233" s="15">
        <f t="shared" si="104"/>
        <v>6518000</v>
      </c>
      <c r="AB233" s="2">
        <v>42172</v>
      </c>
      <c r="AC233" s="12">
        <f t="shared" si="92"/>
        <v>1985.0020703435707</v>
      </c>
      <c r="AD233" s="12">
        <f t="shared" si="105"/>
        <v>1829.4470214179107</v>
      </c>
      <c r="AE233" s="12">
        <f t="shared" si="111"/>
        <v>1884.3304320604482</v>
      </c>
      <c r="AF233" s="13">
        <f t="shared" si="106"/>
        <v>4147.2</v>
      </c>
      <c r="AG233" s="36">
        <f t="shared" si="88"/>
        <v>4147.2</v>
      </c>
      <c r="AH233" s="15">
        <f t="shared" si="107"/>
        <v>-4046.5283617168775</v>
      </c>
      <c r="AI233" s="15">
        <f t="shared" si="109"/>
        <v>2899352.5694679609</v>
      </c>
      <c r="AJ233" s="15">
        <f t="shared" si="110"/>
        <v>0</v>
      </c>
    </row>
    <row r="234" spans="1:36" x14ac:dyDescent="0.15">
      <c r="A234" s="2">
        <v>42173</v>
      </c>
      <c r="B234" s="42">
        <v>0.20346442000000001</v>
      </c>
      <c r="C234" s="12">
        <f t="shared" si="93"/>
        <v>17579.325887999999</v>
      </c>
      <c r="D234" s="12">
        <f>Výpar!J$18/30</f>
        <v>16333.186567164183</v>
      </c>
      <c r="E234" s="12">
        <f t="shared" si="94"/>
        <v>16823.18216417911</v>
      </c>
      <c r="F234" s="13">
        <f t="shared" si="113"/>
        <v>11664</v>
      </c>
      <c r="G234" s="13">
        <f t="shared" si="96"/>
        <v>7171.2000000000007</v>
      </c>
      <c r="H234" s="14">
        <f t="shared" si="96"/>
        <v>7171.2000000000007</v>
      </c>
      <c r="I234" s="15">
        <f t="shared" si="89"/>
        <v>26006.400000000001</v>
      </c>
      <c r="J234" s="15">
        <f t="shared" si="90"/>
        <v>-25250.256276179112</v>
      </c>
      <c r="K234" s="15">
        <f t="shared" si="97"/>
        <v>5409539.9020751752</v>
      </c>
      <c r="L234" s="15">
        <f t="shared" si="98"/>
        <v>4920347.1587289162</v>
      </c>
      <c r="N234" s="2">
        <v>42173</v>
      </c>
      <c r="O234" s="42">
        <f t="shared" si="91"/>
        <v>6.7152117718432505E-2</v>
      </c>
      <c r="P234" s="12">
        <f t="shared" si="99"/>
        <v>5801.9429708725684</v>
      </c>
      <c r="Q234" s="12">
        <f t="shared" si="100"/>
        <v>4665.4388059701505</v>
      </c>
      <c r="R234" s="12">
        <f t="shared" si="101"/>
        <v>4805.4019701492552</v>
      </c>
      <c r="S234" s="13">
        <f t="shared" si="102"/>
        <v>7171.2000000000007</v>
      </c>
      <c r="T234" s="13">
        <f t="shared" ref="T234:T297" si="115">IF(AG234-$AG$5&gt;0,AG234-$AG$5,0)</f>
        <v>0</v>
      </c>
      <c r="U234" s="14">
        <v>0</v>
      </c>
      <c r="V234" s="15">
        <f t="shared" si="114"/>
        <v>7171.2000000000007</v>
      </c>
      <c r="W234" s="15">
        <f t="shared" si="103"/>
        <v>-6174.6589992766867</v>
      </c>
      <c r="X234" s="15">
        <f t="shared" si="112"/>
        <v>6484409.4544719793</v>
      </c>
      <c r="Y234" s="15">
        <f t="shared" si="108"/>
        <v>3126707.8490414829</v>
      </c>
      <c r="Z234" s="15">
        <f t="shared" si="104"/>
        <v>6518000</v>
      </c>
      <c r="AB234" s="2">
        <v>42173</v>
      </c>
      <c r="AC234" s="12">
        <f t="shared" si="92"/>
        <v>1917.3967205851959</v>
      </c>
      <c r="AD234" s="12">
        <f t="shared" si="105"/>
        <v>1829.4470214179107</v>
      </c>
      <c r="AE234" s="12">
        <f t="shared" si="111"/>
        <v>1884.3304320604482</v>
      </c>
      <c r="AF234" s="13">
        <f t="shared" si="106"/>
        <v>4147.2</v>
      </c>
      <c r="AG234" s="36">
        <f t="shared" si="88"/>
        <v>4147.2</v>
      </c>
      <c r="AH234" s="15">
        <f t="shared" si="107"/>
        <v>-4114.1337114752523</v>
      </c>
      <c r="AI234" s="15">
        <f t="shared" si="109"/>
        <v>2895238.4357564854</v>
      </c>
      <c r="AJ234" s="15">
        <f t="shared" si="110"/>
        <v>0</v>
      </c>
    </row>
    <row r="235" spans="1:36" x14ac:dyDescent="0.15">
      <c r="A235" s="2">
        <v>42174</v>
      </c>
      <c r="B235" s="42">
        <v>0.19270351499999999</v>
      </c>
      <c r="C235" s="12">
        <f t="shared" si="93"/>
        <v>16649.583695999998</v>
      </c>
      <c r="D235" s="12">
        <f>Výpar!J$18/30</f>
        <v>16333.186567164183</v>
      </c>
      <c r="E235" s="12">
        <f t="shared" si="94"/>
        <v>16823.18216417911</v>
      </c>
      <c r="F235" s="13">
        <f t="shared" si="113"/>
        <v>11664</v>
      </c>
      <c r="G235" s="13">
        <f t="shared" si="96"/>
        <v>7171.2000000000007</v>
      </c>
      <c r="H235" s="14">
        <f t="shared" si="96"/>
        <v>7171.2000000000007</v>
      </c>
      <c r="I235" s="15">
        <f t="shared" si="89"/>
        <v>26006.400000000001</v>
      </c>
      <c r="J235" s="15">
        <f t="shared" si="90"/>
        <v>-26179.998468179114</v>
      </c>
      <c r="K235" s="15">
        <f t="shared" si="97"/>
        <v>5383359.9036069959</v>
      </c>
      <c r="L235" s="15">
        <f t="shared" si="98"/>
        <v>4650527.0638677329</v>
      </c>
      <c r="N235" s="2">
        <v>42174</v>
      </c>
      <c r="O235" s="42">
        <f t="shared" si="91"/>
        <v>6.3600550523947738E-2</v>
      </c>
      <c r="P235" s="12">
        <f t="shared" si="99"/>
        <v>5495.0875652690847</v>
      </c>
      <c r="Q235" s="12">
        <f t="shared" si="100"/>
        <v>4665.4388059701505</v>
      </c>
      <c r="R235" s="12">
        <f t="shared" si="101"/>
        <v>4805.4019701492552</v>
      </c>
      <c r="S235" s="13">
        <f t="shared" si="102"/>
        <v>7171.2000000000007</v>
      </c>
      <c r="T235" s="13">
        <f t="shared" si="115"/>
        <v>0</v>
      </c>
      <c r="U235" s="14">
        <v>0</v>
      </c>
      <c r="V235" s="15">
        <f t="shared" si="114"/>
        <v>7171.2000000000007</v>
      </c>
      <c r="W235" s="15">
        <f t="shared" si="103"/>
        <v>-6481.5144048801703</v>
      </c>
      <c r="X235" s="15">
        <f t="shared" si="112"/>
        <v>6477927.9400670994</v>
      </c>
      <c r="Y235" s="15">
        <f t="shared" si="108"/>
        <v>3080154.2747037024</v>
      </c>
      <c r="Z235" s="15">
        <f t="shared" si="104"/>
        <v>6518000</v>
      </c>
      <c r="AB235" s="2">
        <v>42174</v>
      </c>
      <c r="AC235" s="12">
        <f t="shared" si="92"/>
        <v>1815.9887006595063</v>
      </c>
      <c r="AD235" s="12">
        <f t="shared" si="105"/>
        <v>1829.4470214179107</v>
      </c>
      <c r="AE235" s="12">
        <f t="shared" si="111"/>
        <v>1884.3304320604482</v>
      </c>
      <c r="AF235" s="13">
        <f t="shared" si="106"/>
        <v>4147.2</v>
      </c>
      <c r="AG235" s="36">
        <f t="shared" ref="AG235:AG298" si="116">IF(AI234&gt;0,SUM(AF235:AF235),0)</f>
        <v>4147.2</v>
      </c>
      <c r="AH235" s="15">
        <f t="shared" si="107"/>
        <v>-4215.5417314009419</v>
      </c>
      <c r="AI235" s="15">
        <f t="shared" si="109"/>
        <v>2891022.8940250846</v>
      </c>
      <c r="AJ235" s="15">
        <f t="shared" si="110"/>
        <v>0</v>
      </c>
    </row>
    <row r="236" spans="1:36" x14ac:dyDescent="0.15">
      <c r="A236" s="2">
        <v>42175</v>
      </c>
      <c r="B236" s="42">
        <v>0.21183401299999999</v>
      </c>
      <c r="C236" s="12">
        <f t="shared" si="93"/>
        <v>18302.458723199998</v>
      </c>
      <c r="D236" s="12">
        <f>Výpar!J$18/30</f>
        <v>16333.186567164183</v>
      </c>
      <c r="E236" s="12">
        <f t="shared" si="94"/>
        <v>16823.18216417911</v>
      </c>
      <c r="F236" s="13">
        <f t="shared" si="113"/>
        <v>11664</v>
      </c>
      <c r="G236" s="13">
        <f t="shared" si="96"/>
        <v>7171.2000000000007</v>
      </c>
      <c r="H236" s="14">
        <f t="shared" si="96"/>
        <v>7171.2000000000007</v>
      </c>
      <c r="I236" s="15">
        <f t="shared" si="89"/>
        <v>26006.400000000001</v>
      </c>
      <c r="J236" s="15">
        <f t="shared" si="90"/>
        <v>-24527.123440979114</v>
      </c>
      <c r="K236" s="15">
        <f t="shared" si="97"/>
        <v>5358832.7801660169</v>
      </c>
      <c r="L236" s="15">
        <f t="shared" si="98"/>
        <v>4357832.7205927707</v>
      </c>
      <c r="N236" s="2">
        <v>42175</v>
      </c>
      <c r="O236" s="42">
        <f t="shared" si="91"/>
        <v>6.9914447831930321E-2</v>
      </c>
      <c r="P236" s="12">
        <f t="shared" si="99"/>
        <v>6040.6082926787794</v>
      </c>
      <c r="Q236" s="12">
        <f t="shared" si="100"/>
        <v>4665.4388059701505</v>
      </c>
      <c r="R236" s="12">
        <f t="shared" si="101"/>
        <v>4805.4019701492552</v>
      </c>
      <c r="S236" s="13">
        <f t="shared" si="102"/>
        <v>7171.2000000000007</v>
      </c>
      <c r="T236" s="13">
        <f t="shared" si="115"/>
        <v>82252.800000000003</v>
      </c>
      <c r="U236" s="14">
        <v>0</v>
      </c>
      <c r="V236" s="15">
        <f t="shared" si="114"/>
        <v>7171.2000000000007</v>
      </c>
      <c r="W236" s="15">
        <f t="shared" si="103"/>
        <v>76316.806322529534</v>
      </c>
      <c r="X236" s="15">
        <f t="shared" si="112"/>
        <v>6518000</v>
      </c>
      <c r="Y236" s="15">
        <f t="shared" si="108"/>
        <v>3156471.0810262319</v>
      </c>
      <c r="Z236" s="15">
        <f t="shared" si="104"/>
        <v>6518000</v>
      </c>
      <c r="AB236" s="2">
        <v>42175</v>
      </c>
      <c r="AC236" s="12">
        <f t="shared" si="92"/>
        <v>1996.2696270660085</v>
      </c>
      <c r="AD236" s="12">
        <f t="shared" si="105"/>
        <v>1829.4470214179107</v>
      </c>
      <c r="AE236" s="12">
        <f t="shared" si="111"/>
        <v>1884.3304320604482</v>
      </c>
      <c r="AF236" s="34">
        <f t="shared" ref="AF235:AF298" si="117">1*86400</f>
        <v>86400</v>
      </c>
      <c r="AG236" s="36">
        <f t="shared" si="116"/>
        <v>86400</v>
      </c>
      <c r="AH236" s="15">
        <f t="shared" si="107"/>
        <v>-86288.060804994442</v>
      </c>
      <c r="AI236" s="15">
        <f t="shared" si="109"/>
        <v>2804734.8332200903</v>
      </c>
      <c r="AJ236" s="15">
        <f t="shared" si="110"/>
        <v>0</v>
      </c>
    </row>
    <row r="237" spans="1:36" x14ac:dyDescent="0.15">
      <c r="A237" s="2">
        <v>42176</v>
      </c>
      <c r="B237" s="42">
        <v>0.20944270100000001</v>
      </c>
      <c r="C237" s="12">
        <f t="shared" si="93"/>
        <v>18095.849366400002</v>
      </c>
      <c r="D237" s="12">
        <f>Výpar!J$18/30</f>
        <v>16333.186567164183</v>
      </c>
      <c r="E237" s="12">
        <f t="shared" si="94"/>
        <v>16823.18216417911</v>
      </c>
      <c r="F237" s="13">
        <f t="shared" si="113"/>
        <v>11664</v>
      </c>
      <c r="G237" s="13">
        <f t="shared" si="96"/>
        <v>7171.2000000000007</v>
      </c>
      <c r="H237" s="14">
        <f t="shared" si="96"/>
        <v>7171.2000000000007</v>
      </c>
      <c r="I237" s="15">
        <f t="shared" si="89"/>
        <v>26006.400000000001</v>
      </c>
      <c r="J237" s="15">
        <f t="shared" si="90"/>
        <v>-24733.73279777911</v>
      </c>
      <c r="K237" s="15">
        <f t="shared" si="97"/>
        <v>5334099.0473682377</v>
      </c>
      <c r="L237" s="15">
        <f t="shared" si="98"/>
        <v>4040198.0351632293</v>
      </c>
      <c r="N237" s="2">
        <v>42176</v>
      </c>
      <c r="O237" s="42">
        <f t="shared" si="91"/>
        <v>6.9125210750943383E-2</v>
      </c>
      <c r="P237" s="12">
        <f t="shared" si="99"/>
        <v>5972.4182088815087</v>
      </c>
      <c r="Q237" s="12">
        <f t="shared" si="100"/>
        <v>4665.4388059701505</v>
      </c>
      <c r="R237" s="12">
        <f t="shared" si="101"/>
        <v>4805.4019701492552</v>
      </c>
      <c r="S237" s="13">
        <f t="shared" si="102"/>
        <v>7171.2000000000007</v>
      </c>
      <c r="T237" s="13">
        <f t="shared" si="115"/>
        <v>82252.800000000003</v>
      </c>
      <c r="U237" s="14">
        <v>0</v>
      </c>
      <c r="V237" s="15">
        <f t="shared" si="114"/>
        <v>7171.2000000000007</v>
      </c>
      <c r="W237" s="15">
        <f t="shared" si="103"/>
        <v>76248.616238732269</v>
      </c>
      <c r="X237" s="15">
        <f t="shared" si="112"/>
        <v>6518000</v>
      </c>
      <c r="Y237" s="15">
        <f t="shared" si="108"/>
        <v>3232719.6972649642</v>
      </c>
      <c r="Z237" s="15">
        <f t="shared" si="104"/>
        <v>6518000</v>
      </c>
      <c r="AB237" s="2">
        <v>42176</v>
      </c>
      <c r="AC237" s="12">
        <f t="shared" si="92"/>
        <v>1973.7345136211318</v>
      </c>
      <c r="AD237" s="12">
        <f t="shared" si="105"/>
        <v>1829.4470214179107</v>
      </c>
      <c r="AE237" s="12">
        <f t="shared" si="111"/>
        <v>1884.3304320604482</v>
      </c>
      <c r="AF237" s="34">
        <f t="shared" si="117"/>
        <v>86400</v>
      </c>
      <c r="AG237" s="36">
        <f t="shared" si="116"/>
        <v>86400</v>
      </c>
      <c r="AH237" s="15">
        <f t="shared" si="107"/>
        <v>-86310.595918439314</v>
      </c>
      <c r="AI237" s="15">
        <f t="shared" si="109"/>
        <v>2718424.2373016509</v>
      </c>
      <c r="AJ237" s="15">
        <f t="shared" si="110"/>
        <v>0</v>
      </c>
    </row>
    <row r="238" spans="1:36" x14ac:dyDescent="0.15">
      <c r="A238" s="2">
        <v>42177</v>
      </c>
      <c r="B238" s="42">
        <v>0.207051388</v>
      </c>
      <c r="C238" s="12">
        <f t="shared" si="93"/>
        <v>17889.239923199999</v>
      </c>
      <c r="D238" s="12">
        <f>Výpar!J$18/30</f>
        <v>16333.186567164183</v>
      </c>
      <c r="E238" s="12">
        <f t="shared" si="94"/>
        <v>16823.18216417911</v>
      </c>
      <c r="F238" s="13">
        <f t="shared" si="113"/>
        <v>11664</v>
      </c>
      <c r="G238" s="13">
        <f t="shared" si="96"/>
        <v>7171.2000000000007</v>
      </c>
      <c r="H238" s="14">
        <f t="shared" si="96"/>
        <v>7171.2000000000007</v>
      </c>
      <c r="I238" s="15">
        <f t="shared" si="89"/>
        <v>26006.400000000001</v>
      </c>
      <c r="J238" s="15">
        <f t="shared" si="90"/>
        <v>-24940.342240979113</v>
      </c>
      <c r="K238" s="15">
        <f t="shared" si="97"/>
        <v>5309158.7051272588</v>
      </c>
      <c r="L238" s="15">
        <f t="shared" si="98"/>
        <v>3697416.3980495092</v>
      </c>
      <c r="N238" s="2">
        <v>42177</v>
      </c>
      <c r="O238" s="42">
        <f t="shared" si="91"/>
        <v>6.8335973339912898E-2</v>
      </c>
      <c r="P238" s="12">
        <f t="shared" si="99"/>
        <v>5904.228096568474</v>
      </c>
      <c r="Q238" s="12">
        <f t="shared" si="100"/>
        <v>4665.4388059701505</v>
      </c>
      <c r="R238" s="12">
        <f t="shared" si="101"/>
        <v>4805.4019701492552</v>
      </c>
      <c r="S238" s="13">
        <f t="shared" si="102"/>
        <v>7171.2000000000007</v>
      </c>
      <c r="T238" s="13">
        <f t="shared" si="115"/>
        <v>82252.800000000003</v>
      </c>
      <c r="U238" s="14">
        <v>0</v>
      </c>
      <c r="V238" s="15">
        <f t="shared" si="114"/>
        <v>7171.2000000000007</v>
      </c>
      <c r="W238" s="15">
        <f t="shared" si="103"/>
        <v>76180.426126419217</v>
      </c>
      <c r="X238" s="15">
        <f t="shared" si="112"/>
        <v>6518000</v>
      </c>
      <c r="Y238" s="15">
        <f t="shared" si="108"/>
        <v>3308900.1233913833</v>
      </c>
      <c r="Z238" s="15">
        <f t="shared" si="104"/>
        <v>6518000</v>
      </c>
      <c r="AB238" s="2">
        <v>42177</v>
      </c>
      <c r="AC238" s="12">
        <f t="shared" si="92"/>
        <v>1951.1993907525102</v>
      </c>
      <c r="AD238" s="12">
        <f t="shared" si="105"/>
        <v>1829.4470214179107</v>
      </c>
      <c r="AE238" s="12">
        <f t="shared" si="111"/>
        <v>1884.3304320604482</v>
      </c>
      <c r="AF238" s="34">
        <f t="shared" si="117"/>
        <v>86400</v>
      </c>
      <c r="AG238" s="36">
        <f t="shared" si="116"/>
        <v>86400</v>
      </c>
      <c r="AH238" s="15">
        <f t="shared" si="107"/>
        <v>-86333.131041307934</v>
      </c>
      <c r="AI238" s="15">
        <f t="shared" si="109"/>
        <v>2632091.106260343</v>
      </c>
      <c r="AJ238" s="15">
        <f t="shared" si="110"/>
        <v>0</v>
      </c>
    </row>
    <row r="239" spans="1:36" x14ac:dyDescent="0.15">
      <c r="A239" s="2">
        <v>42178</v>
      </c>
      <c r="B239" s="42">
        <v>0.20226876399999999</v>
      </c>
      <c r="C239" s="12">
        <f t="shared" si="93"/>
        <v>17476.0212096</v>
      </c>
      <c r="D239" s="12">
        <f>Výpar!J$18/30</f>
        <v>16333.186567164183</v>
      </c>
      <c r="E239" s="12">
        <f t="shared" si="94"/>
        <v>16823.18216417911</v>
      </c>
      <c r="F239" s="13">
        <f t="shared" si="113"/>
        <v>11664</v>
      </c>
      <c r="G239" s="13">
        <f t="shared" si="96"/>
        <v>7171.2000000000007</v>
      </c>
      <c r="H239" s="14">
        <f t="shared" si="96"/>
        <v>7171.2000000000007</v>
      </c>
      <c r="I239" s="15">
        <f t="shared" si="89"/>
        <v>26006.400000000001</v>
      </c>
      <c r="J239" s="15">
        <f t="shared" si="90"/>
        <v>-25353.560954579112</v>
      </c>
      <c r="K239" s="15">
        <f t="shared" si="97"/>
        <v>5283805.1441726796</v>
      </c>
      <c r="L239" s="15">
        <f t="shared" si="98"/>
        <v>3328867.9812676096</v>
      </c>
      <c r="N239" s="2">
        <v>42178</v>
      </c>
      <c r="O239" s="42">
        <f t="shared" si="91"/>
        <v>6.6757499177939036E-2</v>
      </c>
      <c r="P239" s="12">
        <f t="shared" si="99"/>
        <v>5767.8479289739325</v>
      </c>
      <c r="Q239" s="12">
        <f t="shared" si="100"/>
        <v>4665.4388059701505</v>
      </c>
      <c r="R239" s="12">
        <f t="shared" si="101"/>
        <v>4805.4019701492552</v>
      </c>
      <c r="S239" s="13">
        <f t="shared" si="102"/>
        <v>7171.2000000000007</v>
      </c>
      <c r="T239" s="13">
        <f t="shared" si="115"/>
        <v>82252.800000000003</v>
      </c>
      <c r="U239" s="14">
        <v>0</v>
      </c>
      <c r="V239" s="15">
        <f t="shared" si="114"/>
        <v>7171.2000000000007</v>
      </c>
      <c r="W239" s="15">
        <f t="shared" si="103"/>
        <v>76044.045958824689</v>
      </c>
      <c r="X239" s="15">
        <f t="shared" si="112"/>
        <v>6518000</v>
      </c>
      <c r="Y239" s="15">
        <f t="shared" si="108"/>
        <v>3384944.1693502078</v>
      </c>
      <c r="Z239" s="15">
        <f t="shared" si="104"/>
        <v>6518000</v>
      </c>
      <c r="AB239" s="2">
        <v>42178</v>
      </c>
      <c r="AC239" s="12">
        <f t="shared" si="92"/>
        <v>1906.1291638627574</v>
      </c>
      <c r="AD239" s="12">
        <f t="shared" si="105"/>
        <v>1829.4470214179107</v>
      </c>
      <c r="AE239" s="12">
        <f t="shared" si="111"/>
        <v>1884.3304320604482</v>
      </c>
      <c r="AF239" s="34">
        <f t="shared" si="117"/>
        <v>86400</v>
      </c>
      <c r="AG239" s="36">
        <f t="shared" si="116"/>
        <v>86400</v>
      </c>
      <c r="AH239" s="15">
        <f t="shared" si="107"/>
        <v>-86378.201268197692</v>
      </c>
      <c r="AI239" s="15">
        <f t="shared" si="109"/>
        <v>2545712.9049921455</v>
      </c>
      <c r="AJ239" s="15">
        <f t="shared" si="110"/>
        <v>0</v>
      </c>
    </row>
    <row r="240" spans="1:36" x14ac:dyDescent="0.15">
      <c r="A240" s="2">
        <v>42179</v>
      </c>
      <c r="B240" s="42">
        <v>0.197486139</v>
      </c>
      <c r="C240" s="12">
        <f t="shared" si="93"/>
        <v>17062.802409600001</v>
      </c>
      <c r="D240" s="12">
        <f>Výpar!J$18/30</f>
        <v>16333.186567164183</v>
      </c>
      <c r="E240" s="12">
        <f t="shared" si="94"/>
        <v>16823.18216417911</v>
      </c>
      <c r="F240" s="13">
        <f t="shared" si="113"/>
        <v>11664</v>
      </c>
      <c r="G240" s="13">
        <f t="shared" si="96"/>
        <v>7171.2000000000007</v>
      </c>
      <c r="H240" s="14">
        <f t="shared" si="96"/>
        <v>7171.2000000000007</v>
      </c>
      <c r="I240" s="15">
        <f t="shared" si="89"/>
        <v>26006.400000000001</v>
      </c>
      <c r="J240" s="15">
        <f t="shared" si="90"/>
        <v>-25766.779754579111</v>
      </c>
      <c r="K240" s="15">
        <f t="shared" si="97"/>
        <v>5258038.3644181006</v>
      </c>
      <c r="L240" s="15">
        <f t="shared" si="98"/>
        <v>2934139.5659311311</v>
      </c>
      <c r="N240" s="2">
        <v>42179</v>
      </c>
      <c r="O240" s="42">
        <f t="shared" si="91"/>
        <v>6.5179024685921627E-2</v>
      </c>
      <c r="P240" s="12">
        <f t="shared" si="99"/>
        <v>5631.467732863629</v>
      </c>
      <c r="Q240" s="12">
        <f t="shared" si="100"/>
        <v>4665.4388059701505</v>
      </c>
      <c r="R240" s="12">
        <f t="shared" si="101"/>
        <v>4805.4019701492552</v>
      </c>
      <c r="S240" s="13">
        <f t="shared" si="102"/>
        <v>7171.2000000000007</v>
      </c>
      <c r="T240" s="13">
        <f t="shared" si="115"/>
        <v>82252.800000000003</v>
      </c>
      <c r="U240" s="14">
        <v>0</v>
      </c>
      <c r="V240" s="15">
        <f t="shared" si="114"/>
        <v>7171.2000000000007</v>
      </c>
      <c r="W240" s="15">
        <f t="shared" si="103"/>
        <v>75907.665762714372</v>
      </c>
      <c r="X240" s="15">
        <f t="shared" si="112"/>
        <v>6518000</v>
      </c>
      <c r="Y240" s="15">
        <f t="shared" si="108"/>
        <v>3460851.8351129224</v>
      </c>
      <c r="Z240" s="15">
        <f t="shared" si="104"/>
        <v>6518000</v>
      </c>
      <c r="AB240" s="2">
        <v>42179</v>
      </c>
      <c r="AC240" s="12">
        <f t="shared" si="92"/>
        <v>1861.05892754926</v>
      </c>
      <c r="AD240" s="12">
        <f t="shared" si="105"/>
        <v>1829.4470214179107</v>
      </c>
      <c r="AE240" s="12">
        <f t="shared" si="111"/>
        <v>1884.3304320604482</v>
      </c>
      <c r="AF240" s="34">
        <f t="shared" si="117"/>
        <v>86400</v>
      </c>
      <c r="AG240" s="36">
        <f t="shared" si="116"/>
        <v>86400</v>
      </c>
      <c r="AH240" s="15">
        <f t="shared" si="107"/>
        <v>-86423.271504511198</v>
      </c>
      <c r="AI240" s="15">
        <f t="shared" si="109"/>
        <v>2459289.6334876344</v>
      </c>
      <c r="AJ240" s="15">
        <f t="shared" si="110"/>
        <v>0</v>
      </c>
    </row>
    <row r="241" spans="1:36" x14ac:dyDescent="0.15">
      <c r="A241" s="2">
        <v>42180</v>
      </c>
      <c r="B241" s="42">
        <v>0.19389917100000001</v>
      </c>
      <c r="C241" s="12">
        <f t="shared" si="93"/>
        <v>16752.888374400001</v>
      </c>
      <c r="D241" s="12">
        <f>Výpar!J$18/30</f>
        <v>16333.186567164183</v>
      </c>
      <c r="E241" s="12">
        <f t="shared" si="94"/>
        <v>16823.18216417911</v>
      </c>
      <c r="F241" s="13">
        <f t="shared" si="113"/>
        <v>11664</v>
      </c>
      <c r="G241" s="13">
        <f t="shared" si="96"/>
        <v>7171.2000000000007</v>
      </c>
      <c r="H241" s="14">
        <f t="shared" si="96"/>
        <v>7171.2000000000007</v>
      </c>
      <c r="I241" s="15">
        <f t="shared" si="89"/>
        <v>26006.400000000001</v>
      </c>
      <c r="J241" s="15">
        <f t="shared" si="90"/>
        <v>-26076.69378977911</v>
      </c>
      <c r="K241" s="15">
        <f t="shared" si="97"/>
        <v>5231961.6706283214</v>
      </c>
      <c r="L241" s="15">
        <f t="shared" si="98"/>
        <v>2513024.5427696733</v>
      </c>
      <c r="N241" s="2">
        <v>42180</v>
      </c>
      <c r="O241" s="42">
        <f t="shared" si="91"/>
        <v>6.3995169064441207E-2</v>
      </c>
      <c r="P241" s="12">
        <f t="shared" si="99"/>
        <v>5529.1826071677206</v>
      </c>
      <c r="Q241" s="12">
        <f t="shared" si="100"/>
        <v>4665.4388059701505</v>
      </c>
      <c r="R241" s="12">
        <f t="shared" si="101"/>
        <v>4805.4019701492552</v>
      </c>
      <c r="S241" s="13">
        <f t="shared" si="102"/>
        <v>7171.2000000000007</v>
      </c>
      <c r="T241" s="13">
        <f t="shared" si="115"/>
        <v>82252.800000000003</v>
      </c>
      <c r="U241" s="14">
        <v>0</v>
      </c>
      <c r="V241" s="15">
        <f t="shared" si="114"/>
        <v>7171.2000000000007</v>
      </c>
      <c r="W241" s="15">
        <f t="shared" si="103"/>
        <v>75805.380637018476</v>
      </c>
      <c r="X241" s="15">
        <f t="shared" si="112"/>
        <v>6518000</v>
      </c>
      <c r="Y241" s="15">
        <f t="shared" si="108"/>
        <v>3536657.2157499408</v>
      </c>
      <c r="Z241" s="15">
        <f t="shared" si="104"/>
        <v>6518000</v>
      </c>
      <c r="AB241" s="2">
        <v>42180</v>
      </c>
      <c r="AC241" s="12">
        <f t="shared" si="92"/>
        <v>1827.2562573819446</v>
      </c>
      <c r="AD241" s="12">
        <f t="shared" si="105"/>
        <v>1829.4470214179107</v>
      </c>
      <c r="AE241" s="12">
        <f t="shared" si="111"/>
        <v>1884.3304320604482</v>
      </c>
      <c r="AF241" s="34">
        <f t="shared" si="117"/>
        <v>86400</v>
      </c>
      <c r="AG241" s="36">
        <f t="shared" si="116"/>
        <v>86400</v>
      </c>
      <c r="AH241" s="15">
        <f t="shared" si="107"/>
        <v>-86457.074174678506</v>
      </c>
      <c r="AI241" s="15">
        <f t="shared" si="109"/>
        <v>2372832.5593129559</v>
      </c>
      <c r="AJ241" s="15">
        <f t="shared" si="110"/>
        <v>0</v>
      </c>
    </row>
    <row r="242" spans="1:36" x14ac:dyDescent="0.15">
      <c r="A242" s="2">
        <v>42181</v>
      </c>
      <c r="B242" s="42">
        <v>0.19629048299999999</v>
      </c>
      <c r="C242" s="12">
        <f t="shared" si="93"/>
        <v>16959.497731199997</v>
      </c>
      <c r="D242" s="12">
        <f>Výpar!J$18/30</f>
        <v>16333.186567164183</v>
      </c>
      <c r="E242" s="12">
        <f t="shared" si="94"/>
        <v>16823.18216417911</v>
      </c>
      <c r="F242" s="13">
        <f t="shared" si="113"/>
        <v>11664</v>
      </c>
      <c r="G242" s="13">
        <f t="shared" si="96"/>
        <v>7171.2000000000007</v>
      </c>
      <c r="H242" s="14">
        <f t="shared" si="96"/>
        <v>7171.2000000000007</v>
      </c>
      <c r="I242" s="15">
        <f t="shared" si="89"/>
        <v>26006.400000000001</v>
      </c>
      <c r="J242" s="15">
        <f t="shared" si="90"/>
        <v>-25870.084432979114</v>
      </c>
      <c r="K242" s="15">
        <f t="shared" si="97"/>
        <v>5206091.5861953422</v>
      </c>
      <c r="L242" s="15">
        <f t="shared" si="98"/>
        <v>2066246.0445320364</v>
      </c>
      <c r="N242" s="2">
        <v>42181</v>
      </c>
      <c r="O242" s="42">
        <f t="shared" si="91"/>
        <v>6.4784406145428144E-2</v>
      </c>
      <c r="P242" s="12">
        <f t="shared" si="99"/>
        <v>5597.3726909649913</v>
      </c>
      <c r="Q242" s="12">
        <f t="shared" si="100"/>
        <v>4665.4388059701505</v>
      </c>
      <c r="R242" s="12">
        <f t="shared" si="101"/>
        <v>4805.4019701492552</v>
      </c>
      <c r="S242" s="13">
        <f t="shared" si="102"/>
        <v>7171.2000000000007</v>
      </c>
      <c r="T242" s="13">
        <f t="shared" si="115"/>
        <v>82252.800000000003</v>
      </c>
      <c r="U242" s="14">
        <v>0</v>
      </c>
      <c r="V242" s="15">
        <f t="shared" si="114"/>
        <v>7171.2000000000007</v>
      </c>
      <c r="W242" s="15">
        <f t="shared" si="103"/>
        <v>75873.57072081574</v>
      </c>
      <c r="X242" s="15">
        <f t="shared" si="112"/>
        <v>6518000</v>
      </c>
      <c r="Y242" s="15">
        <f t="shared" si="108"/>
        <v>3612530.7864707564</v>
      </c>
      <c r="Z242" s="15">
        <f t="shared" si="104"/>
        <v>6518000</v>
      </c>
      <c r="AB242" s="2">
        <v>42181</v>
      </c>
      <c r="AC242" s="12">
        <f t="shared" si="92"/>
        <v>1849.7913708268211</v>
      </c>
      <c r="AD242" s="12">
        <f t="shared" si="105"/>
        <v>1829.4470214179107</v>
      </c>
      <c r="AE242" s="12">
        <f t="shared" si="111"/>
        <v>1884.3304320604482</v>
      </c>
      <c r="AF242" s="34">
        <f t="shared" si="117"/>
        <v>86400</v>
      </c>
      <c r="AG242" s="36">
        <f t="shared" si="116"/>
        <v>86400</v>
      </c>
      <c r="AH242" s="15">
        <f t="shared" si="107"/>
        <v>-86434.539061233634</v>
      </c>
      <c r="AI242" s="15">
        <f t="shared" si="109"/>
        <v>2286398.0202517221</v>
      </c>
      <c r="AJ242" s="15">
        <f t="shared" si="110"/>
        <v>0</v>
      </c>
    </row>
    <row r="243" spans="1:36" x14ac:dyDescent="0.15">
      <c r="A243" s="2">
        <v>42182</v>
      </c>
      <c r="B243" s="42">
        <v>0.195094827</v>
      </c>
      <c r="C243" s="12">
        <f t="shared" si="93"/>
        <v>16856.193052800001</v>
      </c>
      <c r="D243" s="12">
        <f>Výpar!J$18/30</f>
        <v>16333.186567164183</v>
      </c>
      <c r="E243" s="12">
        <f t="shared" si="94"/>
        <v>16823.18216417911</v>
      </c>
      <c r="F243" s="13">
        <f t="shared" si="113"/>
        <v>11664</v>
      </c>
      <c r="G243" s="13">
        <f t="shared" si="96"/>
        <v>7171.2000000000007</v>
      </c>
      <c r="H243" s="14">
        <f t="shared" si="96"/>
        <v>7171.2000000000007</v>
      </c>
      <c r="I243" s="15">
        <f t="shared" si="89"/>
        <v>26006.400000000001</v>
      </c>
      <c r="J243" s="15">
        <f t="shared" si="90"/>
        <v>-25973.389111379111</v>
      </c>
      <c r="K243" s="15">
        <f t="shared" si="97"/>
        <v>5180118.1970839631</v>
      </c>
      <c r="L243" s="15">
        <f t="shared" si="98"/>
        <v>1593390.8525046203</v>
      </c>
      <c r="N243" s="2">
        <v>42182</v>
      </c>
      <c r="O243" s="42">
        <f t="shared" si="91"/>
        <v>6.4389787604934676E-2</v>
      </c>
      <c r="P243" s="12">
        <f t="shared" si="99"/>
        <v>5563.2776490663564</v>
      </c>
      <c r="Q243" s="12">
        <f t="shared" si="100"/>
        <v>4665.4388059701505</v>
      </c>
      <c r="R243" s="12">
        <f t="shared" si="101"/>
        <v>4805.4019701492552</v>
      </c>
      <c r="S243" s="13">
        <f t="shared" si="102"/>
        <v>7171.2000000000007</v>
      </c>
      <c r="T243" s="13">
        <f t="shared" si="115"/>
        <v>82252.800000000003</v>
      </c>
      <c r="U243" s="14">
        <v>0</v>
      </c>
      <c r="V243" s="15">
        <f t="shared" si="114"/>
        <v>7171.2000000000007</v>
      </c>
      <c r="W243" s="15">
        <f t="shared" si="103"/>
        <v>75839.475678917108</v>
      </c>
      <c r="X243" s="15">
        <f t="shared" si="112"/>
        <v>6518000</v>
      </c>
      <c r="Y243" s="15">
        <f t="shared" si="108"/>
        <v>3688370.2621496734</v>
      </c>
      <c r="Z243" s="15">
        <f t="shared" si="104"/>
        <v>6518000</v>
      </c>
      <c r="AB243" s="2">
        <v>42182</v>
      </c>
      <c r="AC243" s="12">
        <f t="shared" si="92"/>
        <v>1838.5238141043828</v>
      </c>
      <c r="AD243" s="12">
        <f t="shared" si="105"/>
        <v>1829.4470214179107</v>
      </c>
      <c r="AE243" s="12">
        <f t="shared" si="111"/>
        <v>1884.3304320604482</v>
      </c>
      <c r="AF243" s="34">
        <f t="shared" si="117"/>
        <v>86400</v>
      </c>
      <c r="AG243" s="36">
        <f t="shared" si="116"/>
        <v>86400</v>
      </c>
      <c r="AH243" s="15">
        <f t="shared" si="107"/>
        <v>-86445.80661795607</v>
      </c>
      <c r="AI243" s="15">
        <f t="shared" si="109"/>
        <v>2199952.2136337659</v>
      </c>
      <c r="AJ243" s="15">
        <f t="shared" si="110"/>
        <v>0</v>
      </c>
    </row>
    <row r="244" spans="1:36" x14ac:dyDescent="0.15">
      <c r="A244" s="2">
        <v>42183</v>
      </c>
      <c r="B244" s="42">
        <v>0.19987745100000001</v>
      </c>
      <c r="C244" s="12">
        <f t="shared" si="93"/>
        <v>17269.4117664</v>
      </c>
      <c r="D244" s="12">
        <f>Výpar!J$18/30</f>
        <v>16333.186567164183</v>
      </c>
      <c r="E244" s="12">
        <f t="shared" si="94"/>
        <v>16823.18216417911</v>
      </c>
      <c r="F244" s="13">
        <f t="shared" si="113"/>
        <v>11664</v>
      </c>
      <c r="G244" s="13">
        <f t="shared" si="96"/>
        <v>7171.2000000000007</v>
      </c>
      <c r="H244" s="14">
        <f t="shared" si="96"/>
        <v>7171.2000000000007</v>
      </c>
      <c r="I244" s="15">
        <f t="shared" si="89"/>
        <v>26006.400000000001</v>
      </c>
      <c r="J244" s="15">
        <f t="shared" si="90"/>
        <v>-25560.170397779111</v>
      </c>
      <c r="K244" s="15">
        <f t="shared" si="97"/>
        <v>5154558.0266861841</v>
      </c>
      <c r="L244" s="15">
        <f t="shared" si="98"/>
        <v>1095388.7087930255</v>
      </c>
      <c r="N244" s="2">
        <v>42183</v>
      </c>
      <c r="O244" s="42">
        <f t="shared" si="91"/>
        <v>6.5968261766908565E-2</v>
      </c>
      <c r="P244" s="12">
        <f t="shared" si="99"/>
        <v>5699.6578166608997</v>
      </c>
      <c r="Q244" s="12">
        <f t="shared" si="100"/>
        <v>4665.4388059701505</v>
      </c>
      <c r="R244" s="12">
        <f t="shared" si="101"/>
        <v>4805.4019701492552</v>
      </c>
      <c r="S244" s="13">
        <f t="shared" si="102"/>
        <v>7171.2000000000007</v>
      </c>
      <c r="T244" s="13">
        <f t="shared" si="115"/>
        <v>82252.800000000003</v>
      </c>
      <c r="U244" s="14">
        <v>0</v>
      </c>
      <c r="V244" s="15">
        <f t="shared" si="114"/>
        <v>7171.2000000000007</v>
      </c>
      <c r="W244" s="15">
        <f t="shared" si="103"/>
        <v>75975.855846511637</v>
      </c>
      <c r="X244" s="15">
        <f t="shared" si="112"/>
        <v>6518000</v>
      </c>
      <c r="Y244" s="15">
        <f t="shared" si="108"/>
        <v>3764346.1179961851</v>
      </c>
      <c r="Z244" s="15">
        <f t="shared" si="104"/>
        <v>6518000</v>
      </c>
      <c r="AB244" s="2">
        <v>42183</v>
      </c>
      <c r="AC244" s="12">
        <f t="shared" si="92"/>
        <v>1883.5940409941363</v>
      </c>
      <c r="AD244" s="12">
        <f t="shared" si="105"/>
        <v>1829.4470214179107</v>
      </c>
      <c r="AE244" s="12">
        <f t="shared" si="111"/>
        <v>1884.3304320604482</v>
      </c>
      <c r="AF244" s="34">
        <f t="shared" si="117"/>
        <v>86400</v>
      </c>
      <c r="AG244" s="36">
        <f t="shared" si="116"/>
        <v>86400</v>
      </c>
      <c r="AH244" s="15">
        <f t="shared" si="107"/>
        <v>-86400.736391066312</v>
      </c>
      <c r="AI244" s="15">
        <f t="shared" si="109"/>
        <v>2113551.4772426998</v>
      </c>
      <c r="AJ244" s="15">
        <f t="shared" si="110"/>
        <v>0</v>
      </c>
    </row>
    <row r="245" spans="1:36" x14ac:dyDescent="0.15">
      <c r="A245" s="2">
        <v>42184</v>
      </c>
      <c r="B245" s="42">
        <v>0.22161718899999999</v>
      </c>
      <c r="C245" s="12">
        <f t="shared" si="93"/>
        <v>19147.725129599999</v>
      </c>
      <c r="D245" s="12">
        <f>Výpar!J$18/30</f>
        <v>16333.186567164183</v>
      </c>
      <c r="E245" s="12">
        <f t="shared" si="94"/>
        <v>16823.18216417911</v>
      </c>
      <c r="F245" s="13">
        <f t="shared" si="113"/>
        <v>11664</v>
      </c>
      <c r="G245" s="13">
        <f t="shared" si="96"/>
        <v>7171.2000000000007</v>
      </c>
      <c r="H245" s="14">
        <f t="shared" si="96"/>
        <v>7171.2000000000007</v>
      </c>
      <c r="I245" s="15">
        <f t="shared" si="89"/>
        <v>26006.400000000001</v>
      </c>
      <c r="J245" s="15">
        <f t="shared" si="90"/>
        <v>-23681.857034579112</v>
      </c>
      <c r="K245" s="15">
        <f t="shared" si="97"/>
        <v>5130876.1696516052</v>
      </c>
      <c r="L245" s="15">
        <f t="shared" si="98"/>
        <v>575583.02141005173</v>
      </c>
      <c r="N245" s="2">
        <v>42184</v>
      </c>
      <c r="O245" s="42">
        <f t="shared" si="91"/>
        <v>7.3143321884760512E-2</v>
      </c>
      <c r="P245" s="12">
        <f t="shared" si="99"/>
        <v>6319.5830108433083</v>
      </c>
      <c r="Q245" s="12">
        <f t="shared" si="100"/>
        <v>4665.4388059701505</v>
      </c>
      <c r="R245" s="12">
        <f t="shared" si="101"/>
        <v>4805.4019701492552</v>
      </c>
      <c r="S245" s="13">
        <f t="shared" si="102"/>
        <v>7171.2000000000007</v>
      </c>
      <c r="T245" s="13">
        <f t="shared" si="115"/>
        <v>82252.800000000003</v>
      </c>
      <c r="U245" s="14">
        <v>0</v>
      </c>
      <c r="V245" s="15">
        <f t="shared" si="114"/>
        <v>7171.2000000000007</v>
      </c>
      <c r="W245" s="15">
        <f t="shared" si="103"/>
        <v>76595.78104069407</v>
      </c>
      <c r="X245" s="15">
        <f t="shared" si="112"/>
        <v>6518000</v>
      </c>
      <c r="Y245" s="15">
        <f t="shared" si="108"/>
        <v>3840941.8990368792</v>
      </c>
      <c r="Z245" s="15">
        <f t="shared" si="104"/>
        <v>6518000</v>
      </c>
      <c r="AB245" s="2">
        <v>42184</v>
      </c>
      <c r="AC245" s="12">
        <f t="shared" si="92"/>
        <v>2088.4637786494045</v>
      </c>
      <c r="AD245" s="12">
        <f t="shared" si="105"/>
        <v>1829.4470214179107</v>
      </c>
      <c r="AE245" s="12">
        <f t="shared" si="111"/>
        <v>1884.3304320604482</v>
      </c>
      <c r="AF245" s="34">
        <f t="shared" si="117"/>
        <v>86400</v>
      </c>
      <c r="AG245" s="36">
        <f t="shared" si="116"/>
        <v>86400</v>
      </c>
      <c r="AH245" s="15">
        <f t="shared" si="107"/>
        <v>-86195.866653411053</v>
      </c>
      <c r="AI245" s="15">
        <f t="shared" si="109"/>
        <v>2027355.6105892889</v>
      </c>
      <c r="AJ245" s="15">
        <f t="shared" si="110"/>
        <v>0</v>
      </c>
    </row>
    <row r="246" spans="1:36" x14ac:dyDescent="0.15">
      <c r="A246" s="2">
        <v>42185</v>
      </c>
      <c r="B246" s="42">
        <v>0.207051388</v>
      </c>
      <c r="C246" s="12">
        <f t="shared" si="93"/>
        <v>17889.239923199999</v>
      </c>
      <c r="D246" s="12">
        <f>Výpar!J$18/30</f>
        <v>16333.186567164183</v>
      </c>
      <c r="E246" s="12">
        <f t="shared" si="94"/>
        <v>16823.18216417911</v>
      </c>
      <c r="F246" s="13">
        <f t="shared" si="113"/>
        <v>11664</v>
      </c>
      <c r="G246" s="13">
        <f t="shared" si="96"/>
        <v>7171.2000000000007</v>
      </c>
      <c r="H246" s="14">
        <f t="shared" si="96"/>
        <v>7171.2000000000007</v>
      </c>
      <c r="I246" s="15">
        <f t="shared" si="89"/>
        <v>26006.400000000001</v>
      </c>
      <c r="J246" s="15">
        <f t="shared" si="90"/>
        <v>-24940.342240979113</v>
      </c>
      <c r="K246" s="15">
        <f t="shared" si="97"/>
        <v>5105935.8274106262</v>
      </c>
      <c r="L246" s="15">
        <f t="shared" si="98"/>
        <v>29578.506579698995</v>
      </c>
      <c r="N246" s="2">
        <v>42185</v>
      </c>
      <c r="O246" s="42">
        <f t="shared" si="91"/>
        <v>6.8335973339912898E-2</v>
      </c>
      <c r="P246" s="12">
        <f t="shared" si="99"/>
        <v>5904.228096568474</v>
      </c>
      <c r="Q246" s="12">
        <f t="shared" si="100"/>
        <v>4665.4388059701505</v>
      </c>
      <c r="R246" s="12">
        <f t="shared" si="101"/>
        <v>4805.4019701492552</v>
      </c>
      <c r="S246" s="13">
        <f t="shared" si="102"/>
        <v>7171.2000000000007</v>
      </c>
      <c r="T246" s="13">
        <f t="shared" si="115"/>
        <v>82252.800000000003</v>
      </c>
      <c r="U246" s="14">
        <v>0</v>
      </c>
      <c r="V246" s="15">
        <f t="shared" si="114"/>
        <v>7171.2000000000007</v>
      </c>
      <c r="W246" s="15">
        <f t="shared" si="103"/>
        <v>76180.426126419217</v>
      </c>
      <c r="X246" s="15">
        <f t="shared" si="112"/>
        <v>6518000</v>
      </c>
      <c r="Y246" s="15">
        <f t="shared" si="108"/>
        <v>3917122.3251632983</v>
      </c>
      <c r="Z246" s="15">
        <f t="shared" si="104"/>
        <v>6518000</v>
      </c>
      <c r="AB246" s="2">
        <v>42185</v>
      </c>
      <c r="AC246" s="12">
        <f t="shared" si="92"/>
        <v>1951.1993907525102</v>
      </c>
      <c r="AD246" s="12">
        <f t="shared" si="105"/>
        <v>1829.4470214179107</v>
      </c>
      <c r="AE246" s="12">
        <f t="shared" si="111"/>
        <v>1884.3304320604482</v>
      </c>
      <c r="AF246" s="34">
        <f t="shared" si="117"/>
        <v>86400</v>
      </c>
      <c r="AG246" s="36">
        <f t="shared" si="116"/>
        <v>86400</v>
      </c>
      <c r="AH246" s="15">
        <f t="shared" si="107"/>
        <v>-86333.131041307934</v>
      </c>
      <c r="AI246" s="15">
        <f t="shared" si="109"/>
        <v>1941022.4795479809</v>
      </c>
      <c r="AJ246" s="15">
        <f t="shared" si="110"/>
        <v>0</v>
      </c>
    </row>
    <row r="247" spans="1:36" x14ac:dyDescent="0.15">
      <c r="A247" s="2">
        <v>42186</v>
      </c>
      <c r="B247" s="42">
        <v>0.20226876399999999</v>
      </c>
      <c r="C247" s="12">
        <f t="shared" si="93"/>
        <v>17476.0212096</v>
      </c>
      <c r="D247" s="12">
        <f>Výpar!$K$18/31</f>
        <v>22387.33928571429</v>
      </c>
      <c r="E247" s="12">
        <f t="shared" si="94"/>
        <v>23058.959464285719</v>
      </c>
      <c r="F247" s="13">
        <f t="shared" si="113"/>
        <v>11664</v>
      </c>
      <c r="G247" s="13">
        <f t="shared" si="96"/>
        <v>7171.2000000000007</v>
      </c>
      <c r="H247" s="14">
        <f t="shared" si="96"/>
        <v>7171.2000000000007</v>
      </c>
      <c r="I247" s="15">
        <f t="shared" si="89"/>
        <v>26006.400000000001</v>
      </c>
      <c r="J247" s="15">
        <f t="shared" si="90"/>
        <v>-31589.338254685721</v>
      </c>
      <c r="K247" s="15">
        <f t="shared" si="97"/>
        <v>5074346.4891559407</v>
      </c>
      <c r="L247" s="15">
        <f t="shared" si="98"/>
        <v>0</v>
      </c>
      <c r="N247" s="2">
        <v>42186</v>
      </c>
      <c r="O247" s="42">
        <f t="shared" si="91"/>
        <v>6.6757499177939036E-2</v>
      </c>
      <c r="P247" s="12">
        <f t="shared" si="99"/>
        <v>5767.8479289739325</v>
      </c>
      <c r="Q247" s="12">
        <f t="shared" si="100"/>
        <v>6394.7571428571437</v>
      </c>
      <c r="R247" s="12">
        <f t="shared" si="101"/>
        <v>6586.5998571428581</v>
      </c>
      <c r="S247" s="13">
        <f t="shared" si="102"/>
        <v>7171.2000000000007</v>
      </c>
      <c r="T247" s="13">
        <f t="shared" si="115"/>
        <v>82252.800000000003</v>
      </c>
      <c r="U247" s="14">
        <v>0</v>
      </c>
      <c r="V247" s="15">
        <f t="shared" si="114"/>
        <v>7171.2000000000007</v>
      </c>
      <c r="W247" s="15">
        <f t="shared" si="103"/>
        <v>74262.848071831075</v>
      </c>
      <c r="X247" s="15">
        <f t="shared" si="112"/>
        <v>6518000</v>
      </c>
      <c r="Y247" s="15">
        <f t="shared" si="108"/>
        <v>3991385.1732351296</v>
      </c>
      <c r="Z247" s="15">
        <f t="shared" si="104"/>
        <v>6518000</v>
      </c>
      <c r="AB247" s="2">
        <v>42186</v>
      </c>
      <c r="AC247" s="12">
        <f t="shared" si="92"/>
        <v>1906.1291638627574</v>
      </c>
      <c r="AD247" s="12">
        <f t="shared" si="105"/>
        <v>2507.5603591071431</v>
      </c>
      <c r="AE247" s="12">
        <f t="shared" si="111"/>
        <v>2582.7871698803574</v>
      </c>
      <c r="AF247" s="34">
        <f t="shared" si="117"/>
        <v>86400</v>
      </c>
      <c r="AG247" s="36">
        <f t="shared" si="116"/>
        <v>86400</v>
      </c>
      <c r="AH247" s="15">
        <f t="shared" si="107"/>
        <v>-87076.658006017591</v>
      </c>
      <c r="AI247" s="15">
        <f t="shared" si="109"/>
        <v>1853945.8215419634</v>
      </c>
      <c r="AJ247" s="15">
        <f t="shared" si="110"/>
        <v>0</v>
      </c>
    </row>
    <row r="248" spans="1:36" x14ac:dyDescent="0.15">
      <c r="A248" s="2">
        <v>42187</v>
      </c>
      <c r="B248" s="42">
        <v>0.19987745100000001</v>
      </c>
      <c r="C248" s="12">
        <f t="shared" si="93"/>
        <v>17269.4117664</v>
      </c>
      <c r="D248" s="12">
        <f>Výpar!$K$18/31</f>
        <v>22387.33928571429</v>
      </c>
      <c r="E248" s="12">
        <f t="shared" si="94"/>
        <v>23058.959464285719</v>
      </c>
      <c r="F248" s="13">
        <f t="shared" si="113"/>
        <v>11664</v>
      </c>
      <c r="G248" s="13">
        <f t="shared" si="96"/>
        <v>7171.2000000000007</v>
      </c>
      <c r="H248" s="14">
        <f t="shared" si="96"/>
        <v>7171.2000000000007</v>
      </c>
      <c r="I248" s="15">
        <f t="shared" si="89"/>
        <v>26006.400000000001</v>
      </c>
      <c r="J248" s="15">
        <f t="shared" si="90"/>
        <v>-31795.94769788572</v>
      </c>
      <c r="K248" s="15">
        <f t="shared" si="97"/>
        <v>5042550.5414580554</v>
      </c>
      <c r="L248" s="15">
        <f t="shared" si="98"/>
        <v>0</v>
      </c>
      <c r="N248" s="2">
        <v>42187</v>
      </c>
      <c r="O248" s="42">
        <f t="shared" si="91"/>
        <v>6.5968261766908565E-2</v>
      </c>
      <c r="P248" s="12">
        <f t="shared" si="99"/>
        <v>5699.6578166608997</v>
      </c>
      <c r="Q248" s="12">
        <f t="shared" si="100"/>
        <v>6394.7571428571437</v>
      </c>
      <c r="R248" s="12">
        <f t="shared" si="101"/>
        <v>6586.5998571428581</v>
      </c>
      <c r="S248" s="13">
        <f t="shared" si="102"/>
        <v>7171.2000000000007</v>
      </c>
      <c r="T248" s="13">
        <f t="shared" si="115"/>
        <v>82252.800000000003</v>
      </c>
      <c r="U248" s="14">
        <v>0</v>
      </c>
      <c r="V248" s="15">
        <f t="shared" si="114"/>
        <v>7171.2000000000007</v>
      </c>
      <c r="W248" s="15">
        <f t="shared" si="103"/>
        <v>74194.657959518037</v>
      </c>
      <c r="X248" s="15">
        <f t="shared" si="112"/>
        <v>6518000</v>
      </c>
      <c r="Y248" s="15">
        <f t="shared" si="108"/>
        <v>4065579.8311946476</v>
      </c>
      <c r="Z248" s="15">
        <f t="shared" si="104"/>
        <v>6518000</v>
      </c>
      <c r="AB248" s="2">
        <v>42187</v>
      </c>
      <c r="AC248" s="12">
        <f t="shared" si="92"/>
        <v>1883.5940409941363</v>
      </c>
      <c r="AD248" s="12">
        <f t="shared" si="105"/>
        <v>2507.5603591071431</v>
      </c>
      <c r="AE248" s="12">
        <f t="shared" si="111"/>
        <v>2582.7871698803574</v>
      </c>
      <c r="AF248" s="34">
        <f t="shared" si="117"/>
        <v>86400</v>
      </c>
      <c r="AG248" s="36">
        <f t="shared" si="116"/>
        <v>86400</v>
      </c>
      <c r="AH248" s="15">
        <f t="shared" si="107"/>
        <v>-87099.193128886211</v>
      </c>
      <c r="AI248" s="15">
        <f t="shared" si="109"/>
        <v>1766846.6284130772</v>
      </c>
      <c r="AJ248" s="15">
        <f t="shared" si="110"/>
        <v>0</v>
      </c>
    </row>
    <row r="249" spans="1:36" x14ac:dyDescent="0.15">
      <c r="A249" s="2">
        <v>42188</v>
      </c>
      <c r="B249" s="42">
        <v>0.20226876399999999</v>
      </c>
      <c r="C249" s="12">
        <f t="shared" si="93"/>
        <v>17476.0212096</v>
      </c>
      <c r="D249" s="12">
        <f>Výpar!$K$18/31</f>
        <v>22387.33928571429</v>
      </c>
      <c r="E249" s="12">
        <f t="shared" si="94"/>
        <v>23058.959464285719</v>
      </c>
      <c r="F249" s="13">
        <f t="shared" si="113"/>
        <v>11664</v>
      </c>
      <c r="G249" s="13">
        <f t="shared" si="96"/>
        <v>7171.2000000000007</v>
      </c>
      <c r="H249" s="14">
        <f t="shared" si="96"/>
        <v>7171.2000000000007</v>
      </c>
      <c r="I249" s="15">
        <f t="shared" si="89"/>
        <v>26006.400000000001</v>
      </c>
      <c r="J249" s="15">
        <f t="shared" si="90"/>
        <v>-31589.338254685721</v>
      </c>
      <c r="K249" s="15">
        <f t="shared" si="97"/>
        <v>5010961.2032033699</v>
      </c>
      <c r="L249" s="15">
        <f t="shared" si="98"/>
        <v>0</v>
      </c>
      <c r="N249" s="2">
        <v>42188</v>
      </c>
      <c r="O249" s="42">
        <f t="shared" si="91"/>
        <v>6.6757499177939036E-2</v>
      </c>
      <c r="P249" s="12">
        <f t="shared" si="99"/>
        <v>5767.8479289739325</v>
      </c>
      <c r="Q249" s="12">
        <f t="shared" si="100"/>
        <v>6394.7571428571437</v>
      </c>
      <c r="R249" s="12">
        <f t="shared" si="101"/>
        <v>6586.5998571428581</v>
      </c>
      <c r="S249" s="13">
        <f t="shared" si="102"/>
        <v>7171.2000000000007</v>
      </c>
      <c r="T249" s="13">
        <f t="shared" si="115"/>
        <v>82252.800000000003</v>
      </c>
      <c r="U249" s="14">
        <v>0</v>
      </c>
      <c r="V249" s="15">
        <f t="shared" si="114"/>
        <v>7171.2000000000007</v>
      </c>
      <c r="W249" s="15">
        <f t="shared" si="103"/>
        <v>74262.848071831075</v>
      </c>
      <c r="X249" s="15">
        <f t="shared" si="112"/>
        <v>6518000</v>
      </c>
      <c r="Y249" s="15">
        <f t="shared" si="108"/>
        <v>4139842.6792664789</v>
      </c>
      <c r="Z249" s="15">
        <f t="shared" si="104"/>
        <v>6518000</v>
      </c>
      <c r="AB249" s="2">
        <v>42188</v>
      </c>
      <c r="AC249" s="12">
        <f t="shared" si="92"/>
        <v>1906.1291638627574</v>
      </c>
      <c r="AD249" s="12">
        <f t="shared" si="105"/>
        <v>2507.5603591071431</v>
      </c>
      <c r="AE249" s="12">
        <f t="shared" si="111"/>
        <v>2582.7871698803574</v>
      </c>
      <c r="AF249" s="34">
        <f t="shared" si="117"/>
        <v>86400</v>
      </c>
      <c r="AG249" s="36">
        <f t="shared" si="116"/>
        <v>86400</v>
      </c>
      <c r="AH249" s="15">
        <f t="shared" si="107"/>
        <v>-87076.658006017591</v>
      </c>
      <c r="AI249" s="15">
        <f t="shared" si="109"/>
        <v>1679769.9704070596</v>
      </c>
      <c r="AJ249" s="15">
        <f t="shared" si="110"/>
        <v>0</v>
      </c>
    </row>
    <row r="250" spans="1:36" x14ac:dyDescent="0.15">
      <c r="A250" s="2">
        <v>42189</v>
      </c>
      <c r="B250" s="42">
        <v>0.20226876399999999</v>
      </c>
      <c r="C250" s="12">
        <f t="shared" si="93"/>
        <v>17476.0212096</v>
      </c>
      <c r="D250" s="12">
        <f>Výpar!$K$18/31</f>
        <v>22387.33928571429</v>
      </c>
      <c r="E250" s="12">
        <f t="shared" si="94"/>
        <v>23058.959464285719</v>
      </c>
      <c r="F250" s="13">
        <f t="shared" si="113"/>
        <v>11664</v>
      </c>
      <c r="G250" s="13">
        <f t="shared" si="96"/>
        <v>7171.2000000000007</v>
      </c>
      <c r="H250" s="14">
        <f t="shared" si="96"/>
        <v>7171.2000000000007</v>
      </c>
      <c r="I250" s="15">
        <f t="shared" si="89"/>
        <v>26006.400000000001</v>
      </c>
      <c r="J250" s="15">
        <f t="shared" si="90"/>
        <v>-31589.338254685721</v>
      </c>
      <c r="K250" s="15">
        <f t="shared" si="97"/>
        <v>4979371.8649486843</v>
      </c>
      <c r="L250" s="15">
        <f t="shared" si="98"/>
        <v>0</v>
      </c>
      <c r="N250" s="2">
        <v>42189</v>
      </c>
      <c r="O250" s="42">
        <f t="shared" si="91"/>
        <v>6.6757499177939036E-2</v>
      </c>
      <c r="P250" s="12">
        <f t="shared" si="99"/>
        <v>5767.8479289739325</v>
      </c>
      <c r="Q250" s="12">
        <f t="shared" si="100"/>
        <v>6394.7571428571437</v>
      </c>
      <c r="R250" s="12">
        <f t="shared" si="101"/>
        <v>6586.5998571428581</v>
      </c>
      <c r="S250" s="13">
        <f t="shared" si="102"/>
        <v>7171.2000000000007</v>
      </c>
      <c r="T250" s="13">
        <f t="shared" si="115"/>
        <v>82252.800000000003</v>
      </c>
      <c r="U250" s="14">
        <v>0</v>
      </c>
      <c r="V250" s="15">
        <f t="shared" si="114"/>
        <v>7171.2000000000007</v>
      </c>
      <c r="W250" s="15">
        <f t="shared" si="103"/>
        <v>74262.848071831075</v>
      </c>
      <c r="X250" s="15">
        <f t="shared" si="112"/>
        <v>6518000</v>
      </c>
      <c r="Y250" s="15">
        <f t="shared" si="108"/>
        <v>4214105.5273383101</v>
      </c>
      <c r="Z250" s="15">
        <f t="shared" si="104"/>
        <v>6518000</v>
      </c>
      <c r="AB250" s="2">
        <v>42189</v>
      </c>
      <c r="AC250" s="12">
        <f t="shared" si="92"/>
        <v>1906.1291638627574</v>
      </c>
      <c r="AD250" s="12">
        <f t="shared" si="105"/>
        <v>2507.5603591071431</v>
      </c>
      <c r="AE250" s="12">
        <f t="shared" si="111"/>
        <v>2582.7871698803574</v>
      </c>
      <c r="AF250" s="34">
        <f t="shared" si="117"/>
        <v>86400</v>
      </c>
      <c r="AG250" s="36">
        <f t="shared" si="116"/>
        <v>86400</v>
      </c>
      <c r="AH250" s="15">
        <f t="shared" si="107"/>
        <v>-87076.658006017591</v>
      </c>
      <c r="AI250" s="15">
        <f t="shared" si="109"/>
        <v>1592693.3124010421</v>
      </c>
      <c r="AJ250" s="15">
        <f t="shared" si="110"/>
        <v>0</v>
      </c>
    </row>
    <row r="251" spans="1:36" x14ac:dyDescent="0.15">
      <c r="A251" s="2">
        <v>42190</v>
      </c>
      <c r="B251" s="42">
        <v>0.197486139</v>
      </c>
      <c r="C251" s="12">
        <f t="shared" si="93"/>
        <v>17062.802409600001</v>
      </c>
      <c r="D251" s="12">
        <f>Výpar!$K$18/31</f>
        <v>22387.33928571429</v>
      </c>
      <c r="E251" s="12">
        <f t="shared" si="94"/>
        <v>23058.959464285719</v>
      </c>
      <c r="F251" s="13">
        <f t="shared" si="113"/>
        <v>11664</v>
      </c>
      <c r="G251" s="13">
        <f t="shared" si="96"/>
        <v>7171.2000000000007</v>
      </c>
      <c r="H251" s="14">
        <f t="shared" si="96"/>
        <v>7171.2000000000007</v>
      </c>
      <c r="I251" s="15">
        <f t="shared" si="89"/>
        <v>26006.400000000001</v>
      </c>
      <c r="J251" s="15">
        <f t="shared" si="90"/>
        <v>-32002.55705468572</v>
      </c>
      <c r="K251" s="15">
        <f t="shared" si="97"/>
        <v>4947369.3078939989</v>
      </c>
      <c r="L251" s="15">
        <f t="shared" si="98"/>
        <v>0</v>
      </c>
      <c r="N251" s="2">
        <v>42190</v>
      </c>
      <c r="O251" s="42">
        <f t="shared" si="91"/>
        <v>6.5179024685921627E-2</v>
      </c>
      <c r="P251" s="12">
        <f t="shared" si="99"/>
        <v>5631.467732863629</v>
      </c>
      <c r="Q251" s="12">
        <f t="shared" si="100"/>
        <v>6394.7571428571437</v>
      </c>
      <c r="R251" s="12">
        <f t="shared" si="101"/>
        <v>6586.5998571428581</v>
      </c>
      <c r="S251" s="13">
        <f t="shared" si="102"/>
        <v>7171.2000000000007</v>
      </c>
      <c r="T251" s="13">
        <f t="shared" si="115"/>
        <v>82252.800000000003</v>
      </c>
      <c r="U251" s="14">
        <v>0</v>
      </c>
      <c r="V251" s="15">
        <f t="shared" si="114"/>
        <v>7171.2000000000007</v>
      </c>
      <c r="W251" s="15">
        <f t="shared" si="103"/>
        <v>74126.467875720773</v>
      </c>
      <c r="X251" s="15">
        <f t="shared" si="112"/>
        <v>6518000</v>
      </c>
      <c r="Y251" s="15">
        <f t="shared" si="108"/>
        <v>4288231.9952140311</v>
      </c>
      <c r="Z251" s="15">
        <f t="shared" si="104"/>
        <v>6518000</v>
      </c>
      <c r="AB251" s="2">
        <v>42190</v>
      </c>
      <c r="AC251" s="12">
        <f t="shared" si="92"/>
        <v>1861.05892754926</v>
      </c>
      <c r="AD251" s="12">
        <f t="shared" si="105"/>
        <v>2507.5603591071431</v>
      </c>
      <c r="AE251" s="12">
        <f t="shared" si="111"/>
        <v>2582.7871698803574</v>
      </c>
      <c r="AF251" s="34">
        <f t="shared" si="117"/>
        <v>86400</v>
      </c>
      <c r="AG251" s="36">
        <f t="shared" si="116"/>
        <v>86400</v>
      </c>
      <c r="AH251" s="15">
        <f t="shared" si="107"/>
        <v>-87121.728242331097</v>
      </c>
      <c r="AI251" s="15">
        <f t="shared" si="109"/>
        <v>1505571.5841587109</v>
      </c>
      <c r="AJ251" s="15">
        <f t="shared" si="110"/>
        <v>0</v>
      </c>
    </row>
    <row r="252" spans="1:36" x14ac:dyDescent="0.15">
      <c r="A252" s="2">
        <v>42191</v>
      </c>
      <c r="B252" s="42">
        <v>0.189116546</v>
      </c>
      <c r="C252" s="12">
        <f t="shared" si="93"/>
        <v>16339.669574399999</v>
      </c>
      <c r="D252" s="12">
        <f>Výpar!$K$18/31</f>
        <v>22387.33928571429</v>
      </c>
      <c r="E252" s="12">
        <f t="shared" si="94"/>
        <v>23058.959464285719</v>
      </c>
      <c r="F252" s="13">
        <f t="shared" si="113"/>
        <v>11664</v>
      </c>
      <c r="G252" s="13">
        <f t="shared" si="96"/>
        <v>7171.2000000000007</v>
      </c>
      <c r="H252" s="14">
        <f t="shared" si="96"/>
        <v>7171.2000000000007</v>
      </c>
      <c r="I252" s="15">
        <f t="shared" si="89"/>
        <v>26006.400000000001</v>
      </c>
      <c r="J252" s="15">
        <f t="shared" si="90"/>
        <v>-32725.689889885722</v>
      </c>
      <c r="K252" s="15">
        <f t="shared" si="97"/>
        <v>4914643.6180041134</v>
      </c>
      <c r="L252" s="15">
        <f t="shared" si="98"/>
        <v>0</v>
      </c>
      <c r="N252" s="2">
        <v>42191</v>
      </c>
      <c r="O252" s="42">
        <f t="shared" si="91"/>
        <v>6.2416694572423798E-2</v>
      </c>
      <c r="P252" s="12">
        <f t="shared" si="99"/>
        <v>5392.8024110574161</v>
      </c>
      <c r="Q252" s="12">
        <f t="shared" si="100"/>
        <v>6394.7571428571437</v>
      </c>
      <c r="R252" s="12">
        <f t="shared" si="101"/>
        <v>6586.5998571428581</v>
      </c>
      <c r="S252" s="13">
        <f t="shared" si="102"/>
        <v>7171.2000000000007</v>
      </c>
      <c r="T252" s="13">
        <f t="shared" si="115"/>
        <v>82252.800000000003</v>
      </c>
      <c r="U252" s="14">
        <v>0</v>
      </c>
      <c r="V252" s="15">
        <f t="shared" si="114"/>
        <v>7171.2000000000007</v>
      </c>
      <c r="W252" s="15">
        <f t="shared" si="103"/>
        <v>73887.80255391456</v>
      </c>
      <c r="X252" s="15">
        <f t="shared" si="112"/>
        <v>6518000</v>
      </c>
      <c r="Y252" s="15">
        <f t="shared" si="108"/>
        <v>4362119.7977679456</v>
      </c>
      <c r="Z252" s="15">
        <f t="shared" si="104"/>
        <v>6518000</v>
      </c>
      <c r="AB252" s="2">
        <v>42191</v>
      </c>
      <c r="AC252" s="12">
        <f t="shared" si="92"/>
        <v>1782.186021068447</v>
      </c>
      <c r="AD252" s="12">
        <f t="shared" si="105"/>
        <v>2507.5603591071431</v>
      </c>
      <c r="AE252" s="12">
        <f t="shared" si="111"/>
        <v>2582.7871698803574</v>
      </c>
      <c r="AF252" s="34">
        <f t="shared" si="117"/>
        <v>86400</v>
      </c>
      <c r="AG252" s="36">
        <f t="shared" si="116"/>
        <v>86400</v>
      </c>
      <c r="AH252" s="15">
        <f t="shared" si="107"/>
        <v>-87200.601148811897</v>
      </c>
      <c r="AI252" s="15">
        <f t="shared" si="109"/>
        <v>1418370.983009899</v>
      </c>
      <c r="AJ252" s="15">
        <f t="shared" si="110"/>
        <v>0</v>
      </c>
    </row>
    <row r="253" spans="1:36" x14ac:dyDescent="0.15">
      <c r="A253" s="2">
        <v>42192</v>
      </c>
      <c r="B253" s="42">
        <v>0.19389917100000001</v>
      </c>
      <c r="C253" s="12">
        <f t="shared" si="93"/>
        <v>16752.888374400001</v>
      </c>
      <c r="D253" s="12">
        <f>Výpar!$K$18/31</f>
        <v>22387.33928571429</v>
      </c>
      <c r="E253" s="12">
        <f t="shared" si="94"/>
        <v>23058.959464285719</v>
      </c>
      <c r="F253" s="13">
        <f t="shared" si="113"/>
        <v>11664</v>
      </c>
      <c r="G253" s="13">
        <f t="shared" si="96"/>
        <v>7171.2000000000007</v>
      </c>
      <c r="H253" s="14">
        <f t="shared" si="96"/>
        <v>7171.2000000000007</v>
      </c>
      <c r="I253" s="15">
        <f t="shared" si="89"/>
        <v>26006.400000000001</v>
      </c>
      <c r="J253" s="15">
        <f t="shared" si="90"/>
        <v>-32312.471089885719</v>
      </c>
      <c r="K253" s="15">
        <f t="shared" si="97"/>
        <v>4882331.1469142279</v>
      </c>
      <c r="L253" s="15">
        <f t="shared" si="98"/>
        <v>0</v>
      </c>
      <c r="N253" s="2">
        <v>42192</v>
      </c>
      <c r="O253" s="42">
        <f t="shared" si="91"/>
        <v>6.3995169064441207E-2</v>
      </c>
      <c r="P253" s="12">
        <f t="shared" si="99"/>
        <v>5529.1826071677206</v>
      </c>
      <c r="Q253" s="12">
        <f t="shared" si="100"/>
        <v>6394.7571428571437</v>
      </c>
      <c r="R253" s="12">
        <f t="shared" si="101"/>
        <v>6586.5998571428581</v>
      </c>
      <c r="S253" s="13">
        <f t="shared" si="102"/>
        <v>7171.2000000000007</v>
      </c>
      <c r="T253" s="13">
        <f t="shared" si="115"/>
        <v>82252.800000000003</v>
      </c>
      <c r="U253" s="14">
        <v>0</v>
      </c>
      <c r="V253" s="15">
        <f t="shared" si="114"/>
        <v>7171.2000000000007</v>
      </c>
      <c r="W253" s="15">
        <f t="shared" si="103"/>
        <v>74024.182750024862</v>
      </c>
      <c r="X253" s="15">
        <f t="shared" si="112"/>
        <v>6518000</v>
      </c>
      <c r="Y253" s="15">
        <f t="shared" si="108"/>
        <v>4436143.9805179704</v>
      </c>
      <c r="Z253" s="15">
        <f t="shared" si="104"/>
        <v>6518000</v>
      </c>
      <c r="AB253" s="2">
        <v>42192</v>
      </c>
      <c r="AC253" s="12">
        <f t="shared" si="92"/>
        <v>1827.2562573819446</v>
      </c>
      <c r="AD253" s="12">
        <f t="shared" si="105"/>
        <v>2507.5603591071431</v>
      </c>
      <c r="AE253" s="12">
        <f t="shared" si="111"/>
        <v>2582.7871698803574</v>
      </c>
      <c r="AF253" s="34">
        <f t="shared" si="117"/>
        <v>86400</v>
      </c>
      <c r="AG253" s="36">
        <f t="shared" si="116"/>
        <v>86400</v>
      </c>
      <c r="AH253" s="15">
        <f t="shared" si="107"/>
        <v>-87155.530912498405</v>
      </c>
      <c r="AI253" s="15">
        <f t="shared" si="109"/>
        <v>1331215.4520974006</v>
      </c>
      <c r="AJ253" s="15">
        <f t="shared" si="110"/>
        <v>0</v>
      </c>
    </row>
    <row r="254" spans="1:36" x14ac:dyDescent="0.15">
      <c r="A254" s="2">
        <v>42193</v>
      </c>
      <c r="B254" s="42">
        <v>0.186743558</v>
      </c>
      <c r="C254" s="12">
        <f t="shared" si="93"/>
        <v>16134.643411200001</v>
      </c>
      <c r="D254" s="12">
        <f>Výpar!$K$18/31</f>
        <v>22387.33928571429</v>
      </c>
      <c r="E254" s="12">
        <f t="shared" si="94"/>
        <v>23058.959464285719</v>
      </c>
      <c r="F254" s="13">
        <f t="shared" si="113"/>
        <v>11664</v>
      </c>
      <c r="G254" s="13">
        <f t="shared" si="96"/>
        <v>7171.2000000000007</v>
      </c>
      <c r="H254" s="14">
        <f t="shared" si="96"/>
        <v>7171.2000000000007</v>
      </c>
      <c r="I254" s="15">
        <f t="shared" si="89"/>
        <v>26006.400000000001</v>
      </c>
      <c r="J254" s="15">
        <f t="shared" si="90"/>
        <v>-32930.716053085722</v>
      </c>
      <c r="K254" s="15">
        <f t="shared" si="97"/>
        <v>4849400.4308611425</v>
      </c>
      <c r="L254" s="15">
        <f t="shared" si="98"/>
        <v>0</v>
      </c>
      <c r="N254" s="2">
        <v>42193</v>
      </c>
      <c r="O254" s="42">
        <f t="shared" si="91"/>
        <v>6.1633505209288821E-2</v>
      </c>
      <c r="P254" s="12">
        <f t="shared" si="99"/>
        <v>5325.1348500825543</v>
      </c>
      <c r="Q254" s="12">
        <f t="shared" si="100"/>
        <v>6394.7571428571437</v>
      </c>
      <c r="R254" s="12">
        <f t="shared" si="101"/>
        <v>6586.5998571428581</v>
      </c>
      <c r="S254" s="13">
        <f t="shared" si="102"/>
        <v>7171.2000000000007</v>
      </c>
      <c r="T254" s="13">
        <f t="shared" si="115"/>
        <v>82252.800000000003</v>
      </c>
      <c r="U254" s="14">
        <v>0</v>
      </c>
      <c r="V254" s="15">
        <f t="shared" si="114"/>
        <v>7171.2000000000007</v>
      </c>
      <c r="W254" s="15">
        <f t="shared" si="103"/>
        <v>73820.134992939697</v>
      </c>
      <c r="X254" s="15">
        <f t="shared" si="112"/>
        <v>6518000</v>
      </c>
      <c r="Y254" s="15">
        <f t="shared" si="108"/>
        <v>4509964.1155109098</v>
      </c>
      <c r="Z254" s="15">
        <f t="shared" si="104"/>
        <v>6518000</v>
      </c>
      <c r="AB254" s="2">
        <v>42193</v>
      </c>
      <c r="AC254" s="12">
        <f t="shared" si="92"/>
        <v>1759.8235883188388</v>
      </c>
      <c r="AD254" s="12">
        <f t="shared" si="105"/>
        <v>2507.5603591071431</v>
      </c>
      <c r="AE254" s="12">
        <f t="shared" si="111"/>
        <v>2582.7871698803574</v>
      </c>
      <c r="AF254" s="34">
        <f t="shared" si="117"/>
        <v>86400</v>
      </c>
      <c r="AG254" s="36">
        <f t="shared" si="116"/>
        <v>86400</v>
      </c>
      <c r="AH254" s="15">
        <f t="shared" si="107"/>
        <v>-87222.963581561518</v>
      </c>
      <c r="AI254" s="15">
        <f t="shared" si="109"/>
        <v>1243992.488515839</v>
      </c>
      <c r="AJ254" s="15">
        <f t="shared" si="110"/>
        <v>0</v>
      </c>
    </row>
    <row r="255" spans="1:36" x14ac:dyDescent="0.15">
      <c r="A255" s="2">
        <v>42194</v>
      </c>
      <c r="B255" s="42">
        <v>0.15582141599999999</v>
      </c>
      <c r="C255" s="12">
        <f t="shared" si="93"/>
        <v>13462.9703424</v>
      </c>
      <c r="D255" s="12">
        <f>Výpar!$K$18/31</f>
        <v>22387.33928571429</v>
      </c>
      <c r="E255" s="12">
        <f t="shared" si="94"/>
        <v>23058.959464285719</v>
      </c>
      <c r="F255" s="13">
        <f t="shared" si="113"/>
        <v>11664</v>
      </c>
      <c r="G255" s="13">
        <f t="shared" si="96"/>
        <v>7171.2000000000007</v>
      </c>
      <c r="H255" s="14">
        <f t="shared" si="96"/>
        <v>7171.2000000000007</v>
      </c>
      <c r="I255" s="15">
        <f t="shared" si="89"/>
        <v>26006.400000000001</v>
      </c>
      <c r="J255" s="15">
        <f t="shared" si="90"/>
        <v>-35602.389121885717</v>
      </c>
      <c r="K255" s="15">
        <f t="shared" si="97"/>
        <v>4813798.0417392571</v>
      </c>
      <c r="L255" s="15">
        <f t="shared" si="98"/>
        <v>0</v>
      </c>
      <c r="N255" s="2">
        <v>42194</v>
      </c>
      <c r="O255" s="42">
        <f t="shared" si="91"/>
        <v>5.1427851957039174E-2</v>
      </c>
      <c r="P255" s="12">
        <f t="shared" si="99"/>
        <v>4443.3664090881848</v>
      </c>
      <c r="Q255" s="12">
        <f t="shared" si="100"/>
        <v>6394.7571428571437</v>
      </c>
      <c r="R255" s="12">
        <f t="shared" si="101"/>
        <v>6586.5998571428581</v>
      </c>
      <c r="S255" s="13">
        <f t="shared" si="102"/>
        <v>7171.2000000000007</v>
      </c>
      <c r="T255" s="13">
        <f t="shared" si="115"/>
        <v>82252.800000000003</v>
      </c>
      <c r="U255" s="14">
        <v>0</v>
      </c>
      <c r="V255" s="15">
        <f t="shared" si="114"/>
        <v>7171.2000000000007</v>
      </c>
      <c r="W255" s="15">
        <f t="shared" si="103"/>
        <v>72938.366551945321</v>
      </c>
      <c r="X255" s="15">
        <f t="shared" si="112"/>
        <v>6518000</v>
      </c>
      <c r="Y255" s="15">
        <f t="shared" si="108"/>
        <v>4582902.4820628548</v>
      </c>
      <c r="Z255" s="15">
        <f t="shared" si="104"/>
        <v>6518000</v>
      </c>
      <c r="AB255" s="2">
        <v>42194</v>
      </c>
      <c r="AC255" s="12">
        <f t="shared" si="92"/>
        <v>1468.4212209453697</v>
      </c>
      <c r="AD255" s="12">
        <f t="shared" si="105"/>
        <v>2507.5603591071431</v>
      </c>
      <c r="AE255" s="12">
        <f t="shared" si="111"/>
        <v>2582.7871698803574</v>
      </c>
      <c r="AF255" s="34">
        <f t="shared" si="117"/>
        <v>86400</v>
      </c>
      <c r="AG255" s="36">
        <f t="shared" si="116"/>
        <v>86400</v>
      </c>
      <c r="AH255" s="15">
        <f t="shared" si="107"/>
        <v>-87514.365948934981</v>
      </c>
      <c r="AI255" s="15">
        <f t="shared" si="109"/>
        <v>1156478.1225669039</v>
      </c>
      <c r="AJ255" s="15">
        <f t="shared" si="110"/>
        <v>0</v>
      </c>
    </row>
    <row r="256" spans="1:36" x14ac:dyDescent="0.15">
      <c r="A256" s="2">
        <v>42195</v>
      </c>
      <c r="B256" s="42">
        <v>0.134456671</v>
      </c>
      <c r="C256" s="12">
        <f t="shared" si="93"/>
        <v>11617.056374399999</v>
      </c>
      <c r="D256" s="12">
        <f>Výpar!$K$18/31</f>
        <v>22387.33928571429</v>
      </c>
      <c r="E256" s="12">
        <f t="shared" si="94"/>
        <v>23058.959464285719</v>
      </c>
      <c r="F256" s="13">
        <f t="shared" si="113"/>
        <v>11664</v>
      </c>
      <c r="G256" s="13">
        <f t="shared" si="96"/>
        <v>7171.2000000000007</v>
      </c>
      <c r="H256" s="14">
        <f t="shared" si="96"/>
        <v>7171.2000000000007</v>
      </c>
      <c r="I256" s="15">
        <f t="shared" si="89"/>
        <v>26006.400000000001</v>
      </c>
      <c r="J256" s="15">
        <f t="shared" si="90"/>
        <v>-37448.303089885725</v>
      </c>
      <c r="K256" s="15">
        <f t="shared" si="97"/>
        <v>4776349.7386493711</v>
      </c>
      <c r="L256" s="15">
        <f t="shared" si="98"/>
        <v>0</v>
      </c>
      <c r="N256" s="2">
        <v>42195</v>
      </c>
      <c r="O256" s="42">
        <f t="shared" si="91"/>
        <v>4.437655585689404E-2</v>
      </c>
      <c r="P256" s="12">
        <f t="shared" si="99"/>
        <v>3834.134426035645</v>
      </c>
      <c r="Q256" s="12">
        <f t="shared" si="100"/>
        <v>6394.7571428571437</v>
      </c>
      <c r="R256" s="12">
        <f t="shared" si="101"/>
        <v>6586.5998571428581</v>
      </c>
      <c r="S256" s="13">
        <f t="shared" si="102"/>
        <v>7171.2000000000007</v>
      </c>
      <c r="T256" s="13">
        <f t="shared" si="115"/>
        <v>82252.800000000003</v>
      </c>
      <c r="U256" s="14">
        <v>0</v>
      </c>
      <c r="V256" s="15">
        <f t="shared" si="114"/>
        <v>7171.2000000000007</v>
      </c>
      <c r="W256" s="15">
        <f t="shared" si="103"/>
        <v>72329.134568892783</v>
      </c>
      <c r="X256" s="15">
        <f t="shared" si="112"/>
        <v>6518000</v>
      </c>
      <c r="Y256" s="15">
        <f t="shared" si="108"/>
        <v>4655231.6166317472</v>
      </c>
      <c r="Z256" s="15">
        <f t="shared" si="104"/>
        <v>6518000</v>
      </c>
      <c r="AB256" s="2">
        <v>42195</v>
      </c>
      <c r="AC256" s="12">
        <f t="shared" si="92"/>
        <v>1267.085321532888</v>
      </c>
      <c r="AD256" s="12">
        <f t="shared" si="105"/>
        <v>2507.5603591071431</v>
      </c>
      <c r="AE256" s="12">
        <f t="shared" si="111"/>
        <v>2582.7871698803574</v>
      </c>
      <c r="AF256" s="34">
        <f t="shared" si="117"/>
        <v>86400</v>
      </c>
      <c r="AG256" s="36">
        <f t="shared" si="116"/>
        <v>86400</v>
      </c>
      <c r="AH256" s="15">
        <f t="shared" si="107"/>
        <v>-87715.701848347468</v>
      </c>
      <c r="AI256" s="15">
        <f t="shared" si="109"/>
        <v>1068762.4207185565</v>
      </c>
      <c r="AJ256" s="15">
        <f t="shared" si="110"/>
        <v>0</v>
      </c>
    </row>
    <row r="257" spans="1:36" x14ac:dyDescent="0.15">
      <c r="A257" s="2">
        <v>42196</v>
      </c>
      <c r="B257" s="42">
        <v>0.13921049999999999</v>
      </c>
      <c r="C257" s="12">
        <f t="shared" si="93"/>
        <v>12027.787199999999</v>
      </c>
      <c r="D257" s="12">
        <f>Výpar!$K$18/31</f>
        <v>22387.33928571429</v>
      </c>
      <c r="E257" s="12">
        <f t="shared" si="94"/>
        <v>23058.959464285719</v>
      </c>
      <c r="F257" s="13">
        <f t="shared" si="113"/>
        <v>11664</v>
      </c>
      <c r="G257" s="13">
        <f t="shared" si="96"/>
        <v>7171.2000000000007</v>
      </c>
      <c r="H257" s="14">
        <f t="shared" si="96"/>
        <v>7171.2000000000007</v>
      </c>
      <c r="I257" s="15">
        <f t="shared" si="89"/>
        <v>26006.400000000001</v>
      </c>
      <c r="J257" s="15">
        <f t="shared" si="90"/>
        <v>-37037.572264285722</v>
      </c>
      <c r="K257" s="15">
        <f t="shared" si="97"/>
        <v>4739312.1663850853</v>
      </c>
      <c r="L257" s="15">
        <f t="shared" si="98"/>
        <v>0</v>
      </c>
      <c r="N257" s="2">
        <v>42196</v>
      </c>
      <c r="O257" s="42">
        <f t="shared" si="91"/>
        <v>4.5945526415094327E-2</v>
      </c>
      <c r="P257" s="12">
        <f t="shared" si="99"/>
        <v>3969.6934822641497</v>
      </c>
      <c r="Q257" s="12">
        <f t="shared" si="100"/>
        <v>6394.7571428571437</v>
      </c>
      <c r="R257" s="12">
        <f t="shared" si="101"/>
        <v>6586.5998571428581</v>
      </c>
      <c r="S257" s="13">
        <f t="shared" si="102"/>
        <v>7171.2000000000007</v>
      </c>
      <c r="T257" s="13">
        <f t="shared" si="115"/>
        <v>82252.800000000003</v>
      </c>
      <c r="U257" s="14">
        <v>0</v>
      </c>
      <c r="V257" s="15">
        <f t="shared" si="114"/>
        <v>7171.2000000000007</v>
      </c>
      <c r="W257" s="15">
        <f t="shared" si="103"/>
        <v>72464.69362512129</v>
      </c>
      <c r="X257" s="15">
        <f t="shared" si="112"/>
        <v>6518000</v>
      </c>
      <c r="Y257" s="15">
        <f t="shared" si="108"/>
        <v>4727696.3102568686</v>
      </c>
      <c r="Z257" s="15">
        <f t="shared" si="104"/>
        <v>6518000</v>
      </c>
      <c r="AB257" s="2">
        <v>42196</v>
      </c>
      <c r="AC257" s="12">
        <f t="shared" si="92"/>
        <v>1311.8841916981128</v>
      </c>
      <c r="AD257" s="12">
        <f t="shared" si="105"/>
        <v>2507.5603591071431</v>
      </c>
      <c r="AE257" s="12">
        <f t="shared" si="111"/>
        <v>2582.7871698803574</v>
      </c>
      <c r="AF257" s="34">
        <f t="shared" si="117"/>
        <v>86400</v>
      </c>
      <c r="AG257" s="36">
        <f t="shared" si="116"/>
        <v>86400</v>
      </c>
      <c r="AH257" s="15">
        <f t="shared" si="107"/>
        <v>-87670.902978182232</v>
      </c>
      <c r="AI257" s="15">
        <f t="shared" si="109"/>
        <v>981091.51774037431</v>
      </c>
      <c r="AJ257" s="15">
        <f t="shared" si="110"/>
        <v>0</v>
      </c>
    </row>
    <row r="258" spans="1:36" x14ac:dyDescent="0.15">
      <c r="A258" s="2">
        <v>42197</v>
      </c>
      <c r="B258" s="42">
        <v>0.18321156199999999</v>
      </c>
      <c r="C258" s="12">
        <f t="shared" si="93"/>
        <v>15829.4789568</v>
      </c>
      <c r="D258" s="12">
        <f>Výpar!$K$18/31</f>
        <v>22387.33928571429</v>
      </c>
      <c r="E258" s="12">
        <f t="shared" si="94"/>
        <v>23058.959464285719</v>
      </c>
      <c r="F258" s="13">
        <f t="shared" si="113"/>
        <v>11664</v>
      </c>
      <c r="G258" s="13">
        <f t="shared" si="96"/>
        <v>7171.2000000000007</v>
      </c>
      <c r="H258" s="14">
        <f t="shared" si="96"/>
        <v>7171.2000000000007</v>
      </c>
      <c r="I258" s="15">
        <f t="shared" si="89"/>
        <v>26006.400000000001</v>
      </c>
      <c r="J258" s="15">
        <f t="shared" si="90"/>
        <v>-33235.880507485723</v>
      </c>
      <c r="K258" s="15">
        <f t="shared" si="97"/>
        <v>4706076.2858775994</v>
      </c>
      <c r="L258" s="15">
        <f t="shared" si="98"/>
        <v>0</v>
      </c>
      <c r="N258" s="2">
        <v>42197</v>
      </c>
      <c r="O258" s="42">
        <f t="shared" si="91"/>
        <v>6.0467792741364282E-2</v>
      </c>
      <c r="P258" s="12">
        <f t="shared" si="99"/>
        <v>5224.4172928538737</v>
      </c>
      <c r="Q258" s="12">
        <f t="shared" si="100"/>
        <v>6394.7571428571437</v>
      </c>
      <c r="R258" s="12">
        <f t="shared" si="101"/>
        <v>6586.5998571428581</v>
      </c>
      <c r="S258" s="13">
        <f t="shared" si="102"/>
        <v>7171.2000000000007</v>
      </c>
      <c r="T258" s="13">
        <f t="shared" si="115"/>
        <v>82252.800000000003</v>
      </c>
      <c r="U258" s="14">
        <v>0</v>
      </c>
      <c r="V258" s="15">
        <f t="shared" si="114"/>
        <v>7171.2000000000007</v>
      </c>
      <c r="W258" s="15">
        <f t="shared" si="103"/>
        <v>73719.417435711017</v>
      </c>
      <c r="X258" s="15">
        <f t="shared" si="112"/>
        <v>6518000</v>
      </c>
      <c r="Y258" s="15">
        <f t="shared" si="108"/>
        <v>4801415.7276925799</v>
      </c>
      <c r="Z258" s="15">
        <f t="shared" si="104"/>
        <v>6518000</v>
      </c>
      <c r="AB258" s="2">
        <v>42197</v>
      </c>
      <c r="AC258" s="12">
        <f t="shared" si="92"/>
        <v>1726.5389602373291</v>
      </c>
      <c r="AD258" s="12">
        <f t="shared" si="105"/>
        <v>2507.5603591071431</v>
      </c>
      <c r="AE258" s="12">
        <f t="shared" si="111"/>
        <v>2582.7871698803574</v>
      </c>
      <c r="AF258" s="34">
        <f t="shared" si="117"/>
        <v>86400</v>
      </c>
      <c r="AG258" s="36">
        <f t="shared" si="116"/>
        <v>86400</v>
      </c>
      <c r="AH258" s="15">
        <f t="shared" si="107"/>
        <v>-87256.248209643018</v>
      </c>
      <c r="AI258" s="15">
        <f t="shared" si="109"/>
        <v>893835.26953073125</v>
      </c>
      <c r="AJ258" s="15">
        <f t="shared" si="110"/>
        <v>0</v>
      </c>
    </row>
    <row r="259" spans="1:36" x14ac:dyDescent="0.15">
      <c r="A259" s="2">
        <v>42198</v>
      </c>
      <c r="B259" s="42">
        <v>0.13565101800000001</v>
      </c>
      <c r="C259" s="12">
        <f t="shared" si="93"/>
        <v>11720.2479552</v>
      </c>
      <c r="D259" s="12">
        <f>Výpar!$K$18/31</f>
        <v>22387.33928571429</v>
      </c>
      <c r="E259" s="12">
        <f t="shared" si="94"/>
        <v>23058.959464285719</v>
      </c>
      <c r="F259" s="13">
        <f t="shared" si="113"/>
        <v>11664</v>
      </c>
      <c r="G259" s="13">
        <f t="shared" si="96"/>
        <v>7171.2000000000007</v>
      </c>
      <c r="H259" s="14">
        <f t="shared" si="96"/>
        <v>7171.2000000000007</v>
      </c>
      <c r="I259" s="15">
        <f t="shared" si="89"/>
        <v>26006.400000000001</v>
      </c>
      <c r="J259" s="15">
        <f t="shared" si="90"/>
        <v>-37345.11150908572</v>
      </c>
      <c r="K259" s="15">
        <f t="shared" si="97"/>
        <v>4668731.1743685137</v>
      </c>
      <c r="L259" s="15">
        <f t="shared" si="98"/>
        <v>0</v>
      </c>
      <c r="N259" s="2">
        <v>42198</v>
      </c>
      <c r="O259" s="42">
        <f t="shared" si="91"/>
        <v>4.4770742370391872E-2</v>
      </c>
      <c r="P259" s="12">
        <f t="shared" si="99"/>
        <v>3868.1921408018579</v>
      </c>
      <c r="Q259" s="12">
        <f t="shared" si="100"/>
        <v>6394.7571428571437</v>
      </c>
      <c r="R259" s="12">
        <f t="shared" si="101"/>
        <v>6586.5998571428581</v>
      </c>
      <c r="S259" s="13">
        <f t="shared" si="102"/>
        <v>7171.2000000000007</v>
      </c>
      <c r="T259" s="13">
        <f t="shared" si="115"/>
        <v>82252.800000000003</v>
      </c>
      <c r="U259" s="14">
        <v>0</v>
      </c>
      <c r="V259" s="15">
        <f t="shared" si="114"/>
        <v>7171.2000000000007</v>
      </c>
      <c r="W259" s="15">
        <f t="shared" si="103"/>
        <v>72363.192283658995</v>
      </c>
      <c r="X259" s="15">
        <f t="shared" si="112"/>
        <v>6518000</v>
      </c>
      <c r="Y259" s="15">
        <f t="shared" si="108"/>
        <v>4873778.9199762391</v>
      </c>
      <c r="Z259" s="15">
        <f t="shared" si="104"/>
        <v>6518000</v>
      </c>
      <c r="AB259" s="2">
        <v>42198</v>
      </c>
      <c r="AC259" s="12">
        <f t="shared" si="92"/>
        <v>1278.3405425737012</v>
      </c>
      <c r="AD259" s="12">
        <f t="shared" si="105"/>
        <v>2507.5603591071431</v>
      </c>
      <c r="AE259" s="12">
        <f t="shared" si="111"/>
        <v>2582.7871698803574</v>
      </c>
      <c r="AF259" s="34">
        <f t="shared" si="117"/>
        <v>86400</v>
      </c>
      <c r="AG259" s="36">
        <f t="shared" si="116"/>
        <v>86400</v>
      </c>
      <c r="AH259" s="15">
        <f t="shared" si="107"/>
        <v>-87704.44662730665</v>
      </c>
      <c r="AI259" s="15">
        <f t="shared" si="109"/>
        <v>806130.82290342462</v>
      </c>
      <c r="AJ259" s="15">
        <f t="shared" si="110"/>
        <v>0</v>
      </c>
    </row>
    <row r="260" spans="1:36" x14ac:dyDescent="0.15">
      <c r="A260" s="2">
        <v>42199</v>
      </c>
      <c r="B260" s="42">
        <v>0.138024006</v>
      </c>
      <c r="C260" s="12">
        <f t="shared" si="93"/>
        <v>11925.274118400001</v>
      </c>
      <c r="D260" s="12">
        <f>Výpar!$K$18/31</f>
        <v>22387.33928571429</v>
      </c>
      <c r="E260" s="12">
        <f t="shared" si="94"/>
        <v>23058.959464285719</v>
      </c>
      <c r="F260" s="13">
        <f t="shared" si="113"/>
        <v>11664</v>
      </c>
      <c r="G260" s="13">
        <f t="shared" si="96"/>
        <v>7171.2000000000007</v>
      </c>
      <c r="H260" s="14">
        <f t="shared" si="96"/>
        <v>7171.2000000000007</v>
      </c>
      <c r="I260" s="15">
        <f t="shared" si="89"/>
        <v>26006.400000000001</v>
      </c>
      <c r="J260" s="15">
        <f t="shared" si="90"/>
        <v>-37140.085345885716</v>
      </c>
      <c r="K260" s="15">
        <f t="shared" si="97"/>
        <v>4631591.089022628</v>
      </c>
      <c r="L260" s="15">
        <f t="shared" si="98"/>
        <v>0</v>
      </c>
      <c r="N260" s="2">
        <v>42199</v>
      </c>
      <c r="O260" s="42">
        <f t="shared" si="91"/>
        <v>4.5553931733526849E-2</v>
      </c>
      <c r="P260" s="12">
        <f t="shared" si="99"/>
        <v>3935.8597017767197</v>
      </c>
      <c r="Q260" s="12">
        <f t="shared" si="100"/>
        <v>6394.7571428571437</v>
      </c>
      <c r="R260" s="12">
        <f t="shared" si="101"/>
        <v>6586.5998571428581</v>
      </c>
      <c r="S260" s="13">
        <f t="shared" si="102"/>
        <v>7171.2000000000007</v>
      </c>
      <c r="T260" s="13">
        <f t="shared" si="115"/>
        <v>82252.800000000003</v>
      </c>
      <c r="U260" s="14">
        <v>0</v>
      </c>
      <c r="V260" s="15">
        <f t="shared" si="114"/>
        <v>7171.2000000000007</v>
      </c>
      <c r="W260" s="15">
        <f t="shared" si="103"/>
        <v>72430.859844633858</v>
      </c>
      <c r="X260" s="15">
        <f t="shared" si="112"/>
        <v>6518000</v>
      </c>
      <c r="Y260" s="15">
        <f t="shared" si="108"/>
        <v>4946209.7798208734</v>
      </c>
      <c r="Z260" s="15">
        <f t="shared" si="104"/>
        <v>6518000</v>
      </c>
      <c r="AB260" s="2">
        <v>42199</v>
      </c>
      <c r="AC260" s="12">
        <f t="shared" si="92"/>
        <v>1300.7029753233091</v>
      </c>
      <c r="AD260" s="12">
        <f t="shared" si="105"/>
        <v>2507.5603591071431</v>
      </c>
      <c r="AE260" s="12">
        <f t="shared" si="111"/>
        <v>2582.7871698803574</v>
      </c>
      <c r="AF260" s="34">
        <f t="shared" si="117"/>
        <v>86400</v>
      </c>
      <c r="AG260" s="36">
        <f t="shared" si="116"/>
        <v>86400</v>
      </c>
      <c r="AH260" s="15">
        <f t="shared" si="107"/>
        <v>-87682.084194557043</v>
      </c>
      <c r="AI260" s="15">
        <f t="shared" si="109"/>
        <v>718448.73870886758</v>
      </c>
      <c r="AJ260" s="15">
        <f t="shared" si="110"/>
        <v>0</v>
      </c>
    </row>
    <row r="261" spans="1:36" x14ac:dyDescent="0.15">
      <c r="A261" s="2">
        <v>42200</v>
      </c>
      <c r="B261" s="42">
        <v>0.13921049999999999</v>
      </c>
      <c r="C261" s="12">
        <f t="shared" si="93"/>
        <v>12027.787199999999</v>
      </c>
      <c r="D261" s="12">
        <f>Výpar!$K$18/31</f>
        <v>22387.33928571429</v>
      </c>
      <c r="E261" s="12">
        <f t="shared" si="94"/>
        <v>23058.959464285719</v>
      </c>
      <c r="F261" s="13">
        <f t="shared" si="113"/>
        <v>11664</v>
      </c>
      <c r="G261" s="13">
        <f t="shared" si="96"/>
        <v>7171.2000000000007</v>
      </c>
      <c r="H261" s="14">
        <f t="shared" si="96"/>
        <v>7171.2000000000007</v>
      </c>
      <c r="I261" s="15">
        <f t="shared" ref="I261:I324" si="118">SUM(F261:H261)</f>
        <v>26006.400000000001</v>
      </c>
      <c r="J261" s="15">
        <f t="shared" ref="J261:J324" si="119">C261-(E261+I261)</f>
        <v>-37037.572264285722</v>
      </c>
      <c r="K261" s="15">
        <f t="shared" si="97"/>
        <v>4594553.5167583423</v>
      </c>
      <c r="L261" s="15">
        <f t="shared" si="98"/>
        <v>0</v>
      </c>
      <c r="N261" s="2">
        <v>42200</v>
      </c>
      <c r="O261" s="42">
        <f t="shared" ref="O261:O324" si="120">B261*90.96/275.6</f>
        <v>4.5945526415094327E-2</v>
      </c>
      <c r="P261" s="12">
        <f t="shared" si="99"/>
        <v>3969.6934822641497</v>
      </c>
      <c r="Q261" s="12">
        <f t="shared" si="100"/>
        <v>6394.7571428571437</v>
      </c>
      <c r="R261" s="12">
        <f t="shared" si="101"/>
        <v>6586.5998571428581</v>
      </c>
      <c r="S261" s="13">
        <f t="shared" si="102"/>
        <v>7171.2000000000007</v>
      </c>
      <c r="T261" s="13">
        <f t="shared" si="115"/>
        <v>82252.800000000003</v>
      </c>
      <c r="U261" s="14">
        <v>0</v>
      </c>
      <c r="V261" s="15">
        <f t="shared" si="114"/>
        <v>7171.2000000000007</v>
      </c>
      <c r="W261" s="15">
        <f t="shared" si="103"/>
        <v>72464.69362512129</v>
      </c>
      <c r="X261" s="15">
        <f t="shared" si="112"/>
        <v>6518000</v>
      </c>
      <c r="Y261" s="15">
        <f t="shared" si="108"/>
        <v>5018674.4734459948</v>
      </c>
      <c r="Z261" s="15">
        <f t="shared" si="104"/>
        <v>6518000</v>
      </c>
      <c r="AB261" s="2">
        <v>42200</v>
      </c>
      <c r="AC261" s="12">
        <f t="shared" ref="AC261:AC324" si="121">P261*30.06/90.96</f>
        <v>1311.8841916981128</v>
      </c>
      <c r="AD261" s="12">
        <f t="shared" si="105"/>
        <v>2507.5603591071431</v>
      </c>
      <c r="AE261" s="12">
        <f t="shared" si="111"/>
        <v>2582.7871698803574</v>
      </c>
      <c r="AF261" s="34">
        <f t="shared" si="117"/>
        <v>86400</v>
      </c>
      <c r="AG261" s="36">
        <f t="shared" si="116"/>
        <v>86400</v>
      </c>
      <c r="AH261" s="15">
        <f t="shared" si="107"/>
        <v>-87670.902978182232</v>
      </c>
      <c r="AI261" s="15">
        <f t="shared" si="109"/>
        <v>630777.83573068539</v>
      </c>
      <c r="AJ261" s="15">
        <f t="shared" si="110"/>
        <v>0</v>
      </c>
    </row>
    <row r="262" spans="1:36" x14ac:dyDescent="0.15">
      <c r="A262" s="2">
        <v>42201</v>
      </c>
      <c r="B262" s="42">
        <v>0.132067976</v>
      </c>
      <c r="C262" s="12">
        <f t="shared" ref="C262:C325" si="122">B262*86400</f>
        <v>11410.673126400001</v>
      </c>
      <c r="D262" s="12">
        <f>Výpar!$K$18/31</f>
        <v>22387.33928571429</v>
      </c>
      <c r="E262" s="12">
        <f t="shared" ref="E262:E325" si="123">D262*1.03</f>
        <v>23058.959464285719</v>
      </c>
      <c r="F262" s="13">
        <f t="shared" si="113"/>
        <v>11664</v>
      </c>
      <c r="G262" s="13">
        <f t="shared" ref="G262:H325" si="124">0.083*86400</f>
        <v>7171.2000000000007</v>
      </c>
      <c r="H262" s="14">
        <f t="shared" si="124"/>
        <v>7171.2000000000007</v>
      </c>
      <c r="I262" s="15">
        <f t="shared" si="118"/>
        <v>26006.400000000001</v>
      </c>
      <c r="J262" s="15">
        <f t="shared" si="119"/>
        <v>-37654.686337885723</v>
      </c>
      <c r="K262" s="15">
        <f t="shared" ref="K262:K325" si="125">IF(IF(J262+K261&gt;$L$2,$L$2,J262+K261)&lt;0,0,IF(J262+K261&gt;$L$2,$L$2,J262+K261))</f>
        <v>4556898.8304204568</v>
      </c>
      <c r="L262" s="15">
        <f t="shared" ref="L262:L325" si="126">IF((IF($L$2&lt;=K262,J262,J262+K262-$L$2)+L261)&lt;0,0,IF($L$2&lt;=K262,J262,J262+K262-$L$2)+L261)</f>
        <v>0</v>
      </c>
      <c r="N262" s="2">
        <v>42201</v>
      </c>
      <c r="O262" s="42">
        <f t="shared" si="120"/>
        <v>4.3588182499854855E-2</v>
      </c>
      <c r="P262" s="12">
        <f t="shared" ref="P262:P325" si="127">O262*86400</f>
        <v>3766.0189679874593</v>
      </c>
      <c r="Q262" s="12">
        <f t="shared" ref="Q262:Q325" si="128">D262*1124000/3935000</f>
        <v>6394.7571428571437</v>
      </c>
      <c r="R262" s="12">
        <f t="shared" ref="R262:R325" si="129">Q262*1.03</f>
        <v>6586.5998571428581</v>
      </c>
      <c r="S262" s="13">
        <f t="shared" ref="S262:S325" si="130">0.083*86400</f>
        <v>7171.2000000000007</v>
      </c>
      <c r="T262" s="13">
        <f t="shared" si="115"/>
        <v>82252.800000000003</v>
      </c>
      <c r="U262" s="14">
        <v>0</v>
      </c>
      <c r="V262" s="15">
        <f t="shared" si="114"/>
        <v>7171.2000000000007</v>
      </c>
      <c r="W262" s="15">
        <f t="shared" ref="W262:W325" si="131">P262+T262-(R262+V262)</f>
        <v>72261.019110844602</v>
      </c>
      <c r="X262" s="15">
        <f t="shared" si="112"/>
        <v>6518000</v>
      </c>
      <c r="Y262" s="15">
        <f t="shared" si="108"/>
        <v>5090935.4925568393</v>
      </c>
      <c r="Z262" s="15">
        <f t="shared" ref="Z262:Z325" si="132">$Y$2</f>
        <v>6518000</v>
      </c>
      <c r="AB262" s="2">
        <v>42201</v>
      </c>
      <c r="AC262" s="12">
        <f t="shared" si="121"/>
        <v>1244.574870027518</v>
      </c>
      <c r="AD262" s="12">
        <f t="shared" ref="AD262:AD325" si="133">$D262*440751.35/3935000</f>
        <v>2507.5603591071431</v>
      </c>
      <c r="AE262" s="12">
        <f t="shared" si="111"/>
        <v>2582.7871698803574</v>
      </c>
      <c r="AF262" s="34">
        <f t="shared" si="117"/>
        <v>86400</v>
      </c>
      <c r="AG262" s="36">
        <f t="shared" si="116"/>
        <v>86400</v>
      </c>
      <c r="AH262" s="15">
        <f t="shared" ref="AH262:AH325" si="134">AC262-(AE262+AG262)</f>
        <v>-87738.212299852836</v>
      </c>
      <c r="AI262" s="15">
        <f t="shared" si="109"/>
        <v>543039.62343083252</v>
      </c>
      <c r="AJ262" s="15">
        <f t="shared" si="110"/>
        <v>0</v>
      </c>
    </row>
    <row r="263" spans="1:36" x14ac:dyDescent="0.15">
      <c r="A263" s="2">
        <v>42202</v>
      </c>
      <c r="B263" s="42">
        <v>0.12373110499999999</v>
      </c>
      <c r="C263" s="12">
        <f t="shared" si="122"/>
        <v>10690.367472</v>
      </c>
      <c r="D263" s="12">
        <f>Výpar!$K$18/31</f>
        <v>22387.33928571429</v>
      </c>
      <c r="E263" s="12">
        <f t="shared" si="123"/>
        <v>23058.959464285719</v>
      </c>
      <c r="F263" s="13">
        <f t="shared" si="113"/>
        <v>11664</v>
      </c>
      <c r="G263" s="13">
        <f t="shared" si="124"/>
        <v>7171.2000000000007</v>
      </c>
      <c r="H263" s="14">
        <f t="shared" si="124"/>
        <v>7171.2000000000007</v>
      </c>
      <c r="I263" s="15">
        <f t="shared" si="118"/>
        <v>26006.400000000001</v>
      </c>
      <c r="J263" s="15">
        <f t="shared" si="119"/>
        <v>-38374.991992285723</v>
      </c>
      <c r="K263" s="15">
        <f t="shared" si="125"/>
        <v>4518523.8384281714</v>
      </c>
      <c r="L263" s="15">
        <f t="shared" si="126"/>
        <v>0</v>
      </c>
      <c r="N263" s="2">
        <v>42202</v>
      </c>
      <c r="O263" s="42">
        <f t="shared" si="120"/>
        <v>4.0836652071117557E-2</v>
      </c>
      <c r="P263" s="12">
        <f t="shared" si="127"/>
        <v>3528.2867389445569</v>
      </c>
      <c r="Q263" s="12">
        <f t="shared" si="128"/>
        <v>6394.7571428571437</v>
      </c>
      <c r="R263" s="12">
        <f t="shared" si="129"/>
        <v>6586.5998571428581</v>
      </c>
      <c r="S263" s="13">
        <f t="shared" si="130"/>
        <v>7171.2000000000007</v>
      </c>
      <c r="T263" s="13">
        <f t="shared" si="115"/>
        <v>82252.800000000003</v>
      </c>
      <c r="U263" s="14">
        <v>0</v>
      </c>
      <c r="V263" s="15">
        <f t="shared" si="114"/>
        <v>7171.2000000000007</v>
      </c>
      <c r="W263" s="15">
        <f t="shared" si="131"/>
        <v>72023.286881801701</v>
      </c>
      <c r="X263" s="15">
        <f t="shared" si="112"/>
        <v>6518000</v>
      </c>
      <c r="Y263" s="15">
        <f t="shared" ref="Y263:Y326" si="135">IF((IF($Y$2&lt;=X263,W263,W263+X263-$Y$2)+Y262)&lt;0,0,IF($Y$2&lt;=X263,W263,W263+X263-$Y$2)+Y262)</f>
        <v>5162958.7794386409</v>
      </c>
      <c r="Z263" s="15">
        <f t="shared" si="132"/>
        <v>6518000</v>
      </c>
      <c r="AB263" s="2">
        <v>42202</v>
      </c>
      <c r="AC263" s="12">
        <f t="shared" si="121"/>
        <v>1166.0103273161101</v>
      </c>
      <c r="AD263" s="12">
        <f t="shared" si="133"/>
        <v>2507.5603591071431</v>
      </c>
      <c r="AE263" s="12">
        <f t="shared" si="111"/>
        <v>2582.7871698803574</v>
      </c>
      <c r="AF263" s="34">
        <f t="shared" si="117"/>
        <v>86400</v>
      </c>
      <c r="AG263" s="36">
        <f t="shared" si="116"/>
        <v>86400</v>
      </c>
      <c r="AH263" s="15">
        <f t="shared" si="134"/>
        <v>-87816.776842564243</v>
      </c>
      <c r="AI263" s="15">
        <f t="shared" ref="AI263:AI326" si="136">IF(IF(AH263+AI262&gt;$AJ$2,$AJ$2,AH263+AI262)&lt;0,0,IF(AH263+AI262&gt;$AJ$2,$AJ$2,AH263+AI262))</f>
        <v>455222.84658826829</v>
      </c>
      <c r="AJ263" s="15">
        <f t="shared" si="110"/>
        <v>0</v>
      </c>
    </row>
    <row r="264" spans="1:36" x14ac:dyDescent="0.15">
      <c r="A264" s="2">
        <v>42203</v>
      </c>
      <c r="B264" s="42">
        <v>0.141574326</v>
      </c>
      <c r="C264" s="12">
        <f t="shared" si="122"/>
        <v>12232.021766399999</v>
      </c>
      <c r="D264" s="12">
        <f>Výpar!$K$18/31</f>
        <v>22387.33928571429</v>
      </c>
      <c r="E264" s="12">
        <f t="shared" si="123"/>
        <v>23058.959464285719</v>
      </c>
      <c r="F264" s="13">
        <f t="shared" si="113"/>
        <v>11664</v>
      </c>
      <c r="G264" s="13">
        <f t="shared" si="124"/>
        <v>7171.2000000000007</v>
      </c>
      <c r="H264" s="14">
        <f t="shared" si="124"/>
        <v>7171.2000000000007</v>
      </c>
      <c r="I264" s="15">
        <f t="shared" si="118"/>
        <v>26006.400000000001</v>
      </c>
      <c r="J264" s="15">
        <f t="shared" si="119"/>
        <v>-36833.33769788572</v>
      </c>
      <c r="K264" s="15">
        <f t="shared" si="125"/>
        <v>4481690.5007302854</v>
      </c>
      <c r="L264" s="15">
        <f t="shared" si="126"/>
        <v>0</v>
      </c>
      <c r="N264" s="2">
        <v>42203</v>
      </c>
      <c r="O264" s="42">
        <f t="shared" si="120"/>
        <v>4.6725691919303335E-2</v>
      </c>
      <c r="P264" s="12">
        <f t="shared" si="127"/>
        <v>4037.0997818278083</v>
      </c>
      <c r="Q264" s="12">
        <f t="shared" si="128"/>
        <v>6394.7571428571437</v>
      </c>
      <c r="R264" s="12">
        <f t="shared" si="129"/>
        <v>6586.5998571428581</v>
      </c>
      <c r="S264" s="13">
        <f t="shared" si="130"/>
        <v>7171.2000000000007</v>
      </c>
      <c r="T264" s="13">
        <f t="shared" si="115"/>
        <v>82252.800000000003</v>
      </c>
      <c r="U264" s="14">
        <v>0</v>
      </c>
      <c r="V264" s="15">
        <f t="shared" si="114"/>
        <v>7171.2000000000007</v>
      </c>
      <c r="W264" s="15">
        <f t="shared" si="131"/>
        <v>72532.099924684953</v>
      </c>
      <c r="X264" s="15">
        <f t="shared" si="112"/>
        <v>6518000</v>
      </c>
      <c r="Y264" s="15">
        <f t="shared" si="135"/>
        <v>5235490.8793633254</v>
      </c>
      <c r="Z264" s="15">
        <f t="shared" si="132"/>
        <v>6518000</v>
      </c>
      <c r="AB264" s="2">
        <v>42203</v>
      </c>
      <c r="AC264" s="12">
        <f t="shared" si="121"/>
        <v>1334.1602841000872</v>
      </c>
      <c r="AD264" s="12">
        <f t="shared" si="133"/>
        <v>2507.5603591071431</v>
      </c>
      <c r="AE264" s="12">
        <f t="shared" si="111"/>
        <v>2582.7871698803574</v>
      </c>
      <c r="AF264" s="34">
        <f t="shared" si="117"/>
        <v>86400</v>
      </c>
      <c r="AG264" s="36">
        <f t="shared" si="116"/>
        <v>86400</v>
      </c>
      <c r="AH264" s="15">
        <f t="shared" si="134"/>
        <v>-87648.626885780264</v>
      </c>
      <c r="AI264" s="15">
        <f t="shared" si="136"/>
        <v>367574.21970248804</v>
      </c>
      <c r="AJ264" s="15">
        <f t="shared" ref="AJ264:AJ327" si="137">IF((IF($AJ$2&lt;=AI264,AH264,AH264+AI264-$AJ$2)+AJ263)&lt;0,0,IF($AJ$2&lt;=AI264,AH264,AH264+AI264-$AJ$2)+AJ263)</f>
        <v>0</v>
      </c>
    </row>
    <row r="265" spans="1:36" x14ac:dyDescent="0.15">
      <c r="A265" s="2">
        <v>42204</v>
      </c>
      <c r="B265" s="42">
        <v>0.180765277</v>
      </c>
      <c r="C265" s="12">
        <f t="shared" si="122"/>
        <v>15618.1199328</v>
      </c>
      <c r="D265" s="12">
        <f>Výpar!$K$18/31</f>
        <v>22387.33928571429</v>
      </c>
      <c r="E265" s="12">
        <f t="shared" si="123"/>
        <v>23058.959464285719</v>
      </c>
      <c r="F265" s="13">
        <f t="shared" si="113"/>
        <v>3888</v>
      </c>
      <c r="G265" s="13">
        <f t="shared" si="124"/>
        <v>7171.2000000000007</v>
      </c>
      <c r="H265" s="14">
        <f t="shared" si="124"/>
        <v>7171.2000000000007</v>
      </c>
      <c r="I265" s="15">
        <f t="shared" si="118"/>
        <v>18230.400000000001</v>
      </c>
      <c r="J265" s="15">
        <f t="shared" si="119"/>
        <v>-25671.23953148572</v>
      </c>
      <c r="K265" s="15">
        <f t="shared" si="125"/>
        <v>4456019.2611988001</v>
      </c>
      <c r="L265" s="15">
        <f t="shared" si="126"/>
        <v>0</v>
      </c>
      <c r="N265" s="2">
        <v>42204</v>
      </c>
      <c r="O265" s="42">
        <f t="shared" si="120"/>
        <v>5.9660412176777922E-2</v>
      </c>
      <c r="P265" s="12">
        <f t="shared" si="127"/>
        <v>5154.6596120736122</v>
      </c>
      <c r="Q265" s="12">
        <f t="shared" si="128"/>
        <v>6394.7571428571437</v>
      </c>
      <c r="R265" s="12">
        <f t="shared" si="129"/>
        <v>6586.5998571428581</v>
      </c>
      <c r="S265" s="13">
        <f t="shared" si="130"/>
        <v>7171.2000000000007</v>
      </c>
      <c r="T265" s="13">
        <f t="shared" si="115"/>
        <v>82252.800000000003</v>
      </c>
      <c r="U265" s="14">
        <v>0</v>
      </c>
      <c r="V265" s="15">
        <f t="shared" si="114"/>
        <v>7171.2000000000007</v>
      </c>
      <c r="W265" s="15">
        <f t="shared" si="131"/>
        <v>73649.659754930748</v>
      </c>
      <c r="X265" s="15">
        <f t="shared" si="112"/>
        <v>6518000</v>
      </c>
      <c r="Y265" s="15">
        <f t="shared" si="135"/>
        <v>5309140.5391182564</v>
      </c>
      <c r="Z265" s="15">
        <f t="shared" si="132"/>
        <v>6518000</v>
      </c>
      <c r="AB265" s="2">
        <v>42204</v>
      </c>
      <c r="AC265" s="12">
        <f t="shared" si="121"/>
        <v>1703.4857952829022</v>
      </c>
      <c r="AD265" s="12">
        <f t="shared" si="133"/>
        <v>2507.5603591071431</v>
      </c>
      <c r="AE265" s="12">
        <f t="shared" ref="AE265:AE328" si="138">AD265*1.03</f>
        <v>2582.7871698803574</v>
      </c>
      <c r="AF265" s="34">
        <f t="shared" si="117"/>
        <v>86400</v>
      </c>
      <c r="AG265" s="36">
        <f t="shared" si="116"/>
        <v>86400</v>
      </c>
      <c r="AH265" s="15">
        <f t="shared" si="134"/>
        <v>-87279.301374597446</v>
      </c>
      <c r="AI265" s="15">
        <f t="shared" si="136"/>
        <v>280294.91832789057</v>
      </c>
      <c r="AJ265" s="15">
        <f t="shared" si="137"/>
        <v>0</v>
      </c>
    </row>
    <row r="266" spans="1:36" x14ac:dyDescent="0.15">
      <c r="A266" s="2">
        <v>42205</v>
      </c>
      <c r="B266" s="42">
        <v>0.16768635700000001</v>
      </c>
      <c r="C266" s="12">
        <f t="shared" si="122"/>
        <v>14488.1012448</v>
      </c>
      <c r="D266" s="12">
        <f>Výpar!$K$18/31</f>
        <v>22387.33928571429</v>
      </c>
      <c r="E266" s="12">
        <f t="shared" si="123"/>
        <v>23058.959464285719</v>
      </c>
      <c r="F266" s="13">
        <f t="shared" si="113"/>
        <v>3888</v>
      </c>
      <c r="G266" s="13">
        <f t="shared" si="124"/>
        <v>7171.2000000000007</v>
      </c>
      <c r="H266" s="14">
        <f t="shared" si="124"/>
        <v>7171.2000000000007</v>
      </c>
      <c r="I266" s="15">
        <f t="shared" si="118"/>
        <v>18230.400000000001</v>
      </c>
      <c r="J266" s="15">
        <f t="shared" si="119"/>
        <v>-26801.25821948572</v>
      </c>
      <c r="K266" s="15">
        <f t="shared" si="125"/>
        <v>4429218.002979314</v>
      </c>
      <c r="L266" s="15">
        <f t="shared" si="126"/>
        <v>0</v>
      </c>
      <c r="N266" s="2">
        <v>42205</v>
      </c>
      <c r="O266" s="42">
        <f t="shared" si="120"/>
        <v>5.5343799102757614E-2</v>
      </c>
      <c r="P266" s="12">
        <f t="shared" si="127"/>
        <v>4781.7042424782576</v>
      </c>
      <c r="Q266" s="12">
        <f t="shared" si="128"/>
        <v>6394.7571428571437</v>
      </c>
      <c r="R266" s="12">
        <f t="shared" si="129"/>
        <v>6586.5998571428581</v>
      </c>
      <c r="S266" s="13">
        <f t="shared" si="130"/>
        <v>7171.2000000000007</v>
      </c>
      <c r="T266" s="13">
        <f t="shared" si="115"/>
        <v>82252.800000000003</v>
      </c>
      <c r="U266" s="14">
        <v>0</v>
      </c>
      <c r="V266" s="15">
        <f t="shared" si="114"/>
        <v>7171.2000000000007</v>
      </c>
      <c r="W266" s="15">
        <f t="shared" si="131"/>
        <v>73276.704385335397</v>
      </c>
      <c r="X266" s="15">
        <f t="shared" ref="X266:X329" si="139">IF(IF(W266+X265&gt;$Y$2,$Y$2,W266+X265)&lt;0,0,IF(W266+X265&gt;$Y$2,$Y$2,W266+X265))</f>
        <v>6518000</v>
      </c>
      <c r="Y266" s="15">
        <f t="shared" si="135"/>
        <v>5382417.243503592</v>
      </c>
      <c r="Z266" s="15">
        <f t="shared" si="132"/>
        <v>6518000</v>
      </c>
      <c r="AB266" s="2">
        <v>42205</v>
      </c>
      <c r="AC266" s="12">
        <f t="shared" si="121"/>
        <v>1580.2333941171551</v>
      </c>
      <c r="AD266" s="12">
        <f t="shared" si="133"/>
        <v>2507.5603591071431</v>
      </c>
      <c r="AE266" s="12">
        <f t="shared" si="138"/>
        <v>2582.7871698803574</v>
      </c>
      <c r="AF266" s="34">
        <f t="shared" si="117"/>
        <v>86400</v>
      </c>
      <c r="AG266" s="36">
        <f t="shared" si="116"/>
        <v>86400</v>
      </c>
      <c r="AH266" s="15">
        <f t="shared" si="134"/>
        <v>-87402.553775763197</v>
      </c>
      <c r="AI266" s="15">
        <f t="shared" si="136"/>
        <v>192892.36455212737</v>
      </c>
      <c r="AJ266" s="15">
        <f t="shared" si="137"/>
        <v>0</v>
      </c>
    </row>
    <row r="267" spans="1:36" x14ac:dyDescent="0.15">
      <c r="A267" s="2">
        <v>42206</v>
      </c>
      <c r="B267" s="42">
        <v>0.162940381</v>
      </c>
      <c r="C267" s="12">
        <f t="shared" si="122"/>
        <v>14078.0489184</v>
      </c>
      <c r="D267" s="12">
        <f>Výpar!$K$18/31</f>
        <v>22387.33928571429</v>
      </c>
      <c r="E267" s="12">
        <f t="shared" si="123"/>
        <v>23058.959464285719</v>
      </c>
      <c r="F267" s="13">
        <f t="shared" ref="F267:F330" si="140">IF(K266&lt;4/5*$L$2,0.135*86400*1/3,0.135*86400)</f>
        <v>3888</v>
      </c>
      <c r="G267" s="13">
        <f t="shared" si="124"/>
        <v>7171.2000000000007</v>
      </c>
      <c r="H267" s="14">
        <f t="shared" si="124"/>
        <v>7171.2000000000007</v>
      </c>
      <c r="I267" s="15">
        <f t="shared" si="118"/>
        <v>18230.400000000001</v>
      </c>
      <c r="J267" s="15">
        <f t="shared" si="119"/>
        <v>-27211.310545885721</v>
      </c>
      <c r="K267" s="15">
        <f t="shared" si="125"/>
        <v>4402006.692433428</v>
      </c>
      <c r="L267" s="15">
        <f t="shared" si="126"/>
        <v>0</v>
      </c>
      <c r="N267" s="2">
        <v>42206</v>
      </c>
      <c r="O267" s="42">
        <f t="shared" si="120"/>
        <v>5.3777420376487653E-2</v>
      </c>
      <c r="P267" s="12">
        <f t="shared" si="127"/>
        <v>4646.3691205285331</v>
      </c>
      <c r="Q267" s="12">
        <f t="shared" si="128"/>
        <v>6394.7571428571437</v>
      </c>
      <c r="R267" s="12">
        <f t="shared" si="129"/>
        <v>6586.5998571428581</v>
      </c>
      <c r="S267" s="13">
        <f t="shared" si="130"/>
        <v>7171.2000000000007</v>
      </c>
      <c r="T267" s="13">
        <f t="shared" si="115"/>
        <v>82252.800000000003</v>
      </c>
      <c r="U267" s="14">
        <v>0</v>
      </c>
      <c r="V267" s="15">
        <f t="shared" si="114"/>
        <v>7171.2000000000007</v>
      </c>
      <c r="W267" s="15">
        <f t="shared" si="131"/>
        <v>73141.36926338567</v>
      </c>
      <c r="X267" s="15">
        <f t="shared" si="139"/>
        <v>6518000</v>
      </c>
      <c r="Y267" s="15">
        <f t="shared" si="135"/>
        <v>5455558.6127669774</v>
      </c>
      <c r="Z267" s="15">
        <f t="shared" si="132"/>
        <v>6518000</v>
      </c>
      <c r="AB267" s="2">
        <v>42206</v>
      </c>
      <c r="AC267" s="12">
        <f t="shared" si="121"/>
        <v>1535.5085286179387</v>
      </c>
      <c r="AD267" s="12">
        <f t="shared" si="133"/>
        <v>2507.5603591071431</v>
      </c>
      <c r="AE267" s="12">
        <f t="shared" si="138"/>
        <v>2582.7871698803574</v>
      </c>
      <c r="AF267" s="34">
        <f t="shared" si="117"/>
        <v>86400</v>
      </c>
      <c r="AG267" s="36">
        <f t="shared" si="116"/>
        <v>86400</v>
      </c>
      <c r="AH267" s="15">
        <f t="shared" si="134"/>
        <v>-87447.278641262412</v>
      </c>
      <c r="AI267" s="15">
        <f t="shared" si="136"/>
        <v>105445.08591086496</v>
      </c>
      <c r="AJ267" s="15">
        <f t="shared" si="137"/>
        <v>0</v>
      </c>
    </row>
    <row r="268" spans="1:36" x14ac:dyDescent="0.15">
      <c r="A268" s="2">
        <v>42207</v>
      </c>
      <c r="B268" s="42">
        <v>0.162940381</v>
      </c>
      <c r="C268" s="12">
        <f t="shared" si="122"/>
        <v>14078.0489184</v>
      </c>
      <c r="D268" s="12">
        <f>Výpar!$K$18/31</f>
        <v>22387.33928571429</v>
      </c>
      <c r="E268" s="12">
        <f t="shared" si="123"/>
        <v>23058.959464285719</v>
      </c>
      <c r="F268" s="13">
        <f t="shared" si="140"/>
        <v>3888</v>
      </c>
      <c r="G268" s="13">
        <f t="shared" si="124"/>
        <v>7171.2000000000007</v>
      </c>
      <c r="H268" s="14">
        <f t="shared" si="124"/>
        <v>7171.2000000000007</v>
      </c>
      <c r="I268" s="15">
        <f t="shared" si="118"/>
        <v>18230.400000000001</v>
      </c>
      <c r="J268" s="15">
        <f t="shared" si="119"/>
        <v>-27211.310545885721</v>
      </c>
      <c r="K268" s="15">
        <f t="shared" si="125"/>
        <v>4374795.3818875421</v>
      </c>
      <c r="L268" s="15">
        <f t="shared" si="126"/>
        <v>0</v>
      </c>
      <c r="N268" s="2">
        <v>42207</v>
      </c>
      <c r="O268" s="42">
        <f t="shared" si="120"/>
        <v>5.3777420376487653E-2</v>
      </c>
      <c r="P268" s="12">
        <f t="shared" si="127"/>
        <v>4646.3691205285331</v>
      </c>
      <c r="Q268" s="12">
        <f t="shared" si="128"/>
        <v>6394.7571428571437</v>
      </c>
      <c r="R268" s="12">
        <f t="shared" si="129"/>
        <v>6586.5998571428581</v>
      </c>
      <c r="S268" s="13">
        <f t="shared" si="130"/>
        <v>7171.2000000000007</v>
      </c>
      <c r="T268" s="13">
        <f t="shared" si="115"/>
        <v>82252.800000000003</v>
      </c>
      <c r="U268" s="14">
        <v>0</v>
      </c>
      <c r="V268" s="15">
        <f t="shared" si="114"/>
        <v>7171.2000000000007</v>
      </c>
      <c r="W268" s="15">
        <f t="shared" si="131"/>
        <v>73141.36926338567</v>
      </c>
      <c r="X268" s="15">
        <f t="shared" si="139"/>
        <v>6518000</v>
      </c>
      <c r="Y268" s="15">
        <f t="shared" si="135"/>
        <v>5528699.9820303628</v>
      </c>
      <c r="Z268" s="15">
        <f t="shared" si="132"/>
        <v>6518000</v>
      </c>
      <c r="AB268" s="2">
        <v>42207</v>
      </c>
      <c r="AC268" s="12">
        <f t="shared" si="121"/>
        <v>1535.5085286179387</v>
      </c>
      <c r="AD268" s="12">
        <f t="shared" si="133"/>
        <v>2507.5603591071431</v>
      </c>
      <c r="AE268" s="12">
        <f t="shared" si="138"/>
        <v>2582.7871698803574</v>
      </c>
      <c r="AF268" s="34">
        <f t="shared" si="117"/>
        <v>86400</v>
      </c>
      <c r="AG268" s="36">
        <f t="shared" si="116"/>
        <v>86400</v>
      </c>
      <c r="AH268" s="15">
        <f t="shared" si="134"/>
        <v>-87447.278641262412</v>
      </c>
      <c r="AI268" s="15">
        <f t="shared" si="136"/>
        <v>17997.807269602548</v>
      </c>
      <c r="AJ268" s="15">
        <f t="shared" si="137"/>
        <v>0</v>
      </c>
    </row>
    <row r="269" spans="1:36" x14ac:dyDescent="0.15">
      <c r="A269" s="2">
        <v>42208</v>
      </c>
      <c r="B269" s="42">
        <v>0.15463492200000001</v>
      </c>
      <c r="C269" s="12">
        <f t="shared" si="122"/>
        <v>13360.4572608</v>
      </c>
      <c r="D269" s="12">
        <f>Výpar!$K$18/31</f>
        <v>22387.33928571429</v>
      </c>
      <c r="E269" s="12">
        <f t="shared" si="123"/>
        <v>23058.959464285719</v>
      </c>
      <c r="F269" s="13">
        <f t="shared" si="140"/>
        <v>3888</v>
      </c>
      <c r="G269" s="13">
        <f t="shared" si="124"/>
        <v>7171.2000000000007</v>
      </c>
      <c r="H269" s="14">
        <f t="shared" si="124"/>
        <v>7171.2000000000007</v>
      </c>
      <c r="I269" s="15">
        <f t="shared" si="118"/>
        <v>18230.400000000001</v>
      </c>
      <c r="J269" s="15">
        <f t="shared" si="119"/>
        <v>-27928.902203485719</v>
      </c>
      <c r="K269" s="15">
        <f t="shared" si="125"/>
        <v>4346866.4796840567</v>
      </c>
      <c r="L269" s="15">
        <f t="shared" si="126"/>
        <v>0</v>
      </c>
      <c r="N269" s="2">
        <v>42208</v>
      </c>
      <c r="O269" s="42">
        <f t="shared" si="120"/>
        <v>5.1036257275471696E-2</v>
      </c>
      <c r="P269" s="12">
        <f t="shared" si="127"/>
        <v>4409.5326286007548</v>
      </c>
      <c r="Q269" s="12">
        <f t="shared" si="128"/>
        <v>6394.7571428571437</v>
      </c>
      <c r="R269" s="12">
        <f t="shared" si="129"/>
        <v>6586.5998571428581</v>
      </c>
      <c r="S269" s="13">
        <f t="shared" si="130"/>
        <v>7171.2000000000007</v>
      </c>
      <c r="T269" s="13">
        <f t="shared" si="115"/>
        <v>82252.800000000003</v>
      </c>
      <c r="U269" s="14">
        <v>0</v>
      </c>
      <c r="V269" s="15">
        <f t="shared" si="114"/>
        <v>7171.2000000000007</v>
      </c>
      <c r="W269" s="15">
        <f t="shared" si="131"/>
        <v>72904.532771457903</v>
      </c>
      <c r="X269" s="15">
        <f t="shared" si="139"/>
        <v>6518000</v>
      </c>
      <c r="Y269" s="15">
        <f t="shared" si="135"/>
        <v>5601604.5148018207</v>
      </c>
      <c r="Z269" s="15">
        <f t="shared" si="132"/>
        <v>6518000</v>
      </c>
      <c r="AB269" s="2">
        <v>42208</v>
      </c>
      <c r="AC269" s="12">
        <f t="shared" si="121"/>
        <v>1457.240004570566</v>
      </c>
      <c r="AD269" s="12">
        <f t="shared" si="133"/>
        <v>2507.5603591071431</v>
      </c>
      <c r="AE269" s="12">
        <f t="shared" si="138"/>
        <v>2582.7871698803574</v>
      </c>
      <c r="AF269" s="34">
        <f t="shared" si="117"/>
        <v>86400</v>
      </c>
      <c r="AG269" s="36">
        <f t="shared" si="116"/>
        <v>86400</v>
      </c>
      <c r="AH269" s="15">
        <f t="shared" si="134"/>
        <v>-87525.547165309777</v>
      </c>
      <c r="AI269" s="15">
        <f t="shared" si="136"/>
        <v>0</v>
      </c>
      <c r="AJ269" s="15">
        <f t="shared" si="137"/>
        <v>0</v>
      </c>
    </row>
    <row r="270" spans="1:36" x14ac:dyDescent="0.15">
      <c r="A270" s="2">
        <v>42209</v>
      </c>
      <c r="B270" s="42">
        <v>0.15463492200000001</v>
      </c>
      <c r="C270" s="12">
        <f t="shared" si="122"/>
        <v>13360.4572608</v>
      </c>
      <c r="D270" s="12">
        <f>Výpar!$K$18/31</f>
        <v>22387.33928571429</v>
      </c>
      <c r="E270" s="12">
        <f t="shared" si="123"/>
        <v>23058.959464285719</v>
      </c>
      <c r="F270" s="13">
        <f t="shared" si="140"/>
        <v>3888</v>
      </c>
      <c r="G270" s="13">
        <f t="shared" si="124"/>
        <v>7171.2000000000007</v>
      </c>
      <c r="H270" s="14">
        <f t="shared" si="124"/>
        <v>7171.2000000000007</v>
      </c>
      <c r="I270" s="15">
        <f t="shared" si="118"/>
        <v>18230.400000000001</v>
      </c>
      <c r="J270" s="15">
        <f t="shared" si="119"/>
        <v>-27928.902203485719</v>
      </c>
      <c r="K270" s="15">
        <f t="shared" si="125"/>
        <v>4318937.5774805713</v>
      </c>
      <c r="L270" s="15">
        <f t="shared" si="126"/>
        <v>0</v>
      </c>
      <c r="N270" s="2">
        <v>42209</v>
      </c>
      <c r="O270" s="42">
        <f t="shared" si="120"/>
        <v>5.1036257275471696E-2</v>
      </c>
      <c r="P270" s="12">
        <f t="shared" si="127"/>
        <v>4409.5326286007548</v>
      </c>
      <c r="Q270" s="12">
        <f t="shared" si="128"/>
        <v>6394.7571428571437</v>
      </c>
      <c r="R270" s="12">
        <f t="shared" si="129"/>
        <v>6586.5998571428581</v>
      </c>
      <c r="S270" s="13">
        <f t="shared" si="130"/>
        <v>7171.2000000000007</v>
      </c>
      <c r="T270" s="13">
        <f t="shared" si="115"/>
        <v>0</v>
      </c>
      <c r="U270" s="14">
        <v>0</v>
      </c>
      <c r="V270" s="15">
        <f t="shared" si="114"/>
        <v>7171.2000000000007</v>
      </c>
      <c r="W270" s="15">
        <f t="shared" si="131"/>
        <v>-9348.2672285421031</v>
      </c>
      <c r="X270" s="15">
        <f t="shared" si="139"/>
        <v>6508651.7327714581</v>
      </c>
      <c r="Y270" s="15">
        <f t="shared" si="135"/>
        <v>5582907.9803447369</v>
      </c>
      <c r="Z270" s="15">
        <f t="shared" si="132"/>
        <v>6518000</v>
      </c>
      <c r="AB270" s="2">
        <v>42209</v>
      </c>
      <c r="AC270" s="12">
        <f t="shared" si="121"/>
        <v>1457.240004570566</v>
      </c>
      <c r="AD270" s="12">
        <f t="shared" si="133"/>
        <v>2507.5603591071431</v>
      </c>
      <c r="AE270" s="12">
        <f t="shared" si="138"/>
        <v>2582.7871698803574</v>
      </c>
      <c r="AF270" s="34">
        <f t="shared" si="117"/>
        <v>86400</v>
      </c>
      <c r="AG270" s="36">
        <f t="shared" si="116"/>
        <v>0</v>
      </c>
      <c r="AH270" s="15">
        <f t="shared" si="134"/>
        <v>-1125.5471653097914</v>
      </c>
      <c r="AI270" s="15">
        <f t="shared" si="136"/>
        <v>0</v>
      </c>
      <c r="AJ270" s="15">
        <f t="shared" si="137"/>
        <v>0</v>
      </c>
    </row>
    <row r="271" spans="1:36" x14ac:dyDescent="0.15">
      <c r="A271" s="2">
        <v>42210</v>
      </c>
      <c r="B271" s="42">
        <v>0.15107544000000001</v>
      </c>
      <c r="C271" s="12">
        <f t="shared" si="122"/>
        <v>13052.918016</v>
      </c>
      <c r="D271" s="12">
        <f>Výpar!$K$18/31</f>
        <v>22387.33928571429</v>
      </c>
      <c r="E271" s="12">
        <f t="shared" si="123"/>
        <v>23058.959464285719</v>
      </c>
      <c r="F271" s="13">
        <f t="shared" si="140"/>
        <v>3888</v>
      </c>
      <c r="G271" s="13">
        <f t="shared" si="124"/>
        <v>7171.2000000000007</v>
      </c>
      <c r="H271" s="14">
        <f t="shared" si="124"/>
        <v>7171.2000000000007</v>
      </c>
      <c r="I271" s="15">
        <f t="shared" si="118"/>
        <v>18230.400000000001</v>
      </c>
      <c r="J271" s="15">
        <f t="shared" si="119"/>
        <v>-28236.441448285721</v>
      </c>
      <c r="K271" s="15">
        <f t="shared" si="125"/>
        <v>4290701.1360322852</v>
      </c>
      <c r="L271" s="15">
        <f t="shared" si="126"/>
        <v>0</v>
      </c>
      <c r="N271" s="2">
        <v>42210</v>
      </c>
      <c r="O271" s="42">
        <f t="shared" si="120"/>
        <v>4.9861473230769227E-2</v>
      </c>
      <c r="P271" s="12">
        <f t="shared" si="127"/>
        <v>4308.0312871384613</v>
      </c>
      <c r="Q271" s="12">
        <f t="shared" si="128"/>
        <v>6394.7571428571437</v>
      </c>
      <c r="R271" s="12">
        <f t="shared" si="129"/>
        <v>6586.5998571428581</v>
      </c>
      <c r="S271" s="13">
        <f t="shared" si="130"/>
        <v>7171.2000000000007</v>
      </c>
      <c r="T271" s="13">
        <f t="shared" si="115"/>
        <v>0</v>
      </c>
      <c r="U271" s="14">
        <v>0</v>
      </c>
      <c r="V271" s="15">
        <f t="shared" si="114"/>
        <v>7171.2000000000007</v>
      </c>
      <c r="W271" s="15">
        <f t="shared" si="131"/>
        <v>-9449.7685700043967</v>
      </c>
      <c r="X271" s="15">
        <f t="shared" si="139"/>
        <v>6499201.9642014541</v>
      </c>
      <c r="Y271" s="15">
        <f t="shared" si="135"/>
        <v>5554660.175976187</v>
      </c>
      <c r="Z271" s="15">
        <f t="shared" si="132"/>
        <v>6518000</v>
      </c>
      <c r="AB271" s="2">
        <v>42210</v>
      </c>
      <c r="AC271" s="12">
        <f t="shared" si="121"/>
        <v>1423.6963554461538</v>
      </c>
      <c r="AD271" s="12">
        <f t="shared" si="133"/>
        <v>2507.5603591071431</v>
      </c>
      <c r="AE271" s="12">
        <f t="shared" si="138"/>
        <v>2582.7871698803574</v>
      </c>
      <c r="AF271" s="34">
        <f t="shared" si="117"/>
        <v>86400</v>
      </c>
      <c r="AG271" s="36">
        <f t="shared" si="116"/>
        <v>0</v>
      </c>
      <c r="AH271" s="15">
        <f t="shared" si="134"/>
        <v>-1159.0908144342036</v>
      </c>
      <c r="AI271" s="15">
        <f t="shared" si="136"/>
        <v>0</v>
      </c>
      <c r="AJ271" s="15">
        <f t="shared" si="137"/>
        <v>0</v>
      </c>
    </row>
    <row r="272" spans="1:36" x14ac:dyDescent="0.15">
      <c r="A272" s="2">
        <v>42211</v>
      </c>
      <c r="B272" s="42">
        <v>0.12492545200000001</v>
      </c>
      <c r="C272" s="12">
        <f t="shared" si="122"/>
        <v>10793.559052800001</v>
      </c>
      <c r="D272" s="12">
        <f>Výpar!$K$18/31</f>
        <v>22387.33928571429</v>
      </c>
      <c r="E272" s="12">
        <f t="shared" si="123"/>
        <v>23058.959464285719</v>
      </c>
      <c r="F272" s="13">
        <f t="shared" si="140"/>
        <v>3888</v>
      </c>
      <c r="G272" s="13">
        <f t="shared" si="124"/>
        <v>7171.2000000000007</v>
      </c>
      <c r="H272" s="14">
        <f t="shared" si="124"/>
        <v>7171.2000000000007</v>
      </c>
      <c r="I272" s="15">
        <f t="shared" si="118"/>
        <v>18230.400000000001</v>
      </c>
      <c r="J272" s="15">
        <f t="shared" si="119"/>
        <v>-30495.800411485718</v>
      </c>
      <c r="K272" s="15">
        <f t="shared" si="125"/>
        <v>4260205.3356207991</v>
      </c>
      <c r="L272" s="15">
        <f t="shared" si="126"/>
        <v>0</v>
      </c>
      <c r="N272" s="2">
        <v>42211</v>
      </c>
      <c r="O272" s="42">
        <f t="shared" si="120"/>
        <v>4.1230838584615383E-2</v>
      </c>
      <c r="P272" s="12">
        <f t="shared" si="127"/>
        <v>3562.3444537107689</v>
      </c>
      <c r="Q272" s="12">
        <f t="shared" si="128"/>
        <v>6394.7571428571437</v>
      </c>
      <c r="R272" s="12">
        <f t="shared" si="129"/>
        <v>6586.5998571428581</v>
      </c>
      <c r="S272" s="13">
        <f t="shared" si="130"/>
        <v>7171.2000000000007</v>
      </c>
      <c r="T272" s="13">
        <f t="shared" si="115"/>
        <v>0</v>
      </c>
      <c r="U272" s="14">
        <v>0</v>
      </c>
      <c r="V272" s="15">
        <f t="shared" si="114"/>
        <v>7171.2000000000007</v>
      </c>
      <c r="W272" s="15">
        <f t="shared" si="131"/>
        <v>-10195.45540343209</v>
      </c>
      <c r="X272" s="15">
        <f t="shared" si="139"/>
        <v>6489006.5087980218</v>
      </c>
      <c r="Y272" s="15">
        <f t="shared" si="135"/>
        <v>5515471.2293707766</v>
      </c>
      <c r="Z272" s="15">
        <f t="shared" si="132"/>
        <v>6518000</v>
      </c>
      <c r="AB272" s="2">
        <v>42211</v>
      </c>
      <c r="AC272" s="12">
        <f t="shared" si="121"/>
        <v>1177.2655483569231</v>
      </c>
      <c r="AD272" s="12">
        <f t="shared" si="133"/>
        <v>2507.5603591071431</v>
      </c>
      <c r="AE272" s="12">
        <f t="shared" si="138"/>
        <v>2582.7871698803574</v>
      </c>
      <c r="AF272" s="34">
        <f t="shared" si="117"/>
        <v>86400</v>
      </c>
      <c r="AG272" s="36">
        <f t="shared" si="116"/>
        <v>0</v>
      </c>
      <c r="AH272" s="15">
        <f t="shared" si="134"/>
        <v>-1405.5216215234343</v>
      </c>
      <c r="AI272" s="15">
        <f t="shared" si="136"/>
        <v>0</v>
      </c>
      <c r="AJ272" s="15">
        <f t="shared" si="137"/>
        <v>0</v>
      </c>
    </row>
    <row r="273" spans="1:36" x14ac:dyDescent="0.15">
      <c r="A273" s="2">
        <v>42212</v>
      </c>
      <c r="B273" s="42">
        <v>0.19927209700000001</v>
      </c>
      <c r="C273" s="12">
        <f t="shared" si="122"/>
        <v>17217.109180800002</v>
      </c>
      <c r="D273" s="12">
        <f>Výpar!$K$18/31</f>
        <v>22387.33928571429</v>
      </c>
      <c r="E273" s="12">
        <f t="shared" si="123"/>
        <v>23058.959464285719</v>
      </c>
      <c r="F273" s="13">
        <f t="shared" si="140"/>
        <v>3888</v>
      </c>
      <c r="G273" s="13">
        <f t="shared" si="124"/>
        <v>7171.2000000000007</v>
      </c>
      <c r="H273" s="14">
        <f t="shared" si="124"/>
        <v>7171.2000000000007</v>
      </c>
      <c r="I273" s="15">
        <f t="shared" si="118"/>
        <v>18230.400000000001</v>
      </c>
      <c r="J273" s="15">
        <f t="shared" si="119"/>
        <v>-24072.250283485719</v>
      </c>
      <c r="K273" s="15">
        <f t="shared" si="125"/>
        <v>4236133.0853373138</v>
      </c>
      <c r="L273" s="15">
        <f t="shared" si="126"/>
        <v>0</v>
      </c>
      <c r="N273" s="2">
        <v>42212</v>
      </c>
      <c r="O273" s="42">
        <f t="shared" si="120"/>
        <v>6.5768468588969523E-2</v>
      </c>
      <c r="P273" s="12">
        <f t="shared" si="127"/>
        <v>5682.3956860869666</v>
      </c>
      <c r="Q273" s="12">
        <f t="shared" si="128"/>
        <v>6394.7571428571437</v>
      </c>
      <c r="R273" s="12">
        <f t="shared" si="129"/>
        <v>6586.5998571428581</v>
      </c>
      <c r="S273" s="13">
        <f t="shared" si="130"/>
        <v>7171.2000000000007</v>
      </c>
      <c r="T273" s="13">
        <f t="shared" si="115"/>
        <v>0</v>
      </c>
      <c r="U273" s="14">
        <v>0</v>
      </c>
      <c r="V273" s="15">
        <f t="shared" si="114"/>
        <v>7171.2000000000007</v>
      </c>
      <c r="W273" s="15">
        <f t="shared" si="131"/>
        <v>-8075.4041710558913</v>
      </c>
      <c r="X273" s="15">
        <f t="shared" si="139"/>
        <v>6480931.1046269657</v>
      </c>
      <c r="Y273" s="15">
        <f t="shared" si="135"/>
        <v>5470326.9298266862</v>
      </c>
      <c r="Z273" s="15">
        <f t="shared" si="132"/>
        <v>6518000</v>
      </c>
      <c r="AB273" s="2">
        <v>42212</v>
      </c>
      <c r="AC273" s="12">
        <f t="shared" si="121"/>
        <v>1877.8893395313789</v>
      </c>
      <c r="AD273" s="12">
        <f t="shared" si="133"/>
        <v>2507.5603591071431</v>
      </c>
      <c r="AE273" s="12">
        <f t="shared" si="138"/>
        <v>2582.7871698803574</v>
      </c>
      <c r="AF273" s="34">
        <f t="shared" si="117"/>
        <v>86400</v>
      </c>
      <c r="AG273" s="36">
        <f t="shared" si="116"/>
        <v>0</v>
      </c>
      <c r="AH273" s="15">
        <f t="shared" si="134"/>
        <v>-704.89783034897846</v>
      </c>
      <c r="AI273" s="15">
        <f t="shared" si="136"/>
        <v>0</v>
      </c>
      <c r="AJ273" s="15">
        <f t="shared" si="137"/>
        <v>0</v>
      </c>
    </row>
    <row r="274" spans="1:36" x14ac:dyDescent="0.15">
      <c r="A274" s="2">
        <v>42213</v>
      </c>
      <c r="B274" s="42">
        <v>0.24204020100000001</v>
      </c>
      <c r="C274" s="12">
        <f t="shared" si="122"/>
        <v>20912.273366400001</v>
      </c>
      <c r="D274" s="12">
        <f>Výpar!$K$18/31</f>
        <v>22387.33928571429</v>
      </c>
      <c r="E274" s="12">
        <f t="shared" si="123"/>
        <v>23058.959464285719</v>
      </c>
      <c r="F274" s="13">
        <f t="shared" si="140"/>
        <v>3888</v>
      </c>
      <c r="G274" s="13">
        <f t="shared" si="124"/>
        <v>7171.2000000000007</v>
      </c>
      <c r="H274" s="14">
        <f t="shared" si="124"/>
        <v>7171.2000000000007</v>
      </c>
      <c r="I274" s="15">
        <f t="shared" si="118"/>
        <v>18230.400000000001</v>
      </c>
      <c r="J274" s="15">
        <f t="shared" si="119"/>
        <v>-20377.08609788572</v>
      </c>
      <c r="K274" s="15">
        <f t="shared" si="125"/>
        <v>4215755.999239428</v>
      </c>
      <c r="L274" s="15">
        <f t="shared" si="126"/>
        <v>0</v>
      </c>
      <c r="N274" s="2">
        <v>42213</v>
      </c>
      <c r="O274" s="42">
        <f t="shared" si="120"/>
        <v>7.9883805090566029E-2</v>
      </c>
      <c r="P274" s="12">
        <f t="shared" si="127"/>
        <v>6901.9607598249049</v>
      </c>
      <c r="Q274" s="12">
        <f t="shared" si="128"/>
        <v>6394.7571428571437</v>
      </c>
      <c r="R274" s="12">
        <f t="shared" si="129"/>
        <v>6586.5998571428581</v>
      </c>
      <c r="S274" s="13">
        <f t="shared" si="130"/>
        <v>7171.2000000000007</v>
      </c>
      <c r="T274" s="13">
        <f t="shared" si="115"/>
        <v>0</v>
      </c>
      <c r="U274" s="14">
        <v>0</v>
      </c>
      <c r="V274" s="15">
        <f t="shared" si="114"/>
        <v>7171.2000000000007</v>
      </c>
      <c r="W274" s="15">
        <f t="shared" si="131"/>
        <v>-6855.839097317953</v>
      </c>
      <c r="X274" s="15">
        <f t="shared" si="139"/>
        <v>6474075.2655296475</v>
      </c>
      <c r="Y274" s="15">
        <f t="shared" si="135"/>
        <v>5419546.3562590154</v>
      </c>
      <c r="Z274" s="15">
        <f t="shared" si="132"/>
        <v>6518000</v>
      </c>
      <c r="AB274" s="2">
        <v>42213</v>
      </c>
      <c r="AC274" s="12">
        <f t="shared" si="121"/>
        <v>2280.9250268286787</v>
      </c>
      <c r="AD274" s="12">
        <f t="shared" si="133"/>
        <v>2507.5603591071431</v>
      </c>
      <c r="AE274" s="12">
        <f t="shared" si="138"/>
        <v>2582.7871698803574</v>
      </c>
      <c r="AF274" s="34">
        <f t="shared" si="117"/>
        <v>86400</v>
      </c>
      <c r="AG274" s="36">
        <f t="shared" si="116"/>
        <v>0</v>
      </c>
      <c r="AH274" s="15">
        <f t="shared" si="134"/>
        <v>-301.86214305167869</v>
      </c>
      <c r="AI274" s="15">
        <f t="shared" si="136"/>
        <v>0</v>
      </c>
      <c r="AJ274" s="15">
        <f t="shared" si="137"/>
        <v>0</v>
      </c>
    </row>
    <row r="275" spans="1:36" x14ac:dyDescent="0.15">
      <c r="A275" s="2">
        <v>42214</v>
      </c>
      <c r="B275" s="42">
        <v>0.21900795000000001</v>
      </c>
      <c r="C275" s="12">
        <f t="shared" si="122"/>
        <v>18922.28688</v>
      </c>
      <c r="D275" s="12">
        <f>Výpar!$K$18/31</f>
        <v>22387.33928571429</v>
      </c>
      <c r="E275" s="12">
        <f t="shared" si="123"/>
        <v>23058.959464285719</v>
      </c>
      <c r="F275" s="13">
        <f t="shared" si="140"/>
        <v>3888</v>
      </c>
      <c r="G275" s="13">
        <f t="shared" si="124"/>
        <v>7171.2000000000007</v>
      </c>
      <c r="H275" s="14">
        <f t="shared" si="124"/>
        <v>7171.2000000000007</v>
      </c>
      <c r="I275" s="15">
        <f t="shared" si="118"/>
        <v>18230.400000000001</v>
      </c>
      <c r="J275" s="15">
        <f t="shared" si="119"/>
        <v>-22367.072584285721</v>
      </c>
      <c r="K275" s="15">
        <f t="shared" si="125"/>
        <v>4193388.9266551421</v>
      </c>
      <c r="L275" s="15">
        <f t="shared" si="126"/>
        <v>0</v>
      </c>
      <c r="N275" s="2">
        <v>42214</v>
      </c>
      <c r="O275" s="42">
        <f t="shared" si="120"/>
        <v>7.2282159404934682E-2</v>
      </c>
      <c r="P275" s="12">
        <f t="shared" si="127"/>
        <v>6245.1785725863565</v>
      </c>
      <c r="Q275" s="12">
        <f t="shared" si="128"/>
        <v>6394.7571428571437</v>
      </c>
      <c r="R275" s="12">
        <f t="shared" si="129"/>
        <v>6586.5998571428581</v>
      </c>
      <c r="S275" s="13">
        <f t="shared" si="130"/>
        <v>7171.2000000000007</v>
      </c>
      <c r="T275" s="13">
        <f t="shared" si="115"/>
        <v>0</v>
      </c>
      <c r="U275" s="14">
        <v>0</v>
      </c>
      <c r="V275" s="15">
        <f t="shared" si="114"/>
        <v>7171.2000000000007</v>
      </c>
      <c r="W275" s="15">
        <f t="shared" si="131"/>
        <v>-7512.6212845565015</v>
      </c>
      <c r="X275" s="15">
        <f t="shared" si="139"/>
        <v>6466562.6442450909</v>
      </c>
      <c r="Y275" s="15">
        <f t="shared" si="135"/>
        <v>5360596.3792195497</v>
      </c>
      <c r="Z275" s="15">
        <f t="shared" si="132"/>
        <v>6518000</v>
      </c>
      <c r="AB275" s="2">
        <v>42214</v>
      </c>
      <c r="AC275" s="12">
        <f t="shared" si="121"/>
        <v>2063.8749768243829</v>
      </c>
      <c r="AD275" s="12">
        <f t="shared" si="133"/>
        <v>2507.5603591071431</v>
      </c>
      <c r="AE275" s="12">
        <f t="shared" si="138"/>
        <v>2582.7871698803574</v>
      </c>
      <c r="AF275" s="34">
        <f t="shared" si="117"/>
        <v>86400</v>
      </c>
      <c r="AG275" s="36">
        <f t="shared" si="116"/>
        <v>0</v>
      </c>
      <c r="AH275" s="15">
        <f t="shared" si="134"/>
        <v>-518.91219305597451</v>
      </c>
      <c r="AI275" s="15">
        <f t="shared" si="136"/>
        <v>0</v>
      </c>
      <c r="AJ275" s="15">
        <f t="shared" si="137"/>
        <v>0</v>
      </c>
    </row>
    <row r="276" spans="1:36" x14ac:dyDescent="0.15">
      <c r="A276" s="2">
        <v>42215</v>
      </c>
      <c r="B276" s="42">
        <v>0.19629048299999999</v>
      </c>
      <c r="C276" s="12">
        <f t="shared" si="122"/>
        <v>16959.497731199997</v>
      </c>
      <c r="D276" s="12">
        <f>Výpar!$K$18/31</f>
        <v>22387.33928571429</v>
      </c>
      <c r="E276" s="12">
        <f t="shared" si="123"/>
        <v>23058.959464285719</v>
      </c>
      <c r="F276" s="13">
        <f t="shared" si="140"/>
        <v>3888</v>
      </c>
      <c r="G276" s="13">
        <f t="shared" si="124"/>
        <v>7171.2000000000007</v>
      </c>
      <c r="H276" s="14">
        <f t="shared" si="124"/>
        <v>7171.2000000000007</v>
      </c>
      <c r="I276" s="15">
        <f t="shared" si="118"/>
        <v>18230.400000000001</v>
      </c>
      <c r="J276" s="15">
        <f t="shared" si="119"/>
        <v>-24329.861733085723</v>
      </c>
      <c r="K276" s="15">
        <f t="shared" si="125"/>
        <v>4169059.0649220562</v>
      </c>
      <c r="L276" s="15">
        <f t="shared" si="126"/>
        <v>0</v>
      </c>
      <c r="N276" s="2">
        <v>42215</v>
      </c>
      <c r="O276" s="42">
        <f t="shared" si="120"/>
        <v>6.4784406145428144E-2</v>
      </c>
      <c r="P276" s="12">
        <f t="shared" si="127"/>
        <v>5597.3726909649913</v>
      </c>
      <c r="Q276" s="12">
        <f t="shared" si="128"/>
        <v>6394.7571428571437</v>
      </c>
      <c r="R276" s="12">
        <f t="shared" si="129"/>
        <v>6586.5998571428581</v>
      </c>
      <c r="S276" s="13">
        <f t="shared" si="130"/>
        <v>7171.2000000000007</v>
      </c>
      <c r="T276" s="13">
        <f t="shared" si="115"/>
        <v>0</v>
      </c>
      <c r="U276" s="14">
        <v>0</v>
      </c>
      <c r="V276" s="15">
        <f t="shared" si="114"/>
        <v>7171.2000000000007</v>
      </c>
      <c r="W276" s="15">
        <f t="shared" si="131"/>
        <v>-8160.4271661778666</v>
      </c>
      <c r="X276" s="15">
        <f t="shared" si="139"/>
        <v>6458402.217078913</v>
      </c>
      <c r="Y276" s="15">
        <f t="shared" si="135"/>
        <v>5292838.1691322848</v>
      </c>
      <c r="Z276" s="15">
        <f t="shared" si="132"/>
        <v>6518000</v>
      </c>
      <c r="AB276" s="2">
        <v>42215</v>
      </c>
      <c r="AC276" s="12">
        <f t="shared" si="121"/>
        <v>1849.7913708268211</v>
      </c>
      <c r="AD276" s="12">
        <f t="shared" si="133"/>
        <v>2507.5603591071431</v>
      </c>
      <c r="AE276" s="12">
        <f t="shared" si="138"/>
        <v>2582.7871698803574</v>
      </c>
      <c r="AF276" s="34">
        <f t="shared" si="117"/>
        <v>86400</v>
      </c>
      <c r="AG276" s="36">
        <f t="shared" si="116"/>
        <v>0</v>
      </c>
      <c r="AH276" s="15">
        <f t="shared" si="134"/>
        <v>-732.9957990535363</v>
      </c>
      <c r="AI276" s="15">
        <f t="shared" si="136"/>
        <v>0</v>
      </c>
      <c r="AJ276" s="15">
        <f t="shared" si="137"/>
        <v>0</v>
      </c>
    </row>
    <row r="277" spans="1:36" x14ac:dyDescent="0.15">
      <c r="A277" s="2">
        <v>42216</v>
      </c>
      <c r="B277" s="42">
        <v>0.178410613</v>
      </c>
      <c r="C277" s="12">
        <f t="shared" si="122"/>
        <v>15414.6769632</v>
      </c>
      <c r="D277" s="12">
        <f>Výpar!$K$18/31</f>
        <v>22387.33928571429</v>
      </c>
      <c r="E277" s="12">
        <f t="shared" si="123"/>
        <v>23058.959464285719</v>
      </c>
      <c r="F277" s="13">
        <f t="shared" si="140"/>
        <v>3888</v>
      </c>
      <c r="G277" s="13">
        <f t="shared" si="124"/>
        <v>7171.2000000000007</v>
      </c>
      <c r="H277" s="14">
        <f t="shared" si="124"/>
        <v>7171.2000000000007</v>
      </c>
      <c r="I277" s="15">
        <f t="shared" si="118"/>
        <v>18230.400000000001</v>
      </c>
      <c r="J277" s="15">
        <f t="shared" si="119"/>
        <v>-25874.682501085721</v>
      </c>
      <c r="K277" s="15">
        <f t="shared" si="125"/>
        <v>4143184.3824209706</v>
      </c>
      <c r="L277" s="15">
        <f t="shared" si="126"/>
        <v>0</v>
      </c>
      <c r="N277" s="2">
        <v>42216</v>
      </c>
      <c r="O277" s="42">
        <f t="shared" si="120"/>
        <v>5.8883270531494919E-2</v>
      </c>
      <c r="P277" s="12">
        <f t="shared" si="127"/>
        <v>5087.5145739211612</v>
      </c>
      <c r="Q277" s="12">
        <f t="shared" si="128"/>
        <v>6394.7571428571437</v>
      </c>
      <c r="R277" s="12">
        <f t="shared" si="129"/>
        <v>6586.5998571428581</v>
      </c>
      <c r="S277" s="13">
        <f t="shared" si="130"/>
        <v>7171.2000000000007</v>
      </c>
      <c r="T277" s="13">
        <f t="shared" si="115"/>
        <v>0</v>
      </c>
      <c r="U277" s="14">
        <v>0</v>
      </c>
      <c r="V277" s="15">
        <f t="shared" si="114"/>
        <v>7171.2000000000007</v>
      </c>
      <c r="W277" s="15">
        <f t="shared" si="131"/>
        <v>-8670.2852832216959</v>
      </c>
      <c r="X277" s="15">
        <f t="shared" si="139"/>
        <v>6449731.9317956911</v>
      </c>
      <c r="Y277" s="15">
        <f t="shared" si="135"/>
        <v>5215899.8156447541</v>
      </c>
      <c r="Z277" s="15">
        <f t="shared" si="132"/>
        <v>6518000</v>
      </c>
      <c r="AB277" s="2">
        <v>42216</v>
      </c>
      <c r="AC277" s="12">
        <f t="shared" si="121"/>
        <v>1681.2960432285633</v>
      </c>
      <c r="AD277" s="12">
        <f t="shared" si="133"/>
        <v>2507.5603591071431</v>
      </c>
      <c r="AE277" s="12">
        <f t="shared" si="138"/>
        <v>2582.7871698803574</v>
      </c>
      <c r="AF277" s="34">
        <f t="shared" si="117"/>
        <v>86400</v>
      </c>
      <c r="AG277" s="36">
        <f t="shared" si="116"/>
        <v>0</v>
      </c>
      <c r="AH277" s="15">
        <f t="shared" si="134"/>
        <v>-901.49112665179405</v>
      </c>
      <c r="AI277" s="15">
        <f t="shared" si="136"/>
        <v>0</v>
      </c>
      <c r="AJ277" s="15">
        <f t="shared" si="137"/>
        <v>0</v>
      </c>
    </row>
    <row r="278" spans="1:36" x14ac:dyDescent="0.15">
      <c r="A278" s="2">
        <v>42217</v>
      </c>
      <c r="B278" s="42">
        <v>0.18433392200000001</v>
      </c>
      <c r="C278" s="12">
        <f t="shared" si="122"/>
        <v>15926.450860800001</v>
      </c>
      <c r="D278" s="12">
        <f>Výpar!$L$18/31</f>
        <v>20333.094827586207</v>
      </c>
      <c r="E278" s="12">
        <f t="shared" si="123"/>
        <v>20943.087672413792</v>
      </c>
      <c r="F278" s="13">
        <f t="shared" si="140"/>
        <v>3888</v>
      </c>
      <c r="G278" s="13">
        <f t="shared" si="124"/>
        <v>7171.2000000000007</v>
      </c>
      <c r="H278" s="14">
        <f t="shared" si="124"/>
        <v>7171.2000000000007</v>
      </c>
      <c r="I278" s="15">
        <f t="shared" si="118"/>
        <v>18230.400000000001</v>
      </c>
      <c r="J278" s="15">
        <f t="shared" si="119"/>
        <v>-23247.036811613791</v>
      </c>
      <c r="K278" s="15">
        <f t="shared" si="125"/>
        <v>4119937.3456093566</v>
      </c>
      <c r="L278" s="15">
        <f t="shared" si="126"/>
        <v>0</v>
      </c>
      <c r="N278" s="2">
        <v>42217</v>
      </c>
      <c r="O278" s="42">
        <f t="shared" si="120"/>
        <v>6.0838220410449929E-2</v>
      </c>
      <c r="P278" s="12">
        <f t="shared" si="127"/>
        <v>5256.4222434628737</v>
      </c>
      <c r="Q278" s="12">
        <f t="shared" si="128"/>
        <v>5807.9793103448283</v>
      </c>
      <c r="R278" s="12">
        <f t="shared" si="129"/>
        <v>5982.218689655173</v>
      </c>
      <c r="S278" s="13">
        <f t="shared" si="130"/>
        <v>7171.2000000000007</v>
      </c>
      <c r="T278" s="13">
        <f t="shared" si="115"/>
        <v>0</v>
      </c>
      <c r="U278" s="14">
        <v>0</v>
      </c>
      <c r="V278" s="15">
        <f t="shared" si="114"/>
        <v>7171.2000000000007</v>
      </c>
      <c r="W278" s="15">
        <f t="shared" si="131"/>
        <v>-7896.9964461922991</v>
      </c>
      <c r="X278" s="15">
        <f t="shared" si="139"/>
        <v>6441834.9353494989</v>
      </c>
      <c r="Y278" s="15">
        <f t="shared" si="135"/>
        <v>5131837.7545480607</v>
      </c>
      <c r="Z278" s="15">
        <f t="shared" si="132"/>
        <v>6518000</v>
      </c>
      <c r="AB278" s="2">
        <v>42217</v>
      </c>
      <c r="AC278" s="12">
        <f t="shared" si="121"/>
        <v>1737.1157941786937</v>
      </c>
      <c r="AD278" s="12">
        <f t="shared" si="133"/>
        <v>2277.4686137068966</v>
      </c>
      <c r="AE278" s="12">
        <f t="shared" si="138"/>
        <v>2345.7926721181034</v>
      </c>
      <c r="AF278" s="34">
        <f t="shared" si="117"/>
        <v>86400</v>
      </c>
      <c r="AG278" s="36">
        <f t="shared" si="116"/>
        <v>0</v>
      </c>
      <c r="AH278" s="15">
        <f t="shared" si="134"/>
        <v>-608.67687793940968</v>
      </c>
      <c r="AI278" s="15">
        <f t="shared" si="136"/>
        <v>0</v>
      </c>
      <c r="AJ278" s="15">
        <f t="shared" si="137"/>
        <v>0</v>
      </c>
    </row>
    <row r="279" spans="1:36" x14ac:dyDescent="0.15">
      <c r="A279" s="2">
        <v>42218</v>
      </c>
      <c r="B279" s="42">
        <v>0.30897992899999999</v>
      </c>
      <c r="C279" s="12">
        <f t="shared" si="122"/>
        <v>26695.865865599997</v>
      </c>
      <c r="D279" s="12">
        <f>Výpar!$L$18/31</f>
        <v>20333.094827586207</v>
      </c>
      <c r="E279" s="12">
        <f t="shared" si="123"/>
        <v>20943.087672413792</v>
      </c>
      <c r="F279" s="13">
        <f t="shared" si="140"/>
        <v>3888</v>
      </c>
      <c r="G279" s="13">
        <f t="shared" si="124"/>
        <v>7171.2000000000007</v>
      </c>
      <c r="H279" s="14">
        <f t="shared" si="124"/>
        <v>7171.2000000000007</v>
      </c>
      <c r="I279" s="15">
        <f t="shared" si="118"/>
        <v>18230.400000000001</v>
      </c>
      <c r="J279" s="15">
        <f t="shared" si="119"/>
        <v>-12477.621806813797</v>
      </c>
      <c r="K279" s="15">
        <f t="shared" si="125"/>
        <v>4107459.7238025428</v>
      </c>
      <c r="L279" s="15">
        <f t="shared" si="126"/>
        <v>0</v>
      </c>
      <c r="N279" s="2">
        <v>42218</v>
      </c>
      <c r="O279" s="42">
        <f t="shared" si="120"/>
        <v>0.10197682997764874</v>
      </c>
      <c r="P279" s="12">
        <f t="shared" si="127"/>
        <v>8810.7981100688521</v>
      </c>
      <c r="Q279" s="12">
        <f t="shared" si="128"/>
        <v>5807.9793103448283</v>
      </c>
      <c r="R279" s="12">
        <f t="shared" si="129"/>
        <v>5982.218689655173</v>
      </c>
      <c r="S279" s="13">
        <f t="shared" si="130"/>
        <v>7171.2000000000007</v>
      </c>
      <c r="T279" s="13">
        <f t="shared" si="115"/>
        <v>0</v>
      </c>
      <c r="U279" s="14">
        <v>0</v>
      </c>
      <c r="V279" s="15">
        <f t="shared" si="114"/>
        <v>7171.2000000000007</v>
      </c>
      <c r="W279" s="15">
        <f t="shared" si="131"/>
        <v>-4342.6205795863207</v>
      </c>
      <c r="X279" s="15">
        <f t="shared" si="139"/>
        <v>6437492.3147699125</v>
      </c>
      <c r="Y279" s="15">
        <f t="shared" si="135"/>
        <v>5046987.4487383869</v>
      </c>
      <c r="Z279" s="15">
        <f t="shared" si="132"/>
        <v>6518000</v>
      </c>
      <c r="AB279" s="2">
        <v>42218</v>
      </c>
      <c r="AC279" s="12">
        <f t="shared" si="121"/>
        <v>2911.7479242377935</v>
      </c>
      <c r="AD279" s="12">
        <f t="shared" si="133"/>
        <v>2277.4686137068966</v>
      </c>
      <c r="AE279" s="12">
        <f t="shared" si="138"/>
        <v>2345.7926721181034</v>
      </c>
      <c r="AF279" s="34">
        <f t="shared" si="117"/>
        <v>86400</v>
      </c>
      <c r="AG279" s="36">
        <f t="shared" si="116"/>
        <v>0</v>
      </c>
      <c r="AH279" s="15">
        <f t="shared" si="134"/>
        <v>565.95525211969016</v>
      </c>
      <c r="AI279" s="15">
        <f t="shared" si="136"/>
        <v>565.95525211969016</v>
      </c>
      <c r="AJ279" s="15">
        <f t="shared" si="137"/>
        <v>0</v>
      </c>
    </row>
    <row r="280" spans="1:36" x14ac:dyDescent="0.15">
      <c r="A280" s="2">
        <v>42219</v>
      </c>
      <c r="B280" s="42">
        <v>0.83521849800000003</v>
      </c>
      <c r="C280" s="12">
        <f t="shared" si="122"/>
        <v>72162.87822720001</v>
      </c>
      <c r="D280" s="12">
        <f>Výpar!$L$18/31</f>
        <v>20333.094827586207</v>
      </c>
      <c r="E280" s="12">
        <f t="shared" si="123"/>
        <v>20943.087672413792</v>
      </c>
      <c r="F280" s="13">
        <f t="shared" si="140"/>
        <v>3888</v>
      </c>
      <c r="G280" s="13">
        <f t="shared" si="124"/>
        <v>7171.2000000000007</v>
      </c>
      <c r="H280" s="14">
        <f t="shared" si="124"/>
        <v>7171.2000000000007</v>
      </c>
      <c r="I280" s="15">
        <f t="shared" si="118"/>
        <v>18230.400000000001</v>
      </c>
      <c r="J280" s="15">
        <f t="shared" si="119"/>
        <v>32989.390554786216</v>
      </c>
      <c r="K280" s="15">
        <f t="shared" si="125"/>
        <v>4140449.114357329</v>
      </c>
      <c r="L280" s="15">
        <f t="shared" si="126"/>
        <v>0</v>
      </c>
      <c r="N280" s="2">
        <v>42219</v>
      </c>
      <c r="O280" s="42">
        <f t="shared" si="120"/>
        <v>0.2756584708928882</v>
      </c>
      <c r="P280" s="12">
        <f t="shared" si="127"/>
        <v>23816.891885145542</v>
      </c>
      <c r="Q280" s="12">
        <f t="shared" si="128"/>
        <v>5807.9793103448283</v>
      </c>
      <c r="R280" s="12">
        <f t="shared" si="129"/>
        <v>5982.218689655173</v>
      </c>
      <c r="S280" s="13">
        <f t="shared" si="130"/>
        <v>7171.2000000000007</v>
      </c>
      <c r="T280" s="13">
        <f t="shared" si="115"/>
        <v>82252.800000000003</v>
      </c>
      <c r="U280" s="14">
        <v>0</v>
      </c>
      <c r="V280" s="15">
        <f t="shared" si="114"/>
        <v>7171.2000000000007</v>
      </c>
      <c r="W280" s="15">
        <f t="shared" si="131"/>
        <v>92916.273195490372</v>
      </c>
      <c r="X280" s="15">
        <f t="shared" si="139"/>
        <v>6518000</v>
      </c>
      <c r="Y280" s="15">
        <f t="shared" si="135"/>
        <v>5139903.7219338771</v>
      </c>
      <c r="Z280" s="15">
        <f t="shared" si="132"/>
        <v>6518000</v>
      </c>
      <c r="AB280" s="2">
        <v>42219</v>
      </c>
      <c r="AC280" s="12">
        <f t="shared" si="121"/>
        <v>7870.8857747083875</v>
      </c>
      <c r="AD280" s="12">
        <f t="shared" si="133"/>
        <v>2277.4686137068966</v>
      </c>
      <c r="AE280" s="12">
        <f t="shared" si="138"/>
        <v>2345.7926721181034</v>
      </c>
      <c r="AF280" s="34">
        <f t="shared" si="117"/>
        <v>86400</v>
      </c>
      <c r="AG280" s="36">
        <f t="shared" si="116"/>
        <v>86400</v>
      </c>
      <c r="AH280" s="15">
        <f t="shared" si="134"/>
        <v>-80874.906897409717</v>
      </c>
      <c r="AI280" s="15">
        <f t="shared" si="136"/>
        <v>0</v>
      </c>
      <c r="AJ280" s="15">
        <f t="shared" si="137"/>
        <v>0</v>
      </c>
    </row>
    <row r="281" spans="1:36" x14ac:dyDescent="0.15">
      <c r="A281" s="2">
        <v>42220</v>
      </c>
      <c r="B281" s="42">
        <v>0.29006604899999999</v>
      </c>
      <c r="C281" s="12">
        <f t="shared" si="122"/>
        <v>25061.706633599999</v>
      </c>
      <c r="D281" s="12">
        <f>Výpar!$L$18/31</f>
        <v>20333.094827586207</v>
      </c>
      <c r="E281" s="12">
        <f t="shared" si="123"/>
        <v>20943.087672413792</v>
      </c>
      <c r="F281" s="13">
        <f t="shared" si="140"/>
        <v>3888</v>
      </c>
      <c r="G281" s="13">
        <f t="shared" si="124"/>
        <v>7171.2000000000007</v>
      </c>
      <c r="H281" s="14">
        <f t="shared" si="124"/>
        <v>7171.2000000000007</v>
      </c>
      <c r="I281" s="15">
        <f t="shared" si="118"/>
        <v>18230.400000000001</v>
      </c>
      <c r="J281" s="15">
        <f t="shared" si="119"/>
        <v>-14111.781038813795</v>
      </c>
      <c r="K281" s="15">
        <f t="shared" si="125"/>
        <v>4126337.3333185152</v>
      </c>
      <c r="L281" s="15">
        <f t="shared" si="126"/>
        <v>0</v>
      </c>
      <c r="N281" s="2">
        <v>42220</v>
      </c>
      <c r="O281" s="42">
        <f t="shared" si="120"/>
        <v>9.5734426041509418E-2</v>
      </c>
      <c r="P281" s="12">
        <f t="shared" si="127"/>
        <v>8271.4544099864142</v>
      </c>
      <c r="Q281" s="12">
        <f t="shared" si="128"/>
        <v>5807.9793103448283</v>
      </c>
      <c r="R281" s="12">
        <f t="shared" si="129"/>
        <v>5982.218689655173</v>
      </c>
      <c r="S281" s="13">
        <f t="shared" si="130"/>
        <v>7171.2000000000007</v>
      </c>
      <c r="T281" s="13">
        <f t="shared" si="115"/>
        <v>0</v>
      </c>
      <c r="U281" s="14">
        <v>0</v>
      </c>
      <c r="V281" s="15">
        <f t="shared" si="114"/>
        <v>7171.2000000000007</v>
      </c>
      <c r="W281" s="15">
        <f t="shared" si="131"/>
        <v>-4881.9642796687585</v>
      </c>
      <c r="X281" s="15">
        <f t="shared" si="139"/>
        <v>6513118.0357203316</v>
      </c>
      <c r="Y281" s="15">
        <f t="shared" si="135"/>
        <v>5130139.7933745403</v>
      </c>
      <c r="Z281" s="15">
        <f t="shared" si="132"/>
        <v>6518000</v>
      </c>
      <c r="AB281" s="2">
        <v>42220</v>
      </c>
      <c r="AC281" s="12">
        <f t="shared" si="121"/>
        <v>2733.5083505298112</v>
      </c>
      <c r="AD281" s="12">
        <f t="shared" si="133"/>
        <v>2277.4686137068966</v>
      </c>
      <c r="AE281" s="12">
        <f t="shared" si="138"/>
        <v>2345.7926721181034</v>
      </c>
      <c r="AF281" s="34">
        <f t="shared" si="117"/>
        <v>86400</v>
      </c>
      <c r="AG281" s="36">
        <f t="shared" si="116"/>
        <v>0</v>
      </c>
      <c r="AH281" s="15">
        <f t="shared" si="134"/>
        <v>387.71567841170781</v>
      </c>
      <c r="AI281" s="15">
        <f t="shared" si="136"/>
        <v>387.71567841170781</v>
      </c>
      <c r="AJ281" s="15">
        <f t="shared" si="137"/>
        <v>0</v>
      </c>
    </row>
    <row r="282" spans="1:36" x14ac:dyDescent="0.15">
      <c r="A282" s="2">
        <v>42221</v>
      </c>
      <c r="B282" s="42">
        <v>0.283750734</v>
      </c>
      <c r="C282" s="12">
        <f t="shared" si="122"/>
        <v>24516.063417600002</v>
      </c>
      <c r="D282" s="12">
        <f>Výpar!$L$18/31</f>
        <v>20333.094827586207</v>
      </c>
      <c r="E282" s="12">
        <f t="shared" si="123"/>
        <v>20943.087672413792</v>
      </c>
      <c r="F282" s="13">
        <f t="shared" si="140"/>
        <v>3888</v>
      </c>
      <c r="G282" s="13">
        <f t="shared" si="124"/>
        <v>7171.2000000000007</v>
      </c>
      <c r="H282" s="14">
        <f t="shared" si="124"/>
        <v>7171.2000000000007</v>
      </c>
      <c r="I282" s="15">
        <f t="shared" si="118"/>
        <v>18230.400000000001</v>
      </c>
      <c r="J282" s="15">
        <f t="shared" si="119"/>
        <v>-14657.424254813792</v>
      </c>
      <c r="K282" s="15">
        <f t="shared" si="125"/>
        <v>4111679.9090637015</v>
      </c>
      <c r="L282" s="15">
        <f t="shared" si="126"/>
        <v>0</v>
      </c>
      <c r="N282" s="2">
        <v>42221</v>
      </c>
      <c r="O282" s="42">
        <f t="shared" si="120"/>
        <v>9.3650097114078359E-2</v>
      </c>
      <c r="P282" s="12">
        <f t="shared" si="127"/>
        <v>8091.3683906563701</v>
      </c>
      <c r="Q282" s="12">
        <f t="shared" si="128"/>
        <v>5807.9793103448283</v>
      </c>
      <c r="R282" s="12">
        <f t="shared" si="129"/>
        <v>5982.218689655173</v>
      </c>
      <c r="S282" s="13">
        <f t="shared" si="130"/>
        <v>7171.2000000000007</v>
      </c>
      <c r="T282" s="13">
        <f t="shared" si="115"/>
        <v>82252.800000000003</v>
      </c>
      <c r="U282" s="14">
        <v>0</v>
      </c>
      <c r="V282" s="15">
        <f t="shared" si="114"/>
        <v>7171.2000000000007</v>
      </c>
      <c r="W282" s="15">
        <f t="shared" si="131"/>
        <v>77190.749701001201</v>
      </c>
      <c r="X282" s="15">
        <f t="shared" si="139"/>
        <v>6518000</v>
      </c>
      <c r="Y282" s="15">
        <f t="shared" si="135"/>
        <v>5207330.543075541</v>
      </c>
      <c r="Z282" s="15">
        <f t="shared" si="132"/>
        <v>6518000</v>
      </c>
      <c r="AB282" s="2">
        <v>42221</v>
      </c>
      <c r="AC282" s="12">
        <f t="shared" si="121"/>
        <v>2673.99443517074</v>
      </c>
      <c r="AD282" s="12">
        <f t="shared" si="133"/>
        <v>2277.4686137068966</v>
      </c>
      <c r="AE282" s="12">
        <f t="shared" si="138"/>
        <v>2345.7926721181034</v>
      </c>
      <c r="AF282" s="34">
        <f t="shared" si="117"/>
        <v>86400</v>
      </c>
      <c r="AG282" s="36">
        <f t="shared" si="116"/>
        <v>86400</v>
      </c>
      <c r="AH282" s="15">
        <f t="shared" si="134"/>
        <v>-86071.798236947361</v>
      </c>
      <c r="AI282" s="15">
        <f t="shared" si="136"/>
        <v>0</v>
      </c>
      <c r="AJ282" s="15">
        <f t="shared" si="137"/>
        <v>0</v>
      </c>
    </row>
    <row r="283" spans="1:36" x14ac:dyDescent="0.15">
      <c r="A283" s="2">
        <v>42222</v>
      </c>
      <c r="B283" s="42">
        <v>0.26532310100000001</v>
      </c>
      <c r="C283" s="12">
        <f t="shared" si="122"/>
        <v>22923.915926400001</v>
      </c>
      <c r="D283" s="12">
        <f>Výpar!$L$18/31</f>
        <v>20333.094827586207</v>
      </c>
      <c r="E283" s="12">
        <f t="shared" si="123"/>
        <v>20943.087672413792</v>
      </c>
      <c r="F283" s="13">
        <f t="shared" si="140"/>
        <v>3888</v>
      </c>
      <c r="G283" s="13">
        <f t="shared" si="124"/>
        <v>7171.2000000000007</v>
      </c>
      <c r="H283" s="14">
        <f t="shared" si="124"/>
        <v>7171.2000000000007</v>
      </c>
      <c r="I283" s="15">
        <f t="shared" si="118"/>
        <v>18230.400000000001</v>
      </c>
      <c r="J283" s="15">
        <f t="shared" si="119"/>
        <v>-16249.571746013793</v>
      </c>
      <c r="K283" s="15">
        <f t="shared" si="125"/>
        <v>4095430.3373176879</v>
      </c>
      <c r="L283" s="15">
        <f t="shared" si="126"/>
        <v>0</v>
      </c>
      <c r="N283" s="2">
        <v>42222</v>
      </c>
      <c r="O283" s="42">
        <f t="shared" si="120"/>
        <v>8.7568175859796787E-2</v>
      </c>
      <c r="P283" s="12">
        <f t="shared" si="127"/>
        <v>7565.8903942864426</v>
      </c>
      <c r="Q283" s="12">
        <f t="shared" si="128"/>
        <v>5807.9793103448283</v>
      </c>
      <c r="R283" s="12">
        <f t="shared" si="129"/>
        <v>5982.218689655173</v>
      </c>
      <c r="S283" s="13">
        <f t="shared" si="130"/>
        <v>7171.2000000000007</v>
      </c>
      <c r="T283" s="13">
        <f t="shared" si="115"/>
        <v>0</v>
      </c>
      <c r="U283" s="14">
        <v>0</v>
      </c>
      <c r="V283" s="15">
        <f t="shared" si="114"/>
        <v>7171.2000000000007</v>
      </c>
      <c r="W283" s="15">
        <f t="shared" si="131"/>
        <v>-5587.5282953687301</v>
      </c>
      <c r="X283" s="15">
        <f t="shared" si="139"/>
        <v>6512412.4717046311</v>
      </c>
      <c r="Y283" s="15">
        <f t="shared" si="135"/>
        <v>5196155.4864848033</v>
      </c>
      <c r="Z283" s="15">
        <f t="shared" si="132"/>
        <v>6518000</v>
      </c>
      <c r="AB283" s="2">
        <v>42222</v>
      </c>
      <c r="AC283" s="12">
        <f t="shared" si="121"/>
        <v>2500.337128982525</v>
      </c>
      <c r="AD283" s="12">
        <f t="shared" si="133"/>
        <v>2277.4686137068966</v>
      </c>
      <c r="AE283" s="12">
        <f t="shared" si="138"/>
        <v>2345.7926721181034</v>
      </c>
      <c r="AF283" s="34">
        <f t="shared" si="117"/>
        <v>86400</v>
      </c>
      <c r="AG283" s="36">
        <f t="shared" si="116"/>
        <v>0</v>
      </c>
      <c r="AH283" s="15">
        <f t="shared" si="134"/>
        <v>154.54445686442159</v>
      </c>
      <c r="AI283" s="15">
        <f t="shared" si="136"/>
        <v>154.54445686442159</v>
      </c>
      <c r="AJ283" s="15">
        <f t="shared" si="137"/>
        <v>0</v>
      </c>
    </row>
    <row r="284" spans="1:36" x14ac:dyDescent="0.15">
      <c r="A284" s="2">
        <v>42223</v>
      </c>
      <c r="B284" s="42">
        <v>0.245675597</v>
      </c>
      <c r="C284" s="12">
        <f t="shared" si="122"/>
        <v>21226.371580799998</v>
      </c>
      <c r="D284" s="12">
        <f>Výpar!$L$18/31</f>
        <v>20333.094827586207</v>
      </c>
      <c r="E284" s="12">
        <f t="shared" si="123"/>
        <v>20943.087672413792</v>
      </c>
      <c r="F284" s="13">
        <f t="shared" si="140"/>
        <v>3888</v>
      </c>
      <c r="G284" s="13">
        <f t="shared" si="124"/>
        <v>7171.2000000000007</v>
      </c>
      <c r="H284" s="14">
        <f t="shared" si="124"/>
        <v>7171.2000000000007</v>
      </c>
      <c r="I284" s="15">
        <f t="shared" si="118"/>
        <v>18230.400000000001</v>
      </c>
      <c r="J284" s="15">
        <f t="shared" si="119"/>
        <v>-17947.116091613796</v>
      </c>
      <c r="K284" s="15">
        <f t="shared" si="125"/>
        <v>4077483.2212260743</v>
      </c>
      <c r="L284" s="15">
        <f t="shared" si="126"/>
        <v>0</v>
      </c>
      <c r="N284" s="2">
        <v>42223</v>
      </c>
      <c r="O284" s="42">
        <f t="shared" si="120"/>
        <v>8.108364406066762E-2</v>
      </c>
      <c r="P284" s="12">
        <f t="shared" si="127"/>
        <v>7005.626846841682</v>
      </c>
      <c r="Q284" s="12">
        <f t="shared" si="128"/>
        <v>5807.9793103448283</v>
      </c>
      <c r="R284" s="12">
        <f t="shared" si="129"/>
        <v>5982.218689655173</v>
      </c>
      <c r="S284" s="13">
        <f t="shared" si="130"/>
        <v>7171.2000000000007</v>
      </c>
      <c r="T284" s="13">
        <f t="shared" si="115"/>
        <v>82252.800000000003</v>
      </c>
      <c r="U284" s="14">
        <v>0</v>
      </c>
      <c r="V284" s="15">
        <f t="shared" si="114"/>
        <v>7171.2000000000007</v>
      </c>
      <c r="W284" s="15">
        <f t="shared" si="131"/>
        <v>76105.008157186516</v>
      </c>
      <c r="X284" s="15">
        <f t="shared" si="139"/>
        <v>6518000</v>
      </c>
      <c r="Y284" s="15">
        <f t="shared" si="135"/>
        <v>5272260.4946419895</v>
      </c>
      <c r="Z284" s="15">
        <f t="shared" si="132"/>
        <v>6518000</v>
      </c>
      <c r="AB284" s="2">
        <v>42223</v>
      </c>
      <c r="AC284" s="12">
        <f t="shared" si="121"/>
        <v>2315.1840700974162</v>
      </c>
      <c r="AD284" s="12">
        <f t="shared" si="133"/>
        <v>2277.4686137068966</v>
      </c>
      <c r="AE284" s="12">
        <f t="shared" si="138"/>
        <v>2345.7926721181034</v>
      </c>
      <c r="AF284" s="34">
        <f t="shared" si="117"/>
        <v>86400</v>
      </c>
      <c r="AG284" s="36">
        <f t="shared" si="116"/>
        <v>86400</v>
      </c>
      <c r="AH284" s="15">
        <f t="shared" si="134"/>
        <v>-86430.608602020686</v>
      </c>
      <c r="AI284" s="15">
        <f t="shared" si="136"/>
        <v>0</v>
      </c>
      <c r="AJ284" s="15">
        <f t="shared" si="137"/>
        <v>0</v>
      </c>
    </row>
    <row r="285" spans="1:36" x14ac:dyDescent="0.15">
      <c r="A285" s="2">
        <v>42224</v>
      </c>
      <c r="B285" s="42">
        <v>0.24201598599999999</v>
      </c>
      <c r="C285" s="12">
        <f t="shared" si="122"/>
        <v>20910.181190399999</v>
      </c>
      <c r="D285" s="12">
        <f>Výpar!$L$18/31</f>
        <v>20333.094827586207</v>
      </c>
      <c r="E285" s="12">
        <f t="shared" si="123"/>
        <v>20943.087672413792</v>
      </c>
      <c r="F285" s="13">
        <f t="shared" si="140"/>
        <v>3888</v>
      </c>
      <c r="G285" s="13">
        <f t="shared" si="124"/>
        <v>7171.2000000000007</v>
      </c>
      <c r="H285" s="14">
        <f t="shared" si="124"/>
        <v>7171.2000000000007</v>
      </c>
      <c r="I285" s="15">
        <f t="shared" si="118"/>
        <v>18230.400000000001</v>
      </c>
      <c r="J285" s="15">
        <f t="shared" si="119"/>
        <v>-18263.306482013795</v>
      </c>
      <c r="K285" s="15">
        <f t="shared" si="125"/>
        <v>4059219.9147440605</v>
      </c>
      <c r="L285" s="15">
        <f t="shared" si="126"/>
        <v>0</v>
      </c>
      <c r="N285" s="2">
        <v>42224</v>
      </c>
      <c r="O285" s="42">
        <f t="shared" si="120"/>
        <v>7.9875813086211889E-2</v>
      </c>
      <c r="P285" s="12">
        <f t="shared" si="127"/>
        <v>6901.2702506487076</v>
      </c>
      <c r="Q285" s="12">
        <f t="shared" si="128"/>
        <v>5807.9793103448283</v>
      </c>
      <c r="R285" s="12">
        <f t="shared" si="129"/>
        <v>5982.218689655173</v>
      </c>
      <c r="S285" s="13">
        <f t="shared" si="130"/>
        <v>7171.2000000000007</v>
      </c>
      <c r="T285" s="13">
        <f t="shared" si="115"/>
        <v>0</v>
      </c>
      <c r="U285" s="14">
        <v>0</v>
      </c>
      <c r="V285" s="15">
        <f t="shared" si="114"/>
        <v>7171.2000000000007</v>
      </c>
      <c r="W285" s="15">
        <f t="shared" si="131"/>
        <v>-6252.1484390064652</v>
      </c>
      <c r="X285" s="15">
        <f t="shared" si="139"/>
        <v>6511747.8515609931</v>
      </c>
      <c r="Y285" s="15">
        <f t="shared" si="135"/>
        <v>5259756.1977639757</v>
      </c>
      <c r="Z285" s="15">
        <f t="shared" si="132"/>
        <v>6518000</v>
      </c>
      <c r="AB285" s="2">
        <v>42224</v>
      </c>
      <c r="AC285" s="12">
        <f t="shared" si="121"/>
        <v>2280.6968308542232</v>
      </c>
      <c r="AD285" s="12">
        <f t="shared" si="133"/>
        <v>2277.4686137068966</v>
      </c>
      <c r="AE285" s="12">
        <f t="shared" si="138"/>
        <v>2345.7926721181034</v>
      </c>
      <c r="AF285" s="34">
        <f t="shared" si="117"/>
        <v>86400</v>
      </c>
      <c r="AG285" s="36">
        <f t="shared" si="116"/>
        <v>0</v>
      </c>
      <c r="AH285" s="15">
        <f t="shared" si="134"/>
        <v>-65.095841263880175</v>
      </c>
      <c r="AI285" s="15">
        <f t="shared" si="136"/>
        <v>0</v>
      </c>
      <c r="AJ285" s="15">
        <f t="shared" si="137"/>
        <v>0</v>
      </c>
    </row>
    <row r="286" spans="1:36" x14ac:dyDescent="0.15">
      <c r="A286" s="2">
        <v>42225</v>
      </c>
      <c r="B286" s="42">
        <v>0.22869427000000001</v>
      </c>
      <c r="C286" s="12">
        <f t="shared" si="122"/>
        <v>19759.184927999999</v>
      </c>
      <c r="D286" s="12">
        <f>Výpar!$L$18/31</f>
        <v>20333.094827586207</v>
      </c>
      <c r="E286" s="12">
        <f t="shared" si="123"/>
        <v>20943.087672413792</v>
      </c>
      <c r="F286" s="13">
        <f t="shared" si="140"/>
        <v>3888</v>
      </c>
      <c r="G286" s="13">
        <f t="shared" si="124"/>
        <v>7171.2000000000007</v>
      </c>
      <c r="H286" s="14">
        <f t="shared" si="124"/>
        <v>7171.2000000000007</v>
      </c>
      <c r="I286" s="15">
        <f t="shared" si="118"/>
        <v>18230.400000000001</v>
      </c>
      <c r="J286" s="15">
        <f t="shared" si="119"/>
        <v>-19414.302744413795</v>
      </c>
      <c r="K286" s="15">
        <f t="shared" si="125"/>
        <v>4039805.6119996468</v>
      </c>
      <c r="L286" s="15">
        <f t="shared" si="126"/>
        <v>0</v>
      </c>
      <c r="N286" s="2">
        <v>42225</v>
      </c>
      <c r="O286" s="42">
        <f t="shared" si="120"/>
        <v>7.547906676052249E-2</v>
      </c>
      <c r="P286" s="12">
        <f t="shared" si="127"/>
        <v>6521.3913681091435</v>
      </c>
      <c r="Q286" s="12">
        <f t="shared" si="128"/>
        <v>5807.9793103448283</v>
      </c>
      <c r="R286" s="12">
        <f t="shared" si="129"/>
        <v>5982.218689655173</v>
      </c>
      <c r="S286" s="13">
        <f t="shared" si="130"/>
        <v>7171.2000000000007</v>
      </c>
      <c r="T286" s="13">
        <f t="shared" si="115"/>
        <v>0</v>
      </c>
      <c r="U286" s="14">
        <v>0</v>
      </c>
      <c r="V286" s="15">
        <f t="shared" si="114"/>
        <v>7171.2000000000007</v>
      </c>
      <c r="W286" s="15">
        <f t="shared" si="131"/>
        <v>-6632.0273215460293</v>
      </c>
      <c r="X286" s="15">
        <f t="shared" si="139"/>
        <v>6505115.8242394468</v>
      </c>
      <c r="Y286" s="15">
        <f t="shared" si="135"/>
        <v>5240239.9946818762</v>
      </c>
      <c r="Z286" s="15">
        <f t="shared" si="132"/>
        <v>6518000</v>
      </c>
      <c r="AB286" s="2">
        <v>42225</v>
      </c>
      <c r="AC286" s="12">
        <f t="shared" si="121"/>
        <v>2155.1563822049347</v>
      </c>
      <c r="AD286" s="12">
        <f t="shared" si="133"/>
        <v>2277.4686137068966</v>
      </c>
      <c r="AE286" s="12">
        <f t="shared" si="138"/>
        <v>2345.7926721181034</v>
      </c>
      <c r="AF286" s="34">
        <f t="shared" si="117"/>
        <v>86400</v>
      </c>
      <c r="AG286" s="36">
        <f t="shared" si="116"/>
        <v>0</v>
      </c>
      <c r="AH286" s="15">
        <f t="shared" si="134"/>
        <v>-190.63628991316864</v>
      </c>
      <c r="AI286" s="15">
        <f t="shared" si="136"/>
        <v>0</v>
      </c>
      <c r="AJ286" s="15">
        <f t="shared" si="137"/>
        <v>0</v>
      </c>
    </row>
    <row r="287" spans="1:36" x14ac:dyDescent="0.15">
      <c r="A287" s="2">
        <v>42226</v>
      </c>
      <c r="B287" s="42">
        <v>0.222594918</v>
      </c>
      <c r="C287" s="12">
        <f t="shared" si="122"/>
        <v>19232.200915199999</v>
      </c>
      <c r="D287" s="12">
        <f>Výpar!$L$18/31</f>
        <v>20333.094827586207</v>
      </c>
      <c r="E287" s="12">
        <f t="shared" si="123"/>
        <v>20943.087672413792</v>
      </c>
      <c r="F287" s="13">
        <f t="shared" si="140"/>
        <v>3888</v>
      </c>
      <c r="G287" s="13">
        <f t="shared" si="124"/>
        <v>7171.2000000000007</v>
      </c>
      <c r="H287" s="14">
        <f t="shared" si="124"/>
        <v>7171.2000000000007</v>
      </c>
      <c r="I287" s="15">
        <f t="shared" si="118"/>
        <v>18230.400000000001</v>
      </c>
      <c r="J287" s="15">
        <f t="shared" si="119"/>
        <v>-19941.286757213795</v>
      </c>
      <c r="K287" s="15">
        <f t="shared" si="125"/>
        <v>4019864.3252424328</v>
      </c>
      <c r="L287" s="15">
        <f t="shared" si="126"/>
        <v>0</v>
      </c>
      <c r="N287" s="2">
        <v>42226</v>
      </c>
      <c r="O287" s="42">
        <f t="shared" si="120"/>
        <v>7.3466015026415088E-2</v>
      </c>
      <c r="P287" s="12">
        <f t="shared" si="127"/>
        <v>6347.463698282264</v>
      </c>
      <c r="Q287" s="12">
        <f t="shared" si="128"/>
        <v>5807.9793103448283</v>
      </c>
      <c r="R287" s="12">
        <f t="shared" si="129"/>
        <v>5982.218689655173</v>
      </c>
      <c r="S287" s="13">
        <f t="shared" si="130"/>
        <v>7171.2000000000007</v>
      </c>
      <c r="T287" s="13">
        <f t="shared" si="115"/>
        <v>0</v>
      </c>
      <c r="U287" s="14">
        <v>0</v>
      </c>
      <c r="V287" s="15">
        <f t="shared" si="114"/>
        <v>7171.2000000000007</v>
      </c>
      <c r="W287" s="15">
        <f t="shared" si="131"/>
        <v>-6805.9549913729088</v>
      </c>
      <c r="X287" s="15">
        <f t="shared" si="139"/>
        <v>6498309.8692480735</v>
      </c>
      <c r="Y287" s="15">
        <f t="shared" si="135"/>
        <v>5213743.9089385765</v>
      </c>
      <c r="Z287" s="15">
        <f t="shared" si="132"/>
        <v>6518000</v>
      </c>
      <c r="AB287" s="2">
        <v>42226</v>
      </c>
      <c r="AC287" s="12">
        <f t="shared" si="121"/>
        <v>2097.6776469916981</v>
      </c>
      <c r="AD287" s="12">
        <f t="shared" si="133"/>
        <v>2277.4686137068966</v>
      </c>
      <c r="AE287" s="12">
        <f t="shared" si="138"/>
        <v>2345.7926721181034</v>
      </c>
      <c r="AF287" s="34">
        <f t="shared" si="117"/>
        <v>86400</v>
      </c>
      <c r="AG287" s="36">
        <f t="shared" si="116"/>
        <v>0</v>
      </c>
      <c r="AH287" s="15">
        <f t="shared" si="134"/>
        <v>-248.11502512640527</v>
      </c>
      <c r="AI287" s="15">
        <f t="shared" si="136"/>
        <v>0</v>
      </c>
      <c r="AJ287" s="15">
        <f t="shared" si="137"/>
        <v>0</v>
      </c>
    </row>
    <row r="288" spans="1:36" x14ac:dyDescent="0.15">
      <c r="A288" s="2">
        <v>42227</v>
      </c>
      <c r="B288" s="42">
        <v>0.21422532499999999</v>
      </c>
      <c r="C288" s="12">
        <f t="shared" si="122"/>
        <v>18509.068080000001</v>
      </c>
      <c r="D288" s="12">
        <f>Výpar!$L$18/31</f>
        <v>20333.094827586207</v>
      </c>
      <c r="E288" s="12">
        <f t="shared" si="123"/>
        <v>20943.087672413792</v>
      </c>
      <c r="F288" s="13">
        <f t="shared" si="140"/>
        <v>3888</v>
      </c>
      <c r="G288" s="13">
        <f t="shared" si="124"/>
        <v>7171.2000000000007</v>
      </c>
      <c r="H288" s="14">
        <f t="shared" si="124"/>
        <v>7171.2000000000007</v>
      </c>
      <c r="I288" s="15">
        <f t="shared" si="118"/>
        <v>18230.400000000001</v>
      </c>
      <c r="J288" s="15">
        <f t="shared" si="119"/>
        <v>-20664.419592413793</v>
      </c>
      <c r="K288" s="15">
        <f t="shared" si="125"/>
        <v>3999199.9056500192</v>
      </c>
      <c r="L288" s="15">
        <f t="shared" si="126"/>
        <v>0</v>
      </c>
      <c r="N288" s="2">
        <v>42227</v>
      </c>
      <c r="O288" s="42">
        <f t="shared" si="120"/>
        <v>7.0703684912917258E-2</v>
      </c>
      <c r="P288" s="12">
        <f t="shared" si="127"/>
        <v>6108.7983764760511</v>
      </c>
      <c r="Q288" s="12">
        <f t="shared" si="128"/>
        <v>5807.9793103448283</v>
      </c>
      <c r="R288" s="12">
        <f t="shared" si="129"/>
        <v>5982.218689655173</v>
      </c>
      <c r="S288" s="13">
        <f t="shared" si="130"/>
        <v>7171.2000000000007</v>
      </c>
      <c r="T288" s="13">
        <f t="shared" si="115"/>
        <v>0</v>
      </c>
      <c r="U288" s="14">
        <v>0</v>
      </c>
      <c r="V288" s="15">
        <f t="shared" si="114"/>
        <v>7171.2000000000007</v>
      </c>
      <c r="W288" s="15">
        <f t="shared" si="131"/>
        <v>-7044.6203131791217</v>
      </c>
      <c r="X288" s="15">
        <f t="shared" si="139"/>
        <v>6491265.2489348948</v>
      </c>
      <c r="Y288" s="15">
        <f t="shared" si="135"/>
        <v>5179964.5375602925</v>
      </c>
      <c r="Z288" s="15">
        <f t="shared" si="132"/>
        <v>6518000</v>
      </c>
      <c r="AB288" s="2">
        <v>42227</v>
      </c>
      <c r="AC288" s="12">
        <f t="shared" si="121"/>
        <v>2018.804740510885</v>
      </c>
      <c r="AD288" s="12">
        <f t="shared" si="133"/>
        <v>2277.4686137068966</v>
      </c>
      <c r="AE288" s="12">
        <f t="shared" si="138"/>
        <v>2345.7926721181034</v>
      </c>
      <c r="AF288" s="34">
        <f t="shared" si="117"/>
        <v>86400</v>
      </c>
      <c r="AG288" s="36">
        <f t="shared" si="116"/>
        <v>0</v>
      </c>
      <c r="AH288" s="15">
        <f t="shared" si="134"/>
        <v>-326.98793160721834</v>
      </c>
      <c r="AI288" s="15">
        <f t="shared" si="136"/>
        <v>0</v>
      </c>
      <c r="AJ288" s="15">
        <f t="shared" si="137"/>
        <v>0</v>
      </c>
    </row>
    <row r="289" spans="1:36" x14ac:dyDescent="0.15">
      <c r="A289" s="2">
        <v>42228</v>
      </c>
      <c r="B289" s="42">
        <v>0.207051388</v>
      </c>
      <c r="C289" s="12">
        <f t="shared" si="122"/>
        <v>17889.239923199999</v>
      </c>
      <c r="D289" s="12">
        <f>Výpar!$L$18/31</f>
        <v>20333.094827586207</v>
      </c>
      <c r="E289" s="12">
        <f t="shared" si="123"/>
        <v>20943.087672413792</v>
      </c>
      <c r="F289" s="13">
        <f t="shared" si="140"/>
        <v>3888</v>
      </c>
      <c r="G289" s="13">
        <f t="shared" si="124"/>
        <v>7171.2000000000007</v>
      </c>
      <c r="H289" s="14">
        <f t="shared" si="124"/>
        <v>7171.2000000000007</v>
      </c>
      <c r="I289" s="15">
        <f t="shared" si="118"/>
        <v>18230.400000000001</v>
      </c>
      <c r="J289" s="15">
        <f t="shared" si="119"/>
        <v>-21284.247749213795</v>
      </c>
      <c r="K289" s="15">
        <f t="shared" si="125"/>
        <v>3977915.6579008056</v>
      </c>
      <c r="L289" s="15">
        <f t="shared" si="126"/>
        <v>0</v>
      </c>
      <c r="N289" s="2">
        <v>42228</v>
      </c>
      <c r="O289" s="42">
        <f t="shared" si="120"/>
        <v>6.8335973339912898E-2</v>
      </c>
      <c r="P289" s="12">
        <f t="shared" si="127"/>
        <v>5904.228096568474</v>
      </c>
      <c r="Q289" s="12">
        <f t="shared" si="128"/>
        <v>5807.9793103448283</v>
      </c>
      <c r="R289" s="12">
        <f t="shared" si="129"/>
        <v>5982.218689655173</v>
      </c>
      <c r="S289" s="13">
        <f t="shared" si="130"/>
        <v>7171.2000000000007</v>
      </c>
      <c r="T289" s="13">
        <f t="shared" si="115"/>
        <v>0</v>
      </c>
      <c r="U289" s="14">
        <v>0</v>
      </c>
      <c r="V289" s="15">
        <f t="shared" si="114"/>
        <v>7171.2000000000007</v>
      </c>
      <c r="W289" s="15">
        <f t="shared" si="131"/>
        <v>-7249.1905930866988</v>
      </c>
      <c r="X289" s="15">
        <f t="shared" si="139"/>
        <v>6484016.0583418077</v>
      </c>
      <c r="Y289" s="15">
        <f t="shared" si="135"/>
        <v>5138731.4053090131</v>
      </c>
      <c r="Z289" s="15">
        <f t="shared" si="132"/>
        <v>6518000</v>
      </c>
      <c r="AB289" s="2">
        <v>42228</v>
      </c>
      <c r="AC289" s="12">
        <f t="shared" si="121"/>
        <v>1951.1993907525102</v>
      </c>
      <c r="AD289" s="12">
        <f t="shared" si="133"/>
        <v>2277.4686137068966</v>
      </c>
      <c r="AE289" s="12">
        <f t="shared" si="138"/>
        <v>2345.7926721181034</v>
      </c>
      <c r="AF289" s="34">
        <f t="shared" si="117"/>
        <v>86400</v>
      </c>
      <c r="AG289" s="36">
        <f t="shared" si="116"/>
        <v>0</v>
      </c>
      <c r="AH289" s="15">
        <f t="shared" si="134"/>
        <v>-394.59328136559316</v>
      </c>
      <c r="AI289" s="15">
        <f t="shared" si="136"/>
        <v>0</v>
      </c>
      <c r="AJ289" s="15">
        <f t="shared" si="137"/>
        <v>0</v>
      </c>
    </row>
    <row r="290" spans="1:36" x14ac:dyDescent="0.15">
      <c r="A290" s="2">
        <v>42229</v>
      </c>
      <c r="B290" s="42">
        <v>0.204660076</v>
      </c>
      <c r="C290" s="12">
        <f t="shared" si="122"/>
        <v>17682.630566399999</v>
      </c>
      <c r="D290" s="12">
        <f>Výpar!$L$18/31</f>
        <v>20333.094827586207</v>
      </c>
      <c r="E290" s="12">
        <f t="shared" si="123"/>
        <v>20943.087672413792</v>
      </c>
      <c r="F290" s="13">
        <f t="shared" si="140"/>
        <v>3888</v>
      </c>
      <c r="G290" s="13">
        <f t="shared" si="124"/>
        <v>7171.2000000000007</v>
      </c>
      <c r="H290" s="14">
        <f t="shared" si="124"/>
        <v>7171.2000000000007</v>
      </c>
      <c r="I290" s="15">
        <f t="shared" si="118"/>
        <v>18230.400000000001</v>
      </c>
      <c r="J290" s="15">
        <f t="shared" si="119"/>
        <v>-21490.857106013795</v>
      </c>
      <c r="K290" s="15">
        <f t="shared" si="125"/>
        <v>3956424.8007947919</v>
      </c>
      <c r="L290" s="15">
        <f t="shared" si="126"/>
        <v>0</v>
      </c>
      <c r="N290" s="2">
        <v>42229</v>
      </c>
      <c r="O290" s="42">
        <f t="shared" si="120"/>
        <v>6.754673625892596E-2</v>
      </c>
      <c r="P290" s="12">
        <f t="shared" si="127"/>
        <v>5836.0380127712033</v>
      </c>
      <c r="Q290" s="12">
        <f t="shared" si="128"/>
        <v>5807.9793103448283</v>
      </c>
      <c r="R290" s="12">
        <f t="shared" si="129"/>
        <v>5982.218689655173</v>
      </c>
      <c r="S290" s="13">
        <f t="shared" si="130"/>
        <v>7171.2000000000007</v>
      </c>
      <c r="T290" s="13">
        <f t="shared" si="115"/>
        <v>0</v>
      </c>
      <c r="U290" s="14">
        <v>0</v>
      </c>
      <c r="V290" s="15">
        <f t="shared" si="114"/>
        <v>7171.2000000000007</v>
      </c>
      <c r="W290" s="15">
        <f t="shared" si="131"/>
        <v>-7317.3806768839695</v>
      </c>
      <c r="X290" s="15">
        <f t="shared" si="139"/>
        <v>6476698.6776649235</v>
      </c>
      <c r="Y290" s="15">
        <f t="shared" si="135"/>
        <v>5090112.7022970524</v>
      </c>
      <c r="Z290" s="15">
        <f t="shared" si="132"/>
        <v>6518000</v>
      </c>
      <c r="AB290" s="2">
        <v>42229</v>
      </c>
      <c r="AC290" s="12">
        <f t="shared" si="121"/>
        <v>1928.6642773076339</v>
      </c>
      <c r="AD290" s="12">
        <f t="shared" si="133"/>
        <v>2277.4686137068966</v>
      </c>
      <c r="AE290" s="12">
        <f t="shared" si="138"/>
        <v>2345.7926721181034</v>
      </c>
      <c r="AF290" s="34">
        <f t="shared" si="117"/>
        <v>86400</v>
      </c>
      <c r="AG290" s="36">
        <f t="shared" si="116"/>
        <v>0</v>
      </c>
      <c r="AH290" s="15">
        <f t="shared" si="134"/>
        <v>-417.12839481046944</v>
      </c>
      <c r="AI290" s="15">
        <f t="shared" si="136"/>
        <v>0</v>
      </c>
      <c r="AJ290" s="15">
        <f t="shared" si="137"/>
        <v>0</v>
      </c>
    </row>
    <row r="291" spans="1:36" x14ac:dyDescent="0.15">
      <c r="A291" s="2">
        <v>42230</v>
      </c>
      <c r="B291" s="42">
        <v>0.20346442000000001</v>
      </c>
      <c r="C291" s="12">
        <f t="shared" si="122"/>
        <v>17579.325887999999</v>
      </c>
      <c r="D291" s="12">
        <f>Výpar!$L$18/31</f>
        <v>20333.094827586207</v>
      </c>
      <c r="E291" s="12">
        <f t="shared" si="123"/>
        <v>20943.087672413792</v>
      </c>
      <c r="F291" s="13">
        <f t="shared" si="140"/>
        <v>3888</v>
      </c>
      <c r="G291" s="13">
        <f t="shared" si="124"/>
        <v>7171.2000000000007</v>
      </c>
      <c r="H291" s="14">
        <f t="shared" si="124"/>
        <v>7171.2000000000007</v>
      </c>
      <c r="I291" s="15">
        <f t="shared" si="118"/>
        <v>18230.400000000001</v>
      </c>
      <c r="J291" s="15">
        <f t="shared" si="119"/>
        <v>-21594.161784413795</v>
      </c>
      <c r="K291" s="15">
        <f t="shared" si="125"/>
        <v>3934830.6390103782</v>
      </c>
      <c r="L291" s="15">
        <f t="shared" si="126"/>
        <v>0</v>
      </c>
      <c r="N291" s="2">
        <v>42230</v>
      </c>
      <c r="O291" s="42">
        <f t="shared" si="120"/>
        <v>6.7152117718432505E-2</v>
      </c>
      <c r="P291" s="12">
        <f t="shared" si="127"/>
        <v>5801.9429708725684</v>
      </c>
      <c r="Q291" s="12">
        <f t="shared" si="128"/>
        <v>5807.9793103448283</v>
      </c>
      <c r="R291" s="12">
        <f t="shared" si="129"/>
        <v>5982.218689655173</v>
      </c>
      <c r="S291" s="13">
        <f t="shared" si="130"/>
        <v>7171.2000000000007</v>
      </c>
      <c r="T291" s="13">
        <f t="shared" si="115"/>
        <v>0</v>
      </c>
      <c r="U291" s="14">
        <v>0</v>
      </c>
      <c r="V291" s="15">
        <f t="shared" si="114"/>
        <v>7171.2000000000007</v>
      </c>
      <c r="W291" s="15">
        <f t="shared" si="131"/>
        <v>-7351.4757187826044</v>
      </c>
      <c r="X291" s="15">
        <f t="shared" si="139"/>
        <v>6469347.2019461412</v>
      </c>
      <c r="Y291" s="15">
        <f t="shared" si="135"/>
        <v>5034108.4285244113</v>
      </c>
      <c r="Z291" s="15">
        <f t="shared" si="132"/>
        <v>6518000</v>
      </c>
      <c r="AB291" s="2">
        <v>42230</v>
      </c>
      <c r="AC291" s="12">
        <f t="shared" si="121"/>
        <v>1917.3967205851959</v>
      </c>
      <c r="AD291" s="12">
        <f t="shared" si="133"/>
        <v>2277.4686137068966</v>
      </c>
      <c r="AE291" s="12">
        <f t="shared" si="138"/>
        <v>2345.7926721181034</v>
      </c>
      <c r="AF291" s="34">
        <f t="shared" si="117"/>
        <v>86400</v>
      </c>
      <c r="AG291" s="36">
        <f t="shared" si="116"/>
        <v>0</v>
      </c>
      <c r="AH291" s="15">
        <f t="shared" si="134"/>
        <v>-428.39595153290747</v>
      </c>
      <c r="AI291" s="15">
        <f t="shared" si="136"/>
        <v>0</v>
      </c>
      <c r="AJ291" s="15">
        <f t="shared" si="137"/>
        <v>0</v>
      </c>
    </row>
    <row r="292" spans="1:36" x14ac:dyDescent="0.15">
      <c r="A292" s="2">
        <v>42231</v>
      </c>
      <c r="B292" s="42">
        <v>0.185529578</v>
      </c>
      <c r="C292" s="12">
        <f t="shared" si="122"/>
        <v>16029.755539199999</v>
      </c>
      <c r="D292" s="12">
        <f>Výpar!$L$18/31</f>
        <v>20333.094827586207</v>
      </c>
      <c r="E292" s="12">
        <f t="shared" si="123"/>
        <v>20943.087672413792</v>
      </c>
      <c r="F292" s="13">
        <f t="shared" si="140"/>
        <v>3888</v>
      </c>
      <c r="G292" s="13">
        <f t="shared" si="124"/>
        <v>7171.2000000000007</v>
      </c>
      <c r="H292" s="14">
        <f t="shared" si="124"/>
        <v>7171.2000000000007</v>
      </c>
      <c r="I292" s="15">
        <f t="shared" si="118"/>
        <v>18230.400000000001</v>
      </c>
      <c r="J292" s="15">
        <f t="shared" si="119"/>
        <v>-23143.732133213794</v>
      </c>
      <c r="K292" s="15">
        <f t="shared" si="125"/>
        <v>3911686.9068771643</v>
      </c>
      <c r="L292" s="15">
        <f t="shared" si="126"/>
        <v>0</v>
      </c>
      <c r="N292" s="2">
        <v>42231</v>
      </c>
      <c r="O292" s="42">
        <f t="shared" si="120"/>
        <v>6.1232838950943384E-2</v>
      </c>
      <c r="P292" s="12">
        <f t="shared" si="127"/>
        <v>5290.5172853615086</v>
      </c>
      <c r="Q292" s="12">
        <f t="shared" si="128"/>
        <v>5807.9793103448283</v>
      </c>
      <c r="R292" s="12">
        <f t="shared" si="129"/>
        <v>5982.218689655173</v>
      </c>
      <c r="S292" s="13">
        <f t="shared" si="130"/>
        <v>7171.2000000000007</v>
      </c>
      <c r="T292" s="13">
        <f t="shared" si="115"/>
        <v>0</v>
      </c>
      <c r="U292" s="14">
        <v>0</v>
      </c>
      <c r="V292" s="15">
        <f t="shared" ref="V292:V355" si="141">SUM(S292+U292)</f>
        <v>7171.2000000000007</v>
      </c>
      <c r="W292" s="15">
        <f t="shared" si="131"/>
        <v>-7862.9014042936642</v>
      </c>
      <c r="X292" s="15">
        <f t="shared" si="139"/>
        <v>6461484.3005418479</v>
      </c>
      <c r="Y292" s="15">
        <f t="shared" si="135"/>
        <v>4969729.827661966</v>
      </c>
      <c r="Z292" s="15">
        <f t="shared" si="132"/>
        <v>6518000</v>
      </c>
      <c r="AB292" s="2">
        <v>42231</v>
      </c>
      <c r="AC292" s="12">
        <f t="shared" si="121"/>
        <v>1748.383350901132</v>
      </c>
      <c r="AD292" s="12">
        <f t="shared" si="133"/>
        <v>2277.4686137068966</v>
      </c>
      <c r="AE292" s="12">
        <f t="shared" si="138"/>
        <v>2345.7926721181034</v>
      </c>
      <c r="AF292" s="34">
        <f t="shared" si="117"/>
        <v>86400</v>
      </c>
      <c r="AG292" s="36">
        <f t="shared" si="116"/>
        <v>0</v>
      </c>
      <c r="AH292" s="15">
        <f t="shared" si="134"/>
        <v>-597.40932121697142</v>
      </c>
      <c r="AI292" s="15">
        <f t="shared" si="136"/>
        <v>0</v>
      </c>
      <c r="AJ292" s="15">
        <f t="shared" si="137"/>
        <v>0</v>
      </c>
    </row>
    <row r="293" spans="1:36" x14ac:dyDescent="0.15">
      <c r="A293" s="2">
        <v>42232</v>
      </c>
      <c r="B293" s="42">
        <v>0.17717830900000001</v>
      </c>
      <c r="C293" s="12">
        <f t="shared" si="122"/>
        <v>15308.205897600001</v>
      </c>
      <c r="D293" s="12">
        <f>Výpar!$L$18/31</f>
        <v>20333.094827586207</v>
      </c>
      <c r="E293" s="12">
        <f t="shared" si="123"/>
        <v>20943.087672413792</v>
      </c>
      <c r="F293" s="13">
        <f t="shared" si="140"/>
        <v>3888</v>
      </c>
      <c r="G293" s="13">
        <f t="shared" si="124"/>
        <v>7171.2000000000007</v>
      </c>
      <c r="H293" s="14">
        <f t="shared" si="124"/>
        <v>7171.2000000000007</v>
      </c>
      <c r="I293" s="15">
        <f t="shared" si="118"/>
        <v>18230.400000000001</v>
      </c>
      <c r="J293" s="15">
        <f t="shared" si="119"/>
        <v>-23865.281774813793</v>
      </c>
      <c r="K293" s="15">
        <f t="shared" si="125"/>
        <v>3887821.6251023505</v>
      </c>
      <c r="L293" s="15">
        <f t="shared" si="126"/>
        <v>0</v>
      </c>
      <c r="N293" s="2">
        <v>42232</v>
      </c>
      <c r="O293" s="42">
        <f t="shared" si="120"/>
        <v>5.8476556555297522E-2</v>
      </c>
      <c r="P293" s="12">
        <f t="shared" si="127"/>
        <v>5052.3744863777056</v>
      </c>
      <c r="Q293" s="12">
        <f t="shared" si="128"/>
        <v>5807.9793103448283</v>
      </c>
      <c r="R293" s="12">
        <f t="shared" si="129"/>
        <v>5982.218689655173</v>
      </c>
      <c r="S293" s="13">
        <f t="shared" si="130"/>
        <v>7171.2000000000007</v>
      </c>
      <c r="T293" s="13">
        <f t="shared" si="115"/>
        <v>0</v>
      </c>
      <c r="U293" s="14">
        <v>0</v>
      </c>
      <c r="V293" s="15">
        <f t="shared" si="141"/>
        <v>7171.2000000000007</v>
      </c>
      <c r="W293" s="15">
        <f t="shared" si="131"/>
        <v>-8101.0442032774672</v>
      </c>
      <c r="X293" s="15">
        <f t="shared" si="139"/>
        <v>6453383.2563385703</v>
      </c>
      <c r="Y293" s="15">
        <f t="shared" si="135"/>
        <v>4897012.0397972586</v>
      </c>
      <c r="Z293" s="15">
        <f t="shared" si="132"/>
        <v>6518000</v>
      </c>
      <c r="AB293" s="2">
        <v>42232</v>
      </c>
      <c r="AC293" s="12">
        <f t="shared" si="121"/>
        <v>1669.6831251155875</v>
      </c>
      <c r="AD293" s="12">
        <f t="shared" si="133"/>
        <v>2277.4686137068966</v>
      </c>
      <c r="AE293" s="12">
        <f t="shared" si="138"/>
        <v>2345.7926721181034</v>
      </c>
      <c r="AF293" s="34">
        <f t="shared" si="117"/>
        <v>86400</v>
      </c>
      <c r="AG293" s="36">
        <f t="shared" si="116"/>
        <v>0</v>
      </c>
      <c r="AH293" s="15">
        <f t="shared" si="134"/>
        <v>-676.10954700251591</v>
      </c>
      <c r="AI293" s="15">
        <f t="shared" si="136"/>
        <v>0</v>
      </c>
      <c r="AJ293" s="15">
        <f t="shared" si="137"/>
        <v>0</v>
      </c>
    </row>
    <row r="294" spans="1:36" x14ac:dyDescent="0.15">
      <c r="A294" s="2">
        <v>42233</v>
      </c>
      <c r="B294" s="42">
        <v>0.234450042</v>
      </c>
      <c r="C294" s="12">
        <f t="shared" si="122"/>
        <v>20256.483628800001</v>
      </c>
      <c r="D294" s="12">
        <f>Výpar!$L$18/31</f>
        <v>20333.094827586207</v>
      </c>
      <c r="E294" s="12">
        <f t="shared" si="123"/>
        <v>20943.087672413792</v>
      </c>
      <c r="F294" s="13">
        <f t="shared" si="140"/>
        <v>3888</v>
      </c>
      <c r="G294" s="13">
        <f t="shared" si="124"/>
        <v>7171.2000000000007</v>
      </c>
      <c r="H294" s="14">
        <f t="shared" si="124"/>
        <v>7171.2000000000007</v>
      </c>
      <c r="I294" s="15">
        <f t="shared" si="118"/>
        <v>18230.400000000001</v>
      </c>
      <c r="J294" s="15">
        <f t="shared" si="119"/>
        <v>-18917.004043613793</v>
      </c>
      <c r="K294" s="15">
        <f t="shared" si="125"/>
        <v>3868904.6210587369</v>
      </c>
      <c r="L294" s="15">
        <f t="shared" si="126"/>
        <v>0</v>
      </c>
      <c r="N294" s="2">
        <v>42233</v>
      </c>
      <c r="O294" s="42">
        <f t="shared" si="120"/>
        <v>7.7378722134687938E-2</v>
      </c>
      <c r="P294" s="12">
        <f t="shared" si="127"/>
        <v>6685.5215924370377</v>
      </c>
      <c r="Q294" s="12">
        <f t="shared" si="128"/>
        <v>5807.9793103448283</v>
      </c>
      <c r="R294" s="12">
        <f t="shared" si="129"/>
        <v>5982.218689655173</v>
      </c>
      <c r="S294" s="13">
        <f t="shared" si="130"/>
        <v>7171.2000000000007</v>
      </c>
      <c r="T294" s="13">
        <f t="shared" si="115"/>
        <v>0</v>
      </c>
      <c r="U294" s="14">
        <v>0</v>
      </c>
      <c r="V294" s="15">
        <f t="shared" si="141"/>
        <v>7171.2000000000007</v>
      </c>
      <c r="W294" s="15">
        <f t="shared" si="131"/>
        <v>-6467.8970972181351</v>
      </c>
      <c r="X294" s="15">
        <f t="shared" si="139"/>
        <v>6446915.3592413524</v>
      </c>
      <c r="Y294" s="15">
        <f t="shared" si="135"/>
        <v>4819459.5019413931</v>
      </c>
      <c r="Z294" s="15">
        <f t="shared" si="132"/>
        <v>6518000</v>
      </c>
      <c r="AB294" s="2">
        <v>42233</v>
      </c>
      <c r="AC294" s="12">
        <f t="shared" si="121"/>
        <v>2209.3973072631634</v>
      </c>
      <c r="AD294" s="12">
        <f t="shared" si="133"/>
        <v>2277.4686137068966</v>
      </c>
      <c r="AE294" s="12">
        <f t="shared" si="138"/>
        <v>2345.7926721181034</v>
      </c>
      <c r="AF294" s="34">
        <f t="shared" si="117"/>
        <v>86400</v>
      </c>
      <c r="AG294" s="36">
        <f t="shared" si="116"/>
        <v>0</v>
      </c>
      <c r="AH294" s="15">
        <f t="shared" si="134"/>
        <v>-136.39536485494</v>
      </c>
      <c r="AI294" s="15">
        <f t="shared" si="136"/>
        <v>0</v>
      </c>
      <c r="AJ294" s="15">
        <f t="shared" si="137"/>
        <v>0</v>
      </c>
    </row>
    <row r="295" spans="1:36" x14ac:dyDescent="0.15">
      <c r="A295" s="2">
        <v>42234</v>
      </c>
      <c r="B295" s="42">
        <v>0.76807720300000004</v>
      </c>
      <c r="C295" s="12">
        <f t="shared" si="122"/>
        <v>66361.870339200002</v>
      </c>
      <c r="D295" s="12">
        <f>Výpar!$L$18/31</f>
        <v>20333.094827586207</v>
      </c>
      <c r="E295" s="12">
        <f t="shared" si="123"/>
        <v>20943.087672413792</v>
      </c>
      <c r="F295" s="13">
        <f t="shared" si="140"/>
        <v>3888</v>
      </c>
      <c r="G295" s="13">
        <f t="shared" si="124"/>
        <v>7171.2000000000007</v>
      </c>
      <c r="H295" s="14">
        <f t="shared" si="124"/>
        <v>7171.2000000000007</v>
      </c>
      <c r="I295" s="15">
        <f t="shared" si="118"/>
        <v>18230.400000000001</v>
      </c>
      <c r="J295" s="15">
        <f t="shared" si="119"/>
        <v>27188.382666786209</v>
      </c>
      <c r="K295" s="15">
        <f t="shared" si="125"/>
        <v>3896093.0037255231</v>
      </c>
      <c r="L295" s="15">
        <f t="shared" si="126"/>
        <v>0</v>
      </c>
      <c r="N295" s="2">
        <v>42234</v>
      </c>
      <c r="O295" s="42">
        <f t="shared" si="120"/>
        <v>0.25349892011930336</v>
      </c>
      <c r="P295" s="12">
        <f t="shared" si="127"/>
        <v>21902.30669830781</v>
      </c>
      <c r="Q295" s="12">
        <f t="shared" si="128"/>
        <v>5807.9793103448283</v>
      </c>
      <c r="R295" s="12">
        <f t="shared" si="129"/>
        <v>5982.218689655173</v>
      </c>
      <c r="S295" s="13">
        <f t="shared" si="130"/>
        <v>7171.2000000000007</v>
      </c>
      <c r="T295" s="13">
        <f t="shared" si="115"/>
        <v>0</v>
      </c>
      <c r="U295" s="14">
        <v>0</v>
      </c>
      <c r="V295" s="15">
        <f t="shared" si="141"/>
        <v>7171.2000000000007</v>
      </c>
      <c r="W295" s="15">
        <f t="shared" si="131"/>
        <v>8748.8880086526369</v>
      </c>
      <c r="X295" s="15">
        <f t="shared" si="139"/>
        <v>6455664.2472500047</v>
      </c>
      <c r="Y295" s="15">
        <f t="shared" si="135"/>
        <v>4765872.6372000501</v>
      </c>
      <c r="Z295" s="15">
        <f t="shared" si="132"/>
        <v>6518000</v>
      </c>
      <c r="AB295" s="2">
        <v>42234</v>
      </c>
      <c r="AC295" s="12">
        <f t="shared" si="121"/>
        <v>7238.1633613800877</v>
      </c>
      <c r="AD295" s="12">
        <f t="shared" si="133"/>
        <v>2277.4686137068966</v>
      </c>
      <c r="AE295" s="12">
        <f t="shared" si="138"/>
        <v>2345.7926721181034</v>
      </c>
      <c r="AF295" s="34">
        <f t="shared" si="117"/>
        <v>86400</v>
      </c>
      <c r="AG295" s="36">
        <f t="shared" si="116"/>
        <v>0</v>
      </c>
      <c r="AH295" s="15">
        <f t="shared" si="134"/>
        <v>4892.3706892619848</v>
      </c>
      <c r="AI295" s="15">
        <f t="shared" si="136"/>
        <v>4892.3706892619848</v>
      </c>
      <c r="AJ295" s="15">
        <f t="shared" si="137"/>
        <v>0</v>
      </c>
    </row>
    <row r="296" spans="1:36" x14ac:dyDescent="0.15">
      <c r="A296" s="2">
        <v>42235</v>
      </c>
      <c r="B296" s="42">
        <v>0.28122460799999999</v>
      </c>
      <c r="C296" s="12">
        <f t="shared" si="122"/>
        <v>24297.806131199999</v>
      </c>
      <c r="D296" s="12">
        <f>Výpar!$L$18/31</f>
        <v>20333.094827586207</v>
      </c>
      <c r="E296" s="12">
        <f t="shared" si="123"/>
        <v>20943.087672413792</v>
      </c>
      <c r="F296" s="13">
        <f t="shared" si="140"/>
        <v>3888</v>
      </c>
      <c r="G296" s="13">
        <f t="shared" si="124"/>
        <v>7171.2000000000007</v>
      </c>
      <c r="H296" s="14">
        <f t="shared" si="124"/>
        <v>7171.2000000000007</v>
      </c>
      <c r="I296" s="15">
        <f t="shared" si="118"/>
        <v>18230.400000000001</v>
      </c>
      <c r="J296" s="15">
        <f t="shared" si="119"/>
        <v>-14875.681541213795</v>
      </c>
      <c r="K296" s="15">
        <f t="shared" si="125"/>
        <v>3881217.3221843094</v>
      </c>
      <c r="L296" s="15">
        <f t="shared" si="126"/>
        <v>0</v>
      </c>
      <c r="N296" s="2">
        <v>42235</v>
      </c>
      <c r="O296" s="42">
        <f t="shared" si="120"/>
        <v>9.2816365543105933E-2</v>
      </c>
      <c r="P296" s="12">
        <f t="shared" si="127"/>
        <v>8019.3339829243523</v>
      </c>
      <c r="Q296" s="12">
        <f t="shared" si="128"/>
        <v>5807.9793103448283</v>
      </c>
      <c r="R296" s="12">
        <f t="shared" si="129"/>
        <v>5982.218689655173</v>
      </c>
      <c r="S296" s="13">
        <f t="shared" si="130"/>
        <v>7171.2000000000007</v>
      </c>
      <c r="T296" s="13">
        <f t="shared" si="115"/>
        <v>82252.800000000003</v>
      </c>
      <c r="U296" s="14">
        <v>0</v>
      </c>
      <c r="V296" s="15">
        <f t="shared" si="141"/>
        <v>7171.2000000000007</v>
      </c>
      <c r="W296" s="15">
        <f t="shared" si="131"/>
        <v>77118.715293269182</v>
      </c>
      <c r="X296" s="15">
        <f t="shared" si="139"/>
        <v>6518000</v>
      </c>
      <c r="Y296" s="15">
        <f t="shared" si="135"/>
        <v>4842991.3524933197</v>
      </c>
      <c r="Z296" s="15">
        <f t="shared" si="132"/>
        <v>6518000</v>
      </c>
      <c r="AB296" s="2">
        <v>42235</v>
      </c>
      <c r="AC296" s="12">
        <f t="shared" si="121"/>
        <v>2650.1888690271112</v>
      </c>
      <c r="AD296" s="12">
        <f t="shared" si="133"/>
        <v>2277.4686137068966</v>
      </c>
      <c r="AE296" s="12">
        <f t="shared" si="138"/>
        <v>2345.7926721181034</v>
      </c>
      <c r="AF296" s="34">
        <f t="shared" si="117"/>
        <v>86400</v>
      </c>
      <c r="AG296" s="36">
        <f t="shared" si="116"/>
        <v>86400</v>
      </c>
      <c r="AH296" s="15">
        <f t="shared" si="134"/>
        <v>-86095.603803090984</v>
      </c>
      <c r="AI296" s="15">
        <f t="shared" si="136"/>
        <v>0</v>
      </c>
      <c r="AJ296" s="15">
        <f t="shared" si="137"/>
        <v>0</v>
      </c>
    </row>
    <row r="297" spans="1:36" x14ac:dyDescent="0.15">
      <c r="A297" s="2">
        <v>42236</v>
      </c>
      <c r="B297" s="42">
        <v>0.73905554600000001</v>
      </c>
      <c r="C297" s="12">
        <f t="shared" si="122"/>
        <v>63854.399174400001</v>
      </c>
      <c r="D297" s="12">
        <f>Výpar!$L$18/31</f>
        <v>20333.094827586207</v>
      </c>
      <c r="E297" s="12">
        <f t="shared" si="123"/>
        <v>20943.087672413792</v>
      </c>
      <c r="F297" s="13">
        <f t="shared" si="140"/>
        <v>3888</v>
      </c>
      <c r="G297" s="13">
        <f t="shared" si="124"/>
        <v>7171.2000000000007</v>
      </c>
      <c r="H297" s="14">
        <f t="shared" si="124"/>
        <v>7171.2000000000007</v>
      </c>
      <c r="I297" s="15">
        <f t="shared" si="118"/>
        <v>18230.400000000001</v>
      </c>
      <c r="J297" s="15">
        <f t="shared" si="119"/>
        <v>24680.911501986207</v>
      </c>
      <c r="K297" s="15">
        <f t="shared" si="125"/>
        <v>3905898.2336862953</v>
      </c>
      <c r="L297" s="15">
        <f t="shared" si="126"/>
        <v>0</v>
      </c>
      <c r="N297" s="2">
        <v>42236</v>
      </c>
      <c r="O297" s="42">
        <f t="shared" si="120"/>
        <v>0.24392050966676337</v>
      </c>
      <c r="P297" s="12">
        <f t="shared" si="127"/>
        <v>21074.732035208355</v>
      </c>
      <c r="Q297" s="12">
        <f t="shared" si="128"/>
        <v>5807.9793103448283</v>
      </c>
      <c r="R297" s="12">
        <f t="shared" si="129"/>
        <v>5982.218689655173</v>
      </c>
      <c r="S297" s="13">
        <f t="shared" si="130"/>
        <v>7171.2000000000007</v>
      </c>
      <c r="T297" s="13">
        <f t="shared" si="115"/>
        <v>0</v>
      </c>
      <c r="U297" s="14">
        <v>0</v>
      </c>
      <c r="V297" s="15">
        <f t="shared" si="141"/>
        <v>7171.2000000000007</v>
      </c>
      <c r="W297" s="15">
        <f t="shared" si="131"/>
        <v>7921.3133455531824</v>
      </c>
      <c r="X297" s="15">
        <f t="shared" si="139"/>
        <v>6518000</v>
      </c>
      <c r="Y297" s="15">
        <f t="shared" si="135"/>
        <v>4850912.665838873</v>
      </c>
      <c r="Z297" s="15">
        <f t="shared" si="132"/>
        <v>6518000</v>
      </c>
      <c r="AB297" s="2">
        <v>42236</v>
      </c>
      <c r="AC297" s="12">
        <f t="shared" si="121"/>
        <v>6964.6706791816532</v>
      </c>
      <c r="AD297" s="12">
        <f t="shared" si="133"/>
        <v>2277.4686137068966</v>
      </c>
      <c r="AE297" s="12">
        <f t="shared" si="138"/>
        <v>2345.7926721181034</v>
      </c>
      <c r="AF297" s="34">
        <f t="shared" si="117"/>
        <v>86400</v>
      </c>
      <c r="AG297" s="36">
        <f t="shared" si="116"/>
        <v>0</v>
      </c>
      <c r="AH297" s="15">
        <f t="shared" si="134"/>
        <v>4618.8780070635494</v>
      </c>
      <c r="AI297" s="15">
        <f t="shared" si="136"/>
        <v>4618.8780070635494</v>
      </c>
      <c r="AJ297" s="15">
        <f t="shared" si="137"/>
        <v>0</v>
      </c>
    </row>
    <row r="298" spans="1:36" x14ac:dyDescent="0.15">
      <c r="A298" s="2">
        <v>42237</v>
      </c>
      <c r="B298" s="42">
        <v>0.26519352200000001</v>
      </c>
      <c r="C298" s="12">
        <f t="shared" si="122"/>
        <v>22912.7203008</v>
      </c>
      <c r="D298" s="12">
        <f>Výpar!$L$18/31</f>
        <v>20333.094827586207</v>
      </c>
      <c r="E298" s="12">
        <f t="shared" si="123"/>
        <v>20943.087672413792</v>
      </c>
      <c r="F298" s="13">
        <f t="shared" si="140"/>
        <v>3888</v>
      </c>
      <c r="G298" s="13">
        <f t="shared" si="124"/>
        <v>7171.2000000000007</v>
      </c>
      <c r="H298" s="14">
        <f t="shared" si="124"/>
        <v>7171.2000000000007</v>
      </c>
      <c r="I298" s="15">
        <f t="shared" si="118"/>
        <v>18230.400000000001</v>
      </c>
      <c r="J298" s="15">
        <f t="shared" si="119"/>
        <v>-16260.767371613794</v>
      </c>
      <c r="K298" s="15">
        <f t="shared" si="125"/>
        <v>3889637.4663146813</v>
      </c>
      <c r="L298" s="15">
        <f t="shared" si="126"/>
        <v>0</v>
      </c>
      <c r="N298" s="2">
        <v>42237</v>
      </c>
      <c r="O298" s="42">
        <f t="shared" si="120"/>
        <v>8.7525409147750366E-2</v>
      </c>
      <c r="P298" s="12">
        <f t="shared" si="127"/>
        <v>7562.1953503656314</v>
      </c>
      <c r="Q298" s="12">
        <f t="shared" si="128"/>
        <v>5807.9793103448283</v>
      </c>
      <c r="R298" s="12">
        <f t="shared" si="129"/>
        <v>5982.218689655173</v>
      </c>
      <c r="S298" s="13">
        <f t="shared" si="130"/>
        <v>7171.2000000000007</v>
      </c>
      <c r="T298" s="13">
        <f t="shared" ref="T298:T361" si="142">IF(AG298-$AG$5&gt;0,AG298-$AG$5,0)</f>
        <v>82252.800000000003</v>
      </c>
      <c r="U298" s="14">
        <v>0</v>
      </c>
      <c r="V298" s="15">
        <f t="shared" si="141"/>
        <v>7171.2000000000007</v>
      </c>
      <c r="W298" s="15">
        <f t="shared" si="131"/>
        <v>76661.57666071046</v>
      </c>
      <c r="X298" s="15">
        <f t="shared" si="139"/>
        <v>6518000</v>
      </c>
      <c r="Y298" s="15">
        <f t="shared" si="135"/>
        <v>4927574.2424995834</v>
      </c>
      <c r="Z298" s="15">
        <f t="shared" si="132"/>
        <v>6518000</v>
      </c>
      <c r="AB298" s="2">
        <v>42237</v>
      </c>
      <c r="AC298" s="12">
        <f t="shared" si="121"/>
        <v>2499.1160095865312</v>
      </c>
      <c r="AD298" s="12">
        <f t="shared" si="133"/>
        <v>2277.4686137068966</v>
      </c>
      <c r="AE298" s="12">
        <f t="shared" si="138"/>
        <v>2345.7926721181034</v>
      </c>
      <c r="AF298" s="34">
        <f t="shared" si="117"/>
        <v>86400</v>
      </c>
      <c r="AG298" s="36">
        <f t="shared" si="116"/>
        <v>86400</v>
      </c>
      <c r="AH298" s="15">
        <f t="shared" si="134"/>
        <v>-86246.676662531565</v>
      </c>
      <c r="AI298" s="15">
        <f t="shared" si="136"/>
        <v>0</v>
      </c>
      <c r="AJ298" s="15">
        <f t="shared" si="137"/>
        <v>0</v>
      </c>
    </row>
    <row r="299" spans="1:36" x14ac:dyDescent="0.15">
      <c r="A299" s="2">
        <v>42238</v>
      </c>
      <c r="B299" s="42">
        <v>0.260314041</v>
      </c>
      <c r="C299" s="12">
        <f t="shared" si="122"/>
        <v>22491.133142399998</v>
      </c>
      <c r="D299" s="12">
        <f>Výpar!$L$18/31</f>
        <v>20333.094827586207</v>
      </c>
      <c r="E299" s="12">
        <f t="shared" si="123"/>
        <v>20943.087672413792</v>
      </c>
      <c r="F299" s="13">
        <f t="shared" si="140"/>
        <v>3888</v>
      </c>
      <c r="G299" s="13">
        <f t="shared" si="124"/>
        <v>7171.2000000000007</v>
      </c>
      <c r="H299" s="14">
        <f t="shared" si="124"/>
        <v>7171.2000000000007</v>
      </c>
      <c r="I299" s="15">
        <f t="shared" si="118"/>
        <v>18230.400000000001</v>
      </c>
      <c r="J299" s="15">
        <f t="shared" si="119"/>
        <v>-16682.354530013796</v>
      </c>
      <c r="K299" s="15">
        <f t="shared" si="125"/>
        <v>3872955.1117846677</v>
      </c>
      <c r="L299" s="15">
        <f t="shared" si="126"/>
        <v>0</v>
      </c>
      <c r="N299" s="2">
        <v>42238</v>
      </c>
      <c r="O299" s="42">
        <f t="shared" si="120"/>
        <v>8.591496795849056E-2</v>
      </c>
      <c r="P299" s="12">
        <f t="shared" si="127"/>
        <v>7423.0532316135841</v>
      </c>
      <c r="Q299" s="12">
        <f t="shared" si="128"/>
        <v>5807.9793103448283</v>
      </c>
      <c r="R299" s="12">
        <f t="shared" si="129"/>
        <v>5982.218689655173</v>
      </c>
      <c r="S299" s="13">
        <f t="shared" si="130"/>
        <v>7171.2000000000007</v>
      </c>
      <c r="T299" s="13">
        <f t="shared" si="142"/>
        <v>0</v>
      </c>
      <c r="U299" s="14">
        <v>0</v>
      </c>
      <c r="V299" s="15">
        <f t="shared" si="141"/>
        <v>7171.2000000000007</v>
      </c>
      <c r="W299" s="15">
        <f t="shared" si="131"/>
        <v>-5730.3654580415887</v>
      </c>
      <c r="X299" s="15">
        <f t="shared" si="139"/>
        <v>6512269.6345419586</v>
      </c>
      <c r="Y299" s="15">
        <f t="shared" si="135"/>
        <v>4916113.5115835005</v>
      </c>
      <c r="Z299" s="15">
        <f t="shared" si="132"/>
        <v>6518000</v>
      </c>
      <c r="AB299" s="2">
        <v>42238</v>
      </c>
      <c r="AC299" s="12">
        <f t="shared" si="121"/>
        <v>2453.1330270701883</v>
      </c>
      <c r="AD299" s="12">
        <f t="shared" si="133"/>
        <v>2277.4686137068966</v>
      </c>
      <c r="AE299" s="12">
        <f t="shared" si="138"/>
        <v>2345.7926721181034</v>
      </c>
      <c r="AF299" s="34">
        <f t="shared" ref="AF299:AF362" si="143">1*86400</f>
        <v>86400</v>
      </c>
      <c r="AG299" s="36">
        <f t="shared" ref="AG299:AG362" si="144">IF(AI298&gt;0,SUM(AF299:AF299),0)</f>
        <v>0</v>
      </c>
      <c r="AH299" s="15">
        <f t="shared" si="134"/>
        <v>107.34035495208491</v>
      </c>
      <c r="AI299" s="15">
        <f t="shared" si="136"/>
        <v>107.34035495208491</v>
      </c>
      <c r="AJ299" s="15">
        <f t="shared" si="137"/>
        <v>0</v>
      </c>
    </row>
    <row r="300" spans="1:36" x14ac:dyDescent="0.15">
      <c r="A300" s="2">
        <v>42239</v>
      </c>
      <c r="B300" s="42">
        <v>0.25299481899999998</v>
      </c>
      <c r="C300" s="12">
        <f t="shared" si="122"/>
        <v>21858.7523616</v>
      </c>
      <c r="D300" s="12">
        <f>Výpar!$L$18/31</f>
        <v>20333.094827586207</v>
      </c>
      <c r="E300" s="12">
        <f t="shared" si="123"/>
        <v>20943.087672413792</v>
      </c>
      <c r="F300" s="13">
        <f t="shared" si="140"/>
        <v>3888</v>
      </c>
      <c r="G300" s="13">
        <f t="shared" si="124"/>
        <v>7171.2000000000007</v>
      </c>
      <c r="H300" s="14">
        <f t="shared" si="124"/>
        <v>7171.2000000000007</v>
      </c>
      <c r="I300" s="15">
        <f t="shared" si="118"/>
        <v>18230.400000000001</v>
      </c>
      <c r="J300" s="15">
        <f t="shared" si="119"/>
        <v>-17314.735310813794</v>
      </c>
      <c r="K300" s="15">
        <f t="shared" si="125"/>
        <v>3855640.3764738538</v>
      </c>
      <c r="L300" s="15">
        <f t="shared" si="126"/>
        <v>0</v>
      </c>
      <c r="N300" s="2">
        <v>42239</v>
      </c>
      <c r="O300" s="42">
        <f t="shared" si="120"/>
        <v>8.3499306009579083E-2</v>
      </c>
      <c r="P300" s="12">
        <f t="shared" si="127"/>
        <v>7214.3400392276326</v>
      </c>
      <c r="Q300" s="12">
        <f t="shared" si="128"/>
        <v>5807.9793103448283</v>
      </c>
      <c r="R300" s="12">
        <f t="shared" si="129"/>
        <v>5982.218689655173</v>
      </c>
      <c r="S300" s="13">
        <f t="shared" si="130"/>
        <v>7171.2000000000007</v>
      </c>
      <c r="T300" s="13">
        <f t="shared" si="142"/>
        <v>82252.800000000003</v>
      </c>
      <c r="U300" s="14">
        <v>0</v>
      </c>
      <c r="V300" s="15">
        <f t="shared" si="141"/>
        <v>7171.2000000000007</v>
      </c>
      <c r="W300" s="15">
        <f t="shared" si="131"/>
        <v>76313.721349572472</v>
      </c>
      <c r="X300" s="15">
        <f t="shared" si="139"/>
        <v>6518000</v>
      </c>
      <c r="Y300" s="15">
        <f t="shared" si="135"/>
        <v>4992427.2329330733</v>
      </c>
      <c r="Z300" s="15">
        <f t="shared" si="132"/>
        <v>6518000</v>
      </c>
      <c r="AB300" s="2">
        <v>42239</v>
      </c>
      <c r="AC300" s="12">
        <f t="shared" si="121"/>
        <v>2384.1585485838023</v>
      </c>
      <c r="AD300" s="12">
        <f t="shared" si="133"/>
        <v>2277.4686137068966</v>
      </c>
      <c r="AE300" s="12">
        <f t="shared" si="138"/>
        <v>2345.7926721181034</v>
      </c>
      <c r="AF300" s="34">
        <f t="shared" si="143"/>
        <v>86400</v>
      </c>
      <c r="AG300" s="36">
        <f t="shared" si="144"/>
        <v>86400</v>
      </c>
      <c r="AH300" s="15">
        <f t="shared" si="134"/>
        <v>-86361.634123534299</v>
      </c>
      <c r="AI300" s="15">
        <f t="shared" si="136"/>
        <v>0</v>
      </c>
      <c r="AJ300" s="15">
        <f t="shared" si="137"/>
        <v>0</v>
      </c>
    </row>
    <row r="301" spans="1:36" x14ac:dyDescent="0.15">
      <c r="A301" s="2">
        <v>42240</v>
      </c>
      <c r="B301" s="42">
        <v>0.24811533799999999</v>
      </c>
      <c r="C301" s="12">
        <f t="shared" si="122"/>
        <v>21437.165203199998</v>
      </c>
      <c r="D301" s="12">
        <f>Výpar!$L$18/31</f>
        <v>20333.094827586207</v>
      </c>
      <c r="E301" s="12">
        <f t="shared" si="123"/>
        <v>20943.087672413792</v>
      </c>
      <c r="F301" s="13">
        <f t="shared" si="140"/>
        <v>3888</v>
      </c>
      <c r="G301" s="13">
        <f t="shared" si="124"/>
        <v>7171.2000000000007</v>
      </c>
      <c r="H301" s="14">
        <f t="shared" si="124"/>
        <v>7171.2000000000007</v>
      </c>
      <c r="I301" s="15">
        <f t="shared" si="118"/>
        <v>18230.400000000001</v>
      </c>
      <c r="J301" s="15">
        <f t="shared" si="119"/>
        <v>-17736.322469213796</v>
      </c>
      <c r="K301" s="15">
        <f t="shared" si="125"/>
        <v>3837904.0540046399</v>
      </c>
      <c r="L301" s="15">
        <f t="shared" si="126"/>
        <v>0</v>
      </c>
      <c r="N301" s="2">
        <v>42240</v>
      </c>
      <c r="O301" s="42">
        <f t="shared" si="120"/>
        <v>8.1888864820319276E-2</v>
      </c>
      <c r="P301" s="12">
        <f t="shared" si="127"/>
        <v>7075.1979204755853</v>
      </c>
      <c r="Q301" s="12">
        <f t="shared" si="128"/>
        <v>5807.9793103448283</v>
      </c>
      <c r="R301" s="12">
        <f t="shared" si="129"/>
        <v>5982.218689655173</v>
      </c>
      <c r="S301" s="13">
        <f t="shared" si="130"/>
        <v>7171.2000000000007</v>
      </c>
      <c r="T301" s="13">
        <f t="shared" si="142"/>
        <v>0</v>
      </c>
      <c r="U301" s="14">
        <v>0</v>
      </c>
      <c r="V301" s="15">
        <f t="shared" si="141"/>
        <v>7171.2000000000007</v>
      </c>
      <c r="W301" s="15">
        <f t="shared" si="131"/>
        <v>-6078.2207691795875</v>
      </c>
      <c r="X301" s="15">
        <f t="shared" si="139"/>
        <v>6511921.77923082</v>
      </c>
      <c r="Y301" s="15">
        <f t="shared" si="135"/>
        <v>4980270.7913947133</v>
      </c>
      <c r="Z301" s="15">
        <f t="shared" si="132"/>
        <v>6518000</v>
      </c>
      <c r="AB301" s="2">
        <v>42240</v>
      </c>
      <c r="AC301" s="12">
        <f t="shared" si="121"/>
        <v>2338.1755660674594</v>
      </c>
      <c r="AD301" s="12">
        <f t="shared" si="133"/>
        <v>2277.4686137068966</v>
      </c>
      <c r="AE301" s="12">
        <f t="shared" si="138"/>
        <v>2345.7926721181034</v>
      </c>
      <c r="AF301" s="34">
        <f t="shared" si="143"/>
        <v>86400</v>
      </c>
      <c r="AG301" s="36">
        <f t="shared" si="144"/>
        <v>0</v>
      </c>
      <c r="AH301" s="15">
        <f t="shared" si="134"/>
        <v>-7.6171060506439972</v>
      </c>
      <c r="AI301" s="15">
        <f t="shared" si="136"/>
        <v>0</v>
      </c>
      <c r="AJ301" s="15">
        <f t="shared" si="137"/>
        <v>0</v>
      </c>
    </row>
    <row r="302" spans="1:36" x14ac:dyDescent="0.15">
      <c r="A302" s="2">
        <v>42241</v>
      </c>
      <c r="B302" s="42">
        <v>0.240796116</v>
      </c>
      <c r="C302" s="12">
        <f t="shared" si="122"/>
        <v>20804.7844224</v>
      </c>
      <c r="D302" s="12">
        <f>Výpar!$L$18/31</f>
        <v>20333.094827586207</v>
      </c>
      <c r="E302" s="12">
        <f t="shared" si="123"/>
        <v>20943.087672413792</v>
      </c>
      <c r="F302" s="13">
        <f t="shared" si="140"/>
        <v>3888</v>
      </c>
      <c r="G302" s="13">
        <f t="shared" si="124"/>
        <v>7171.2000000000007</v>
      </c>
      <c r="H302" s="14">
        <f t="shared" si="124"/>
        <v>7171.2000000000007</v>
      </c>
      <c r="I302" s="15">
        <f t="shared" si="118"/>
        <v>18230.400000000001</v>
      </c>
      <c r="J302" s="15">
        <f t="shared" si="119"/>
        <v>-18368.703250013794</v>
      </c>
      <c r="K302" s="15">
        <f t="shared" si="125"/>
        <v>3819535.3507546261</v>
      </c>
      <c r="L302" s="15">
        <f t="shared" si="126"/>
        <v>0</v>
      </c>
      <c r="N302" s="2">
        <v>42241</v>
      </c>
      <c r="O302" s="42">
        <f t="shared" si="120"/>
        <v>7.9473202871407828E-2</v>
      </c>
      <c r="P302" s="12">
        <f t="shared" si="127"/>
        <v>6866.4847280896365</v>
      </c>
      <c r="Q302" s="12">
        <f t="shared" si="128"/>
        <v>5807.9793103448283</v>
      </c>
      <c r="R302" s="12">
        <f t="shared" si="129"/>
        <v>5982.218689655173</v>
      </c>
      <c r="S302" s="13">
        <f t="shared" si="130"/>
        <v>7171.2000000000007</v>
      </c>
      <c r="T302" s="13">
        <f t="shared" si="142"/>
        <v>0</v>
      </c>
      <c r="U302" s="14">
        <v>0</v>
      </c>
      <c r="V302" s="15">
        <f t="shared" si="141"/>
        <v>7171.2000000000007</v>
      </c>
      <c r="W302" s="15">
        <f t="shared" si="131"/>
        <v>-6286.9339615655363</v>
      </c>
      <c r="X302" s="15">
        <f t="shared" si="139"/>
        <v>6505634.8452692544</v>
      </c>
      <c r="Y302" s="15">
        <f t="shared" si="135"/>
        <v>4961618.7027024021</v>
      </c>
      <c r="Z302" s="15">
        <f t="shared" si="132"/>
        <v>6518000</v>
      </c>
      <c r="AB302" s="2">
        <v>42241</v>
      </c>
      <c r="AC302" s="12">
        <f t="shared" si="121"/>
        <v>2269.2010875810738</v>
      </c>
      <c r="AD302" s="12">
        <f t="shared" si="133"/>
        <v>2277.4686137068966</v>
      </c>
      <c r="AE302" s="12">
        <f t="shared" si="138"/>
        <v>2345.7926721181034</v>
      </c>
      <c r="AF302" s="34">
        <f t="shared" si="143"/>
        <v>86400</v>
      </c>
      <c r="AG302" s="36">
        <f t="shared" si="144"/>
        <v>0</v>
      </c>
      <c r="AH302" s="15">
        <f t="shared" si="134"/>
        <v>-76.591584537029576</v>
      </c>
      <c r="AI302" s="15">
        <f t="shared" si="136"/>
        <v>0</v>
      </c>
      <c r="AJ302" s="15">
        <f t="shared" si="137"/>
        <v>0</v>
      </c>
    </row>
    <row r="303" spans="1:36" x14ac:dyDescent="0.15">
      <c r="A303" s="2">
        <v>42242</v>
      </c>
      <c r="B303" s="42">
        <v>0.22625452900000001</v>
      </c>
      <c r="C303" s="12">
        <f t="shared" si="122"/>
        <v>19548.391305600002</v>
      </c>
      <c r="D303" s="12">
        <f>Výpar!$L$18/31</f>
        <v>20333.094827586207</v>
      </c>
      <c r="E303" s="12">
        <f t="shared" si="123"/>
        <v>20943.087672413792</v>
      </c>
      <c r="F303" s="13">
        <f t="shared" si="140"/>
        <v>3888</v>
      </c>
      <c r="G303" s="13">
        <f t="shared" si="124"/>
        <v>7171.2000000000007</v>
      </c>
      <c r="H303" s="14">
        <f t="shared" si="124"/>
        <v>7171.2000000000007</v>
      </c>
      <c r="I303" s="15">
        <f t="shared" si="118"/>
        <v>18230.400000000001</v>
      </c>
      <c r="J303" s="15">
        <f t="shared" si="119"/>
        <v>-19625.096366813792</v>
      </c>
      <c r="K303" s="15">
        <f t="shared" si="125"/>
        <v>3799910.2543878122</v>
      </c>
      <c r="L303" s="15">
        <f t="shared" si="126"/>
        <v>0</v>
      </c>
      <c r="N303" s="2">
        <v>42242</v>
      </c>
      <c r="O303" s="42">
        <f t="shared" si="120"/>
        <v>7.4673846000870819E-2</v>
      </c>
      <c r="P303" s="12">
        <f t="shared" si="127"/>
        <v>6451.8202944752384</v>
      </c>
      <c r="Q303" s="12">
        <f t="shared" si="128"/>
        <v>5807.9793103448283</v>
      </c>
      <c r="R303" s="12">
        <f t="shared" si="129"/>
        <v>5982.218689655173</v>
      </c>
      <c r="S303" s="13">
        <f t="shared" si="130"/>
        <v>7171.2000000000007</v>
      </c>
      <c r="T303" s="13">
        <f t="shared" si="142"/>
        <v>0</v>
      </c>
      <c r="U303" s="14">
        <v>0</v>
      </c>
      <c r="V303" s="15">
        <f t="shared" si="141"/>
        <v>7171.2000000000007</v>
      </c>
      <c r="W303" s="15">
        <f t="shared" si="131"/>
        <v>-6701.5983951799344</v>
      </c>
      <c r="X303" s="15">
        <f t="shared" si="139"/>
        <v>6498933.2468740745</v>
      </c>
      <c r="Y303" s="15">
        <f t="shared" si="135"/>
        <v>4935850.3511812966</v>
      </c>
      <c r="Z303" s="15">
        <f t="shared" si="132"/>
        <v>6518000</v>
      </c>
      <c r="AB303" s="2">
        <v>42242</v>
      </c>
      <c r="AC303" s="12">
        <f t="shared" si="121"/>
        <v>2132.1648862348907</v>
      </c>
      <c r="AD303" s="12">
        <f t="shared" si="133"/>
        <v>2277.4686137068966</v>
      </c>
      <c r="AE303" s="12">
        <f t="shared" si="138"/>
        <v>2345.7926721181034</v>
      </c>
      <c r="AF303" s="34">
        <f t="shared" si="143"/>
        <v>86400</v>
      </c>
      <c r="AG303" s="36">
        <f t="shared" si="144"/>
        <v>0</v>
      </c>
      <c r="AH303" s="15">
        <f t="shared" si="134"/>
        <v>-213.62778588321271</v>
      </c>
      <c r="AI303" s="15">
        <f t="shared" si="136"/>
        <v>0</v>
      </c>
      <c r="AJ303" s="15">
        <f t="shared" si="137"/>
        <v>0</v>
      </c>
    </row>
    <row r="304" spans="1:36" x14ac:dyDescent="0.15">
      <c r="A304" s="2">
        <v>42243</v>
      </c>
      <c r="B304" s="42">
        <v>0.20944270100000001</v>
      </c>
      <c r="C304" s="12">
        <f t="shared" si="122"/>
        <v>18095.849366400002</v>
      </c>
      <c r="D304" s="12">
        <f>Výpar!$L$18/31</f>
        <v>20333.094827586207</v>
      </c>
      <c r="E304" s="12">
        <f t="shared" si="123"/>
        <v>20943.087672413792</v>
      </c>
      <c r="F304" s="13">
        <f t="shared" si="140"/>
        <v>3888</v>
      </c>
      <c r="G304" s="13">
        <f t="shared" si="124"/>
        <v>7171.2000000000007</v>
      </c>
      <c r="H304" s="14">
        <f t="shared" si="124"/>
        <v>7171.2000000000007</v>
      </c>
      <c r="I304" s="15">
        <f t="shared" si="118"/>
        <v>18230.400000000001</v>
      </c>
      <c r="J304" s="15">
        <f t="shared" si="119"/>
        <v>-21077.638306013792</v>
      </c>
      <c r="K304" s="15">
        <f t="shared" si="125"/>
        <v>3778832.6160817984</v>
      </c>
      <c r="L304" s="15">
        <f t="shared" si="126"/>
        <v>0</v>
      </c>
      <c r="N304" s="2">
        <v>42243</v>
      </c>
      <c r="O304" s="42">
        <f t="shared" si="120"/>
        <v>6.9125210750943383E-2</v>
      </c>
      <c r="P304" s="12">
        <f t="shared" si="127"/>
        <v>5972.4182088815087</v>
      </c>
      <c r="Q304" s="12">
        <f t="shared" si="128"/>
        <v>5807.9793103448283</v>
      </c>
      <c r="R304" s="12">
        <f t="shared" si="129"/>
        <v>5982.218689655173</v>
      </c>
      <c r="S304" s="13">
        <f t="shared" si="130"/>
        <v>7171.2000000000007</v>
      </c>
      <c r="T304" s="13">
        <f t="shared" si="142"/>
        <v>0</v>
      </c>
      <c r="U304" s="14">
        <v>0</v>
      </c>
      <c r="V304" s="15">
        <f t="shared" si="141"/>
        <v>7171.2000000000007</v>
      </c>
      <c r="W304" s="15">
        <f t="shared" si="131"/>
        <v>-7181.0004807736641</v>
      </c>
      <c r="X304" s="15">
        <f t="shared" si="139"/>
        <v>6491752.2463933006</v>
      </c>
      <c r="Y304" s="15">
        <f t="shared" si="135"/>
        <v>4902421.5970938234</v>
      </c>
      <c r="Z304" s="15">
        <f t="shared" si="132"/>
        <v>6518000</v>
      </c>
      <c r="AB304" s="2">
        <v>42243</v>
      </c>
      <c r="AC304" s="12">
        <f t="shared" si="121"/>
        <v>1973.7345136211318</v>
      </c>
      <c r="AD304" s="12">
        <f t="shared" si="133"/>
        <v>2277.4686137068966</v>
      </c>
      <c r="AE304" s="12">
        <f t="shared" si="138"/>
        <v>2345.7926721181034</v>
      </c>
      <c r="AF304" s="34">
        <f t="shared" si="143"/>
        <v>86400</v>
      </c>
      <c r="AG304" s="36">
        <f t="shared" si="144"/>
        <v>0</v>
      </c>
      <c r="AH304" s="15">
        <f t="shared" si="134"/>
        <v>-372.0581584969716</v>
      </c>
      <c r="AI304" s="15">
        <f t="shared" si="136"/>
        <v>0</v>
      </c>
      <c r="AJ304" s="15">
        <f t="shared" si="137"/>
        <v>0</v>
      </c>
    </row>
    <row r="305" spans="1:36" x14ac:dyDescent="0.15">
      <c r="A305" s="2">
        <v>42244</v>
      </c>
      <c r="B305" s="42">
        <v>0.178373965</v>
      </c>
      <c r="C305" s="12">
        <f t="shared" si="122"/>
        <v>15411.510575999999</v>
      </c>
      <c r="D305" s="12">
        <f>Výpar!$L$18/31</f>
        <v>20333.094827586207</v>
      </c>
      <c r="E305" s="12">
        <f t="shared" si="123"/>
        <v>20943.087672413792</v>
      </c>
      <c r="F305" s="13">
        <f t="shared" si="140"/>
        <v>3888</v>
      </c>
      <c r="G305" s="13">
        <f t="shared" si="124"/>
        <v>7171.2000000000007</v>
      </c>
      <c r="H305" s="14">
        <f t="shared" si="124"/>
        <v>7171.2000000000007</v>
      </c>
      <c r="I305" s="15">
        <f t="shared" si="118"/>
        <v>18230.400000000001</v>
      </c>
      <c r="J305" s="15">
        <f t="shared" si="119"/>
        <v>-23761.977096413793</v>
      </c>
      <c r="K305" s="15">
        <f t="shared" si="125"/>
        <v>3755070.6389853847</v>
      </c>
      <c r="L305" s="15">
        <f t="shared" si="126"/>
        <v>0</v>
      </c>
      <c r="N305" s="2">
        <v>42244</v>
      </c>
      <c r="O305" s="42">
        <f t="shared" si="120"/>
        <v>5.8871175095790998E-2</v>
      </c>
      <c r="P305" s="12">
        <f t="shared" si="127"/>
        <v>5086.4695282763423</v>
      </c>
      <c r="Q305" s="12">
        <f t="shared" si="128"/>
        <v>5807.9793103448283</v>
      </c>
      <c r="R305" s="12">
        <f t="shared" si="129"/>
        <v>5982.218689655173</v>
      </c>
      <c r="S305" s="13">
        <f t="shared" si="130"/>
        <v>7171.2000000000007</v>
      </c>
      <c r="T305" s="13">
        <f t="shared" si="142"/>
        <v>0</v>
      </c>
      <c r="U305" s="14">
        <v>0</v>
      </c>
      <c r="V305" s="15">
        <f t="shared" si="141"/>
        <v>7171.2000000000007</v>
      </c>
      <c r="W305" s="15">
        <f t="shared" si="131"/>
        <v>-8066.9491613788305</v>
      </c>
      <c r="X305" s="15">
        <f t="shared" si="139"/>
        <v>6483685.2972319219</v>
      </c>
      <c r="Y305" s="15">
        <f t="shared" si="135"/>
        <v>4860039.9451643666</v>
      </c>
      <c r="Z305" s="15">
        <f t="shared" si="132"/>
        <v>6518000</v>
      </c>
      <c r="AB305" s="2">
        <v>42244</v>
      </c>
      <c r="AC305" s="12">
        <f t="shared" si="121"/>
        <v>1680.9506818380262</v>
      </c>
      <c r="AD305" s="12">
        <f t="shared" si="133"/>
        <v>2277.4686137068966</v>
      </c>
      <c r="AE305" s="12">
        <f t="shared" si="138"/>
        <v>2345.7926721181034</v>
      </c>
      <c r="AF305" s="34">
        <f t="shared" si="143"/>
        <v>86400</v>
      </c>
      <c r="AG305" s="36">
        <f t="shared" si="144"/>
        <v>0</v>
      </c>
      <c r="AH305" s="15">
        <f t="shared" si="134"/>
        <v>-664.8419902800772</v>
      </c>
      <c r="AI305" s="15">
        <f t="shared" si="136"/>
        <v>0</v>
      </c>
      <c r="AJ305" s="15">
        <f t="shared" si="137"/>
        <v>0</v>
      </c>
    </row>
    <row r="306" spans="1:36" x14ac:dyDescent="0.15">
      <c r="A306" s="2">
        <v>42245</v>
      </c>
      <c r="B306" s="42">
        <v>0.195094827</v>
      </c>
      <c r="C306" s="12">
        <f t="shared" si="122"/>
        <v>16856.193052800001</v>
      </c>
      <c r="D306" s="12">
        <f>Výpar!$L$18/31</f>
        <v>20333.094827586207</v>
      </c>
      <c r="E306" s="12">
        <f t="shared" si="123"/>
        <v>20943.087672413792</v>
      </c>
      <c r="F306" s="13">
        <f t="shared" si="140"/>
        <v>3888</v>
      </c>
      <c r="G306" s="13">
        <f t="shared" si="124"/>
        <v>7171.2000000000007</v>
      </c>
      <c r="H306" s="14">
        <f t="shared" si="124"/>
        <v>7171.2000000000007</v>
      </c>
      <c r="I306" s="15">
        <f t="shared" si="118"/>
        <v>18230.400000000001</v>
      </c>
      <c r="J306" s="15">
        <f t="shared" si="119"/>
        <v>-22317.294619613793</v>
      </c>
      <c r="K306" s="15">
        <f t="shared" si="125"/>
        <v>3732753.3443657709</v>
      </c>
      <c r="L306" s="15">
        <f t="shared" si="126"/>
        <v>0</v>
      </c>
      <c r="N306" s="2">
        <v>42245</v>
      </c>
      <c r="O306" s="42">
        <f t="shared" si="120"/>
        <v>6.4389787604934676E-2</v>
      </c>
      <c r="P306" s="12">
        <f t="shared" si="127"/>
        <v>5563.2776490663564</v>
      </c>
      <c r="Q306" s="12">
        <f t="shared" si="128"/>
        <v>5807.9793103448283</v>
      </c>
      <c r="R306" s="12">
        <f t="shared" si="129"/>
        <v>5982.218689655173</v>
      </c>
      <c r="S306" s="13">
        <f t="shared" si="130"/>
        <v>7171.2000000000007</v>
      </c>
      <c r="T306" s="13">
        <f t="shared" si="142"/>
        <v>0</v>
      </c>
      <c r="U306" s="14">
        <v>0</v>
      </c>
      <c r="V306" s="15">
        <f t="shared" si="141"/>
        <v>7171.2000000000007</v>
      </c>
      <c r="W306" s="15">
        <f t="shared" si="131"/>
        <v>-7590.1410405888164</v>
      </c>
      <c r="X306" s="15">
        <f t="shared" si="139"/>
        <v>6476095.1561913332</v>
      </c>
      <c r="Y306" s="15">
        <f t="shared" si="135"/>
        <v>4810544.9603151111</v>
      </c>
      <c r="Z306" s="15">
        <f t="shared" si="132"/>
        <v>6518000</v>
      </c>
      <c r="AB306" s="2">
        <v>42245</v>
      </c>
      <c r="AC306" s="12">
        <f t="shared" si="121"/>
        <v>1838.5238141043828</v>
      </c>
      <c r="AD306" s="12">
        <f t="shared" si="133"/>
        <v>2277.4686137068966</v>
      </c>
      <c r="AE306" s="12">
        <f t="shared" si="138"/>
        <v>2345.7926721181034</v>
      </c>
      <c r="AF306" s="34">
        <f t="shared" si="143"/>
        <v>86400</v>
      </c>
      <c r="AG306" s="36">
        <f t="shared" si="144"/>
        <v>0</v>
      </c>
      <c r="AH306" s="15">
        <f t="shared" si="134"/>
        <v>-507.26885801372055</v>
      </c>
      <c r="AI306" s="15">
        <f t="shared" si="136"/>
        <v>0</v>
      </c>
      <c r="AJ306" s="15">
        <f t="shared" si="137"/>
        <v>0</v>
      </c>
    </row>
    <row r="307" spans="1:36" x14ac:dyDescent="0.15">
      <c r="A307" s="2">
        <v>42246</v>
      </c>
      <c r="B307" s="42">
        <v>0.201073108</v>
      </c>
      <c r="C307" s="12">
        <f t="shared" si="122"/>
        <v>17372.7165312</v>
      </c>
      <c r="D307" s="12">
        <f>Výpar!$L$18/31</f>
        <v>20333.094827586207</v>
      </c>
      <c r="E307" s="12">
        <f t="shared" si="123"/>
        <v>20943.087672413792</v>
      </c>
      <c r="F307" s="13">
        <f t="shared" si="140"/>
        <v>3888</v>
      </c>
      <c r="G307" s="13">
        <f t="shared" si="124"/>
        <v>7171.2000000000007</v>
      </c>
      <c r="H307" s="14">
        <f t="shared" si="124"/>
        <v>7171.2000000000007</v>
      </c>
      <c r="I307" s="15">
        <f t="shared" si="118"/>
        <v>18230.400000000001</v>
      </c>
      <c r="J307" s="15">
        <f t="shared" si="119"/>
        <v>-21800.771141213794</v>
      </c>
      <c r="K307" s="15">
        <f t="shared" si="125"/>
        <v>3710952.5732245571</v>
      </c>
      <c r="L307" s="15">
        <f t="shared" si="126"/>
        <v>0</v>
      </c>
      <c r="N307" s="2">
        <v>42246</v>
      </c>
      <c r="O307" s="42">
        <f t="shared" si="120"/>
        <v>6.6362880637445568E-2</v>
      </c>
      <c r="P307" s="12">
        <f t="shared" si="127"/>
        <v>5733.7528870752967</v>
      </c>
      <c r="Q307" s="12">
        <f t="shared" si="128"/>
        <v>5807.9793103448283</v>
      </c>
      <c r="R307" s="12">
        <f t="shared" si="129"/>
        <v>5982.218689655173</v>
      </c>
      <c r="S307" s="13">
        <f t="shared" si="130"/>
        <v>7171.2000000000007</v>
      </c>
      <c r="T307" s="13">
        <f t="shared" si="142"/>
        <v>0</v>
      </c>
      <c r="U307" s="14">
        <v>0</v>
      </c>
      <c r="V307" s="15">
        <f t="shared" si="141"/>
        <v>7171.2000000000007</v>
      </c>
      <c r="W307" s="15">
        <f t="shared" si="131"/>
        <v>-7419.6658025798761</v>
      </c>
      <c r="X307" s="15">
        <f t="shared" si="139"/>
        <v>6468675.4903887529</v>
      </c>
      <c r="Y307" s="15">
        <f t="shared" si="135"/>
        <v>4753800.7849012837</v>
      </c>
      <c r="Z307" s="15">
        <f t="shared" si="132"/>
        <v>6518000</v>
      </c>
      <c r="AB307" s="2">
        <v>42246</v>
      </c>
      <c r="AC307" s="12">
        <f t="shared" si="121"/>
        <v>1894.8616071403189</v>
      </c>
      <c r="AD307" s="12">
        <f t="shared" si="133"/>
        <v>2277.4686137068966</v>
      </c>
      <c r="AE307" s="12">
        <f t="shared" si="138"/>
        <v>2345.7926721181034</v>
      </c>
      <c r="AF307" s="34">
        <f t="shared" si="143"/>
        <v>86400</v>
      </c>
      <c r="AG307" s="36">
        <f t="shared" si="144"/>
        <v>0</v>
      </c>
      <c r="AH307" s="15">
        <f t="shared" si="134"/>
        <v>-450.93106497778444</v>
      </c>
      <c r="AI307" s="15">
        <f t="shared" si="136"/>
        <v>0</v>
      </c>
      <c r="AJ307" s="15">
        <f t="shared" si="137"/>
        <v>0</v>
      </c>
    </row>
    <row r="308" spans="1:36" x14ac:dyDescent="0.15">
      <c r="A308" s="2">
        <v>42247</v>
      </c>
      <c r="B308" s="42">
        <v>0.207051388</v>
      </c>
      <c r="C308" s="12">
        <f t="shared" si="122"/>
        <v>17889.239923199999</v>
      </c>
      <c r="D308" s="12">
        <f>Výpar!$L$18/31</f>
        <v>20333.094827586207</v>
      </c>
      <c r="E308" s="12">
        <f t="shared" si="123"/>
        <v>20943.087672413792</v>
      </c>
      <c r="F308" s="13">
        <f t="shared" si="140"/>
        <v>3888</v>
      </c>
      <c r="G308" s="13">
        <f t="shared" si="124"/>
        <v>7171.2000000000007</v>
      </c>
      <c r="H308" s="14">
        <f t="shared" si="124"/>
        <v>7171.2000000000007</v>
      </c>
      <c r="I308" s="15">
        <f t="shared" si="118"/>
        <v>18230.400000000001</v>
      </c>
      <c r="J308" s="15">
        <f t="shared" si="119"/>
        <v>-21284.247749213795</v>
      </c>
      <c r="K308" s="15">
        <f t="shared" si="125"/>
        <v>3689668.3254753435</v>
      </c>
      <c r="L308" s="15">
        <f t="shared" si="126"/>
        <v>0</v>
      </c>
      <c r="N308" s="2">
        <v>42247</v>
      </c>
      <c r="O308" s="42">
        <f t="shared" si="120"/>
        <v>6.8335973339912898E-2</v>
      </c>
      <c r="P308" s="12">
        <f t="shared" si="127"/>
        <v>5904.228096568474</v>
      </c>
      <c r="Q308" s="12">
        <f t="shared" si="128"/>
        <v>5807.9793103448283</v>
      </c>
      <c r="R308" s="12">
        <f t="shared" si="129"/>
        <v>5982.218689655173</v>
      </c>
      <c r="S308" s="13">
        <f t="shared" si="130"/>
        <v>7171.2000000000007</v>
      </c>
      <c r="T308" s="13">
        <f t="shared" si="142"/>
        <v>0</v>
      </c>
      <c r="U308" s="14">
        <v>0</v>
      </c>
      <c r="V308" s="15">
        <f t="shared" si="141"/>
        <v>7171.2000000000007</v>
      </c>
      <c r="W308" s="15">
        <f t="shared" si="131"/>
        <v>-7249.1905930866988</v>
      </c>
      <c r="X308" s="15">
        <f t="shared" si="139"/>
        <v>6461426.2997956658</v>
      </c>
      <c r="Y308" s="15">
        <f t="shared" si="135"/>
        <v>4689977.8941038623</v>
      </c>
      <c r="Z308" s="15">
        <f t="shared" si="132"/>
        <v>6518000</v>
      </c>
      <c r="AB308" s="2">
        <v>42247</v>
      </c>
      <c r="AC308" s="12">
        <f t="shared" si="121"/>
        <v>1951.1993907525102</v>
      </c>
      <c r="AD308" s="12">
        <f t="shared" si="133"/>
        <v>2277.4686137068966</v>
      </c>
      <c r="AE308" s="12">
        <f t="shared" si="138"/>
        <v>2345.7926721181034</v>
      </c>
      <c r="AF308" s="34">
        <f t="shared" si="143"/>
        <v>86400</v>
      </c>
      <c r="AG308" s="36">
        <f t="shared" si="144"/>
        <v>0</v>
      </c>
      <c r="AH308" s="15">
        <f t="shared" si="134"/>
        <v>-394.59328136559316</v>
      </c>
      <c r="AI308" s="15">
        <f t="shared" si="136"/>
        <v>0</v>
      </c>
      <c r="AJ308" s="15">
        <f t="shared" si="137"/>
        <v>0</v>
      </c>
    </row>
    <row r="309" spans="1:36" x14ac:dyDescent="0.15">
      <c r="A309" s="2">
        <v>42248</v>
      </c>
      <c r="B309" s="42">
        <v>0.20824704399999999</v>
      </c>
      <c r="C309" s="12">
        <f t="shared" si="122"/>
        <v>17992.544601599999</v>
      </c>
      <c r="D309" s="12">
        <f>Výpar!$M$18/30</f>
        <v>11616.119999999999</v>
      </c>
      <c r="E309" s="12">
        <f t="shared" si="123"/>
        <v>11964.603599999999</v>
      </c>
      <c r="F309" s="13">
        <f t="shared" si="140"/>
        <v>3888</v>
      </c>
      <c r="G309" s="13">
        <f t="shared" si="124"/>
        <v>7171.2000000000007</v>
      </c>
      <c r="H309" s="14">
        <f t="shared" si="124"/>
        <v>7171.2000000000007</v>
      </c>
      <c r="I309" s="15">
        <f t="shared" si="118"/>
        <v>18230.400000000001</v>
      </c>
      <c r="J309" s="15">
        <f t="shared" si="119"/>
        <v>-12202.458998400001</v>
      </c>
      <c r="K309" s="15">
        <f t="shared" si="125"/>
        <v>3677465.8664769437</v>
      </c>
      <c r="L309" s="15">
        <f t="shared" si="126"/>
        <v>0</v>
      </c>
      <c r="N309" s="2">
        <v>42248</v>
      </c>
      <c r="O309" s="42">
        <f t="shared" si="120"/>
        <v>6.873059188040638E-2</v>
      </c>
      <c r="P309" s="12">
        <f t="shared" si="127"/>
        <v>5938.3231384671117</v>
      </c>
      <c r="Q309" s="12">
        <f t="shared" si="128"/>
        <v>3318.0479999999993</v>
      </c>
      <c r="R309" s="12">
        <f t="shared" si="129"/>
        <v>3417.5894399999993</v>
      </c>
      <c r="S309" s="13">
        <f t="shared" si="130"/>
        <v>7171.2000000000007</v>
      </c>
      <c r="T309" s="13">
        <f t="shared" si="142"/>
        <v>0</v>
      </c>
      <c r="U309" s="14">
        <v>0</v>
      </c>
      <c r="V309" s="15">
        <f t="shared" si="141"/>
        <v>7171.2000000000007</v>
      </c>
      <c r="W309" s="15">
        <f t="shared" si="131"/>
        <v>-4650.4663015328888</v>
      </c>
      <c r="X309" s="15">
        <f t="shared" si="139"/>
        <v>6456775.8334941333</v>
      </c>
      <c r="Y309" s="15">
        <f t="shared" si="135"/>
        <v>4624103.2612964632</v>
      </c>
      <c r="Z309" s="15">
        <f t="shared" si="132"/>
        <v>6518000</v>
      </c>
      <c r="AB309" s="2">
        <v>42248</v>
      </c>
      <c r="AC309" s="12">
        <f t="shared" si="121"/>
        <v>1962.4669474749494</v>
      </c>
      <c r="AD309" s="12">
        <f t="shared" si="133"/>
        <v>1301.0979851999998</v>
      </c>
      <c r="AE309" s="12">
        <f t="shared" si="138"/>
        <v>1340.1309247559998</v>
      </c>
      <c r="AF309" s="34">
        <f t="shared" si="143"/>
        <v>86400</v>
      </c>
      <c r="AG309" s="36">
        <f t="shared" si="144"/>
        <v>0</v>
      </c>
      <c r="AH309" s="15">
        <f t="shared" si="134"/>
        <v>622.33602271894961</v>
      </c>
      <c r="AI309" s="15">
        <f t="shared" si="136"/>
        <v>622.33602271894961</v>
      </c>
      <c r="AJ309" s="15">
        <f t="shared" si="137"/>
        <v>0</v>
      </c>
    </row>
    <row r="310" spans="1:36" x14ac:dyDescent="0.15">
      <c r="A310" s="2">
        <v>42249</v>
      </c>
      <c r="B310" s="42">
        <v>0.201073108</v>
      </c>
      <c r="C310" s="12">
        <f t="shared" si="122"/>
        <v>17372.7165312</v>
      </c>
      <c r="D310" s="12">
        <f>Výpar!$M$18/30</f>
        <v>11616.119999999999</v>
      </c>
      <c r="E310" s="12">
        <f t="shared" si="123"/>
        <v>11964.603599999999</v>
      </c>
      <c r="F310" s="13">
        <f t="shared" si="140"/>
        <v>3888</v>
      </c>
      <c r="G310" s="13">
        <f t="shared" si="124"/>
        <v>7171.2000000000007</v>
      </c>
      <c r="H310" s="14">
        <f t="shared" si="124"/>
        <v>7171.2000000000007</v>
      </c>
      <c r="I310" s="15">
        <f t="shared" si="118"/>
        <v>18230.400000000001</v>
      </c>
      <c r="J310" s="15">
        <f t="shared" si="119"/>
        <v>-12822.2870688</v>
      </c>
      <c r="K310" s="15">
        <f t="shared" si="125"/>
        <v>3664643.5794081436</v>
      </c>
      <c r="L310" s="15">
        <f t="shared" si="126"/>
        <v>0</v>
      </c>
      <c r="N310" s="2">
        <v>42249</v>
      </c>
      <c r="O310" s="42">
        <f t="shared" si="120"/>
        <v>6.6362880637445568E-2</v>
      </c>
      <c r="P310" s="12">
        <f t="shared" si="127"/>
        <v>5733.7528870752967</v>
      </c>
      <c r="Q310" s="12">
        <f t="shared" si="128"/>
        <v>3318.0479999999993</v>
      </c>
      <c r="R310" s="12">
        <f t="shared" si="129"/>
        <v>3417.5894399999993</v>
      </c>
      <c r="S310" s="13">
        <f t="shared" si="130"/>
        <v>7171.2000000000007</v>
      </c>
      <c r="T310" s="13">
        <f t="shared" si="142"/>
        <v>82252.800000000003</v>
      </c>
      <c r="U310" s="14">
        <v>0</v>
      </c>
      <c r="V310" s="15">
        <f t="shared" si="141"/>
        <v>7171.2000000000007</v>
      </c>
      <c r="W310" s="15">
        <f t="shared" si="131"/>
        <v>77397.763447075296</v>
      </c>
      <c r="X310" s="15">
        <f t="shared" si="139"/>
        <v>6518000</v>
      </c>
      <c r="Y310" s="15">
        <f t="shared" si="135"/>
        <v>4701501.0247435383</v>
      </c>
      <c r="Z310" s="15">
        <f t="shared" si="132"/>
        <v>6518000</v>
      </c>
      <c r="AB310" s="2">
        <v>42249</v>
      </c>
      <c r="AC310" s="12">
        <f t="shared" si="121"/>
        <v>1894.8616071403189</v>
      </c>
      <c r="AD310" s="12">
        <f t="shared" si="133"/>
        <v>1301.0979851999998</v>
      </c>
      <c r="AE310" s="12">
        <f t="shared" si="138"/>
        <v>1340.1309247559998</v>
      </c>
      <c r="AF310" s="34">
        <f t="shared" si="143"/>
        <v>86400</v>
      </c>
      <c r="AG310" s="36">
        <f t="shared" si="144"/>
        <v>86400</v>
      </c>
      <c r="AH310" s="15">
        <f t="shared" si="134"/>
        <v>-85845.269317615675</v>
      </c>
      <c r="AI310" s="15">
        <f t="shared" si="136"/>
        <v>0</v>
      </c>
      <c r="AJ310" s="15">
        <f t="shared" si="137"/>
        <v>0</v>
      </c>
    </row>
    <row r="311" spans="1:36" x14ac:dyDescent="0.15">
      <c r="A311" s="2">
        <v>42250</v>
      </c>
      <c r="B311" s="42">
        <v>0.18672523399999999</v>
      </c>
      <c r="C311" s="12">
        <f t="shared" si="122"/>
        <v>16133.060217599999</v>
      </c>
      <c r="D311" s="12">
        <f>Výpar!$M$18/30</f>
        <v>11616.119999999999</v>
      </c>
      <c r="E311" s="12">
        <f t="shared" si="123"/>
        <v>11964.603599999999</v>
      </c>
      <c r="F311" s="13">
        <f t="shared" si="140"/>
        <v>3888</v>
      </c>
      <c r="G311" s="13">
        <f t="shared" si="124"/>
        <v>7171.2000000000007</v>
      </c>
      <c r="H311" s="14">
        <f t="shared" si="124"/>
        <v>7171.2000000000007</v>
      </c>
      <c r="I311" s="15">
        <f t="shared" si="118"/>
        <v>18230.400000000001</v>
      </c>
      <c r="J311" s="15">
        <f t="shared" si="119"/>
        <v>-14061.943382400001</v>
      </c>
      <c r="K311" s="15">
        <f t="shared" si="125"/>
        <v>3650581.6360257436</v>
      </c>
      <c r="L311" s="15">
        <f t="shared" si="126"/>
        <v>0</v>
      </c>
      <c r="N311" s="2">
        <v>42250</v>
      </c>
      <c r="O311" s="42">
        <f t="shared" si="120"/>
        <v>6.1627457491436853E-2</v>
      </c>
      <c r="P311" s="12">
        <f t="shared" si="127"/>
        <v>5324.6123272601444</v>
      </c>
      <c r="Q311" s="12">
        <f t="shared" si="128"/>
        <v>3318.0479999999993</v>
      </c>
      <c r="R311" s="12">
        <f t="shared" si="129"/>
        <v>3417.5894399999993</v>
      </c>
      <c r="S311" s="13">
        <f t="shared" si="130"/>
        <v>7171.2000000000007</v>
      </c>
      <c r="T311" s="13">
        <f t="shared" si="142"/>
        <v>0</v>
      </c>
      <c r="U311" s="14">
        <v>0</v>
      </c>
      <c r="V311" s="15">
        <f t="shared" si="141"/>
        <v>7171.2000000000007</v>
      </c>
      <c r="W311" s="15">
        <f t="shared" si="131"/>
        <v>-5264.1771127398561</v>
      </c>
      <c r="X311" s="15">
        <f t="shared" si="139"/>
        <v>6512735.8228872605</v>
      </c>
      <c r="Y311" s="15">
        <f t="shared" si="135"/>
        <v>4690972.6705180593</v>
      </c>
      <c r="Z311" s="15">
        <f t="shared" si="132"/>
        <v>6518000</v>
      </c>
      <c r="AB311" s="2">
        <v>42250</v>
      </c>
      <c r="AC311" s="12">
        <f t="shared" si="121"/>
        <v>1759.6509076235702</v>
      </c>
      <c r="AD311" s="12">
        <f t="shared" si="133"/>
        <v>1301.0979851999998</v>
      </c>
      <c r="AE311" s="12">
        <f t="shared" si="138"/>
        <v>1340.1309247559998</v>
      </c>
      <c r="AF311" s="34">
        <f t="shared" si="143"/>
        <v>86400</v>
      </c>
      <c r="AG311" s="36">
        <f t="shared" si="144"/>
        <v>0</v>
      </c>
      <c r="AH311" s="15">
        <f t="shared" si="134"/>
        <v>419.51998286757043</v>
      </c>
      <c r="AI311" s="15">
        <f t="shared" si="136"/>
        <v>419.51998286757043</v>
      </c>
      <c r="AJ311" s="15">
        <f t="shared" si="137"/>
        <v>0</v>
      </c>
    </row>
    <row r="312" spans="1:36" x14ac:dyDescent="0.15">
      <c r="A312" s="2">
        <v>42251</v>
      </c>
      <c r="B312" s="42">
        <v>0.17362798900000001</v>
      </c>
      <c r="C312" s="12">
        <f t="shared" si="122"/>
        <v>15001.4582496</v>
      </c>
      <c r="D312" s="12">
        <f>Výpar!$M$18/30</f>
        <v>11616.119999999999</v>
      </c>
      <c r="E312" s="12">
        <f t="shared" si="123"/>
        <v>11964.603599999999</v>
      </c>
      <c r="F312" s="13">
        <f t="shared" si="140"/>
        <v>3888</v>
      </c>
      <c r="G312" s="13">
        <f t="shared" si="124"/>
        <v>7171.2000000000007</v>
      </c>
      <c r="H312" s="14">
        <f t="shared" si="124"/>
        <v>7171.2000000000007</v>
      </c>
      <c r="I312" s="15">
        <f t="shared" si="118"/>
        <v>18230.400000000001</v>
      </c>
      <c r="J312" s="15">
        <f t="shared" si="119"/>
        <v>-15193.5453504</v>
      </c>
      <c r="K312" s="15">
        <f t="shared" si="125"/>
        <v>3635388.0906753438</v>
      </c>
      <c r="L312" s="15">
        <f t="shared" si="126"/>
        <v>0</v>
      </c>
      <c r="N312" s="2">
        <v>42251</v>
      </c>
      <c r="O312" s="42">
        <f t="shared" si="120"/>
        <v>5.7304796369521037E-2</v>
      </c>
      <c r="P312" s="12">
        <f t="shared" si="127"/>
        <v>4951.1344063266179</v>
      </c>
      <c r="Q312" s="12">
        <f t="shared" si="128"/>
        <v>3318.0479999999993</v>
      </c>
      <c r="R312" s="12">
        <f t="shared" si="129"/>
        <v>3417.5894399999993</v>
      </c>
      <c r="S312" s="13">
        <f t="shared" si="130"/>
        <v>7171.2000000000007</v>
      </c>
      <c r="T312" s="13">
        <f t="shared" si="142"/>
        <v>82252.800000000003</v>
      </c>
      <c r="U312" s="14">
        <v>0</v>
      </c>
      <c r="V312" s="15">
        <f t="shared" si="141"/>
        <v>7171.2000000000007</v>
      </c>
      <c r="W312" s="15">
        <f t="shared" si="131"/>
        <v>76615.144966326625</v>
      </c>
      <c r="X312" s="15">
        <f t="shared" si="139"/>
        <v>6518000</v>
      </c>
      <c r="Y312" s="15">
        <f t="shared" si="135"/>
        <v>4767587.8154843859</v>
      </c>
      <c r="Z312" s="15">
        <f t="shared" si="132"/>
        <v>6518000</v>
      </c>
      <c r="AB312" s="2">
        <v>42251</v>
      </c>
      <c r="AC312" s="12">
        <f t="shared" si="121"/>
        <v>1636.2258163388099</v>
      </c>
      <c r="AD312" s="12">
        <f t="shared" si="133"/>
        <v>1301.0979851999998</v>
      </c>
      <c r="AE312" s="12">
        <f t="shared" si="138"/>
        <v>1340.1309247559998</v>
      </c>
      <c r="AF312" s="34">
        <f t="shared" si="143"/>
        <v>86400</v>
      </c>
      <c r="AG312" s="36">
        <f t="shared" si="144"/>
        <v>86400</v>
      </c>
      <c r="AH312" s="15">
        <f t="shared" si="134"/>
        <v>-86103.905108417195</v>
      </c>
      <c r="AI312" s="15">
        <f t="shared" si="136"/>
        <v>0</v>
      </c>
      <c r="AJ312" s="15">
        <f t="shared" si="137"/>
        <v>0</v>
      </c>
    </row>
    <row r="313" spans="1:36" x14ac:dyDescent="0.15">
      <c r="A313" s="2">
        <v>42252</v>
      </c>
      <c r="B313" s="42">
        <v>0.170059345</v>
      </c>
      <c r="C313" s="12">
        <f t="shared" si="122"/>
        <v>14693.127408</v>
      </c>
      <c r="D313" s="12">
        <f>Výpar!$M$18/30</f>
        <v>11616.119999999999</v>
      </c>
      <c r="E313" s="12">
        <f t="shared" si="123"/>
        <v>11964.603599999999</v>
      </c>
      <c r="F313" s="13">
        <f t="shared" si="140"/>
        <v>3888</v>
      </c>
      <c r="G313" s="13">
        <f t="shared" si="124"/>
        <v>7171.2000000000007</v>
      </c>
      <c r="H313" s="14">
        <f t="shared" si="124"/>
        <v>7171.2000000000007</v>
      </c>
      <c r="I313" s="15">
        <f t="shared" si="118"/>
        <v>18230.400000000001</v>
      </c>
      <c r="J313" s="15">
        <f t="shared" si="119"/>
        <v>-15501.876192</v>
      </c>
      <c r="K313" s="15">
        <f t="shared" si="125"/>
        <v>3619886.2144833435</v>
      </c>
      <c r="L313" s="15">
        <f t="shared" si="126"/>
        <v>0</v>
      </c>
      <c r="N313" s="2">
        <v>42252</v>
      </c>
      <c r="O313" s="42">
        <f t="shared" si="120"/>
        <v>5.6126988465892584E-2</v>
      </c>
      <c r="P313" s="12">
        <f t="shared" si="127"/>
        <v>4849.3718034531194</v>
      </c>
      <c r="Q313" s="12">
        <f t="shared" si="128"/>
        <v>3318.0479999999993</v>
      </c>
      <c r="R313" s="12">
        <f t="shared" si="129"/>
        <v>3417.5894399999993</v>
      </c>
      <c r="S313" s="13">
        <f t="shared" si="130"/>
        <v>7171.2000000000007</v>
      </c>
      <c r="T313" s="13">
        <f t="shared" si="142"/>
        <v>0</v>
      </c>
      <c r="U313" s="14">
        <v>0</v>
      </c>
      <c r="V313" s="15">
        <f t="shared" si="141"/>
        <v>7171.2000000000007</v>
      </c>
      <c r="W313" s="15">
        <f t="shared" si="131"/>
        <v>-5739.4176365468811</v>
      </c>
      <c r="X313" s="15">
        <f t="shared" si="139"/>
        <v>6512260.5823634528</v>
      </c>
      <c r="Y313" s="15">
        <f t="shared" si="135"/>
        <v>4756108.9802112915</v>
      </c>
      <c r="Z313" s="15">
        <f t="shared" si="132"/>
        <v>6518000</v>
      </c>
      <c r="AB313" s="2">
        <v>42252</v>
      </c>
      <c r="AC313" s="12">
        <f t="shared" si="121"/>
        <v>1602.595826866763</v>
      </c>
      <c r="AD313" s="12">
        <f t="shared" si="133"/>
        <v>1301.0979851999998</v>
      </c>
      <c r="AE313" s="12">
        <f t="shared" si="138"/>
        <v>1340.1309247559998</v>
      </c>
      <c r="AF313" s="34">
        <f t="shared" si="143"/>
        <v>86400</v>
      </c>
      <c r="AG313" s="36">
        <f t="shared" si="144"/>
        <v>0</v>
      </c>
      <c r="AH313" s="15">
        <f t="shared" si="134"/>
        <v>262.46490211076321</v>
      </c>
      <c r="AI313" s="15">
        <f t="shared" si="136"/>
        <v>262.46490211076321</v>
      </c>
      <c r="AJ313" s="15">
        <f t="shared" si="137"/>
        <v>0</v>
      </c>
    </row>
    <row r="314" spans="1:36" x14ac:dyDescent="0.15">
      <c r="A314" s="2">
        <v>42253</v>
      </c>
      <c r="B314" s="42">
        <v>0.24623972199999999</v>
      </c>
      <c r="C314" s="12">
        <f t="shared" si="122"/>
        <v>21275.1119808</v>
      </c>
      <c r="D314" s="12">
        <f>Výpar!$M$18/30</f>
        <v>11616.119999999999</v>
      </c>
      <c r="E314" s="12">
        <f t="shared" si="123"/>
        <v>11964.603599999999</v>
      </c>
      <c r="F314" s="13">
        <f t="shared" si="140"/>
        <v>3888</v>
      </c>
      <c r="G314" s="13">
        <f t="shared" si="124"/>
        <v>7171.2000000000007</v>
      </c>
      <c r="H314" s="14">
        <f t="shared" si="124"/>
        <v>7171.2000000000007</v>
      </c>
      <c r="I314" s="15">
        <f t="shared" si="118"/>
        <v>18230.400000000001</v>
      </c>
      <c r="J314" s="15">
        <f t="shared" si="119"/>
        <v>-8919.8916191999997</v>
      </c>
      <c r="K314" s="15">
        <f t="shared" si="125"/>
        <v>3610966.3228641436</v>
      </c>
      <c r="L314" s="15">
        <f t="shared" si="126"/>
        <v>0</v>
      </c>
      <c r="N314" s="2">
        <v>42253</v>
      </c>
      <c r="O314" s="42">
        <f t="shared" si="120"/>
        <v>8.1269829873439753E-2</v>
      </c>
      <c r="P314" s="12">
        <f t="shared" si="127"/>
        <v>7021.7133010651951</v>
      </c>
      <c r="Q314" s="12">
        <f t="shared" si="128"/>
        <v>3318.0479999999993</v>
      </c>
      <c r="R314" s="12">
        <f t="shared" si="129"/>
        <v>3417.5894399999993</v>
      </c>
      <c r="S314" s="13">
        <f t="shared" si="130"/>
        <v>7171.2000000000007</v>
      </c>
      <c r="T314" s="13">
        <f t="shared" si="142"/>
        <v>82252.800000000003</v>
      </c>
      <c r="U314" s="14">
        <v>0</v>
      </c>
      <c r="V314" s="15">
        <f t="shared" si="141"/>
        <v>7171.2000000000007</v>
      </c>
      <c r="W314" s="15">
        <f t="shared" si="131"/>
        <v>78685.723861065198</v>
      </c>
      <c r="X314" s="15">
        <f t="shared" si="139"/>
        <v>6518000</v>
      </c>
      <c r="Y314" s="15">
        <f t="shared" si="135"/>
        <v>4834794.7040723562</v>
      </c>
      <c r="Z314" s="15">
        <f t="shared" si="132"/>
        <v>6518000</v>
      </c>
      <c r="AB314" s="2">
        <v>42253</v>
      </c>
      <c r="AC314" s="12">
        <f t="shared" si="121"/>
        <v>2320.5002399958198</v>
      </c>
      <c r="AD314" s="12">
        <f t="shared" si="133"/>
        <v>1301.0979851999998</v>
      </c>
      <c r="AE314" s="12">
        <f t="shared" si="138"/>
        <v>1340.1309247559998</v>
      </c>
      <c r="AF314" s="34">
        <f t="shared" si="143"/>
        <v>86400</v>
      </c>
      <c r="AG314" s="36">
        <f t="shared" si="144"/>
        <v>86400</v>
      </c>
      <c r="AH314" s="15">
        <f t="shared" si="134"/>
        <v>-85419.630684760181</v>
      </c>
      <c r="AI314" s="15">
        <f t="shared" si="136"/>
        <v>0</v>
      </c>
      <c r="AJ314" s="15">
        <f t="shared" si="137"/>
        <v>0</v>
      </c>
    </row>
    <row r="315" spans="1:36" x14ac:dyDescent="0.15">
      <c r="A315" s="2">
        <v>42254</v>
      </c>
      <c r="B315" s="42">
        <v>0.27390538599999997</v>
      </c>
      <c r="C315" s="12">
        <f t="shared" si="122"/>
        <v>23665.425350399997</v>
      </c>
      <c r="D315" s="12">
        <f>Výpar!$M$18/30</f>
        <v>11616.119999999999</v>
      </c>
      <c r="E315" s="12">
        <f t="shared" si="123"/>
        <v>11964.603599999999</v>
      </c>
      <c r="F315" s="13">
        <f t="shared" si="140"/>
        <v>3888</v>
      </c>
      <c r="G315" s="13">
        <f t="shared" si="124"/>
        <v>7171.2000000000007</v>
      </c>
      <c r="H315" s="14">
        <f t="shared" si="124"/>
        <v>7171.2000000000007</v>
      </c>
      <c r="I315" s="15">
        <f t="shared" si="118"/>
        <v>18230.400000000001</v>
      </c>
      <c r="J315" s="15">
        <f t="shared" si="119"/>
        <v>-6529.5782496000029</v>
      </c>
      <c r="K315" s="15">
        <f t="shared" si="125"/>
        <v>3604436.7446145439</v>
      </c>
      <c r="L315" s="15">
        <f t="shared" si="126"/>
        <v>0</v>
      </c>
      <c r="N315" s="2">
        <v>42254</v>
      </c>
      <c r="O315" s="42">
        <f t="shared" si="120"/>
        <v>9.0400703594194456E-2</v>
      </c>
      <c r="P315" s="12">
        <f t="shared" si="127"/>
        <v>7810.6207905384008</v>
      </c>
      <c r="Q315" s="12">
        <f t="shared" si="128"/>
        <v>3318.0479999999993</v>
      </c>
      <c r="R315" s="12">
        <f t="shared" si="129"/>
        <v>3417.5894399999993</v>
      </c>
      <c r="S315" s="13">
        <f t="shared" si="130"/>
        <v>7171.2000000000007</v>
      </c>
      <c r="T315" s="13">
        <f t="shared" si="142"/>
        <v>0</v>
      </c>
      <c r="U315" s="14">
        <v>0</v>
      </c>
      <c r="V315" s="15">
        <f t="shared" si="141"/>
        <v>7171.2000000000007</v>
      </c>
      <c r="W315" s="15">
        <f t="shared" si="131"/>
        <v>-2778.1686494615997</v>
      </c>
      <c r="X315" s="15">
        <f t="shared" si="139"/>
        <v>6515221.8313505379</v>
      </c>
      <c r="Y315" s="15">
        <f t="shared" si="135"/>
        <v>4829238.3667734321</v>
      </c>
      <c r="Z315" s="15">
        <f t="shared" si="132"/>
        <v>6518000</v>
      </c>
      <c r="AB315" s="2">
        <v>42254</v>
      </c>
      <c r="AC315" s="12">
        <f t="shared" si="121"/>
        <v>2581.2143905407252</v>
      </c>
      <c r="AD315" s="12">
        <f t="shared" si="133"/>
        <v>1301.0979851999998</v>
      </c>
      <c r="AE315" s="12">
        <f t="shared" si="138"/>
        <v>1340.1309247559998</v>
      </c>
      <c r="AF315" s="34">
        <f t="shared" si="143"/>
        <v>86400</v>
      </c>
      <c r="AG315" s="36">
        <f t="shared" si="144"/>
        <v>0</v>
      </c>
      <c r="AH315" s="15">
        <f t="shared" si="134"/>
        <v>1241.0834657847254</v>
      </c>
      <c r="AI315" s="15">
        <f t="shared" si="136"/>
        <v>1241.0834657847254</v>
      </c>
      <c r="AJ315" s="15">
        <f t="shared" si="137"/>
        <v>0</v>
      </c>
    </row>
    <row r="316" spans="1:36" x14ac:dyDescent="0.15">
      <c r="A316" s="2">
        <v>42255</v>
      </c>
      <c r="B316" s="42">
        <v>0.240796116</v>
      </c>
      <c r="C316" s="12">
        <f t="shared" si="122"/>
        <v>20804.7844224</v>
      </c>
      <c r="D316" s="12">
        <f>Výpar!$M$18/30</f>
        <v>11616.119999999999</v>
      </c>
      <c r="E316" s="12">
        <f t="shared" si="123"/>
        <v>11964.603599999999</v>
      </c>
      <c r="F316" s="13">
        <f t="shared" si="140"/>
        <v>3888</v>
      </c>
      <c r="G316" s="13">
        <f t="shared" si="124"/>
        <v>7171.2000000000007</v>
      </c>
      <c r="H316" s="14">
        <f t="shared" si="124"/>
        <v>7171.2000000000007</v>
      </c>
      <c r="I316" s="15">
        <f t="shared" si="118"/>
        <v>18230.400000000001</v>
      </c>
      <c r="J316" s="15">
        <f t="shared" si="119"/>
        <v>-9390.2191776</v>
      </c>
      <c r="K316" s="15">
        <f t="shared" si="125"/>
        <v>3595046.5254369439</v>
      </c>
      <c r="L316" s="15">
        <f t="shared" si="126"/>
        <v>0</v>
      </c>
      <c r="N316" s="2">
        <v>42255</v>
      </c>
      <c r="O316" s="42">
        <f t="shared" si="120"/>
        <v>7.9473202871407828E-2</v>
      </c>
      <c r="P316" s="12">
        <f t="shared" si="127"/>
        <v>6866.4847280896365</v>
      </c>
      <c r="Q316" s="12">
        <f t="shared" si="128"/>
        <v>3318.0479999999993</v>
      </c>
      <c r="R316" s="12">
        <f t="shared" si="129"/>
        <v>3417.5894399999993</v>
      </c>
      <c r="S316" s="13">
        <f t="shared" si="130"/>
        <v>7171.2000000000007</v>
      </c>
      <c r="T316" s="13">
        <f t="shared" si="142"/>
        <v>82252.800000000003</v>
      </c>
      <c r="U316" s="14">
        <v>0</v>
      </c>
      <c r="V316" s="15">
        <f t="shared" si="141"/>
        <v>7171.2000000000007</v>
      </c>
      <c r="W316" s="15">
        <f t="shared" si="131"/>
        <v>78530.495288089645</v>
      </c>
      <c r="X316" s="15">
        <f t="shared" si="139"/>
        <v>6518000</v>
      </c>
      <c r="Y316" s="15">
        <f t="shared" si="135"/>
        <v>4907768.862061522</v>
      </c>
      <c r="Z316" s="15">
        <f t="shared" si="132"/>
        <v>6518000</v>
      </c>
      <c r="AB316" s="2">
        <v>42255</v>
      </c>
      <c r="AC316" s="12">
        <f t="shared" si="121"/>
        <v>2269.2010875810738</v>
      </c>
      <c r="AD316" s="12">
        <f t="shared" si="133"/>
        <v>1301.0979851999998</v>
      </c>
      <c r="AE316" s="12">
        <f t="shared" si="138"/>
        <v>1340.1309247559998</v>
      </c>
      <c r="AF316" s="34">
        <f t="shared" si="143"/>
        <v>86400</v>
      </c>
      <c r="AG316" s="36">
        <f t="shared" si="144"/>
        <v>86400</v>
      </c>
      <c r="AH316" s="15">
        <f t="shared" si="134"/>
        <v>-85470.929837174917</v>
      </c>
      <c r="AI316" s="15">
        <f t="shared" si="136"/>
        <v>0</v>
      </c>
      <c r="AJ316" s="15">
        <f t="shared" si="137"/>
        <v>0</v>
      </c>
    </row>
    <row r="317" spans="1:36" x14ac:dyDescent="0.15">
      <c r="A317" s="2">
        <v>42256</v>
      </c>
      <c r="B317" s="42">
        <v>0.216707604</v>
      </c>
      <c r="C317" s="12">
        <f t="shared" si="122"/>
        <v>18723.5369856</v>
      </c>
      <c r="D317" s="12">
        <f>Výpar!$M$18/30</f>
        <v>11616.119999999999</v>
      </c>
      <c r="E317" s="12">
        <f t="shared" si="123"/>
        <v>11964.603599999999</v>
      </c>
      <c r="F317" s="13">
        <f t="shared" si="140"/>
        <v>3888</v>
      </c>
      <c r="G317" s="13">
        <f t="shared" si="124"/>
        <v>7171.2000000000007</v>
      </c>
      <c r="H317" s="14">
        <f t="shared" si="124"/>
        <v>7171.2000000000007</v>
      </c>
      <c r="I317" s="15">
        <f t="shared" si="118"/>
        <v>18230.400000000001</v>
      </c>
      <c r="J317" s="15">
        <f t="shared" si="119"/>
        <v>-11471.4666144</v>
      </c>
      <c r="K317" s="15">
        <f t="shared" si="125"/>
        <v>3583575.0588225438</v>
      </c>
      <c r="L317" s="15">
        <f t="shared" si="126"/>
        <v>0</v>
      </c>
      <c r="N317" s="2">
        <v>42256</v>
      </c>
      <c r="O317" s="42">
        <f t="shared" si="120"/>
        <v>7.1522945064731475E-2</v>
      </c>
      <c r="P317" s="12">
        <f t="shared" si="127"/>
        <v>6179.5824535927995</v>
      </c>
      <c r="Q317" s="12">
        <f t="shared" si="128"/>
        <v>3318.0479999999993</v>
      </c>
      <c r="R317" s="12">
        <f t="shared" si="129"/>
        <v>3417.5894399999993</v>
      </c>
      <c r="S317" s="13">
        <f t="shared" si="130"/>
        <v>7171.2000000000007</v>
      </c>
      <c r="T317" s="13">
        <f t="shared" si="142"/>
        <v>0</v>
      </c>
      <c r="U317" s="14">
        <v>0</v>
      </c>
      <c r="V317" s="15">
        <f t="shared" si="141"/>
        <v>7171.2000000000007</v>
      </c>
      <c r="W317" s="15">
        <f t="shared" si="131"/>
        <v>-4409.2069864072009</v>
      </c>
      <c r="X317" s="15">
        <f t="shared" si="139"/>
        <v>6513590.7930135932</v>
      </c>
      <c r="Y317" s="15">
        <f t="shared" si="135"/>
        <v>4898950.4480887083</v>
      </c>
      <c r="Z317" s="15">
        <f t="shared" si="132"/>
        <v>6518000</v>
      </c>
      <c r="AB317" s="2">
        <v>42256</v>
      </c>
      <c r="AC317" s="12">
        <f t="shared" si="121"/>
        <v>2042.1971037269079</v>
      </c>
      <c r="AD317" s="12">
        <f t="shared" si="133"/>
        <v>1301.0979851999998</v>
      </c>
      <c r="AE317" s="12">
        <f t="shared" si="138"/>
        <v>1340.1309247559998</v>
      </c>
      <c r="AF317" s="34">
        <f t="shared" si="143"/>
        <v>86400</v>
      </c>
      <c r="AG317" s="36">
        <f t="shared" si="144"/>
        <v>0</v>
      </c>
      <c r="AH317" s="15">
        <f t="shared" si="134"/>
        <v>702.06617897090814</v>
      </c>
      <c r="AI317" s="15">
        <f t="shared" si="136"/>
        <v>702.06617897090814</v>
      </c>
      <c r="AJ317" s="15">
        <f t="shared" si="137"/>
        <v>0</v>
      </c>
    </row>
    <row r="318" spans="1:36" x14ac:dyDescent="0.15">
      <c r="A318" s="2">
        <v>42257</v>
      </c>
      <c r="B318" s="42">
        <v>0.16175388700000001</v>
      </c>
      <c r="C318" s="12">
        <f t="shared" si="122"/>
        <v>13975.535836800002</v>
      </c>
      <c r="D318" s="12">
        <f>Výpar!$M$18/30</f>
        <v>11616.119999999999</v>
      </c>
      <c r="E318" s="12">
        <f t="shared" si="123"/>
        <v>11964.603599999999</v>
      </c>
      <c r="F318" s="13">
        <f t="shared" si="140"/>
        <v>3888</v>
      </c>
      <c r="G318" s="13">
        <f t="shared" si="124"/>
        <v>7171.2000000000007</v>
      </c>
      <c r="H318" s="14">
        <f t="shared" si="124"/>
        <v>7171.2000000000007</v>
      </c>
      <c r="I318" s="15">
        <f t="shared" si="118"/>
        <v>18230.400000000001</v>
      </c>
      <c r="J318" s="15">
        <f t="shared" si="119"/>
        <v>-16219.467763199998</v>
      </c>
      <c r="K318" s="15">
        <f t="shared" si="125"/>
        <v>3567355.5910593439</v>
      </c>
      <c r="L318" s="15">
        <f t="shared" si="126"/>
        <v>0</v>
      </c>
      <c r="N318" s="2">
        <v>42257</v>
      </c>
      <c r="O318" s="42">
        <f t="shared" si="120"/>
        <v>5.3385825694920168E-2</v>
      </c>
      <c r="P318" s="12">
        <f t="shared" si="127"/>
        <v>4612.5353400411022</v>
      </c>
      <c r="Q318" s="12">
        <f t="shared" si="128"/>
        <v>3318.0479999999993</v>
      </c>
      <c r="R318" s="12">
        <f t="shared" si="129"/>
        <v>3417.5894399999993</v>
      </c>
      <c r="S318" s="13">
        <f t="shared" si="130"/>
        <v>7171.2000000000007</v>
      </c>
      <c r="T318" s="13">
        <f t="shared" si="142"/>
        <v>82252.800000000003</v>
      </c>
      <c r="U318" s="14">
        <v>0</v>
      </c>
      <c r="V318" s="15">
        <f t="shared" si="141"/>
        <v>7171.2000000000007</v>
      </c>
      <c r="W318" s="15">
        <f t="shared" si="131"/>
        <v>76276.545900041092</v>
      </c>
      <c r="X318" s="15">
        <f t="shared" si="139"/>
        <v>6518000</v>
      </c>
      <c r="Y318" s="15">
        <f t="shared" si="135"/>
        <v>4975226.9939887496</v>
      </c>
      <c r="Z318" s="15">
        <f t="shared" si="132"/>
        <v>6518000</v>
      </c>
      <c r="AB318" s="2">
        <v>42257</v>
      </c>
      <c r="AC318" s="12">
        <f t="shared" si="121"/>
        <v>1524.3273122431347</v>
      </c>
      <c r="AD318" s="12">
        <f t="shared" si="133"/>
        <v>1301.0979851999998</v>
      </c>
      <c r="AE318" s="12">
        <f t="shared" si="138"/>
        <v>1340.1309247559998</v>
      </c>
      <c r="AF318" s="34">
        <f t="shared" si="143"/>
        <v>86400</v>
      </c>
      <c r="AG318" s="36">
        <f t="shared" si="144"/>
        <v>86400</v>
      </c>
      <c r="AH318" s="15">
        <f t="shared" si="134"/>
        <v>-86215.803612512856</v>
      </c>
      <c r="AI318" s="15">
        <f t="shared" si="136"/>
        <v>0</v>
      </c>
      <c r="AJ318" s="15">
        <f t="shared" si="137"/>
        <v>0</v>
      </c>
    </row>
    <row r="319" spans="1:36" x14ac:dyDescent="0.15">
      <c r="A319" s="2">
        <v>42258</v>
      </c>
      <c r="B319" s="42">
        <v>0.153448428</v>
      </c>
      <c r="C319" s="12">
        <f t="shared" si="122"/>
        <v>13257.9441792</v>
      </c>
      <c r="D319" s="12">
        <f>Výpar!$M$18/30</f>
        <v>11616.119999999999</v>
      </c>
      <c r="E319" s="12">
        <f t="shared" si="123"/>
        <v>11964.603599999999</v>
      </c>
      <c r="F319" s="13">
        <f t="shared" si="140"/>
        <v>3888</v>
      </c>
      <c r="G319" s="13">
        <f t="shared" si="124"/>
        <v>7171.2000000000007</v>
      </c>
      <c r="H319" s="14">
        <f t="shared" si="124"/>
        <v>7171.2000000000007</v>
      </c>
      <c r="I319" s="15">
        <f t="shared" si="118"/>
        <v>18230.400000000001</v>
      </c>
      <c r="J319" s="15">
        <f t="shared" si="119"/>
        <v>-16937.0594208</v>
      </c>
      <c r="K319" s="15">
        <f t="shared" si="125"/>
        <v>3550418.5316385441</v>
      </c>
      <c r="L319" s="15">
        <f t="shared" si="126"/>
        <v>0</v>
      </c>
      <c r="N319" s="2">
        <v>42258</v>
      </c>
      <c r="O319" s="42">
        <f t="shared" si="120"/>
        <v>5.0644662593904197E-2</v>
      </c>
      <c r="P319" s="12">
        <f t="shared" si="127"/>
        <v>4375.698848113323</v>
      </c>
      <c r="Q319" s="12">
        <f t="shared" si="128"/>
        <v>3318.0479999999993</v>
      </c>
      <c r="R319" s="12">
        <f t="shared" si="129"/>
        <v>3417.5894399999993</v>
      </c>
      <c r="S319" s="13">
        <f t="shared" si="130"/>
        <v>7171.2000000000007</v>
      </c>
      <c r="T319" s="13">
        <f t="shared" si="142"/>
        <v>0</v>
      </c>
      <c r="U319" s="14">
        <v>0</v>
      </c>
      <c r="V319" s="15">
        <f t="shared" si="141"/>
        <v>7171.2000000000007</v>
      </c>
      <c r="W319" s="15">
        <f t="shared" si="131"/>
        <v>-6213.0905918866774</v>
      </c>
      <c r="X319" s="15">
        <f t="shared" si="139"/>
        <v>6511786.909408113</v>
      </c>
      <c r="Y319" s="15">
        <f t="shared" si="135"/>
        <v>4962800.8128049755</v>
      </c>
      <c r="Z319" s="15">
        <f t="shared" si="132"/>
        <v>6518000</v>
      </c>
      <c r="AB319" s="2">
        <v>42258</v>
      </c>
      <c r="AC319" s="12">
        <f t="shared" si="121"/>
        <v>1446.0587881957617</v>
      </c>
      <c r="AD319" s="12">
        <f t="shared" si="133"/>
        <v>1301.0979851999998</v>
      </c>
      <c r="AE319" s="12">
        <f t="shared" si="138"/>
        <v>1340.1309247559998</v>
      </c>
      <c r="AF319" s="34">
        <f t="shared" si="143"/>
        <v>86400</v>
      </c>
      <c r="AG319" s="36">
        <f t="shared" si="144"/>
        <v>0</v>
      </c>
      <c r="AH319" s="15">
        <f t="shared" si="134"/>
        <v>105.92786343976195</v>
      </c>
      <c r="AI319" s="15">
        <f t="shared" si="136"/>
        <v>105.92786343976195</v>
      </c>
      <c r="AJ319" s="15">
        <f t="shared" si="137"/>
        <v>0</v>
      </c>
    </row>
    <row r="320" spans="1:36" x14ac:dyDescent="0.15">
      <c r="A320" s="2">
        <v>42259</v>
      </c>
      <c r="B320" s="42">
        <v>0.182052555</v>
      </c>
      <c r="C320" s="12">
        <f t="shared" si="122"/>
        <v>15729.340752</v>
      </c>
      <c r="D320" s="12">
        <f>Výpar!$M$18/30</f>
        <v>11616.119999999999</v>
      </c>
      <c r="E320" s="12">
        <f t="shared" si="123"/>
        <v>11964.603599999999</v>
      </c>
      <c r="F320" s="13">
        <f t="shared" si="140"/>
        <v>3888</v>
      </c>
      <c r="G320" s="13">
        <f t="shared" si="124"/>
        <v>7171.2000000000007</v>
      </c>
      <c r="H320" s="14">
        <f t="shared" si="124"/>
        <v>7171.2000000000007</v>
      </c>
      <c r="I320" s="15">
        <f t="shared" si="118"/>
        <v>18230.400000000001</v>
      </c>
      <c r="J320" s="15">
        <f t="shared" si="119"/>
        <v>-14465.662848</v>
      </c>
      <c r="K320" s="15">
        <f t="shared" si="125"/>
        <v>3535952.8687905441</v>
      </c>
      <c r="L320" s="15">
        <f t="shared" si="126"/>
        <v>0</v>
      </c>
      <c r="N320" s="2">
        <v>42259</v>
      </c>
      <c r="O320" s="42">
        <f t="shared" si="120"/>
        <v>6.0085269966618275E-2</v>
      </c>
      <c r="P320" s="12">
        <f t="shared" si="127"/>
        <v>5191.3673251158189</v>
      </c>
      <c r="Q320" s="12">
        <f t="shared" si="128"/>
        <v>3318.0479999999993</v>
      </c>
      <c r="R320" s="12">
        <f t="shared" si="129"/>
        <v>3417.5894399999993</v>
      </c>
      <c r="S320" s="13">
        <f t="shared" si="130"/>
        <v>7171.2000000000007</v>
      </c>
      <c r="T320" s="13">
        <f t="shared" si="142"/>
        <v>82252.800000000003</v>
      </c>
      <c r="U320" s="14">
        <v>0</v>
      </c>
      <c r="V320" s="15">
        <f t="shared" si="141"/>
        <v>7171.2000000000007</v>
      </c>
      <c r="W320" s="15">
        <f t="shared" si="131"/>
        <v>76855.377885115828</v>
      </c>
      <c r="X320" s="15">
        <f t="shared" si="139"/>
        <v>6518000</v>
      </c>
      <c r="Y320" s="15">
        <f t="shared" si="135"/>
        <v>5039656.1906900918</v>
      </c>
      <c r="Z320" s="15">
        <f t="shared" si="132"/>
        <v>6518000</v>
      </c>
      <c r="AB320" s="2">
        <v>42259</v>
      </c>
      <c r="AC320" s="12">
        <f t="shared" si="121"/>
        <v>1715.6167743291726</v>
      </c>
      <c r="AD320" s="12">
        <f t="shared" si="133"/>
        <v>1301.0979851999998</v>
      </c>
      <c r="AE320" s="12">
        <f t="shared" si="138"/>
        <v>1340.1309247559998</v>
      </c>
      <c r="AF320" s="34">
        <f t="shared" si="143"/>
        <v>86400</v>
      </c>
      <c r="AG320" s="36">
        <f t="shared" si="144"/>
        <v>86400</v>
      </c>
      <c r="AH320" s="15">
        <f t="shared" si="134"/>
        <v>-86024.514150426825</v>
      </c>
      <c r="AI320" s="15">
        <f t="shared" si="136"/>
        <v>0</v>
      </c>
      <c r="AJ320" s="15">
        <f t="shared" si="137"/>
        <v>0</v>
      </c>
    </row>
    <row r="321" spans="1:36" x14ac:dyDescent="0.15">
      <c r="A321" s="2">
        <v>42260</v>
      </c>
      <c r="B321" s="42">
        <v>0.210638357</v>
      </c>
      <c r="C321" s="12">
        <f t="shared" si="122"/>
        <v>18199.154044800001</v>
      </c>
      <c r="D321" s="12">
        <f>Výpar!$M$18/30</f>
        <v>11616.119999999999</v>
      </c>
      <c r="E321" s="12">
        <f t="shared" si="123"/>
        <v>11964.603599999999</v>
      </c>
      <c r="F321" s="13">
        <f t="shared" si="140"/>
        <v>3888</v>
      </c>
      <c r="G321" s="13">
        <f t="shared" si="124"/>
        <v>7171.2000000000007</v>
      </c>
      <c r="H321" s="14">
        <f t="shared" si="124"/>
        <v>7171.2000000000007</v>
      </c>
      <c r="I321" s="15">
        <f t="shared" si="118"/>
        <v>18230.400000000001</v>
      </c>
      <c r="J321" s="15">
        <f t="shared" si="119"/>
        <v>-11995.849555199999</v>
      </c>
      <c r="K321" s="15">
        <f t="shared" si="125"/>
        <v>3523957.0192353441</v>
      </c>
      <c r="L321" s="15">
        <f t="shared" si="126"/>
        <v>0</v>
      </c>
      <c r="N321" s="2">
        <v>42260</v>
      </c>
      <c r="O321" s="42">
        <f t="shared" si="120"/>
        <v>6.9519829291436866E-2</v>
      </c>
      <c r="P321" s="12">
        <f t="shared" si="127"/>
        <v>6006.5132507801454</v>
      </c>
      <c r="Q321" s="12">
        <f t="shared" si="128"/>
        <v>3318.0479999999993</v>
      </c>
      <c r="R321" s="12">
        <f t="shared" si="129"/>
        <v>3417.5894399999993</v>
      </c>
      <c r="S321" s="13">
        <f t="shared" si="130"/>
        <v>7171.2000000000007</v>
      </c>
      <c r="T321" s="13">
        <f t="shared" si="142"/>
        <v>0</v>
      </c>
      <c r="U321" s="14">
        <v>0</v>
      </c>
      <c r="V321" s="15">
        <f t="shared" si="141"/>
        <v>7171.2000000000007</v>
      </c>
      <c r="W321" s="15">
        <f t="shared" si="131"/>
        <v>-4582.276189219855</v>
      </c>
      <c r="X321" s="15">
        <f t="shared" si="139"/>
        <v>6513417.7238107799</v>
      </c>
      <c r="Y321" s="15">
        <f t="shared" si="135"/>
        <v>5030491.6383116515</v>
      </c>
      <c r="Z321" s="15">
        <f t="shared" si="132"/>
        <v>6518000</v>
      </c>
      <c r="AB321" s="2">
        <v>42260</v>
      </c>
      <c r="AC321" s="12">
        <f t="shared" si="121"/>
        <v>1985.0020703435707</v>
      </c>
      <c r="AD321" s="12">
        <f t="shared" si="133"/>
        <v>1301.0979851999998</v>
      </c>
      <c r="AE321" s="12">
        <f t="shared" si="138"/>
        <v>1340.1309247559998</v>
      </c>
      <c r="AF321" s="34">
        <f t="shared" si="143"/>
        <v>86400</v>
      </c>
      <c r="AG321" s="36">
        <f t="shared" si="144"/>
        <v>0</v>
      </c>
      <c r="AH321" s="15">
        <f t="shared" si="134"/>
        <v>644.87114558757094</v>
      </c>
      <c r="AI321" s="15">
        <f t="shared" si="136"/>
        <v>644.87114558757094</v>
      </c>
      <c r="AJ321" s="15">
        <f t="shared" si="137"/>
        <v>0</v>
      </c>
    </row>
    <row r="322" spans="1:36" x14ac:dyDescent="0.15">
      <c r="A322" s="2">
        <v>42261</v>
      </c>
      <c r="B322" s="42">
        <v>0.210638357</v>
      </c>
      <c r="C322" s="12">
        <f t="shared" si="122"/>
        <v>18199.154044800001</v>
      </c>
      <c r="D322" s="12">
        <f>Výpar!$M$18/30</f>
        <v>11616.119999999999</v>
      </c>
      <c r="E322" s="12">
        <f t="shared" si="123"/>
        <v>11964.603599999999</v>
      </c>
      <c r="F322" s="13">
        <f t="shared" si="140"/>
        <v>3888</v>
      </c>
      <c r="G322" s="13">
        <f t="shared" si="124"/>
        <v>7171.2000000000007</v>
      </c>
      <c r="H322" s="14">
        <f t="shared" si="124"/>
        <v>7171.2000000000007</v>
      </c>
      <c r="I322" s="15">
        <f t="shared" si="118"/>
        <v>18230.400000000001</v>
      </c>
      <c r="J322" s="15">
        <f t="shared" si="119"/>
        <v>-11995.849555199999</v>
      </c>
      <c r="K322" s="15">
        <f t="shared" si="125"/>
        <v>3511961.1696801442</v>
      </c>
      <c r="L322" s="15">
        <f t="shared" si="126"/>
        <v>0</v>
      </c>
      <c r="N322" s="2">
        <v>42261</v>
      </c>
      <c r="O322" s="42">
        <f t="shared" si="120"/>
        <v>6.9519829291436866E-2</v>
      </c>
      <c r="P322" s="12">
        <f t="shared" si="127"/>
        <v>6006.5132507801454</v>
      </c>
      <c r="Q322" s="12">
        <f t="shared" si="128"/>
        <v>3318.0479999999993</v>
      </c>
      <c r="R322" s="12">
        <f t="shared" si="129"/>
        <v>3417.5894399999993</v>
      </c>
      <c r="S322" s="13">
        <f t="shared" si="130"/>
        <v>7171.2000000000007</v>
      </c>
      <c r="T322" s="13">
        <f t="shared" si="142"/>
        <v>82252.800000000003</v>
      </c>
      <c r="U322" s="14">
        <v>0</v>
      </c>
      <c r="V322" s="15">
        <f t="shared" si="141"/>
        <v>7171.2000000000007</v>
      </c>
      <c r="W322" s="15">
        <f t="shared" si="131"/>
        <v>77670.523810780142</v>
      </c>
      <c r="X322" s="15">
        <f t="shared" si="139"/>
        <v>6518000</v>
      </c>
      <c r="Y322" s="15">
        <f t="shared" si="135"/>
        <v>5108162.1621224321</v>
      </c>
      <c r="Z322" s="15">
        <f t="shared" si="132"/>
        <v>6518000</v>
      </c>
      <c r="AB322" s="2">
        <v>42261</v>
      </c>
      <c r="AC322" s="12">
        <f t="shared" si="121"/>
        <v>1985.0020703435707</v>
      </c>
      <c r="AD322" s="12">
        <f t="shared" si="133"/>
        <v>1301.0979851999998</v>
      </c>
      <c r="AE322" s="12">
        <f t="shared" si="138"/>
        <v>1340.1309247559998</v>
      </c>
      <c r="AF322" s="34">
        <f t="shared" si="143"/>
        <v>86400</v>
      </c>
      <c r="AG322" s="36">
        <f t="shared" si="144"/>
        <v>86400</v>
      </c>
      <c r="AH322" s="15">
        <f t="shared" si="134"/>
        <v>-85755.128854412425</v>
      </c>
      <c r="AI322" s="15">
        <f t="shared" si="136"/>
        <v>0</v>
      </c>
      <c r="AJ322" s="15">
        <f t="shared" si="137"/>
        <v>0</v>
      </c>
    </row>
    <row r="323" spans="1:36" x14ac:dyDescent="0.15">
      <c r="A323" s="2">
        <v>42262</v>
      </c>
      <c r="B323" s="42">
        <v>0.204660076</v>
      </c>
      <c r="C323" s="12">
        <f t="shared" si="122"/>
        <v>17682.630566399999</v>
      </c>
      <c r="D323" s="12">
        <f>Výpar!$M$18/30</f>
        <v>11616.119999999999</v>
      </c>
      <c r="E323" s="12">
        <f t="shared" si="123"/>
        <v>11964.603599999999</v>
      </c>
      <c r="F323" s="13">
        <f t="shared" si="140"/>
        <v>3888</v>
      </c>
      <c r="G323" s="13">
        <f t="shared" si="124"/>
        <v>7171.2000000000007</v>
      </c>
      <c r="H323" s="14">
        <f t="shared" si="124"/>
        <v>7171.2000000000007</v>
      </c>
      <c r="I323" s="15">
        <f t="shared" si="118"/>
        <v>18230.400000000001</v>
      </c>
      <c r="J323" s="15">
        <f t="shared" si="119"/>
        <v>-12512.373033600001</v>
      </c>
      <c r="K323" s="15">
        <f t="shared" si="125"/>
        <v>3499448.7966465442</v>
      </c>
      <c r="L323" s="15">
        <f t="shared" si="126"/>
        <v>0</v>
      </c>
      <c r="N323" s="2">
        <v>42262</v>
      </c>
      <c r="O323" s="42">
        <f t="shared" si="120"/>
        <v>6.754673625892596E-2</v>
      </c>
      <c r="P323" s="12">
        <f t="shared" si="127"/>
        <v>5836.0380127712033</v>
      </c>
      <c r="Q323" s="12">
        <f t="shared" si="128"/>
        <v>3318.0479999999993</v>
      </c>
      <c r="R323" s="12">
        <f t="shared" si="129"/>
        <v>3417.5894399999993</v>
      </c>
      <c r="S323" s="13">
        <f t="shared" si="130"/>
        <v>7171.2000000000007</v>
      </c>
      <c r="T323" s="13">
        <f t="shared" si="142"/>
        <v>0</v>
      </c>
      <c r="U323" s="14">
        <v>0</v>
      </c>
      <c r="V323" s="15">
        <f t="shared" si="141"/>
        <v>7171.2000000000007</v>
      </c>
      <c r="W323" s="15">
        <f t="shared" si="131"/>
        <v>-4752.7514272287972</v>
      </c>
      <c r="X323" s="15">
        <f t="shared" si="139"/>
        <v>6513247.2485727714</v>
      </c>
      <c r="Y323" s="15">
        <f t="shared" si="135"/>
        <v>5098656.659267975</v>
      </c>
      <c r="Z323" s="15">
        <f t="shared" si="132"/>
        <v>6518000</v>
      </c>
      <c r="AB323" s="2">
        <v>42262</v>
      </c>
      <c r="AC323" s="12">
        <f t="shared" si="121"/>
        <v>1928.6642773076339</v>
      </c>
      <c r="AD323" s="12">
        <f t="shared" si="133"/>
        <v>1301.0979851999998</v>
      </c>
      <c r="AE323" s="12">
        <f t="shared" si="138"/>
        <v>1340.1309247559998</v>
      </c>
      <c r="AF323" s="34">
        <f t="shared" si="143"/>
        <v>86400</v>
      </c>
      <c r="AG323" s="36">
        <f t="shared" si="144"/>
        <v>0</v>
      </c>
      <c r="AH323" s="15">
        <f t="shared" si="134"/>
        <v>588.53335255163415</v>
      </c>
      <c r="AI323" s="15">
        <f t="shared" si="136"/>
        <v>588.53335255163415</v>
      </c>
      <c r="AJ323" s="15">
        <f t="shared" si="137"/>
        <v>0</v>
      </c>
    </row>
    <row r="324" spans="1:36" x14ac:dyDescent="0.15">
      <c r="A324" s="2">
        <v>42263</v>
      </c>
      <c r="B324" s="42">
        <v>0.20824704399999999</v>
      </c>
      <c r="C324" s="12">
        <f t="shared" si="122"/>
        <v>17992.544601599999</v>
      </c>
      <c r="D324" s="12">
        <f>Výpar!$M$18/30</f>
        <v>11616.119999999999</v>
      </c>
      <c r="E324" s="12">
        <f t="shared" si="123"/>
        <v>11964.603599999999</v>
      </c>
      <c r="F324" s="13">
        <f t="shared" si="140"/>
        <v>3888</v>
      </c>
      <c r="G324" s="13">
        <f t="shared" si="124"/>
        <v>7171.2000000000007</v>
      </c>
      <c r="H324" s="14">
        <f t="shared" si="124"/>
        <v>7171.2000000000007</v>
      </c>
      <c r="I324" s="15">
        <f t="shared" si="118"/>
        <v>18230.400000000001</v>
      </c>
      <c r="J324" s="15">
        <f t="shared" si="119"/>
        <v>-12202.458998400001</v>
      </c>
      <c r="K324" s="15">
        <f t="shared" si="125"/>
        <v>3487246.3376481445</v>
      </c>
      <c r="L324" s="15">
        <f t="shared" si="126"/>
        <v>0</v>
      </c>
      <c r="N324" s="2">
        <v>42263</v>
      </c>
      <c r="O324" s="42">
        <f t="shared" si="120"/>
        <v>6.873059188040638E-2</v>
      </c>
      <c r="P324" s="12">
        <f t="shared" si="127"/>
        <v>5938.3231384671117</v>
      </c>
      <c r="Q324" s="12">
        <f t="shared" si="128"/>
        <v>3318.0479999999993</v>
      </c>
      <c r="R324" s="12">
        <f t="shared" si="129"/>
        <v>3417.5894399999993</v>
      </c>
      <c r="S324" s="13">
        <f t="shared" si="130"/>
        <v>7171.2000000000007</v>
      </c>
      <c r="T324" s="13">
        <f t="shared" si="142"/>
        <v>82252.800000000003</v>
      </c>
      <c r="U324" s="14">
        <v>0</v>
      </c>
      <c r="V324" s="15">
        <f t="shared" si="141"/>
        <v>7171.2000000000007</v>
      </c>
      <c r="W324" s="15">
        <f t="shared" si="131"/>
        <v>77602.333698467119</v>
      </c>
      <c r="X324" s="15">
        <f t="shared" si="139"/>
        <v>6518000</v>
      </c>
      <c r="Y324" s="15">
        <f t="shared" si="135"/>
        <v>5176258.9929664424</v>
      </c>
      <c r="Z324" s="15">
        <f t="shared" si="132"/>
        <v>6518000</v>
      </c>
      <c r="AB324" s="2">
        <v>42263</v>
      </c>
      <c r="AC324" s="12">
        <f t="shared" si="121"/>
        <v>1962.4669474749494</v>
      </c>
      <c r="AD324" s="12">
        <f t="shared" si="133"/>
        <v>1301.0979851999998</v>
      </c>
      <c r="AE324" s="12">
        <f t="shared" si="138"/>
        <v>1340.1309247559998</v>
      </c>
      <c r="AF324" s="34">
        <f t="shared" si="143"/>
        <v>86400</v>
      </c>
      <c r="AG324" s="36">
        <f t="shared" si="144"/>
        <v>86400</v>
      </c>
      <c r="AH324" s="15">
        <f t="shared" si="134"/>
        <v>-85777.663977281045</v>
      </c>
      <c r="AI324" s="15">
        <f t="shared" si="136"/>
        <v>0</v>
      </c>
      <c r="AJ324" s="15">
        <f t="shared" si="137"/>
        <v>0</v>
      </c>
    </row>
    <row r="325" spans="1:36" x14ac:dyDescent="0.15">
      <c r="A325" s="2">
        <v>42264</v>
      </c>
      <c r="B325" s="42">
        <v>0.20346442000000001</v>
      </c>
      <c r="C325" s="12">
        <f t="shared" si="122"/>
        <v>17579.325887999999</v>
      </c>
      <c r="D325" s="12">
        <f>Výpar!$M$18/30</f>
        <v>11616.119999999999</v>
      </c>
      <c r="E325" s="12">
        <f t="shared" si="123"/>
        <v>11964.603599999999</v>
      </c>
      <c r="F325" s="13">
        <f t="shared" si="140"/>
        <v>3888</v>
      </c>
      <c r="G325" s="13">
        <f t="shared" si="124"/>
        <v>7171.2000000000007</v>
      </c>
      <c r="H325" s="14">
        <f t="shared" si="124"/>
        <v>7171.2000000000007</v>
      </c>
      <c r="I325" s="15">
        <f t="shared" ref="I325:I369" si="145">SUM(F325:H325)</f>
        <v>18230.400000000001</v>
      </c>
      <c r="J325" s="15">
        <f t="shared" ref="J325:J369" si="146">C325-(E325+I325)</f>
        <v>-12615.677712000001</v>
      </c>
      <c r="K325" s="15">
        <f t="shared" si="125"/>
        <v>3474630.6599361445</v>
      </c>
      <c r="L325" s="15">
        <f t="shared" si="126"/>
        <v>0</v>
      </c>
      <c r="N325" s="2">
        <v>42264</v>
      </c>
      <c r="O325" s="42">
        <f t="shared" ref="O325:O369" si="147">B325*90.96/275.6</f>
        <v>6.7152117718432505E-2</v>
      </c>
      <c r="P325" s="12">
        <f t="shared" si="127"/>
        <v>5801.9429708725684</v>
      </c>
      <c r="Q325" s="12">
        <f t="shared" si="128"/>
        <v>3318.0479999999993</v>
      </c>
      <c r="R325" s="12">
        <f t="shared" si="129"/>
        <v>3417.5894399999993</v>
      </c>
      <c r="S325" s="13">
        <f t="shared" si="130"/>
        <v>7171.2000000000007</v>
      </c>
      <c r="T325" s="13">
        <f t="shared" si="142"/>
        <v>0</v>
      </c>
      <c r="U325" s="14">
        <v>0</v>
      </c>
      <c r="V325" s="15">
        <f t="shared" si="141"/>
        <v>7171.2000000000007</v>
      </c>
      <c r="W325" s="15">
        <f t="shared" si="131"/>
        <v>-4786.8464691274321</v>
      </c>
      <c r="X325" s="15">
        <f t="shared" si="139"/>
        <v>6513213.1535308724</v>
      </c>
      <c r="Y325" s="15">
        <f t="shared" si="135"/>
        <v>5166685.3000281872</v>
      </c>
      <c r="Z325" s="15">
        <f t="shared" si="132"/>
        <v>6518000</v>
      </c>
      <c r="AB325" s="2">
        <v>42264</v>
      </c>
      <c r="AC325" s="12">
        <f t="shared" ref="AC325:AC369" si="148">P325*30.06/90.96</f>
        <v>1917.3967205851959</v>
      </c>
      <c r="AD325" s="12">
        <f t="shared" si="133"/>
        <v>1301.0979851999998</v>
      </c>
      <c r="AE325" s="12">
        <f t="shared" si="138"/>
        <v>1340.1309247559998</v>
      </c>
      <c r="AF325" s="34">
        <f t="shared" si="143"/>
        <v>86400</v>
      </c>
      <c r="AG325" s="36">
        <f t="shared" si="144"/>
        <v>0</v>
      </c>
      <c r="AH325" s="15">
        <f t="shared" si="134"/>
        <v>577.26579582919612</v>
      </c>
      <c r="AI325" s="15">
        <f t="shared" si="136"/>
        <v>577.26579582919612</v>
      </c>
      <c r="AJ325" s="15">
        <f t="shared" si="137"/>
        <v>0</v>
      </c>
    </row>
    <row r="326" spans="1:36" x14ac:dyDescent="0.15">
      <c r="A326" s="2">
        <v>42265</v>
      </c>
      <c r="B326" s="42">
        <v>0.19270351499999999</v>
      </c>
      <c r="C326" s="12">
        <f t="shared" ref="C326:C368" si="149">B326*86400</f>
        <v>16649.583695999998</v>
      </c>
      <c r="D326" s="12">
        <f>Výpar!$M$18/30</f>
        <v>11616.119999999999</v>
      </c>
      <c r="E326" s="12">
        <f t="shared" ref="E326:E369" si="150">D326*1.03</f>
        <v>11964.603599999999</v>
      </c>
      <c r="F326" s="13">
        <f t="shared" si="140"/>
        <v>3888</v>
      </c>
      <c r="G326" s="13">
        <f t="shared" ref="G326:H369" si="151">0.083*86400</f>
        <v>7171.2000000000007</v>
      </c>
      <c r="H326" s="14">
        <f t="shared" si="151"/>
        <v>7171.2000000000007</v>
      </c>
      <c r="I326" s="15">
        <f t="shared" si="145"/>
        <v>18230.400000000001</v>
      </c>
      <c r="J326" s="15">
        <f t="shared" si="146"/>
        <v>-13545.419904000002</v>
      </c>
      <c r="K326" s="15">
        <f t="shared" ref="K326:K369" si="152">IF(IF(J326+K325&gt;$L$2,$L$2,J326+K325)&lt;0,0,IF(J326+K325&gt;$L$2,$L$2,J326+K325))</f>
        <v>3461085.2400321444</v>
      </c>
      <c r="L326" s="15">
        <f t="shared" ref="L326:L369" si="153">IF((IF($L$2&lt;=K326,J326,J326+K326-$L$2)+L325)&lt;0,0,IF($L$2&lt;=K326,J326,J326+K326-$L$2)+L325)</f>
        <v>0</v>
      </c>
      <c r="N326" s="2">
        <v>42265</v>
      </c>
      <c r="O326" s="42">
        <f t="shared" si="147"/>
        <v>6.3600550523947738E-2</v>
      </c>
      <c r="P326" s="12">
        <f t="shared" ref="P326:P369" si="154">O326*86400</f>
        <v>5495.0875652690847</v>
      </c>
      <c r="Q326" s="12">
        <f t="shared" ref="Q326:Q369" si="155">D326*1124000/3935000</f>
        <v>3318.0479999999993</v>
      </c>
      <c r="R326" s="12">
        <f t="shared" ref="R326:R369" si="156">Q326*1.03</f>
        <v>3417.5894399999993</v>
      </c>
      <c r="S326" s="13">
        <f t="shared" ref="S326:S369" si="157">0.083*86400</f>
        <v>7171.2000000000007</v>
      </c>
      <c r="T326" s="13">
        <f t="shared" si="142"/>
        <v>82252.800000000003</v>
      </c>
      <c r="U326" s="14">
        <v>0</v>
      </c>
      <c r="V326" s="15">
        <f t="shared" si="141"/>
        <v>7171.2000000000007</v>
      </c>
      <c r="W326" s="15">
        <f t="shared" ref="W326:W369" si="158">P326+T326-(R326+V326)</f>
        <v>77159.098125269084</v>
      </c>
      <c r="X326" s="15">
        <f t="shared" si="139"/>
        <v>6518000</v>
      </c>
      <c r="Y326" s="15">
        <f t="shared" si="135"/>
        <v>5243844.3981534559</v>
      </c>
      <c r="Z326" s="15">
        <f t="shared" ref="Z326:Z369" si="159">$Y$2</f>
        <v>6518000</v>
      </c>
      <c r="AB326" s="2">
        <v>42265</v>
      </c>
      <c r="AC326" s="12">
        <f t="shared" si="148"/>
        <v>1815.9887006595063</v>
      </c>
      <c r="AD326" s="12">
        <f t="shared" ref="AD326:AD369" si="160">$D326*440751.35/3935000</f>
        <v>1301.0979851999998</v>
      </c>
      <c r="AE326" s="12">
        <f t="shared" si="138"/>
        <v>1340.1309247559998</v>
      </c>
      <c r="AF326" s="34">
        <f t="shared" si="143"/>
        <v>86400</v>
      </c>
      <c r="AG326" s="36">
        <f t="shared" si="144"/>
        <v>86400</v>
      </c>
      <c r="AH326" s="15">
        <f t="shared" ref="AH326:AH369" si="161">AC326-(AE326+AG326)</f>
        <v>-85924.142224096489</v>
      </c>
      <c r="AI326" s="15">
        <f t="shared" si="136"/>
        <v>0</v>
      </c>
      <c r="AJ326" s="15">
        <f t="shared" si="137"/>
        <v>0</v>
      </c>
    </row>
    <row r="327" spans="1:36" x14ac:dyDescent="0.15">
      <c r="A327" s="2">
        <v>42266</v>
      </c>
      <c r="B327" s="42">
        <v>0.21542098100000001</v>
      </c>
      <c r="C327" s="12">
        <f t="shared" si="149"/>
        <v>18612.372758400001</v>
      </c>
      <c r="D327" s="12">
        <f>Výpar!$M$18/30</f>
        <v>11616.119999999999</v>
      </c>
      <c r="E327" s="12">
        <f t="shared" si="150"/>
        <v>11964.603599999999</v>
      </c>
      <c r="F327" s="13">
        <f t="shared" si="140"/>
        <v>3888</v>
      </c>
      <c r="G327" s="13">
        <f t="shared" si="151"/>
        <v>7171.2000000000007</v>
      </c>
      <c r="H327" s="14">
        <f t="shared" si="151"/>
        <v>7171.2000000000007</v>
      </c>
      <c r="I327" s="15">
        <f t="shared" si="145"/>
        <v>18230.400000000001</v>
      </c>
      <c r="J327" s="15">
        <f t="shared" si="146"/>
        <v>-11582.630841599999</v>
      </c>
      <c r="K327" s="15">
        <f t="shared" si="152"/>
        <v>3449502.6091905446</v>
      </c>
      <c r="L327" s="15">
        <f t="shared" si="153"/>
        <v>0</v>
      </c>
      <c r="N327" s="2">
        <v>42266</v>
      </c>
      <c r="O327" s="42">
        <f t="shared" si="147"/>
        <v>7.1098303453410727E-2</v>
      </c>
      <c r="P327" s="12">
        <f t="shared" si="154"/>
        <v>6142.8934183746869</v>
      </c>
      <c r="Q327" s="12">
        <f t="shared" si="155"/>
        <v>3318.0479999999993</v>
      </c>
      <c r="R327" s="12">
        <f t="shared" si="156"/>
        <v>3417.5894399999993</v>
      </c>
      <c r="S327" s="13">
        <f t="shared" si="157"/>
        <v>7171.2000000000007</v>
      </c>
      <c r="T327" s="13">
        <f t="shared" si="142"/>
        <v>0</v>
      </c>
      <c r="U327" s="14">
        <v>0</v>
      </c>
      <c r="V327" s="15">
        <f t="shared" si="141"/>
        <v>7171.2000000000007</v>
      </c>
      <c r="W327" s="15">
        <f t="shared" si="158"/>
        <v>-4445.8960216253136</v>
      </c>
      <c r="X327" s="15">
        <f t="shared" si="139"/>
        <v>6513554.103978375</v>
      </c>
      <c r="Y327" s="15">
        <f t="shared" ref="Y327:Y369" si="162">IF((IF($Y$2&lt;=X327,W327,W327+X327-$Y$2)+Y326)&lt;0,0,IF($Y$2&lt;=X327,W327,W327+X327-$Y$2)+Y326)</f>
        <v>5234952.6061102059</v>
      </c>
      <c r="Z327" s="15">
        <f t="shared" si="159"/>
        <v>6518000</v>
      </c>
      <c r="AB327" s="2">
        <v>42266</v>
      </c>
      <c r="AC327" s="12">
        <f t="shared" si="148"/>
        <v>2030.0722972333235</v>
      </c>
      <c r="AD327" s="12">
        <f t="shared" si="160"/>
        <v>1301.0979851999998</v>
      </c>
      <c r="AE327" s="12">
        <f t="shared" si="138"/>
        <v>1340.1309247559998</v>
      </c>
      <c r="AF327" s="34">
        <f t="shared" si="143"/>
        <v>86400</v>
      </c>
      <c r="AG327" s="36">
        <f t="shared" si="144"/>
        <v>0</v>
      </c>
      <c r="AH327" s="15">
        <f t="shared" si="161"/>
        <v>689.94137247732374</v>
      </c>
      <c r="AI327" s="15">
        <f t="shared" ref="AI327:AI369" si="163">IF(IF(AH327+AI326&gt;$AJ$2,$AJ$2,AH327+AI326)&lt;0,0,IF(AH327+AI326&gt;$AJ$2,$AJ$2,AH327+AI326))</f>
        <v>689.94137247732374</v>
      </c>
      <c r="AJ327" s="15">
        <f t="shared" si="137"/>
        <v>0</v>
      </c>
    </row>
    <row r="328" spans="1:36" x14ac:dyDescent="0.15">
      <c r="A328" s="2">
        <v>42267</v>
      </c>
      <c r="B328" s="42">
        <v>0.22625452900000001</v>
      </c>
      <c r="C328" s="12">
        <f t="shared" si="149"/>
        <v>19548.391305600002</v>
      </c>
      <c r="D328" s="12">
        <f>Výpar!$M$18/30</f>
        <v>11616.119999999999</v>
      </c>
      <c r="E328" s="12">
        <f t="shared" si="150"/>
        <v>11964.603599999999</v>
      </c>
      <c r="F328" s="13">
        <f t="shared" si="140"/>
        <v>3888</v>
      </c>
      <c r="G328" s="13">
        <f t="shared" si="151"/>
        <v>7171.2000000000007</v>
      </c>
      <c r="H328" s="14">
        <f t="shared" si="151"/>
        <v>7171.2000000000007</v>
      </c>
      <c r="I328" s="15">
        <f t="shared" si="145"/>
        <v>18230.400000000001</v>
      </c>
      <c r="J328" s="15">
        <f t="shared" si="146"/>
        <v>-10646.612294399998</v>
      </c>
      <c r="K328" s="15">
        <f t="shared" si="152"/>
        <v>3438855.9968961445</v>
      </c>
      <c r="L328" s="15">
        <f t="shared" si="153"/>
        <v>0</v>
      </c>
      <c r="N328" s="2">
        <v>42267</v>
      </c>
      <c r="O328" s="42">
        <f t="shared" si="147"/>
        <v>7.4673846000870819E-2</v>
      </c>
      <c r="P328" s="12">
        <f t="shared" si="154"/>
        <v>6451.8202944752384</v>
      </c>
      <c r="Q328" s="12">
        <f t="shared" si="155"/>
        <v>3318.0479999999993</v>
      </c>
      <c r="R328" s="12">
        <f t="shared" si="156"/>
        <v>3417.5894399999993</v>
      </c>
      <c r="S328" s="13">
        <f t="shared" si="157"/>
        <v>7171.2000000000007</v>
      </c>
      <c r="T328" s="13">
        <f t="shared" si="142"/>
        <v>82252.800000000003</v>
      </c>
      <c r="U328" s="14">
        <v>0</v>
      </c>
      <c r="V328" s="15">
        <f t="shared" si="141"/>
        <v>7171.2000000000007</v>
      </c>
      <c r="W328" s="15">
        <f t="shared" si="158"/>
        <v>78115.830854475236</v>
      </c>
      <c r="X328" s="15">
        <f t="shared" si="139"/>
        <v>6518000</v>
      </c>
      <c r="Y328" s="15">
        <f t="shared" si="162"/>
        <v>5313068.4369646814</v>
      </c>
      <c r="Z328" s="15">
        <f t="shared" si="159"/>
        <v>6518000</v>
      </c>
      <c r="AB328" s="2">
        <v>42267</v>
      </c>
      <c r="AC328" s="12">
        <f t="shared" si="148"/>
        <v>2132.1648862348907</v>
      </c>
      <c r="AD328" s="12">
        <f t="shared" si="160"/>
        <v>1301.0979851999998</v>
      </c>
      <c r="AE328" s="12">
        <f t="shared" si="138"/>
        <v>1340.1309247559998</v>
      </c>
      <c r="AF328" s="34">
        <f t="shared" si="143"/>
        <v>86400</v>
      </c>
      <c r="AG328" s="36">
        <f t="shared" si="144"/>
        <v>86400</v>
      </c>
      <c r="AH328" s="15">
        <f t="shared" si="161"/>
        <v>-85607.966038521103</v>
      </c>
      <c r="AI328" s="15">
        <f t="shared" si="163"/>
        <v>0</v>
      </c>
      <c r="AJ328" s="15">
        <f t="shared" ref="AJ328:AJ369" si="164">IF((IF($AJ$2&lt;=AI328,AH328,AH328+AI328-$AJ$2)+AJ327)&lt;0,0,IF($AJ$2&lt;=AI328,AH328,AH328+AI328-$AJ$2)+AJ327)</f>
        <v>0</v>
      </c>
    </row>
    <row r="329" spans="1:36" x14ac:dyDescent="0.15">
      <c r="A329" s="2">
        <v>42268</v>
      </c>
      <c r="B329" s="42">
        <v>0.245675597</v>
      </c>
      <c r="C329" s="12">
        <f t="shared" si="149"/>
        <v>21226.371580799998</v>
      </c>
      <c r="D329" s="12">
        <f>Výpar!$M$18/30</f>
        <v>11616.119999999999</v>
      </c>
      <c r="E329" s="12">
        <f t="shared" si="150"/>
        <v>11964.603599999999</v>
      </c>
      <c r="F329" s="13">
        <f t="shared" si="140"/>
        <v>3888</v>
      </c>
      <c r="G329" s="13">
        <f t="shared" si="151"/>
        <v>7171.2000000000007</v>
      </c>
      <c r="H329" s="14">
        <f t="shared" si="151"/>
        <v>7171.2000000000007</v>
      </c>
      <c r="I329" s="15">
        <f t="shared" si="145"/>
        <v>18230.400000000001</v>
      </c>
      <c r="J329" s="15">
        <f t="shared" si="146"/>
        <v>-8968.6320192000021</v>
      </c>
      <c r="K329" s="15">
        <f t="shared" si="152"/>
        <v>3429887.3648769446</v>
      </c>
      <c r="L329" s="15">
        <f t="shared" si="153"/>
        <v>0</v>
      </c>
      <c r="N329" s="2">
        <v>42268</v>
      </c>
      <c r="O329" s="42">
        <f t="shared" si="147"/>
        <v>8.108364406066762E-2</v>
      </c>
      <c r="P329" s="12">
        <f t="shared" si="154"/>
        <v>7005.626846841682</v>
      </c>
      <c r="Q329" s="12">
        <f t="shared" si="155"/>
        <v>3318.0479999999993</v>
      </c>
      <c r="R329" s="12">
        <f t="shared" si="156"/>
        <v>3417.5894399999993</v>
      </c>
      <c r="S329" s="13">
        <f t="shared" si="157"/>
        <v>7171.2000000000007</v>
      </c>
      <c r="T329" s="13">
        <f t="shared" si="142"/>
        <v>0</v>
      </c>
      <c r="U329" s="14">
        <v>0</v>
      </c>
      <c r="V329" s="15">
        <f t="shared" si="141"/>
        <v>7171.2000000000007</v>
      </c>
      <c r="W329" s="15">
        <f t="shared" si="158"/>
        <v>-3583.1625931583185</v>
      </c>
      <c r="X329" s="15">
        <f t="shared" si="139"/>
        <v>6514416.837406842</v>
      </c>
      <c r="Y329" s="15">
        <f t="shared" si="162"/>
        <v>5305902.1117783654</v>
      </c>
      <c r="Z329" s="15">
        <f t="shared" si="159"/>
        <v>6518000</v>
      </c>
      <c r="AB329" s="2">
        <v>42268</v>
      </c>
      <c r="AC329" s="12">
        <f t="shared" si="148"/>
        <v>2315.1840700974162</v>
      </c>
      <c r="AD329" s="12">
        <f t="shared" si="160"/>
        <v>1301.0979851999998</v>
      </c>
      <c r="AE329" s="12">
        <f t="shared" ref="AE329:AE369" si="165">AD329*1.03</f>
        <v>1340.1309247559998</v>
      </c>
      <c r="AF329" s="34">
        <f t="shared" si="143"/>
        <v>86400</v>
      </c>
      <c r="AG329" s="36">
        <f t="shared" si="144"/>
        <v>0</v>
      </c>
      <c r="AH329" s="15">
        <f t="shared" si="161"/>
        <v>975.05314534141644</v>
      </c>
      <c r="AI329" s="15">
        <f t="shared" si="163"/>
        <v>975.05314534141644</v>
      </c>
      <c r="AJ329" s="15">
        <f t="shared" si="164"/>
        <v>0</v>
      </c>
    </row>
    <row r="330" spans="1:36" x14ac:dyDescent="0.15">
      <c r="A330" s="2">
        <v>42269</v>
      </c>
      <c r="B330" s="42">
        <v>0.249335208</v>
      </c>
      <c r="C330" s="12">
        <f t="shared" si="149"/>
        <v>21542.561971200001</v>
      </c>
      <c r="D330" s="12">
        <f>Výpar!$M$18/30</f>
        <v>11616.119999999999</v>
      </c>
      <c r="E330" s="12">
        <f t="shared" si="150"/>
        <v>11964.603599999999</v>
      </c>
      <c r="F330" s="13">
        <f t="shared" si="140"/>
        <v>3888</v>
      </c>
      <c r="G330" s="13">
        <f t="shared" si="151"/>
        <v>7171.2000000000007</v>
      </c>
      <c r="H330" s="14">
        <f t="shared" si="151"/>
        <v>7171.2000000000007</v>
      </c>
      <c r="I330" s="15">
        <f t="shared" si="145"/>
        <v>18230.400000000001</v>
      </c>
      <c r="J330" s="15">
        <f t="shared" si="146"/>
        <v>-8652.4416287999993</v>
      </c>
      <c r="K330" s="15">
        <f t="shared" si="152"/>
        <v>3421234.9232481448</v>
      </c>
      <c r="L330" s="15">
        <f t="shared" si="153"/>
        <v>0</v>
      </c>
      <c r="N330" s="2">
        <v>42269</v>
      </c>
      <c r="O330" s="42">
        <f t="shared" si="147"/>
        <v>8.2291475035123365E-2</v>
      </c>
      <c r="P330" s="12">
        <f t="shared" si="154"/>
        <v>7109.9834430346591</v>
      </c>
      <c r="Q330" s="12">
        <f t="shared" si="155"/>
        <v>3318.0479999999993</v>
      </c>
      <c r="R330" s="12">
        <f t="shared" si="156"/>
        <v>3417.5894399999993</v>
      </c>
      <c r="S330" s="13">
        <f t="shared" si="157"/>
        <v>7171.2000000000007</v>
      </c>
      <c r="T330" s="13">
        <f t="shared" si="142"/>
        <v>82252.800000000003</v>
      </c>
      <c r="U330" s="14">
        <v>0</v>
      </c>
      <c r="V330" s="15">
        <f t="shared" si="141"/>
        <v>7171.2000000000007</v>
      </c>
      <c r="W330" s="15">
        <f t="shared" si="158"/>
        <v>78773.994003034662</v>
      </c>
      <c r="X330" s="15">
        <f t="shared" ref="X330:X369" si="166">IF(IF(W330+X329&gt;$Y$2,$Y$2,W330+X329)&lt;0,0,IF(W330+X329&gt;$Y$2,$Y$2,W330+X329))</f>
        <v>6518000</v>
      </c>
      <c r="Y330" s="15">
        <f t="shared" si="162"/>
        <v>5384676.1057814006</v>
      </c>
      <c r="Z330" s="15">
        <f t="shared" si="159"/>
        <v>6518000</v>
      </c>
      <c r="AB330" s="2">
        <v>42269</v>
      </c>
      <c r="AC330" s="12">
        <f t="shared" si="148"/>
        <v>2349.6713093406097</v>
      </c>
      <c r="AD330" s="12">
        <f t="shared" si="160"/>
        <v>1301.0979851999998</v>
      </c>
      <c r="AE330" s="12">
        <f t="shared" si="165"/>
        <v>1340.1309247559998</v>
      </c>
      <c r="AF330" s="34">
        <f t="shared" si="143"/>
        <v>86400</v>
      </c>
      <c r="AG330" s="36">
        <f t="shared" si="144"/>
        <v>86400</v>
      </c>
      <c r="AH330" s="15">
        <f t="shared" si="161"/>
        <v>-85390.459615415384</v>
      </c>
      <c r="AI330" s="15">
        <f t="shared" si="163"/>
        <v>0</v>
      </c>
      <c r="AJ330" s="15">
        <f t="shared" si="164"/>
        <v>0</v>
      </c>
    </row>
    <row r="331" spans="1:36" x14ac:dyDescent="0.15">
      <c r="A331" s="2">
        <v>42270</v>
      </c>
      <c r="B331" s="42">
        <v>0.260314041</v>
      </c>
      <c r="C331" s="12">
        <f t="shared" si="149"/>
        <v>22491.133142399998</v>
      </c>
      <c r="D331" s="12">
        <f>Výpar!$M$18/30</f>
        <v>11616.119999999999</v>
      </c>
      <c r="E331" s="12">
        <f t="shared" si="150"/>
        <v>11964.603599999999</v>
      </c>
      <c r="F331" s="13">
        <f t="shared" ref="F331:F369" si="167">IF(K330&lt;4/5*$L$2,0.135*86400*1/3,0.135*86400)</f>
        <v>3888</v>
      </c>
      <c r="G331" s="13">
        <f t="shared" si="151"/>
        <v>7171.2000000000007</v>
      </c>
      <c r="H331" s="14">
        <f t="shared" si="151"/>
        <v>7171.2000000000007</v>
      </c>
      <c r="I331" s="15">
        <f t="shared" si="145"/>
        <v>18230.400000000001</v>
      </c>
      <c r="J331" s="15">
        <f t="shared" si="146"/>
        <v>-7703.8704576000018</v>
      </c>
      <c r="K331" s="15">
        <f t="shared" si="152"/>
        <v>3413531.0527905449</v>
      </c>
      <c r="L331" s="15">
        <f t="shared" si="153"/>
        <v>0</v>
      </c>
      <c r="N331" s="2">
        <v>42270</v>
      </c>
      <c r="O331" s="42">
        <f t="shared" si="147"/>
        <v>8.591496795849056E-2</v>
      </c>
      <c r="P331" s="12">
        <f t="shared" si="154"/>
        <v>7423.0532316135841</v>
      </c>
      <c r="Q331" s="12">
        <f t="shared" si="155"/>
        <v>3318.0479999999993</v>
      </c>
      <c r="R331" s="12">
        <f t="shared" si="156"/>
        <v>3417.5894399999993</v>
      </c>
      <c r="S331" s="13">
        <f t="shared" si="157"/>
        <v>7171.2000000000007</v>
      </c>
      <c r="T331" s="13">
        <f t="shared" si="142"/>
        <v>0</v>
      </c>
      <c r="U331" s="14">
        <v>0</v>
      </c>
      <c r="V331" s="15">
        <f t="shared" si="141"/>
        <v>7171.2000000000007</v>
      </c>
      <c r="W331" s="15">
        <f t="shared" si="158"/>
        <v>-3165.7362083864164</v>
      </c>
      <c r="X331" s="15">
        <f t="shared" si="166"/>
        <v>6514834.2637916133</v>
      </c>
      <c r="Y331" s="15">
        <f t="shared" si="162"/>
        <v>5378344.6333646271</v>
      </c>
      <c r="Z331" s="15">
        <f t="shared" si="159"/>
        <v>6518000</v>
      </c>
      <c r="AB331" s="2">
        <v>42270</v>
      </c>
      <c r="AC331" s="12">
        <f t="shared" si="148"/>
        <v>2453.1330270701883</v>
      </c>
      <c r="AD331" s="12">
        <f t="shared" si="160"/>
        <v>1301.0979851999998</v>
      </c>
      <c r="AE331" s="12">
        <f t="shared" si="165"/>
        <v>1340.1309247559998</v>
      </c>
      <c r="AF331" s="34">
        <f t="shared" si="143"/>
        <v>86400</v>
      </c>
      <c r="AG331" s="36">
        <f t="shared" si="144"/>
        <v>0</v>
      </c>
      <c r="AH331" s="15">
        <f t="shared" si="161"/>
        <v>1113.0021023141885</v>
      </c>
      <c r="AI331" s="15">
        <f t="shared" si="163"/>
        <v>1113.0021023141885</v>
      </c>
      <c r="AJ331" s="15">
        <f t="shared" si="164"/>
        <v>0</v>
      </c>
    </row>
    <row r="332" spans="1:36" x14ac:dyDescent="0.15">
      <c r="A332" s="2">
        <v>42271</v>
      </c>
      <c r="B332" s="42">
        <v>0.85910020799999998</v>
      </c>
      <c r="C332" s="12">
        <f t="shared" si="149"/>
        <v>74226.257971200001</v>
      </c>
      <c r="D332" s="12">
        <f>Výpar!$M$18/30</f>
        <v>11616.119999999999</v>
      </c>
      <c r="E332" s="12">
        <f t="shared" si="150"/>
        <v>11964.603599999999</v>
      </c>
      <c r="F332" s="13">
        <f t="shared" si="167"/>
        <v>3888</v>
      </c>
      <c r="G332" s="13">
        <f t="shared" si="151"/>
        <v>7171.2000000000007</v>
      </c>
      <c r="H332" s="14">
        <f t="shared" si="151"/>
        <v>7171.2000000000007</v>
      </c>
      <c r="I332" s="15">
        <f t="shared" si="145"/>
        <v>18230.400000000001</v>
      </c>
      <c r="J332" s="15">
        <f t="shared" si="146"/>
        <v>44031.254371200004</v>
      </c>
      <c r="K332" s="15">
        <f t="shared" si="152"/>
        <v>3457562.3071617451</v>
      </c>
      <c r="L332" s="15">
        <f t="shared" si="153"/>
        <v>0</v>
      </c>
      <c r="N332" s="2">
        <v>42271</v>
      </c>
      <c r="O332" s="42">
        <f t="shared" si="147"/>
        <v>0.28354047503512331</v>
      </c>
      <c r="P332" s="12">
        <f t="shared" si="154"/>
        <v>24497.897043034653</v>
      </c>
      <c r="Q332" s="12">
        <f t="shared" si="155"/>
        <v>3318.0479999999993</v>
      </c>
      <c r="R332" s="12">
        <f t="shared" si="156"/>
        <v>3417.5894399999993</v>
      </c>
      <c r="S332" s="13">
        <f t="shared" si="157"/>
        <v>7171.2000000000007</v>
      </c>
      <c r="T332" s="13">
        <f t="shared" si="142"/>
        <v>82252.800000000003</v>
      </c>
      <c r="U332" s="14">
        <v>0</v>
      </c>
      <c r="V332" s="15">
        <f t="shared" si="141"/>
        <v>7171.2000000000007</v>
      </c>
      <c r="W332" s="15">
        <f t="shared" si="158"/>
        <v>96161.907603034662</v>
      </c>
      <c r="X332" s="15">
        <f t="shared" si="166"/>
        <v>6518000</v>
      </c>
      <c r="Y332" s="15">
        <f t="shared" si="162"/>
        <v>5474506.5409676619</v>
      </c>
      <c r="Z332" s="15">
        <f t="shared" si="159"/>
        <v>6518000</v>
      </c>
      <c r="AB332" s="2">
        <v>42271</v>
      </c>
      <c r="AC332" s="12">
        <f t="shared" si="148"/>
        <v>8095.9409093406075</v>
      </c>
      <c r="AD332" s="12">
        <f t="shared" si="160"/>
        <v>1301.0979851999998</v>
      </c>
      <c r="AE332" s="12">
        <f t="shared" si="165"/>
        <v>1340.1309247559998</v>
      </c>
      <c r="AF332" s="34">
        <f t="shared" si="143"/>
        <v>86400</v>
      </c>
      <c r="AG332" s="36">
        <f t="shared" si="144"/>
        <v>86400</v>
      </c>
      <c r="AH332" s="15">
        <f t="shared" si="161"/>
        <v>-79644.190015415385</v>
      </c>
      <c r="AI332" s="15">
        <f t="shared" si="163"/>
        <v>0</v>
      </c>
      <c r="AJ332" s="15">
        <f t="shared" si="164"/>
        <v>0</v>
      </c>
    </row>
    <row r="333" spans="1:36" x14ac:dyDescent="0.15">
      <c r="A333" s="2">
        <v>42272</v>
      </c>
      <c r="B333" s="42">
        <v>0.33727057999999999</v>
      </c>
      <c r="C333" s="12">
        <f t="shared" si="149"/>
        <v>29140.178111999998</v>
      </c>
      <c r="D333" s="12">
        <f>Výpar!$M$18/30</f>
        <v>11616.119999999999</v>
      </c>
      <c r="E333" s="12">
        <f t="shared" si="150"/>
        <v>11964.603599999999</v>
      </c>
      <c r="F333" s="13">
        <f t="shared" si="167"/>
        <v>3888</v>
      </c>
      <c r="G333" s="13">
        <f t="shared" si="151"/>
        <v>7171.2000000000007</v>
      </c>
      <c r="H333" s="14">
        <f t="shared" si="151"/>
        <v>7171.2000000000007</v>
      </c>
      <c r="I333" s="15">
        <f t="shared" si="145"/>
        <v>18230.400000000001</v>
      </c>
      <c r="J333" s="15">
        <f t="shared" si="146"/>
        <v>-1054.8254880000022</v>
      </c>
      <c r="K333" s="15">
        <f t="shared" si="152"/>
        <v>3456507.481673745</v>
      </c>
      <c r="L333" s="15">
        <f t="shared" si="153"/>
        <v>0</v>
      </c>
      <c r="N333" s="2">
        <v>42272</v>
      </c>
      <c r="O333" s="42">
        <f t="shared" si="147"/>
        <v>0.11131397662119011</v>
      </c>
      <c r="P333" s="12">
        <f t="shared" si="154"/>
        <v>9617.5275800708259</v>
      </c>
      <c r="Q333" s="12">
        <f t="shared" si="155"/>
        <v>3318.0479999999993</v>
      </c>
      <c r="R333" s="12">
        <f t="shared" si="156"/>
        <v>3417.5894399999993</v>
      </c>
      <c r="S333" s="13">
        <f t="shared" si="157"/>
        <v>7171.2000000000007</v>
      </c>
      <c r="T333" s="13">
        <f t="shared" si="142"/>
        <v>0</v>
      </c>
      <c r="U333" s="14">
        <v>0</v>
      </c>
      <c r="V333" s="15">
        <f t="shared" si="141"/>
        <v>7171.2000000000007</v>
      </c>
      <c r="W333" s="15">
        <f t="shared" si="158"/>
        <v>-971.26185992917453</v>
      </c>
      <c r="X333" s="15">
        <f t="shared" si="166"/>
        <v>6517028.7381400708</v>
      </c>
      <c r="Y333" s="15">
        <f t="shared" si="162"/>
        <v>5472564.0172478035</v>
      </c>
      <c r="Z333" s="15">
        <f t="shared" si="159"/>
        <v>6518000</v>
      </c>
      <c r="AB333" s="2">
        <v>42272</v>
      </c>
      <c r="AC333" s="12">
        <f t="shared" si="148"/>
        <v>3178.3517926223512</v>
      </c>
      <c r="AD333" s="12">
        <f t="shared" si="160"/>
        <v>1301.0979851999998</v>
      </c>
      <c r="AE333" s="12">
        <f t="shared" si="165"/>
        <v>1340.1309247559998</v>
      </c>
      <c r="AF333" s="34">
        <f t="shared" si="143"/>
        <v>86400</v>
      </c>
      <c r="AG333" s="36">
        <f t="shared" si="144"/>
        <v>0</v>
      </c>
      <c r="AH333" s="15">
        <f t="shared" si="161"/>
        <v>1838.2208678663515</v>
      </c>
      <c r="AI333" s="15">
        <f t="shared" si="163"/>
        <v>1838.2208678663515</v>
      </c>
      <c r="AJ333" s="15">
        <f t="shared" si="164"/>
        <v>0</v>
      </c>
    </row>
    <row r="334" spans="1:36" x14ac:dyDescent="0.15">
      <c r="A334" s="2">
        <v>42273</v>
      </c>
      <c r="B334" s="42">
        <v>0.293204729</v>
      </c>
      <c r="C334" s="12">
        <f t="shared" si="149"/>
        <v>25332.888585600002</v>
      </c>
      <c r="D334" s="12">
        <f>Výpar!$M$18/30</f>
        <v>11616.119999999999</v>
      </c>
      <c r="E334" s="12">
        <f t="shared" si="150"/>
        <v>11964.603599999999</v>
      </c>
      <c r="F334" s="13">
        <f t="shared" si="167"/>
        <v>3888</v>
      </c>
      <c r="G334" s="13">
        <f t="shared" si="151"/>
        <v>7171.2000000000007</v>
      </c>
      <c r="H334" s="14">
        <f t="shared" si="151"/>
        <v>7171.2000000000007</v>
      </c>
      <c r="I334" s="15">
        <f t="shared" si="145"/>
        <v>18230.400000000001</v>
      </c>
      <c r="J334" s="15">
        <f t="shared" si="146"/>
        <v>-4862.1150143999985</v>
      </c>
      <c r="K334" s="15">
        <f t="shared" si="152"/>
        <v>3451645.3666593451</v>
      </c>
      <c r="L334" s="15">
        <f t="shared" si="153"/>
        <v>0</v>
      </c>
      <c r="N334" s="2">
        <v>42273</v>
      </c>
      <c r="O334" s="42">
        <f t="shared" si="147"/>
        <v>9.677032710391871E-2</v>
      </c>
      <c r="P334" s="12">
        <f t="shared" si="154"/>
        <v>8360.9562617785759</v>
      </c>
      <c r="Q334" s="12">
        <f t="shared" si="155"/>
        <v>3318.0479999999993</v>
      </c>
      <c r="R334" s="12">
        <f t="shared" si="156"/>
        <v>3417.5894399999993</v>
      </c>
      <c r="S334" s="13">
        <f t="shared" si="157"/>
        <v>7171.2000000000007</v>
      </c>
      <c r="T334" s="13">
        <f t="shared" si="142"/>
        <v>82252.800000000003</v>
      </c>
      <c r="U334" s="14">
        <v>0</v>
      </c>
      <c r="V334" s="15">
        <f t="shared" si="141"/>
        <v>7171.2000000000007</v>
      </c>
      <c r="W334" s="15">
        <f t="shared" si="158"/>
        <v>80024.966821778566</v>
      </c>
      <c r="X334" s="15">
        <f t="shared" si="166"/>
        <v>6518000</v>
      </c>
      <c r="Y334" s="15">
        <f t="shared" si="162"/>
        <v>5552588.9840695821</v>
      </c>
      <c r="Z334" s="15">
        <f t="shared" si="159"/>
        <v>6518000</v>
      </c>
      <c r="AB334" s="2">
        <v>42273</v>
      </c>
      <c r="AC334" s="12">
        <f t="shared" si="148"/>
        <v>2763.0864690970097</v>
      </c>
      <c r="AD334" s="12">
        <f t="shared" si="160"/>
        <v>1301.0979851999998</v>
      </c>
      <c r="AE334" s="12">
        <f t="shared" si="165"/>
        <v>1340.1309247559998</v>
      </c>
      <c r="AF334" s="34">
        <f t="shared" si="143"/>
        <v>86400</v>
      </c>
      <c r="AG334" s="36">
        <f t="shared" si="144"/>
        <v>86400</v>
      </c>
      <c r="AH334" s="15">
        <f t="shared" si="161"/>
        <v>-84977.044455658994</v>
      </c>
      <c r="AI334" s="15">
        <f t="shared" si="163"/>
        <v>0</v>
      </c>
      <c r="AJ334" s="15">
        <f t="shared" si="164"/>
        <v>0</v>
      </c>
    </row>
    <row r="335" spans="1:36" x14ac:dyDescent="0.15">
      <c r="A335" s="2">
        <v>42274</v>
      </c>
      <c r="B335" s="42">
        <v>0.82724745700000002</v>
      </c>
      <c r="C335" s="12">
        <f t="shared" si="149"/>
        <v>71474.180284800008</v>
      </c>
      <c r="D335" s="12">
        <f>Výpar!$M$18/30</f>
        <v>11616.119999999999</v>
      </c>
      <c r="E335" s="12">
        <f t="shared" si="150"/>
        <v>11964.603599999999</v>
      </c>
      <c r="F335" s="13">
        <f t="shared" si="167"/>
        <v>3888</v>
      </c>
      <c r="G335" s="13">
        <f t="shared" si="151"/>
        <v>7171.2000000000007</v>
      </c>
      <c r="H335" s="14">
        <f t="shared" si="151"/>
        <v>7171.2000000000007</v>
      </c>
      <c r="I335" s="15">
        <f t="shared" si="145"/>
        <v>18230.400000000001</v>
      </c>
      <c r="J335" s="15">
        <f t="shared" si="146"/>
        <v>41279.176684800012</v>
      </c>
      <c r="K335" s="15">
        <f t="shared" si="152"/>
        <v>3492924.5433441452</v>
      </c>
      <c r="L335" s="15">
        <f t="shared" si="153"/>
        <v>0</v>
      </c>
      <c r="N335" s="2">
        <v>42274</v>
      </c>
      <c r="O335" s="42">
        <f t="shared" si="147"/>
        <v>0.27302768029288821</v>
      </c>
      <c r="P335" s="12">
        <f t="shared" si="154"/>
        <v>23589.591577305542</v>
      </c>
      <c r="Q335" s="12">
        <f t="shared" si="155"/>
        <v>3318.0479999999993</v>
      </c>
      <c r="R335" s="12">
        <f t="shared" si="156"/>
        <v>3417.5894399999993</v>
      </c>
      <c r="S335" s="13">
        <f t="shared" si="157"/>
        <v>7171.2000000000007</v>
      </c>
      <c r="T335" s="13">
        <f t="shared" si="142"/>
        <v>0</v>
      </c>
      <c r="U335" s="14">
        <v>0</v>
      </c>
      <c r="V335" s="15">
        <f t="shared" si="141"/>
        <v>7171.2000000000007</v>
      </c>
      <c r="W335" s="15">
        <f t="shared" si="158"/>
        <v>13000.802137305542</v>
      </c>
      <c r="X335" s="15">
        <f t="shared" si="166"/>
        <v>6518000</v>
      </c>
      <c r="Y335" s="15">
        <f t="shared" si="162"/>
        <v>5565589.786206888</v>
      </c>
      <c r="Z335" s="15">
        <f t="shared" si="159"/>
        <v>6518000</v>
      </c>
      <c r="AB335" s="2">
        <v>42274</v>
      </c>
      <c r="AC335" s="12">
        <f t="shared" si="148"/>
        <v>7795.768720468388</v>
      </c>
      <c r="AD335" s="12">
        <f t="shared" si="160"/>
        <v>1301.0979851999998</v>
      </c>
      <c r="AE335" s="12">
        <f t="shared" si="165"/>
        <v>1340.1309247559998</v>
      </c>
      <c r="AF335" s="34">
        <f t="shared" si="143"/>
        <v>86400</v>
      </c>
      <c r="AG335" s="36">
        <f t="shared" si="144"/>
        <v>0</v>
      </c>
      <c r="AH335" s="15">
        <f t="shared" si="161"/>
        <v>6455.6377957123877</v>
      </c>
      <c r="AI335" s="15">
        <f t="shared" si="163"/>
        <v>6455.6377957123877</v>
      </c>
      <c r="AJ335" s="15">
        <f t="shared" si="164"/>
        <v>0</v>
      </c>
    </row>
    <row r="336" spans="1:36" x14ac:dyDescent="0.15">
      <c r="A336" s="2">
        <v>42275</v>
      </c>
      <c r="B336" s="42">
        <v>0.30522280699999998</v>
      </c>
      <c r="C336" s="12">
        <f t="shared" si="149"/>
        <v>26371.250524799998</v>
      </c>
      <c r="D336" s="12">
        <f>Výpar!$M$18/30</f>
        <v>11616.119999999999</v>
      </c>
      <c r="E336" s="12">
        <f t="shared" si="150"/>
        <v>11964.603599999999</v>
      </c>
      <c r="F336" s="13">
        <f t="shared" si="167"/>
        <v>3888</v>
      </c>
      <c r="G336" s="13">
        <f t="shared" si="151"/>
        <v>7171.2000000000007</v>
      </c>
      <c r="H336" s="14">
        <f t="shared" si="151"/>
        <v>7171.2000000000007</v>
      </c>
      <c r="I336" s="15">
        <f t="shared" si="145"/>
        <v>18230.400000000001</v>
      </c>
      <c r="J336" s="15">
        <f t="shared" si="146"/>
        <v>-3823.7530752000021</v>
      </c>
      <c r="K336" s="15">
        <f t="shared" si="152"/>
        <v>3489100.790268945</v>
      </c>
      <c r="L336" s="15">
        <f t="shared" si="153"/>
        <v>0</v>
      </c>
      <c r="N336" s="2">
        <v>42275</v>
      </c>
      <c r="O336" s="42">
        <f t="shared" si="147"/>
        <v>0.10073681612743103</v>
      </c>
      <c r="P336" s="12">
        <f t="shared" si="154"/>
        <v>8703.6609134100418</v>
      </c>
      <c r="Q336" s="12">
        <f t="shared" si="155"/>
        <v>3318.0479999999993</v>
      </c>
      <c r="R336" s="12">
        <f t="shared" si="156"/>
        <v>3417.5894399999993</v>
      </c>
      <c r="S336" s="13">
        <f t="shared" si="157"/>
        <v>7171.2000000000007</v>
      </c>
      <c r="T336" s="13">
        <f t="shared" si="142"/>
        <v>82252.800000000003</v>
      </c>
      <c r="U336" s="14">
        <v>0</v>
      </c>
      <c r="V336" s="15">
        <f t="shared" si="141"/>
        <v>7171.2000000000007</v>
      </c>
      <c r="W336" s="15">
        <f t="shared" si="158"/>
        <v>80367.671473410039</v>
      </c>
      <c r="X336" s="15">
        <f t="shared" si="166"/>
        <v>6518000</v>
      </c>
      <c r="Y336" s="15">
        <f t="shared" si="162"/>
        <v>5645957.457680298</v>
      </c>
      <c r="Z336" s="15">
        <f t="shared" si="159"/>
        <v>6518000</v>
      </c>
      <c r="AB336" s="2">
        <v>42275</v>
      </c>
      <c r="AC336" s="12">
        <f t="shared" si="148"/>
        <v>2876.3417662390707</v>
      </c>
      <c r="AD336" s="12">
        <f t="shared" si="160"/>
        <v>1301.0979851999998</v>
      </c>
      <c r="AE336" s="12">
        <f t="shared" si="165"/>
        <v>1340.1309247559998</v>
      </c>
      <c r="AF336" s="34">
        <f t="shared" si="143"/>
        <v>86400</v>
      </c>
      <c r="AG336" s="36">
        <f t="shared" si="144"/>
        <v>86400</v>
      </c>
      <c r="AH336" s="15">
        <f t="shared" si="161"/>
        <v>-84863.789158516927</v>
      </c>
      <c r="AI336" s="15">
        <f t="shared" si="163"/>
        <v>0</v>
      </c>
      <c r="AJ336" s="15">
        <f t="shared" si="164"/>
        <v>0</v>
      </c>
    </row>
    <row r="337" spans="1:36" x14ac:dyDescent="0.15">
      <c r="A337" s="2">
        <v>42276</v>
      </c>
      <c r="B337" s="42">
        <v>0.86709611799999997</v>
      </c>
      <c r="C337" s="12">
        <f t="shared" si="149"/>
        <v>74917.104595199999</v>
      </c>
      <c r="D337" s="12">
        <f>Výpar!$M$18/30</f>
        <v>11616.119999999999</v>
      </c>
      <c r="E337" s="12">
        <f t="shared" si="150"/>
        <v>11964.603599999999</v>
      </c>
      <c r="F337" s="13">
        <f t="shared" si="167"/>
        <v>3888</v>
      </c>
      <c r="G337" s="13">
        <f t="shared" si="151"/>
        <v>7171.2000000000007</v>
      </c>
      <c r="H337" s="14">
        <f t="shared" si="151"/>
        <v>7171.2000000000007</v>
      </c>
      <c r="I337" s="15">
        <f t="shared" si="145"/>
        <v>18230.400000000001</v>
      </c>
      <c r="J337" s="15">
        <f t="shared" si="146"/>
        <v>44722.100995200002</v>
      </c>
      <c r="K337" s="15">
        <f t="shared" si="152"/>
        <v>3533822.8912641453</v>
      </c>
      <c r="L337" s="15">
        <f t="shared" si="153"/>
        <v>0</v>
      </c>
      <c r="N337" s="2">
        <v>42276</v>
      </c>
      <c r="O337" s="42">
        <f t="shared" si="147"/>
        <v>0.28617947348795353</v>
      </c>
      <c r="P337" s="12">
        <f t="shared" si="154"/>
        <v>24725.906509359185</v>
      </c>
      <c r="Q337" s="12">
        <f t="shared" si="155"/>
        <v>3318.0479999999993</v>
      </c>
      <c r="R337" s="12">
        <f t="shared" si="156"/>
        <v>3417.5894399999993</v>
      </c>
      <c r="S337" s="13">
        <f t="shared" si="157"/>
        <v>7171.2000000000007</v>
      </c>
      <c r="T337" s="13">
        <f t="shared" si="142"/>
        <v>0</v>
      </c>
      <c r="U337" s="14">
        <v>0</v>
      </c>
      <c r="V337" s="15">
        <f t="shared" si="141"/>
        <v>7171.2000000000007</v>
      </c>
      <c r="W337" s="15">
        <f t="shared" si="158"/>
        <v>14137.117069359185</v>
      </c>
      <c r="X337" s="15">
        <f t="shared" si="166"/>
        <v>6518000</v>
      </c>
      <c r="Y337" s="15">
        <f t="shared" si="162"/>
        <v>5660094.574749657</v>
      </c>
      <c r="Z337" s="15">
        <f t="shared" si="159"/>
        <v>6518000</v>
      </c>
      <c r="AB337" s="2">
        <v>42276</v>
      </c>
      <c r="AC337" s="12">
        <f t="shared" si="148"/>
        <v>8171.2923226840057</v>
      </c>
      <c r="AD337" s="12">
        <f t="shared" si="160"/>
        <v>1301.0979851999998</v>
      </c>
      <c r="AE337" s="12">
        <f t="shared" si="165"/>
        <v>1340.1309247559998</v>
      </c>
      <c r="AF337" s="34">
        <f t="shared" si="143"/>
        <v>86400</v>
      </c>
      <c r="AG337" s="36">
        <f t="shared" si="144"/>
        <v>0</v>
      </c>
      <c r="AH337" s="15">
        <f t="shared" si="161"/>
        <v>6831.1613979280064</v>
      </c>
      <c r="AI337" s="15">
        <f t="shared" si="163"/>
        <v>6831.1613979280064</v>
      </c>
      <c r="AJ337" s="15">
        <f t="shared" si="164"/>
        <v>0</v>
      </c>
    </row>
    <row r="338" spans="1:36" x14ac:dyDescent="0.15">
      <c r="A338" s="2">
        <v>42277</v>
      </c>
      <c r="B338" s="42">
        <v>2.4775736089999998</v>
      </c>
      <c r="C338" s="12">
        <f t="shared" si="149"/>
        <v>214062.35981759999</v>
      </c>
      <c r="D338" s="12">
        <f>Výpar!$M$18/30</f>
        <v>11616.119999999999</v>
      </c>
      <c r="E338" s="12">
        <f t="shared" si="150"/>
        <v>11964.603599999999</v>
      </c>
      <c r="F338" s="13">
        <f t="shared" si="167"/>
        <v>3888</v>
      </c>
      <c r="G338" s="13">
        <f t="shared" si="151"/>
        <v>7171.2000000000007</v>
      </c>
      <c r="H338" s="14">
        <f t="shared" si="151"/>
        <v>7171.2000000000007</v>
      </c>
      <c r="I338" s="15">
        <f t="shared" si="145"/>
        <v>18230.400000000001</v>
      </c>
      <c r="J338" s="15">
        <f t="shared" si="146"/>
        <v>183867.3562176</v>
      </c>
      <c r="K338" s="15">
        <f t="shared" si="152"/>
        <v>3717690.2474817452</v>
      </c>
      <c r="L338" s="15">
        <f t="shared" si="153"/>
        <v>0</v>
      </c>
      <c r="N338" s="2">
        <v>42277</v>
      </c>
      <c r="O338" s="42">
        <f t="shared" si="147"/>
        <v>0.81770716790507958</v>
      </c>
      <c r="P338" s="12">
        <f t="shared" si="154"/>
        <v>70649.899306998879</v>
      </c>
      <c r="Q338" s="12">
        <f t="shared" si="155"/>
        <v>3318.0479999999993</v>
      </c>
      <c r="R338" s="12">
        <f t="shared" si="156"/>
        <v>3417.5894399999993</v>
      </c>
      <c r="S338" s="13">
        <f t="shared" si="157"/>
        <v>7171.2000000000007</v>
      </c>
      <c r="T338" s="13">
        <f t="shared" si="142"/>
        <v>82252.800000000003</v>
      </c>
      <c r="U338" s="14">
        <v>0</v>
      </c>
      <c r="V338" s="15">
        <f t="shared" si="141"/>
        <v>7171.2000000000007</v>
      </c>
      <c r="W338" s="15">
        <f t="shared" si="158"/>
        <v>142313.90986699887</v>
      </c>
      <c r="X338" s="15">
        <f t="shared" si="166"/>
        <v>6518000</v>
      </c>
      <c r="Y338" s="15">
        <f t="shared" si="162"/>
        <v>5802408.4846166559</v>
      </c>
      <c r="Z338" s="15">
        <f t="shared" si="159"/>
        <v>6518000</v>
      </c>
      <c r="AB338" s="2">
        <v>42277</v>
      </c>
      <c r="AC338" s="12">
        <f t="shared" si="148"/>
        <v>23348.020813196857</v>
      </c>
      <c r="AD338" s="12">
        <f t="shared" si="160"/>
        <v>1301.0979851999998</v>
      </c>
      <c r="AE338" s="12">
        <f t="shared" si="165"/>
        <v>1340.1309247559998</v>
      </c>
      <c r="AF338" s="34">
        <f t="shared" si="143"/>
        <v>86400</v>
      </c>
      <c r="AG338" s="36">
        <f t="shared" si="144"/>
        <v>86400</v>
      </c>
      <c r="AH338" s="15">
        <f t="shared" si="161"/>
        <v>-64392.110111559145</v>
      </c>
      <c r="AI338" s="15">
        <f t="shared" si="163"/>
        <v>0</v>
      </c>
      <c r="AJ338" s="15">
        <f t="shared" si="164"/>
        <v>0</v>
      </c>
    </row>
    <row r="339" spans="1:36" x14ac:dyDescent="0.15">
      <c r="A339" s="2">
        <v>42278</v>
      </c>
      <c r="B339" s="42">
        <v>1.375423404</v>
      </c>
      <c r="C339" s="12">
        <f t="shared" si="149"/>
        <v>118836.5821056</v>
      </c>
      <c r="D339" s="12">
        <f>Výpar!$N$18/31</f>
        <v>7808.3674698795176</v>
      </c>
      <c r="E339" s="12">
        <f t="shared" si="150"/>
        <v>8042.6184939759032</v>
      </c>
      <c r="F339" s="13">
        <f t="shared" si="167"/>
        <v>3888</v>
      </c>
      <c r="G339" s="13">
        <f t="shared" si="151"/>
        <v>7171.2000000000007</v>
      </c>
      <c r="H339" s="14">
        <f t="shared" si="151"/>
        <v>7171.2000000000007</v>
      </c>
      <c r="I339" s="15">
        <f t="shared" si="145"/>
        <v>18230.400000000001</v>
      </c>
      <c r="J339" s="15">
        <f t="shared" si="146"/>
        <v>92563.563611624093</v>
      </c>
      <c r="K339" s="15">
        <f t="shared" si="152"/>
        <v>3810253.8110933695</v>
      </c>
      <c r="L339" s="15">
        <f t="shared" si="153"/>
        <v>0</v>
      </c>
      <c r="N339" s="2">
        <v>42278</v>
      </c>
      <c r="O339" s="42">
        <f t="shared" si="147"/>
        <v>0.45394961113149485</v>
      </c>
      <c r="P339" s="12">
        <f t="shared" si="154"/>
        <v>39221.246401761156</v>
      </c>
      <c r="Q339" s="12">
        <f t="shared" si="155"/>
        <v>2230.3951807228914</v>
      </c>
      <c r="R339" s="12">
        <f t="shared" si="156"/>
        <v>2297.307036144578</v>
      </c>
      <c r="S339" s="13">
        <f t="shared" si="157"/>
        <v>7171.2000000000007</v>
      </c>
      <c r="T339" s="13">
        <f t="shared" si="142"/>
        <v>0</v>
      </c>
      <c r="U339" s="14">
        <v>0</v>
      </c>
      <c r="V339" s="15">
        <f t="shared" si="141"/>
        <v>7171.2000000000007</v>
      </c>
      <c r="W339" s="15">
        <f t="shared" si="158"/>
        <v>29752.739365616577</v>
      </c>
      <c r="X339" s="15">
        <f t="shared" si="166"/>
        <v>6518000</v>
      </c>
      <c r="Y339" s="15">
        <f t="shared" si="162"/>
        <v>5832161.2239822727</v>
      </c>
      <c r="Z339" s="15">
        <f t="shared" si="159"/>
        <v>6518000</v>
      </c>
      <c r="AB339" s="2">
        <v>42278</v>
      </c>
      <c r="AC339" s="12">
        <f t="shared" si="148"/>
        <v>12961.638817468562</v>
      </c>
      <c r="AD339" s="12">
        <f t="shared" si="160"/>
        <v>874.59936560240953</v>
      </c>
      <c r="AE339" s="12">
        <f t="shared" si="165"/>
        <v>900.83734657048183</v>
      </c>
      <c r="AF339" s="34">
        <f t="shared" si="143"/>
        <v>86400</v>
      </c>
      <c r="AG339" s="36">
        <f t="shared" si="144"/>
        <v>0</v>
      </c>
      <c r="AH339" s="15">
        <f t="shared" si="161"/>
        <v>12060.801470898079</v>
      </c>
      <c r="AI339" s="15">
        <f t="shared" si="163"/>
        <v>12060.801470898079</v>
      </c>
      <c r="AJ339" s="15">
        <f t="shared" si="164"/>
        <v>0</v>
      </c>
    </row>
    <row r="340" spans="1:36" x14ac:dyDescent="0.15">
      <c r="A340" s="2">
        <v>42279</v>
      </c>
      <c r="B340" s="42">
        <v>1.9798089329999999</v>
      </c>
      <c r="C340" s="12">
        <f t="shared" si="149"/>
        <v>171055.49181119999</v>
      </c>
      <c r="D340" s="12">
        <f>Výpar!$N$18/31</f>
        <v>7808.3674698795176</v>
      </c>
      <c r="E340" s="12">
        <f t="shared" si="150"/>
        <v>8042.6184939759032</v>
      </c>
      <c r="F340" s="13">
        <f t="shared" si="167"/>
        <v>3888</v>
      </c>
      <c r="G340" s="13">
        <f t="shared" si="151"/>
        <v>7171.2000000000007</v>
      </c>
      <c r="H340" s="14">
        <f t="shared" si="151"/>
        <v>7171.2000000000007</v>
      </c>
      <c r="I340" s="15">
        <f t="shared" si="145"/>
        <v>18230.400000000001</v>
      </c>
      <c r="J340" s="15">
        <f t="shared" si="146"/>
        <v>144782.47331722407</v>
      </c>
      <c r="K340" s="15">
        <f t="shared" si="152"/>
        <v>3955036.2844105936</v>
      </c>
      <c r="L340" s="15">
        <f t="shared" si="153"/>
        <v>0</v>
      </c>
      <c r="N340" s="2">
        <v>42279</v>
      </c>
      <c r="O340" s="42">
        <f t="shared" si="147"/>
        <v>0.65342315147198826</v>
      </c>
      <c r="P340" s="12">
        <f t="shared" si="154"/>
        <v>56455.760287179786</v>
      </c>
      <c r="Q340" s="12">
        <f t="shared" si="155"/>
        <v>2230.3951807228914</v>
      </c>
      <c r="R340" s="12">
        <f t="shared" si="156"/>
        <v>2297.307036144578</v>
      </c>
      <c r="S340" s="13">
        <f t="shared" si="157"/>
        <v>7171.2000000000007</v>
      </c>
      <c r="T340" s="13">
        <f t="shared" si="142"/>
        <v>82252.800000000003</v>
      </c>
      <c r="U340" s="14">
        <v>0</v>
      </c>
      <c r="V340" s="15">
        <f t="shared" si="141"/>
        <v>7171.2000000000007</v>
      </c>
      <c r="W340" s="15">
        <f t="shared" si="158"/>
        <v>129240.05325103519</v>
      </c>
      <c r="X340" s="15">
        <f t="shared" si="166"/>
        <v>6518000</v>
      </c>
      <c r="Y340" s="15">
        <f t="shared" si="162"/>
        <v>5961401.2772333082</v>
      </c>
      <c r="Z340" s="15">
        <f t="shared" si="159"/>
        <v>6518000</v>
      </c>
      <c r="AB340" s="2">
        <v>42279</v>
      </c>
      <c r="AC340" s="12">
        <f t="shared" si="148"/>
        <v>18657.213656910997</v>
      </c>
      <c r="AD340" s="12">
        <f t="shared" si="160"/>
        <v>874.59936560240953</v>
      </c>
      <c r="AE340" s="12">
        <f t="shared" si="165"/>
        <v>900.83734657048183</v>
      </c>
      <c r="AF340" s="34">
        <f t="shared" si="143"/>
        <v>86400</v>
      </c>
      <c r="AG340" s="36">
        <f t="shared" si="144"/>
        <v>86400</v>
      </c>
      <c r="AH340" s="15">
        <f t="shared" si="161"/>
        <v>-68643.623689659478</v>
      </c>
      <c r="AI340" s="15">
        <f t="shared" si="163"/>
        <v>0</v>
      </c>
      <c r="AJ340" s="15">
        <f t="shared" si="164"/>
        <v>0</v>
      </c>
    </row>
    <row r="341" spans="1:36" x14ac:dyDescent="0.15">
      <c r="A341" s="2">
        <v>42280</v>
      </c>
      <c r="B341" s="42">
        <v>1.604109821</v>
      </c>
      <c r="C341" s="12">
        <f t="shared" si="149"/>
        <v>138595.08853440001</v>
      </c>
      <c r="D341" s="12">
        <f>Výpar!$N$18/31</f>
        <v>7808.3674698795176</v>
      </c>
      <c r="E341" s="12">
        <f t="shared" si="150"/>
        <v>8042.6184939759032</v>
      </c>
      <c r="F341" s="13">
        <f t="shared" si="167"/>
        <v>3888</v>
      </c>
      <c r="G341" s="13">
        <f t="shared" si="151"/>
        <v>7171.2000000000007</v>
      </c>
      <c r="H341" s="14">
        <f t="shared" si="151"/>
        <v>7171.2000000000007</v>
      </c>
      <c r="I341" s="15">
        <f t="shared" si="145"/>
        <v>18230.400000000001</v>
      </c>
      <c r="J341" s="15">
        <f t="shared" si="146"/>
        <v>112322.07004042411</v>
      </c>
      <c r="K341" s="15">
        <f t="shared" si="152"/>
        <v>4067358.3544510175</v>
      </c>
      <c r="L341" s="15">
        <f t="shared" si="153"/>
        <v>0</v>
      </c>
      <c r="N341" s="2">
        <v>42280</v>
      </c>
      <c r="O341" s="42">
        <f t="shared" si="147"/>
        <v>0.52942608606008701</v>
      </c>
      <c r="P341" s="12">
        <f t="shared" si="154"/>
        <v>45742.41383559152</v>
      </c>
      <c r="Q341" s="12">
        <f t="shared" si="155"/>
        <v>2230.3951807228914</v>
      </c>
      <c r="R341" s="12">
        <f t="shared" si="156"/>
        <v>2297.307036144578</v>
      </c>
      <c r="S341" s="13">
        <f t="shared" si="157"/>
        <v>7171.2000000000007</v>
      </c>
      <c r="T341" s="13">
        <f t="shared" si="142"/>
        <v>0</v>
      </c>
      <c r="U341" s="14">
        <v>0</v>
      </c>
      <c r="V341" s="15">
        <f t="shared" si="141"/>
        <v>7171.2000000000007</v>
      </c>
      <c r="W341" s="15">
        <f t="shared" si="158"/>
        <v>36273.906799446937</v>
      </c>
      <c r="X341" s="15">
        <f t="shared" si="166"/>
        <v>6518000</v>
      </c>
      <c r="Y341" s="15">
        <f t="shared" si="162"/>
        <v>5997675.184032755</v>
      </c>
      <c r="Z341" s="15">
        <f t="shared" si="159"/>
        <v>6518000</v>
      </c>
      <c r="AB341" s="2">
        <v>42280</v>
      </c>
      <c r="AC341" s="12">
        <f t="shared" si="148"/>
        <v>15116.721195007489</v>
      </c>
      <c r="AD341" s="12">
        <f t="shared" si="160"/>
        <v>874.59936560240953</v>
      </c>
      <c r="AE341" s="12">
        <f t="shared" si="165"/>
        <v>900.83734657048183</v>
      </c>
      <c r="AF341" s="34">
        <f t="shared" si="143"/>
        <v>86400</v>
      </c>
      <c r="AG341" s="36">
        <f t="shared" si="144"/>
        <v>0</v>
      </c>
      <c r="AH341" s="15">
        <f t="shared" si="161"/>
        <v>14215.883848437006</v>
      </c>
      <c r="AI341" s="15">
        <f t="shared" si="163"/>
        <v>14215.883848437006</v>
      </c>
      <c r="AJ341" s="15">
        <f t="shared" si="164"/>
        <v>0</v>
      </c>
    </row>
    <row r="342" spans="1:36" x14ac:dyDescent="0.15">
      <c r="A342" s="2">
        <v>42281</v>
      </c>
      <c r="B342" s="42">
        <v>1.9581797949999999</v>
      </c>
      <c r="C342" s="12">
        <f t="shared" si="149"/>
        <v>169186.73428800001</v>
      </c>
      <c r="D342" s="12">
        <f>Výpar!$N$18/31</f>
        <v>7808.3674698795176</v>
      </c>
      <c r="E342" s="12">
        <f t="shared" si="150"/>
        <v>8042.6184939759032</v>
      </c>
      <c r="F342" s="13">
        <f t="shared" si="167"/>
        <v>3888</v>
      </c>
      <c r="G342" s="13">
        <f t="shared" si="151"/>
        <v>7171.2000000000007</v>
      </c>
      <c r="H342" s="14">
        <f t="shared" si="151"/>
        <v>7171.2000000000007</v>
      </c>
      <c r="I342" s="15">
        <f t="shared" si="145"/>
        <v>18230.400000000001</v>
      </c>
      <c r="J342" s="15">
        <f t="shared" si="146"/>
        <v>142913.71579402412</v>
      </c>
      <c r="K342" s="15">
        <f t="shared" si="152"/>
        <v>4210272.0702450415</v>
      </c>
      <c r="L342" s="15">
        <f t="shared" si="153"/>
        <v>0</v>
      </c>
      <c r="N342" s="2">
        <v>42281</v>
      </c>
      <c r="O342" s="42">
        <f t="shared" si="147"/>
        <v>0.64628459416981121</v>
      </c>
      <c r="P342" s="12">
        <f t="shared" si="154"/>
        <v>55838.988936271686</v>
      </c>
      <c r="Q342" s="12">
        <f t="shared" si="155"/>
        <v>2230.3951807228914</v>
      </c>
      <c r="R342" s="12">
        <f t="shared" si="156"/>
        <v>2297.307036144578</v>
      </c>
      <c r="S342" s="13">
        <f t="shared" si="157"/>
        <v>7171.2000000000007</v>
      </c>
      <c r="T342" s="13">
        <f t="shared" si="142"/>
        <v>82252.800000000003</v>
      </c>
      <c r="U342" s="14">
        <v>0</v>
      </c>
      <c r="V342" s="15">
        <f t="shared" si="141"/>
        <v>7171.2000000000007</v>
      </c>
      <c r="W342" s="15">
        <f t="shared" si="158"/>
        <v>128623.2819001271</v>
      </c>
      <c r="X342" s="15">
        <f t="shared" si="166"/>
        <v>6518000</v>
      </c>
      <c r="Y342" s="15">
        <f t="shared" si="162"/>
        <v>6126298.4659328824</v>
      </c>
      <c r="Z342" s="15">
        <f t="shared" si="159"/>
        <v>6518000</v>
      </c>
      <c r="AB342" s="2">
        <v>42281</v>
      </c>
      <c r="AC342" s="12">
        <f t="shared" si="148"/>
        <v>18453.386185403771</v>
      </c>
      <c r="AD342" s="12">
        <f t="shared" si="160"/>
        <v>874.59936560240953</v>
      </c>
      <c r="AE342" s="12">
        <f t="shared" si="165"/>
        <v>900.83734657048183</v>
      </c>
      <c r="AF342" s="34">
        <f t="shared" si="143"/>
        <v>86400</v>
      </c>
      <c r="AG342" s="36">
        <f t="shared" si="144"/>
        <v>86400</v>
      </c>
      <c r="AH342" s="15">
        <f t="shared" si="161"/>
        <v>-68847.451161166711</v>
      </c>
      <c r="AI342" s="15">
        <f t="shared" si="163"/>
        <v>0</v>
      </c>
      <c r="AJ342" s="15">
        <f t="shared" si="164"/>
        <v>0</v>
      </c>
    </row>
    <row r="343" spans="1:36" x14ac:dyDescent="0.15">
      <c r="A343" s="2">
        <v>42282</v>
      </c>
      <c r="B343" s="42">
        <v>1.356871428</v>
      </c>
      <c r="C343" s="12">
        <f t="shared" si="149"/>
        <v>117233.6913792</v>
      </c>
      <c r="D343" s="12">
        <f>Výpar!$N$18/31</f>
        <v>7808.3674698795176</v>
      </c>
      <c r="E343" s="12">
        <f t="shared" si="150"/>
        <v>8042.6184939759032</v>
      </c>
      <c r="F343" s="13">
        <f t="shared" si="167"/>
        <v>3888</v>
      </c>
      <c r="G343" s="13">
        <f t="shared" si="151"/>
        <v>7171.2000000000007</v>
      </c>
      <c r="H343" s="14">
        <f t="shared" si="151"/>
        <v>7171.2000000000007</v>
      </c>
      <c r="I343" s="15">
        <f t="shared" si="145"/>
        <v>18230.400000000001</v>
      </c>
      <c r="J343" s="15">
        <f t="shared" si="146"/>
        <v>90960.672885224092</v>
      </c>
      <c r="K343" s="15">
        <f t="shared" si="152"/>
        <v>4301232.7431302657</v>
      </c>
      <c r="L343" s="15">
        <f t="shared" si="153"/>
        <v>0</v>
      </c>
      <c r="N343" s="2">
        <v>42282</v>
      </c>
      <c r="O343" s="42">
        <f t="shared" si="147"/>
        <v>0.44782665127314941</v>
      </c>
      <c r="P343" s="12">
        <f t="shared" si="154"/>
        <v>38692.222670000112</v>
      </c>
      <c r="Q343" s="12">
        <f t="shared" si="155"/>
        <v>2230.3951807228914</v>
      </c>
      <c r="R343" s="12">
        <f t="shared" si="156"/>
        <v>2297.307036144578</v>
      </c>
      <c r="S343" s="13">
        <f t="shared" si="157"/>
        <v>7171.2000000000007</v>
      </c>
      <c r="T343" s="13">
        <f t="shared" si="142"/>
        <v>0</v>
      </c>
      <c r="U343" s="14">
        <v>0</v>
      </c>
      <c r="V343" s="15">
        <f t="shared" si="141"/>
        <v>7171.2000000000007</v>
      </c>
      <c r="W343" s="15">
        <f t="shared" si="158"/>
        <v>29223.715633855532</v>
      </c>
      <c r="X343" s="15">
        <f t="shared" si="166"/>
        <v>6518000</v>
      </c>
      <c r="Y343" s="15">
        <f t="shared" si="162"/>
        <v>6155522.1815667376</v>
      </c>
      <c r="Z343" s="15">
        <f t="shared" si="159"/>
        <v>6518000</v>
      </c>
      <c r="AB343" s="2">
        <v>42282</v>
      </c>
      <c r="AC343" s="12">
        <f t="shared" si="148"/>
        <v>12786.809734610855</v>
      </c>
      <c r="AD343" s="12">
        <f t="shared" si="160"/>
        <v>874.59936560240953</v>
      </c>
      <c r="AE343" s="12">
        <f t="shared" si="165"/>
        <v>900.83734657048183</v>
      </c>
      <c r="AF343" s="34">
        <f t="shared" si="143"/>
        <v>86400</v>
      </c>
      <c r="AG343" s="36">
        <f t="shared" si="144"/>
        <v>0</v>
      </c>
      <c r="AH343" s="15">
        <f t="shared" si="161"/>
        <v>11885.972388040373</v>
      </c>
      <c r="AI343" s="15">
        <f t="shared" si="163"/>
        <v>11885.972388040373</v>
      </c>
      <c r="AJ343" s="15">
        <f t="shared" si="164"/>
        <v>0</v>
      </c>
    </row>
    <row r="344" spans="1:36" x14ac:dyDescent="0.15">
      <c r="A344" s="2">
        <v>42283</v>
      </c>
      <c r="B344" s="42">
        <v>1.8794117749999999</v>
      </c>
      <c r="C344" s="12">
        <f t="shared" si="149"/>
        <v>162381.17736</v>
      </c>
      <c r="D344" s="12">
        <f>Výpar!$N$18/31</f>
        <v>7808.3674698795176</v>
      </c>
      <c r="E344" s="12">
        <f t="shared" si="150"/>
        <v>8042.6184939759032</v>
      </c>
      <c r="F344" s="13">
        <f t="shared" si="167"/>
        <v>3888</v>
      </c>
      <c r="G344" s="13">
        <f t="shared" si="151"/>
        <v>7171.2000000000007</v>
      </c>
      <c r="H344" s="14">
        <f t="shared" si="151"/>
        <v>7171.2000000000007</v>
      </c>
      <c r="I344" s="15">
        <f t="shared" si="145"/>
        <v>18230.400000000001</v>
      </c>
      <c r="J344" s="15">
        <f t="shared" si="146"/>
        <v>136108.15886602411</v>
      </c>
      <c r="K344" s="15">
        <f t="shared" si="152"/>
        <v>4437340.9019962903</v>
      </c>
      <c r="L344" s="15">
        <f t="shared" si="153"/>
        <v>0</v>
      </c>
      <c r="N344" s="2">
        <v>42283</v>
      </c>
      <c r="O344" s="42">
        <f t="shared" si="147"/>
        <v>0.6202877179027575</v>
      </c>
      <c r="P344" s="12">
        <f t="shared" si="154"/>
        <v>53592.858826798249</v>
      </c>
      <c r="Q344" s="12">
        <f t="shared" si="155"/>
        <v>2230.3951807228914</v>
      </c>
      <c r="R344" s="12">
        <f t="shared" si="156"/>
        <v>2297.307036144578</v>
      </c>
      <c r="S344" s="13">
        <f t="shared" si="157"/>
        <v>7171.2000000000007</v>
      </c>
      <c r="T344" s="13">
        <f t="shared" si="142"/>
        <v>82252.800000000003</v>
      </c>
      <c r="U344" s="14">
        <v>0</v>
      </c>
      <c r="V344" s="15">
        <f t="shared" si="141"/>
        <v>7171.2000000000007</v>
      </c>
      <c r="W344" s="15">
        <f t="shared" si="158"/>
        <v>126377.15179065368</v>
      </c>
      <c r="X344" s="15">
        <f t="shared" si="166"/>
        <v>6518000</v>
      </c>
      <c r="Y344" s="15">
        <f t="shared" si="162"/>
        <v>6281899.3333573909</v>
      </c>
      <c r="Z344" s="15">
        <f t="shared" si="159"/>
        <v>6518000</v>
      </c>
      <c r="AB344" s="2">
        <v>42283</v>
      </c>
      <c r="AC344" s="12">
        <f t="shared" si="148"/>
        <v>17711.09648563715</v>
      </c>
      <c r="AD344" s="12">
        <f t="shared" si="160"/>
        <v>874.59936560240953</v>
      </c>
      <c r="AE344" s="12">
        <f t="shared" si="165"/>
        <v>900.83734657048183</v>
      </c>
      <c r="AF344" s="34">
        <f t="shared" si="143"/>
        <v>86400</v>
      </c>
      <c r="AG344" s="36">
        <f t="shared" si="144"/>
        <v>86400</v>
      </c>
      <c r="AH344" s="15">
        <f t="shared" si="161"/>
        <v>-69589.740860933322</v>
      </c>
      <c r="AI344" s="15">
        <f t="shared" si="163"/>
        <v>0</v>
      </c>
      <c r="AJ344" s="15">
        <f t="shared" si="164"/>
        <v>0</v>
      </c>
    </row>
    <row r="345" spans="1:36" x14ac:dyDescent="0.15">
      <c r="A345" s="2">
        <v>42284</v>
      </c>
      <c r="B345" s="42">
        <v>1.413027346</v>
      </c>
      <c r="C345" s="12">
        <f t="shared" si="149"/>
        <v>122085.5626944</v>
      </c>
      <c r="D345" s="12">
        <f>Výpar!$N$18/31</f>
        <v>7808.3674698795176</v>
      </c>
      <c r="E345" s="12">
        <f t="shared" si="150"/>
        <v>8042.6184939759032</v>
      </c>
      <c r="F345" s="13">
        <f t="shared" si="167"/>
        <v>3888</v>
      </c>
      <c r="G345" s="13">
        <f t="shared" si="151"/>
        <v>7171.2000000000007</v>
      </c>
      <c r="H345" s="14">
        <f t="shared" si="151"/>
        <v>7171.2000000000007</v>
      </c>
      <c r="I345" s="15">
        <f t="shared" si="145"/>
        <v>18230.400000000001</v>
      </c>
      <c r="J345" s="15">
        <f t="shared" si="146"/>
        <v>95812.54420042409</v>
      </c>
      <c r="K345" s="15">
        <f t="shared" si="152"/>
        <v>4533153.4461967144</v>
      </c>
      <c r="L345" s="15">
        <f t="shared" si="153"/>
        <v>0</v>
      </c>
      <c r="N345" s="2">
        <v>42284</v>
      </c>
      <c r="O345" s="42">
        <f t="shared" si="147"/>
        <v>0.4663605493184324</v>
      </c>
      <c r="P345" s="12">
        <f t="shared" si="154"/>
        <v>40293.551461112562</v>
      </c>
      <c r="Q345" s="12">
        <f t="shared" si="155"/>
        <v>2230.3951807228914</v>
      </c>
      <c r="R345" s="12">
        <f t="shared" si="156"/>
        <v>2297.307036144578</v>
      </c>
      <c r="S345" s="13">
        <f t="shared" si="157"/>
        <v>7171.2000000000007</v>
      </c>
      <c r="T345" s="13">
        <f t="shared" si="142"/>
        <v>0</v>
      </c>
      <c r="U345" s="14">
        <v>0</v>
      </c>
      <c r="V345" s="15">
        <f t="shared" si="141"/>
        <v>7171.2000000000007</v>
      </c>
      <c r="W345" s="15">
        <f t="shared" si="158"/>
        <v>30825.044424967982</v>
      </c>
      <c r="X345" s="15">
        <f t="shared" si="166"/>
        <v>6518000</v>
      </c>
      <c r="Y345" s="15">
        <f t="shared" si="162"/>
        <v>6312724.3777823588</v>
      </c>
      <c r="Z345" s="15">
        <f t="shared" si="159"/>
        <v>6518000</v>
      </c>
      <c r="AB345" s="2">
        <v>42284</v>
      </c>
      <c r="AC345" s="12">
        <f t="shared" si="148"/>
        <v>13316.008761225194</v>
      </c>
      <c r="AD345" s="12">
        <f t="shared" si="160"/>
        <v>874.59936560240953</v>
      </c>
      <c r="AE345" s="12">
        <f t="shared" si="165"/>
        <v>900.83734657048183</v>
      </c>
      <c r="AF345" s="34">
        <f t="shared" si="143"/>
        <v>86400</v>
      </c>
      <c r="AG345" s="36">
        <f t="shared" si="144"/>
        <v>0</v>
      </c>
      <c r="AH345" s="15">
        <f t="shared" si="161"/>
        <v>12415.171414654711</v>
      </c>
      <c r="AI345" s="15">
        <f t="shared" si="163"/>
        <v>12415.171414654711</v>
      </c>
      <c r="AJ345" s="15">
        <f t="shared" si="164"/>
        <v>0</v>
      </c>
    </row>
    <row r="346" spans="1:36" x14ac:dyDescent="0.15">
      <c r="A346" s="2">
        <v>42285</v>
      </c>
      <c r="B346" s="42">
        <v>0.86885000899999998</v>
      </c>
      <c r="C346" s="12">
        <f t="shared" si="149"/>
        <v>75068.640777599998</v>
      </c>
      <c r="D346" s="12">
        <f>Výpar!$N$18/31</f>
        <v>7808.3674698795176</v>
      </c>
      <c r="E346" s="12">
        <f t="shared" si="150"/>
        <v>8042.6184939759032</v>
      </c>
      <c r="F346" s="13">
        <f t="shared" si="167"/>
        <v>11664</v>
      </c>
      <c r="G346" s="13">
        <f t="shared" si="151"/>
        <v>7171.2000000000007</v>
      </c>
      <c r="H346" s="14">
        <f t="shared" si="151"/>
        <v>7171.2000000000007</v>
      </c>
      <c r="I346" s="15">
        <f t="shared" si="145"/>
        <v>26006.400000000001</v>
      </c>
      <c r="J346" s="15">
        <f t="shared" si="146"/>
        <v>41019.622283624092</v>
      </c>
      <c r="K346" s="15">
        <f t="shared" si="152"/>
        <v>4574173.0684803389</v>
      </c>
      <c r="L346" s="15">
        <f t="shared" si="153"/>
        <v>0</v>
      </c>
      <c r="N346" s="2">
        <v>42285</v>
      </c>
      <c r="O346" s="42">
        <f t="shared" si="147"/>
        <v>0.28675833388476046</v>
      </c>
      <c r="P346" s="12">
        <f t="shared" si="154"/>
        <v>24775.920047643303</v>
      </c>
      <c r="Q346" s="12">
        <f t="shared" si="155"/>
        <v>2230.3951807228914</v>
      </c>
      <c r="R346" s="12">
        <f t="shared" si="156"/>
        <v>2297.307036144578</v>
      </c>
      <c r="S346" s="13">
        <f t="shared" si="157"/>
        <v>7171.2000000000007</v>
      </c>
      <c r="T346" s="13">
        <f t="shared" si="142"/>
        <v>82252.800000000003</v>
      </c>
      <c r="U346" s="14">
        <v>0</v>
      </c>
      <c r="V346" s="15">
        <f t="shared" si="141"/>
        <v>7171.2000000000007</v>
      </c>
      <c r="W346" s="15">
        <f t="shared" si="158"/>
        <v>97560.213011498723</v>
      </c>
      <c r="X346" s="15">
        <f t="shared" si="166"/>
        <v>6518000</v>
      </c>
      <c r="Y346" s="15">
        <f t="shared" si="162"/>
        <v>6410284.5907938574</v>
      </c>
      <c r="Z346" s="15">
        <f t="shared" si="159"/>
        <v>6518000</v>
      </c>
      <c r="AB346" s="2">
        <v>42285</v>
      </c>
      <c r="AC346" s="12">
        <f t="shared" si="148"/>
        <v>8187.820543449403</v>
      </c>
      <c r="AD346" s="12">
        <f t="shared" si="160"/>
        <v>874.59936560240953</v>
      </c>
      <c r="AE346" s="12">
        <f t="shared" si="165"/>
        <v>900.83734657048183</v>
      </c>
      <c r="AF346" s="34">
        <f t="shared" si="143"/>
        <v>86400</v>
      </c>
      <c r="AG346" s="36">
        <f t="shared" si="144"/>
        <v>86400</v>
      </c>
      <c r="AH346" s="15">
        <f t="shared" si="161"/>
        <v>-79113.016803121078</v>
      </c>
      <c r="AI346" s="15">
        <f t="shared" si="163"/>
        <v>0</v>
      </c>
      <c r="AJ346" s="15">
        <f t="shared" si="164"/>
        <v>0</v>
      </c>
    </row>
    <row r="347" spans="1:36" x14ac:dyDescent="0.15">
      <c r="A347" s="2">
        <v>42286</v>
      </c>
      <c r="B347" s="42">
        <v>1.31965884</v>
      </c>
      <c r="C347" s="12">
        <f t="shared" si="149"/>
        <v>114018.523776</v>
      </c>
      <c r="D347" s="12">
        <f>Výpar!$N$18/31</f>
        <v>7808.3674698795176</v>
      </c>
      <c r="E347" s="12">
        <f t="shared" si="150"/>
        <v>8042.6184939759032</v>
      </c>
      <c r="F347" s="13">
        <f t="shared" si="167"/>
        <v>11664</v>
      </c>
      <c r="G347" s="13">
        <f t="shared" si="151"/>
        <v>7171.2000000000007</v>
      </c>
      <c r="H347" s="14">
        <f t="shared" si="151"/>
        <v>7171.2000000000007</v>
      </c>
      <c r="I347" s="15">
        <f t="shared" si="145"/>
        <v>26006.400000000001</v>
      </c>
      <c r="J347" s="15">
        <f t="shared" si="146"/>
        <v>79969.505282024096</v>
      </c>
      <c r="K347" s="15">
        <f t="shared" si="152"/>
        <v>4654142.5737623628</v>
      </c>
      <c r="L347" s="15">
        <f t="shared" si="153"/>
        <v>0</v>
      </c>
      <c r="N347" s="2">
        <v>42286</v>
      </c>
      <c r="O347" s="42">
        <f t="shared" si="147"/>
        <v>0.43554487694629895</v>
      </c>
      <c r="P347" s="12">
        <f t="shared" si="154"/>
        <v>37631.07736816023</v>
      </c>
      <c r="Q347" s="12">
        <f t="shared" si="155"/>
        <v>2230.3951807228914</v>
      </c>
      <c r="R347" s="12">
        <f t="shared" si="156"/>
        <v>2297.307036144578</v>
      </c>
      <c r="S347" s="13">
        <f t="shared" si="157"/>
        <v>7171.2000000000007</v>
      </c>
      <c r="T347" s="13">
        <f t="shared" si="142"/>
        <v>0</v>
      </c>
      <c r="U347" s="14">
        <v>0</v>
      </c>
      <c r="V347" s="15">
        <f t="shared" si="141"/>
        <v>7171.2000000000007</v>
      </c>
      <c r="W347" s="15">
        <f t="shared" si="158"/>
        <v>28162.57033201565</v>
      </c>
      <c r="X347" s="15">
        <f t="shared" si="166"/>
        <v>6518000</v>
      </c>
      <c r="Y347" s="15">
        <f t="shared" si="162"/>
        <v>6438447.1611258732</v>
      </c>
      <c r="Z347" s="15">
        <f t="shared" si="159"/>
        <v>6518000</v>
      </c>
      <c r="AB347" s="2">
        <v>42286</v>
      </c>
      <c r="AC347" s="12">
        <f t="shared" si="148"/>
        <v>12436.127810981714</v>
      </c>
      <c r="AD347" s="12">
        <f t="shared" si="160"/>
        <v>874.59936560240953</v>
      </c>
      <c r="AE347" s="12">
        <f t="shared" si="165"/>
        <v>900.83734657048183</v>
      </c>
      <c r="AF347" s="34">
        <f t="shared" si="143"/>
        <v>86400</v>
      </c>
      <c r="AG347" s="36">
        <f t="shared" si="144"/>
        <v>0</v>
      </c>
      <c r="AH347" s="15">
        <f t="shared" si="161"/>
        <v>11535.290464411231</v>
      </c>
      <c r="AI347" s="15">
        <f t="shared" si="163"/>
        <v>11535.290464411231</v>
      </c>
      <c r="AJ347" s="15">
        <f t="shared" si="164"/>
        <v>0</v>
      </c>
    </row>
    <row r="348" spans="1:36" x14ac:dyDescent="0.15">
      <c r="A348" s="2">
        <v>42287</v>
      </c>
      <c r="B348" s="42">
        <v>0.28627686000000002</v>
      </c>
      <c r="C348" s="12">
        <f t="shared" si="149"/>
        <v>24734.320704000002</v>
      </c>
      <c r="D348" s="12">
        <f>Výpar!$N$18/31</f>
        <v>7808.3674698795176</v>
      </c>
      <c r="E348" s="12">
        <f t="shared" si="150"/>
        <v>8042.6184939759032</v>
      </c>
      <c r="F348" s="13">
        <f t="shared" si="167"/>
        <v>11664</v>
      </c>
      <c r="G348" s="13">
        <f t="shared" si="151"/>
        <v>7171.2000000000007</v>
      </c>
      <c r="H348" s="14">
        <f t="shared" si="151"/>
        <v>7171.2000000000007</v>
      </c>
      <c r="I348" s="15">
        <f t="shared" si="145"/>
        <v>26006.400000000001</v>
      </c>
      <c r="J348" s="15">
        <f t="shared" si="146"/>
        <v>-9314.697789975904</v>
      </c>
      <c r="K348" s="15">
        <f t="shared" si="152"/>
        <v>4644827.8759723874</v>
      </c>
      <c r="L348" s="15">
        <f t="shared" si="153"/>
        <v>0</v>
      </c>
      <c r="N348" s="2">
        <v>42287</v>
      </c>
      <c r="O348" s="42">
        <f t="shared" si="147"/>
        <v>9.4483828685050786E-2</v>
      </c>
      <c r="P348" s="12">
        <f t="shared" si="154"/>
        <v>8163.402798388388</v>
      </c>
      <c r="Q348" s="12">
        <f t="shared" si="155"/>
        <v>2230.3951807228914</v>
      </c>
      <c r="R348" s="12">
        <f t="shared" si="156"/>
        <v>2297.307036144578</v>
      </c>
      <c r="S348" s="13">
        <f t="shared" si="157"/>
        <v>7171.2000000000007</v>
      </c>
      <c r="T348" s="13">
        <f t="shared" si="142"/>
        <v>82252.800000000003</v>
      </c>
      <c r="U348" s="14">
        <v>0</v>
      </c>
      <c r="V348" s="15">
        <f t="shared" si="141"/>
        <v>7171.2000000000007</v>
      </c>
      <c r="W348" s="15">
        <f t="shared" si="158"/>
        <v>80947.695762243806</v>
      </c>
      <c r="X348" s="15">
        <f t="shared" si="166"/>
        <v>6518000</v>
      </c>
      <c r="Y348" s="15">
        <f t="shared" si="162"/>
        <v>6519394.8568881173</v>
      </c>
      <c r="Z348" s="15">
        <f t="shared" si="159"/>
        <v>6518000</v>
      </c>
      <c r="AB348" s="2">
        <v>42287</v>
      </c>
      <c r="AC348" s="12">
        <f t="shared" si="148"/>
        <v>2697.8000013143683</v>
      </c>
      <c r="AD348" s="12">
        <f t="shared" si="160"/>
        <v>874.59936560240953</v>
      </c>
      <c r="AE348" s="12">
        <f t="shared" si="165"/>
        <v>900.83734657048183</v>
      </c>
      <c r="AF348" s="34">
        <f t="shared" si="143"/>
        <v>86400</v>
      </c>
      <c r="AG348" s="36">
        <f t="shared" si="144"/>
        <v>86400</v>
      </c>
      <c r="AH348" s="15">
        <f t="shared" si="161"/>
        <v>-84603.037345256103</v>
      </c>
      <c r="AI348" s="15">
        <f t="shared" si="163"/>
        <v>0</v>
      </c>
      <c r="AJ348" s="15">
        <f t="shared" si="164"/>
        <v>0</v>
      </c>
    </row>
    <row r="349" spans="1:36" x14ac:dyDescent="0.15">
      <c r="A349" s="2">
        <v>42288</v>
      </c>
      <c r="B349" s="42">
        <v>0.663854206</v>
      </c>
      <c r="C349" s="12">
        <f t="shared" si="149"/>
        <v>57357.003398400004</v>
      </c>
      <c r="D349" s="12">
        <f>Výpar!$N$18/31</f>
        <v>7808.3674698795176</v>
      </c>
      <c r="E349" s="12">
        <f t="shared" si="150"/>
        <v>8042.6184939759032</v>
      </c>
      <c r="F349" s="13">
        <f t="shared" si="167"/>
        <v>11664</v>
      </c>
      <c r="G349" s="13">
        <f t="shared" si="151"/>
        <v>7171.2000000000007</v>
      </c>
      <c r="H349" s="14">
        <f t="shared" si="151"/>
        <v>7171.2000000000007</v>
      </c>
      <c r="I349" s="15">
        <f t="shared" si="145"/>
        <v>26006.400000000001</v>
      </c>
      <c r="J349" s="15">
        <f t="shared" si="146"/>
        <v>23307.984904424098</v>
      </c>
      <c r="K349" s="15">
        <f t="shared" si="152"/>
        <v>4668135.8608768117</v>
      </c>
      <c r="L349" s="15">
        <f t="shared" si="153"/>
        <v>0</v>
      </c>
      <c r="N349" s="2">
        <v>42288</v>
      </c>
      <c r="O349" s="42">
        <f t="shared" si="147"/>
        <v>0.2191007930978229</v>
      </c>
      <c r="P349" s="12">
        <f t="shared" si="154"/>
        <v>18930.3085236519</v>
      </c>
      <c r="Q349" s="12">
        <f t="shared" si="155"/>
        <v>2230.3951807228914</v>
      </c>
      <c r="R349" s="12">
        <f t="shared" si="156"/>
        <v>2297.307036144578</v>
      </c>
      <c r="S349" s="13">
        <f t="shared" si="157"/>
        <v>7171.2000000000007</v>
      </c>
      <c r="T349" s="13">
        <f t="shared" si="142"/>
        <v>0</v>
      </c>
      <c r="U349" s="14">
        <v>0</v>
      </c>
      <c r="V349" s="15">
        <f t="shared" si="141"/>
        <v>7171.2000000000007</v>
      </c>
      <c r="W349" s="15">
        <f t="shared" si="158"/>
        <v>9461.8014875073204</v>
      </c>
      <c r="X349" s="15">
        <f t="shared" si="166"/>
        <v>6518000</v>
      </c>
      <c r="Y349" s="15">
        <f t="shared" si="162"/>
        <v>6528856.6583756246</v>
      </c>
      <c r="Z349" s="15">
        <f t="shared" si="159"/>
        <v>6518000</v>
      </c>
      <c r="AB349" s="2">
        <v>42288</v>
      </c>
      <c r="AC349" s="12">
        <f t="shared" si="148"/>
        <v>6255.992460652772</v>
      </c>
      <c r="AD349" s="12">
        <f t="shared" si="160"/>
        <v>874.59936560240953</v>
      </c>
      <c r="AE349" s="12">
        <f t="shared" si="165"/>
        <v>900.83734657048183</v>
      </c>
      <c r="AF349" s="34">
        <f t="shared" si="143"/>
        <v>86400</v>
      </c>
      <c r="AG349" s="36">
        <f t="shared" si="144"/>
        <v>0</v>
      </c>
      <c r="AH349" s="15">
        <f t="shared" si="161"/>
        <v>5355.1551140822903</v>
      </c>
      <c r="AI349" s="15">
        <f t="shared" si="163"/>
        <v>5355.1551140822903</v>
      </c>
      <c r="AJ349" s="15">
        <f t="shared" si="164"/>
        <v>0</v>
      </c>
    </row>
    <row r="350" spans="1:36" x14ac:dyDescent="0.15">
      <c r="A350" s="2">
        <v>42289</v>
      </c>
      <c r="B350" s="42">
        <v>0.30648586999999999</v>
      </c>
      <c r="C350" s="12">
        <f t="shared" si="149"/>
        <v>26480.379167999999</v>
      </c>
      <c r="D350" s="12">
        <f>Výpar!$N$18/31</f>
        <v>7808.3674698795176</v>
      </c>
      <c r="E350" s="12">
        <f t="shared" si="150"/>
        <v>8042.6184939759032</v>
      </c>
      <c r="F350" s="13">
        <f t="shared" si="167"/>
        <v>11664</v>
      </c>
      <c r="G350" s="13">
        <f t="shared" si="151"/>
        <v>7171.2000000000007</v>
      </c>
      <c r="H350" s="14">
        <f t="shared" si="151"/>
        <v>7171.2000000000007</v>
      </c>
      <c r="I350" s="15">
        <f t="shared" si="145"/>
        <v>26006.400000000001</v>
      </c>
      <c r="J350" s="15">
        <f t="shared" si="146"/>
        <v>-7568.6393259759061</v>
      </c>
      <c r="K350" s="15">
        <f t="shared" si="152"/>
        <v>4660567.2215508353</v>
      </c>
      <c r="L350" s="15">
        <f t="shared" si="153"/>
        <v>0</v>
      </c>
      <c r="N350" s="2">
        <v>42289</v>
      </c>
      <c r="O350" s="42">
        <f t="shared" si="147"/>
        <v>0.10115368191291725</v>
      </c>
      <c r="P350" s="12">
        <f t="shared" si="154"/>
        <v>8739.6781172760511</v>
      </c>
      <c r="Q350" s="12">
        <f t="shared" si="155"/>
        <v>2230.3951807228914</v>
      </c>
      <c r="R350" s="12">
        <f t="shared" si="156"/>
        <v>2297.307036144578</v>
      </c>
      <c r="S350" s="13">
        <f t="shared" si="157"/>
        <v>7171.2000000000007</v>
      </c>
      <c r="T350" s="13">
        <f t="shared" si="142"/>
        <v>82252.800000000003</v>
      </c>
      <c r="U350" s="14">
        <v>0</v>
      </c>
      <c r="V350" s="15">
        <f t="shared" si="141"/>
        <v>7171.2000000000007</v>
      </c>
      <c r="W350" s="15">
        <f t="shared" si="158"/>
        <v>81523.971081131473</v>
      </c>
      <c r="X350" s="15">
        <f t="shared" si="166"/>
        <v>6518000</v>
      </c>
      <c r="Y350" s="15">
        <f t="shared" si="162"/>
        <v>6610380.6294567557</v>
      </c>
      <c r="Z350" s="15">
        <f t="shared" si="159"/>
        <v>6518000</v>
      </c>
      <c r="AB350" s="2">
        <v>42289</v>
      </c>
      <c r="AC350" s="12">
        <f t="shared" si="148"/>
        <v>2888.2445493108848</v>
      </c>
      <c r="AD350" s="12">
        <f t="shared" si="160"/>
        <v>874.59936560240953</v>
      </c>
      <c r="AE350" s="12">
        <f t="shared" si="165"/>
        <v>900.83734657048183</v>
      </c>
      <c r="AF350" s="34">
        <f t="shared" si="143"/>
        <v>86400</v>
      </c>
      <c r="AG350" s="36">
        <f t="shared" si="144"/>
        <v>86400</v>
      </c>
      <c r="AH350" s="15">
        <f t="shared" si="161"/>
        <v>-84412.592797259596</v>
      </c>
      <c r="AI350" s="15">
        <f t="shared" si="163"/>
        <v>0</v>
      </c>
      <c r="AJ350" s="15">
        <f t="shared" si="164"/>
        <v>0</v>
      </c>
    </row>
    <row r="351" spans="1:36" x14ac:dyDescent="0.15">
      <c r="A351" s="2">
        <v>42290</v>
      </c>
      <c r="B351" s="42">
        <v>0.331073063</v>
      </c>
      <c r="C351" s="12">
        <f t="shared" si="149"/>
        <v>28604.7126432</v>
      </c>
      <c r="D351" s="12">
        <f>Výpar!$N$18/31</f>
        <v>7808.3674698795176</v>
      </c>
      <c r="E351" s="12">
        <f t="shared" si="150"/>
        <v>8042.6184939759032</v>
      </c>
      <c r="F351" s="13">
        <f t="shared" si="167"/>
        <v>11664</v>
      </c>
      <c r="G351" s="13">
        <f t="shared" si="151"/>
        <v>7171.2000000000007</v>
      </c>
      <c r="H351" s="14">
        <f t="shared" si="151"/>
        <v>7171.2000000000007</v>
      </c>
      <c r="I351" s="15">
        <f t="shared" si="145"/>
        <v>26006.400000000001</v>
      </c>
      <c r="J351" s="15">
        <f t="shared" si="146"/>
        <v>-5444.3058507759051</v>
      </c>
      <c r="K351" s="15">
        <f t="shared" si="152"/>
        <v>4655122.9157000594</v>
      </c>
      <c r="L351" s="15">
        <f t="shared" si="153"/>
        <v>0</v>
      </c>
      <c r="N351" s="2">
        <v>42290</v>
      </c>
      <c r="O351" s="42">
        <f t="shared" si="147"/>
        <v>0.10926852616284469</v>
      </c>
      <c r="P351" s="12">
        <f t="shared" si="154"/>
        <v>9440.8006604697803</v>
      </c>
      <c r="Q351" s="12">
        <f t="shared" si="155"/>
        <v>2230.3951807228914</v>
      </c>
      <c r="R351" s="12">
        <f t="shared" si="156"/>
        <v>2297.307036144578</v>
      </c>
      <c r="S351" s="13">
        <f t="shared" si="157"/>
        <v>7171.2000000000007</v>
      </c>
      <c r="T351" s="13">
        <f t="shared" si="142"/>
        <v>0</v>
      </c>
      <c r="U351" s="14">
        <v>0</v>
      </c>
      <c r="V351" s="15">
        <f t="shared" si="141"/>
        <v>7171.2000000000007</v>
      </c>
      <c r="W351" s="15">
        <f t="shared" si="158"/>
        <v>-27.706375674799347</v>
      </c>
      <c r="X351" s="15">
        <f t="shared" si="166"/>
        <v>6517972.2936243257</v>
      </c>
      <c r="Y351" s="15">
        <f t="shared" si="162"/>
        <v>6610325.216705407</v>
      </c>
      <c r="Z351" s="15">
        <f t="shared" si="159"/>
        <v>6518000</v>
      </c>
      <c r="AB351" s="2">
        <v>42290</v>
      </c>
      <c r="AC351" s="12">
        <f t="shared" si="148"/>
        <v>3119.9479755246439</v>
      </c>
      <c r="AD351" s="12">
        <f t="shared" si="160"/>
        <v>874.59936560240953</v>
      </c>
      <c r="AE351" s="12">
        <f t="shared" si="165"/>
        <v>900.83734657048183</v>
      </c>
      <c r="AF351" s="34">
        <f t="shared" si="143"/>
        <v>86400</v>
      </c>
      <c r="AG351" s="36">
        <f t="shared" si="144"/>
        <v>0</v>
      </c>
      <c r="AH351" s="15">
        <f t="shared" si="161"/>
        <v>2219.1106289541622</v>
      </c>
      <c r="AI351" s="15">
        <f t="shared" si="163"/>
        <v>2219.1106289541622</v>
      </c>
      <c r="AJ351" s="15">
        <f t="shared" si="164"/>
        <v>0</v>
      </c>
    </row>
    <row r="352" spans="1:36" x14ac:dyDescent="0.15">
      <c r="A352" s="2">
        <v>42291</v>
      </c>
      <c r="B352" s="42">
        <v>0.41009631400000002</v>
      </c>
      <c r="C352" s="12">
        <f t="shared" si="149"/>
        <v>35432.321529599998</v>
      </c>
      <c r="D352" s="12">
        <f>Výpar!$N$18/31</f>
        <v>7808.3674698795176</v>
      </c>
      <c r="E352" s="12">
        <f t="shared" si="150"/>
        <v>8042.6184939759032</v>
      </c>
      <c r="F352" s="13">
        <f t="shared" si="167"/>
        <v>11664</v>
      </c>
      <c r="G352" s="13">
        <f t="shared" si="151"/>
        <v>7171.2000000000007</v>
      </c>
      <c r="H352" s="14">
        <f t="shared" si="151"/>
        <v>7171.2000000000007</v>
      </c>
      <c r="I352" s="15">
        <f t="shared" si="145"/>
        <v>26006.400000000001</v>
      </c>
      <c r="J352" s="15">
        <f t="shared" si="146"/>
        <v>1383.3030356240924</v>
      </c>
      <c r="K352" s="15">
        <f t="shared" si="152"/>
        <v>4656506.2187356837</v>
      </c>
      <c r="L352" s="15">
        <f t="shared" si="153"/>
        <v>0</v>
      </c>
      <c r="N352" s="2">
        <v>42291</v>
      </c>
      <c r="O352" s="42">
        <f t="shared" si="147"/>
        <v>0.13534963977300432</v>
      </c>
      <c r="P352" s="12">
        <f t="shared" si="154"/>
        <v>11694.208876387573</v>
      </c>
      <c r="Q352" s="12">
        <f t="shared" si="155"/>
        <v>2230.3951807228914</v>
      </c>
      <c r="R352" s="12">
        <f t="shared" si="156"/>
        <v>2297.307036144578</v>
      </c>
      <c r="S352" s="13">
        <f t="shared" si="157"/>
        <v>7171.2000000000007</v>
      </c>
      <c r="T352" s="13">
        <f t="shared" si="142"/>
        <v>82252.800000000003</v>
      </c>
      <c r="U352" s="14">
        <v>0</v>
      </c>
      <c r="V352" s="15">
        <f t="shared" si="141"/>
        <v>7171.2000000000007</v>
      </c>
      <c r="W352" s="15">
        <f t="shared" si="158"/>
        <v>84478.501840243</v>
      </c>
      <c r="X352" s="15">
        <f t="shared" si="166"/>
        <v>6518000</v>
      </c>
      <c r="Y352" s="15">
        <f t="shared" si="162"/>
        <v>6694803.7185456501</v>
      </c>
      <c r="Z352" s="15">
        <f t="shared" si="159"/>
        <v>6518000</v>
      </c>
      <c r="AB352" s="2">
        <v>42291</v>
      </c>
      <c r="AC352" s="12">
        <f t="shared" si="148"/>
        <v>3864.6429070383733</v>
      </c>
      <c r="AD352" s="12">
        <f t="shared" si="160"/>
        <v>874.59936560240953</v>
      </c>
      <c r="AE352" s="12">
        <f t="shared" si="165"/>
        <v>900.83734657048183</v>
      </c>
      <c r="AF352" s="34">
        <f t="shared" si="143"/>
        <v>86400</v>
      </c>
      <c r="AG352" s="36">
        <f t="shared" si="144"/>
        <v>86400</v>
      </c>
      <c r="AH352" s="15">
        <f t="shared" si="161"/>
        <v>-83436.194439532104</v>
      </c>
      <c r="AI352" s="15">
        <f t="shared" si="163"/>
        <v>0</v>
      </c>
      <c r="AJ352" s="15">
        <f t="shared" si="164"/>
        <v>0</v>
      </c>
    </row>
    <row r="353" spans="1:36" x14ac:dyDescent="0.15">
      <c r="A353" s="2">
        <v>42292</v>
      </c>
      <c r="B353" s="42">
        <v>0.425148362</v>
      </c>
      <c r="C353" s="12">
        <f t="shared" si="149"/>
        <v>36732.818476799999</v>
      </c>
      <c r="D353" s="12">
        <f>Výpar!$N$18/31</f>
        <v>7808.3674698795176</v>
      </c>
      <c r="E353" s="12">
        <f t="shared" si="150"/>
        <v>8042.6184939759032</v>
      </c>
      <c r="F353" s="13">
        <f t="shared" si="167"/>
        <v>11664</v>
      </c>
      <c r="G353" s="13">
        <f t="shared" si="151"/>
        <v>7171.2000000000007</v>
      </c>
      <c r="H353" s="14">
        <f t="shared" si="151"/>
        <v>7171.2000000000007</v>
      </c>
      <c r="I353" s="15">
        <f t="shared" si="145"/>
        <v>26006.400000000001</v>
      </c>
      <c r="J353" s="15">
        <f t="shared" si="146"/>
        <v>2683.7999828240936</v>
      </c>
      <c r="K353" s="15">
        <f t="shared" si="152"/>
        <v>4659190.0187185081</v>
      </c>
      <c r="L353" s="15">
        <f t="shared" si="153"/>
        <v>0</v>
      </c>
      <c r="N353" s="2">
        <v>42292</v>
      </c>
      <c r="O353" s="42">
        <f t="shared" si="147"/>
        <v>0.1403174709997097</v>
      </c>
      <c r="P353" s="12">
        <f t="shared" si="154"/>
        <v>12123.429494374919</v>
      </c>
      <c r="Q353" s="12">
        <f t="shared" si="155"/>
        <v>2230.3951807228914</v>
      </c>
      <c r="R353" s="12">
        <f t="shared" si="156"/>
        <v>2297.307036144578</v>
      </c>
      <c r="S353" s="13">
        <f t="shared" si="157"/>
        <v>7171.2000000000007</v>
      </c>
      <c r="T353" s="13">
        <f t="shared" si="142"/>
        <v>0</v>
      </c>
      <c r="U353" s="14">
        <v>0</v>
      </c>
      <c r="V353" s="15">
        <f t="shared" si="141"/>
        <v>7171.2000000000007</v>
      </c>
      <c r="W353" s="15">
        <f t="shared" si="158"/>
        <v>2654.9224582303395</v>
      </c>
      <c r="X353" s="15">
        <f t="shared" si="166"/>
        <v>6518000</v>
      </c>
      <c r="Y353" s="15">
        <f t="shared" si="162"/>
        <v>6697458.6410038806</v>
      </c>
      <c r="Z353" s="15">
        <f t="shared" si="159"/>
        <v>6518000</v>
      </c>
      <c r="AB353" s="2">
        <v>42292</v>
      </c>
      <c r="AC353" s="12">
        <f t="shared" si="148"/>
        <v>4006.4895624550359</v>
      </c>
      <c r="AD353" s="12">
        <f t="shared" si="160"/>
        <v>874.59936560240953</v>
      </c>
      <c r="AE353" s="12">
        <f t="shared" si="165"/>
        <v>900.83734657048183</v>
      </c>
      <c r="AF353" s="34">
        <f t="shared" si="143"/>
        <v>86400</v>
      </c>
      <c r="AG353" s="36">
        <f t="shared" si="144"/>
        <v>0</v>
      </c>
      <c r="AH353" s="15">
        <f t="shared" si="161"/>
        <v>3105.6522158845542</v>
      </c>
      <c r="AI353" s="15">
        <f t="shared" si="163"/>
        <v>3105.6522158845542</v>
      </c>
      <c r="AJ353" s="15">
        <f t="shared" si="164"/>
        <v>0</v>
      </c>
    </row>
    <row r="354" spans="1:36" x14ac:dyDescent="0.15">
      <c r="A354" s="2">
        <v>42293</v>
      </c>
      <c r="B354" s="42">
        <v>0.41817860899999998</v>
      </c>
      <c r="C354" s="12">
        <f t="shared" si="149"/>
        <v>36130.631817599999</v>
      </c>
      <c r="D354" s="12">
        <f>Výpar!$N$18/31</f>
        <v>7808.3674698795176</v>
      </c>
      <c r="E354" s="12">
        <f t="shared" si="150"/>
        <v>8042.6184939759032</v>
      </c>
      <c r="F354" s="13">
        <f t="shared" si="167"/>
        <v>11664</v>
      </c>
      <c r="G354" s="13">
        <f t="shared" si="151"/>
        <v>7171.2000000000007</v>
      </c>
      <c r="H354" s="14">
        <f t="shared" si="151"/>
        <v>7171.2000000000007</v>
      </c>
      <c r="I354" s="15">
        <f t="shared" si="145"/>
        <v>26006.400000000001</v>
      </c>
      <c r="J354" s="15">
        <f t="shared" si="146"/>
        <v>2081.613323624093</v>
      </c>
      <c r="K354" s="15">
        <f t="shared" si="152"/>
        <v>4661271.6320421323</v>
      </c>
      <c r="L354" s="15">
        <f t="shared" si="153"/>
        <v>0</v>
      </c>
      <c r="N354" s="2">
        <v>42293</v>
      </c>
      <c r="O354" s="42">
        <f t="shared" si="147"/>
        <v>0.13801714903715526</v>
      </c>
      <c r="P354" s="12">
        <f t="shared" si="154"/>
        <v>11924.681676810214</v>
      </c>
      <c r="Q354" s="12">
        <f t="shared" si="155"/>
        <v>2230.3951807228914</v>
      </c>
      <c r="R354" s="12">
        <f t="shared" si="156"/>
        <v>2297.307036144578</v>
      </c>
      <c r="S354" s="13">
        <f t="shared" si="157"/>
        <v>7171.2000000000007</v>
      </c>
      <c r="T354" s="13">
        <f t="shared" si="142"/>
        <v>82252.800000000003</v>
      </c>
      <c r="U354" s="14">
        <v>0</v>
      </c>
      <c r="V354" s="15">
        <f t="shared" si="141"/>
        <v>7171.2000000000007</v>
      </c>
      <c r="W354" s="15">
        <f t="shared" si="158"/>
        <v>84708.974640665634</v>
      </c>
      <c r="X354" s="15">
        <f t="shared" si="166"/>
        <v>6518000</v>
      </c>
      <c r="Y354" s="15">
        <f t="shared" si="162"/>
        <v>6782167.6156445462</v>
      </c>
      <c r="Z354" s="15">
        <f t="shared" si="159"/>
        <v>6518000</v>
      </c>
      <c r="AB354" s="2">
        <v>42293</v>
      </c>
      <c r="AC354" s="12">
        <f t="shared" si="148"/>
        <v>3940.8083905553549</v>
      </c>
      <c r="AD354" s="12">
        <f t="shared" si="160"/>
        <v>874.59936560240953</v>
      </c>
      <c r="AE354" s="12">
        <f t="shared" si="165"/>
        <v>900.83734657048183</v>
      </c>
      <c r="AF354" s="34">
        <f t="shared" si="143"/>
        <v>86400</v>
      </c>
      <c r="AG354" s="36">
        <f t="shared" si="144"/>
        <v>86400</v>
      </c>
      <c r="AH354" s="15">
        <f t="shared" si="161"/>
        <v>-83360.028956015129</v>
      </c>
      <c r="AI354" s="15">
        <f t="shared" si="163"/>
        <v>0</v>
      </c>
      <c r="AJ354" s="15">
        <f t="shared" si="164"/>
        <v>0</v>
      </c>
    </row>
    <row r="355" spans="1:36" x14ac:dyDescent="0.15">
      <c r="A355" s="2">
        <v>42294</v>
      </c>
      <c r="B355" s="42">
        <v>0.61930668899999997</v>
      </c>
      <c r="C355" s="12">
        <f t="shared" si="149"/>
        <v>53508.0979296</v>
      </c>
      <c r="D355" s="12">
        <f>Výpar!$N$18/31</f>
        <v>7808.3674698795176</v>
      </c>
      <c r="E355" s="12">
        <f t="shared" si="150"/>
        <v>8042.6184939759032</v>
      </c>
      <c r="F355" s="13">
        <f t="shared" si="167"/>
        <v>11664</v>
      </c>
      <c r="G355" s="13">
        <f t="shared" si="151"/>
        <v>7171.2000000000007</v>
      </c>
      <c r="H355" s="14">
        <f t="shared" si="151"/>
        <v>7171.2000000000007</v>
      </c>
      <c r="I355" s="15">
        <f t="shared" si="145"/>
        <v>26006.400000000001</v>
      </c>
      <c r="J355" s="15">
        <f t="shared" si="146"/>
        <v>19459.079435624095</v>
      </c>
      <c r="K355" s="15">
        <f t="shared" si="152"/>
        <v>4680730.7114777565</v>
      </c>
      <c r="L355" s="15">
        <f t="shared" si="153"/>
        <v>0</v>
      </c>
      <c r="N355" s="2">
        <v>42294</v>
      </c>
      <c r="O355" s="42">
        <f t="shared" si="147"/>
        <v>0.2043981728281567</v>
      </c>
      <c r="P355" s="12">
        <f t="shared" si="154"/>
        <v>17660.00213235274</v>
      </c>
      <c r="Q355" s="12">
        <f t="shared" si="155"/>
        <v>2230.3951807228914</v>
      </c>
      <c r="R355" s="12">
        <f t="shared" si="156"/>
        <v>2297.307036144578</v>
      </c>
      <c r="S355" s="13">
        <f t="shared" si="157"/>
        <v>7171.2000000000007</v>
      </c>
      <c r="T355" s="13">
        <f t="shared" si="142"/>
        <v>0</v>
      </c>
      <c r="U355" s="14">
        <v>0</v>
      </c>
      <c r="V355" s="15">
        <f t="shared" si="141"/>
        <v>7171.2000000000007</v>
      </c>
      <c r="W355" s="15">
        <f t="shared" si="158"/>
        <v>8191.4950962081602</v>
      </c>
      <c r="X355" s="15">
        <f t="shared" si="166"/>
        <v>6518000</v>
      </c>
      <c r="Y355" s="15">
        <f t="shared" si="162"/>
        <v>6790359.1107407548</v>
      </c>
      <c r="Z355" s="15">
        <f t="shared" si="159"/>
        <v>6518000</v>
      </c>
      <c r="AB355" s="2">
        <v>42294</v>
      </c>
      <c r="AC355" s="12">
        <f t="shared" si="148"/>
        <v>5836.1880397814793</v>
      </c>
      <c r="AD355" s="12">
        <f t="shared" si="160"/>
        <v>874.59936560240953</v>
      </c>
      <c r="AE355" s="12">
        <f t="shared" si="165"/>
        <v>900.83734657048183</v>
      </c>
      <c r="AF355" s="34">
        <f t="shared" si="143"/>
        <v>86400</v>
      </c>
      <c r="AG355" s="36">
        <f t="shared" si="144"/>
        <v>0</v>
      </c>
      <c r="AH355" s="15">
        <f t="shared" si="161"/>
        <v>4935.3506932109976</v>
      </c>
      <c r="AI355" s="15">
        <f t="shared" si="163"/>
        <v>4935.3506932109976</v>
      </c>
      <c r="AJ355" s="15">
        <f t="shared" si="164"/>
        <v>0</v>
      </c>
    </row>
    <row r="356" spans="1:36" x14ac:dyDescent="0.15">
      <c r="A356" s="2">
        <v>42295</v>
      </c>
      <c r="B356" s="42">
        <v>0.88286150200000002</v>
      </c>
      <c r="C356" s="12">
        <f t="shared" si="149"/>
        <v>76279.233772799998</v>
      </c>
      <c r="D356" s="12">
        <f>Výpar!$N$18/31</f>
        <v>7808.3674698795176</v>
      </c>
      <c r="E356" s="12">
        <f t="shared" si="150"/>
        <v>8042.6184939759032</v>
      </c>
      <c r="F356" s="13">
        <f t="shared" si="167"/>
        <v>11664</v>
      </c>
      <c r="G356" s="13">
        <f t="shared" si="151"/>
        <v>7171.2000000000007</v>
      </c>
      <c r="H356" s="14">
        <f t="shared" si="151"/>
        <v>7171.2000000000007</v>
      </c>
      <c r="I356" s="15">
        <f t="shared" si="145"/>
        <v>26006.400000000001</v>
      </c>
      <c r="J356" s="15">
        <f t="shared" si="146"/>
        <v>42230.215278824093</v>
      </c>
      <c r="K356" s="15">
        <f t="shared" si="152"/>
        <v>4722960.9267565804</v>
      </c>
      <c r="L356" s="15">
        <f t="shared" si="153"/>
        <v>0</v>
      </c>
      <c r="N356" s="2">
        <v>42295</v>
      </c>
      <c r="O356" s="42">
        <f t="shared" si="147"/>
        <v>0.29138273665428155</v>
      </c>
      <c r="P356" s="12">
        <f t="shared" si="154"/>
        <v>25175.468446929925</v>
      </c>
      <c r="Q356" s="12">
        <f t="shared" si="155"/>
        <v>2230.3951807228914</v>
      </c>
      <c r="R356" s="12">
        <f t="shared" si="156"/>
        <v>2297.307036144578</v>
      </c>
      <c r="S356" s="13">
        <f t="shared" si="157"/>
        <v>7171.2000000000007</v>
      </c>
      <c r="T356" s="13">
        <f t="shared" si="142"/>
        <v>82252.800000000003</v>
      </c>
      <c r="U356" s="14">
        <v>0</v>
      </c>
      <c r="V356" s="15">
        <f t="shared" ref="V356:V369" si="168">SUM(S356+U356)</f>
        <v>7171.2000000000007</v>
      </c>
      <c r="W356" s="15">
        <f t="shared" si="158"/>
        <v>97959.761410785344</v>
      </c>
      <c r="X356" s="15">
        <f t="shared" si="166"/>
        <v>6518000</v>
      </c>
      <c r="Y356" s="15">
        <f t="shared" si="162"/>
        <v>6888318.8721515397</v>
      </c>
      <c r="Z356" s="15">
        <f t="shared" si="159"/>
        <v>6518000</v>
      </c>
      <c r="AB356" s="2">
        <v>42295</v>
      </c>
      <c r="AC356" s="12">
        <f t="shared" si="148"/>
        <v>8319.8612743482136</v>
      </c>
      <c r="AD356" s="12">
        <f t="shared" si="160"/>
        <v>874.59936560240953</v>
      </c>
      <c r="AE356" s="12">
        <f t="shared" si="165"/>
        <v>900.83734657048183</v>
      </c>
      <c r="AF356" s="34">
        <f t="shared" si="143"/>
        <v>86400</v>
      </c>
      <c r="AG356" s="36">
        <f t="shared" si="144"/>
        <v>86400</v>
      </c>
      <c r="AH356" s="15">
        <f t="shared" si="161"/>
        <v>-78980.976072222271</v>
      </c>
      <c r="AI356" s="15">
        <f t="shared" si="163"/>
        <v>0</v>
      </c>
      <c r="AJ356" s="15">
        <f t="shared" si="164"/>
        <v>0</v>
      </c>
    </row>
    <row r="357" spans="1:36" x14ac:dyDescent="0.15">
      <c r="A357" s="2">
        <v>42296</v>
      </c>
      <c r="B357" s="42">
        <v>0.57867924900000001</v>
      </c>
      <c r="C357" s="12">
        <f t="shared" si="149"/>
        <v>49997.887113600002</v>
      </c>
      <c r="D357" s="12">
        <f>Výpar!$N$18/31</f>
        <v>7808.3674698795176</v>
      </c>
      <c r="E357" s="12">
        <f t="shared" si="150"/>
        <v>8042.6184939759032</v>
      </c>
      <c r="F357" s="13">
        <f t="shared" si="167"/>
        <v>11664</v>
      </c>
      <c r="G357" s="13">
        <f t="shared" si="151"/>
        <v>7171.2000000000007</v>
      </c>
      <c r="H357" s="14">
        <f t="shared" si="151"/>
        <v>7171.2000000000007</v>
      </c>
      <c r="I357" s="15">
        <f t="shared" si="145"/>
        <v>26006.400000000001</v>
      </c>
      <c r="J357" s="15">
        <f t="shared" si="146"/>
        <v>15948.868619624096</v>
      </c>
      <c r="K357" s="15">
        <f t="shared" si="152"/>
        <v>4738909.7953762049</v>
      </c>
      <c r="L357" s="15">
        <f t="shared" si="153"/>
        <v>0</v>
      </c>
      <c r="N357" s="2">
        <v>42296</v>
      </c>
      <c r="O357" s="42">
        <f t="shared" si="147"/>
        <v>0.19098934865399125</v>
      </c>
      <c r="P357" s="12">
        <f t="shared" si="154"/>
        <v>16501.479723704844</v>
      </c>
      <c r="Q357" s="12">
        <f t="shared" si="155"/>
        <v>2230.3951807228914</v>
      </c>
      <c r="R357" s="12">
        <f t="shared" si="156"/>
        <v>2297.307036144578</v>
      </c>
      <c r="S357" s="13">
        <f t="shared" si="157"/>
        <v>7171.2000000000007</v>
      </c>
      <c r="T357" s="13">
        <f t="shared" si="142"/>
        <v>0</v>
      </c>
      <c r="U357" s="14">
        <v>0</v>
      </c>
      <c r="V357" s="15">
        <f t="shared" si="168"/>
        <v>7171.2000000000007</v>
      </c>
      <c r="W357" s="15">
        <f t="shared" si="158"/>
        <v>7032.9726875602646</v>
      </c>
      <c r="X357" s="15">
        <f t="shared" si="166"/>
        <v>6518000</v>
      </c>
      <c r="Y357" s="15">
        <f t="shared" si="162"/>
        <v>6895351.8448390998</v>
      </c>
      <c r="Z357" s="15">
        <f t="shared" si="159"/>
        <v>6518000</v>
      </c>
      <c r="AB357" s="2">
        <v>42296</v>
      </c>
      <c r="AC357" s="12">
        <f t="shared" si="148"/>
        <v>5453.3254232032505</v>
      </c>
      <c r="AD357" s="12">
        <f t="shared" si="160"/>
        <v>874.59936560240953</v>
      </c>
      <c r="AE357" s="12">
        <f t="shared" si="165"/>
        <v>900.83734657048183</v>
      </c>
      <c r="AF357" s="34">
        <f t="shared" si="143"/>
        <v>86400</v>
      </c>
      <c r="AG357" s="36">
        <f t="shared" si="144"/>
        <v>0</v>
      </c>
      <c r="AH357" s="15">
        <f t="shared" si="161"/>
        <v>4552.4880766327688</v>
      </c>
      <c r="AI357" s="15">
        <f t="shared" si="163"/>
        <v>4552.4880766327688</v>
      </c>
      <c r="AJ357" s="15">
        <f t="shared" si="164"/>
        <v>0</v>
      </c>
    </row>
    <row r="358" spans="1:36" x14ac:dyDescent="0.15">
      <c r="A358" s="2">
        <v>42297</v>
      </c>
      <c r="B358" s="42">
        <v>0.673310819</v>
      </c>
      <c r="C358" s="12">
        <f t="shared" si="149"/>
        <v>58174.054761600004</v>
      </c>
      <c r="D358" s="12">
        <f>Výpar!$N$18/31</f>
        <v>7808.3674698795176</v>
      </c>
      <c r="E358" s="12">
        <f t="shared" si="150"/>
        <v>8042.6184939759032</v>
      </c>
      <c r="F358" s="13">
        <f t="shared" si="167"/>
        <v>11664</v>
      </c>
      <c r="G358" s="13">
        <f t="shared" si="151"/>
        <v>7171.2000000000007</v>
      </c>
      <c r="H358" s="14">
        <f t="shared" si="151"/>
        <v>7171.2000000000007</v>
      </c>
      <c r="I358" s="15">
        <f t="shared" si="145"/>
        <v>26006.400000000001</v>
      </c>
      <c r="J358" s="15">
        <f t="shared" si="146"/>
        <v>24125.036267624098</v>
      </c>
      <c r="K358" s="15">
        <f t="shared" si="152"/>
        <v>4763034.8316438291</v>
      </c>
      <c r="L358" s="15">
        <f t="shared" si="153"/>
        <v>0</v>
      </c>
      <c r="N358" s="2">
        <v>42297</v>
      </c>
      <c r="O358" s="42">
        <f t="shared" si="147"/>
        <v>0.22222188714165453</v>
      </c>
      <c r="P358" s="12">
        <f t="shared" si="154"/>
        <v>19199.971049038952</v>
      </c>
      <c r="Q358" s="12">
        <f t="shared" si="155"/>
        <v>2230.3951807228914</v>
      </c>
      <c r="R358" s="12">
        <f t="shared" si="156"/>
        <v>2297.307036144578</v>
      </c>
      <c r="S358" s="13">
        <f t="shared" si="157"/>
        <v>7171.2000000000007</v>
      </c>
      <c r="T358" s="13">
        <f t="shared" si="142"/>
        <v>82252.800000000003</v>
      </c>
      <c r="U358" s="14">
        <v>0</v>
      </c>
      <c r="V358" s="15">
        <f t="shared" si="168"/>
        <v>7171.2000000000007</v>
      </c>
      <c r="W358" s="15">
        <f t="shared" si="158"/>
        <v>91984.264012894375</v>
      </c>
      <c r="X358" s="15">
        <f t="shared" si="166"/>
        <v>6518000</v>
      </c>
      <c r="Y358" s="15">
        <f t="shared" si="162"/>
        <v>6987336.1088519944</v>
      </c>
      <c r="Z358" s="15">
        <f t="shared" si="159"/>
        <v>6518000</v>
      </c>
      <c r="AB358" s="2">
        <v>42297</v>
      </c>
      <c r="AC358" s="12">
        <f t="shared" si="148"/>
        <v>6345.1091659422927</v>
      </c>
      <c r="AD358" s="12">
        <f t="shared" si="160"/>
        <v>874.59936560240953</v>
      </c>
      <c r="AE358" s="12">
        <f t="shared" si="165"/>
        <v>900.83734657048183</v>
      </c>
      <c r="AF358" s="34">
        <f t="shared" si="143"/>
        <v>86400</v>
      </c>
      <c r="AG358" s="36">
        <f t="shared" si="144"/>
        <v>86400</v>
      </c>
      <c r="AH358" s="15">
        <f t="shared" si="161"/>
        <v>-80955.728180628183</v>
      </c>
      <c r="AI358" s="15">
        <f t="shared" si="163"/>
        <v>0</v>
      </c>
      <c r="AJ358" s="15">
        <f t="shared" si="164"/>
        <v>0</v>
      </c>
    </row>
    <row r="359" spans="1:36" x14ac:dyDescent="0.15">
      <c r="A359" s="2">
        <v>42298</v>
      </c>
      <c r="B359" s="42">
        <v>0.63622388200000002</v>
      </c>
      <c r="C359" s="12">
        <f t="shared" si="149"/>
        <v>54969.7434048</v>
      </c>
      <c r="D359" s="12">
        <f>Výpar!$N$18/31</f>
        <v>7808.3674698795176</v>
      </c>
      <c r="E359" s="12">
        <f t="shared" si="150"/>
        <v>8042.6184939759032</v>
      </c>
      <c r="F359" s="13">
        <f t="shared" si="167"/>
        <v>11664</v>
      </c>
      <c r="G359" s="13">
        <f t="shared" si="151"/>
        <v>7171.2000000000007</v>
      </c>
      <c r="H359" s="14">
        <f t="shared" si="151"/>
        <v>7171.2000000000007</v>
      </c>
      <c r="I359" s="15">
        <f t="shared" si="145"/>
        <v>26006.400000000001</v>
      </c>
      <c r="J359" s="15">
        <f t="shared" si="146"/>
        <v>20920.724910824094</v>
      </c>
      <c r="K359" s="15">
        <f t="shared" si="152"/>
        <v>4783955.5565546528</v>
      </c>
      <c r="L359" s="15">
        <f t="shared" si="153"/>
        <v>0</v>
      </c>
      <c r="N359" s="2">
        <v>42298</v>
      </c>
      <c r="O359" s="42">
        <f t="shared" si="147"/>
        <v>0.20998158311582002</v>
      </c>
      <c r="P359" s="12">
        <f t="shared" si="154"/>
        <v>18142.40878120685</v>
      </c>
      <c r="Q359" s="12">
        <f t="shared" si="155"/>
        <v>2230.3951807228914</v>
      </c>
      <c r="R359" s="12">
        <f t="shared" si="156"/>
        <v>2297.307036144578</v>
      </c>
      <c r="S359" s="13">
        <f t="shared" si="157"/>
        <v>7171.2000000000007</v>
      </c>
      <c r="T359" s="13">
        <f t="shared" si="142"/>
        <v>0</v>
      </c>
      <c r="U359" s="14">
        <v>0</v>
      </c>
      <c r="V359" s="15">
        <f t="shared" si="168"/>
        <v>7171.2000000000007</v>
      </c>
      <c r="W359" s="15">
        <f t="shared" si="158"/>
        <v>8673.9017450622705</v>
      </c>
      <c r="X359" s="15">
        <f t="shared" si="166"/>
        <v>6518000</v>
      </c>
      <c r="Y359" s="15">
        <f t="shared" si="162"/>
        <v>6996010.0105970567</v>
      </c>
      <c r="Z359" s="15">
        <f t="shared" si="159"/>
        <v>6518000</v>
      </c>
      <c r="AB359" s="2">
        <v>42298</v>
      </c>
      <c r="AC359" s="12">
        <f t="shared" si="148"/>
        <v>5995.6113452405225</v>
      </c>
      <c r="AD359" s="12">
        <f t="shared" si="160"/>
        <v>874.59936560240953</v>
      </c>
      <c r="AE359" s="12">
        <f t="shared" si="165"/>
        <v>900.83734657048183</v>
      </c>
      <c r="AF359" s="34">
        <f t="shared" si="143"/>
        <v>86400</v>
      </c>
      <c r="AG359" s="36">
        <f t="shared" si="144"/>
        <v>0</v>
      </c>
      <c r="AH359" s="15">
        <f t="shared" si="161"/>
        <v>5094.7739986700408</v>
      </c>
      <c r="AI359" s="15">
        <f t="shared" si="163"/>
        <v>5094.7739986700408</v>
      </c>
      <c r="AJ359" s="15">
        <f t="shared" si="164"/>
        <v>0</v>
      </c>
    </row>
    <row r="360" spans="1:36" x14ac:dyDescent="0.15">
      <c r="A360" s="2">
        <v>42299</v>
      </c>
      <c r="B360" s="42">
        <v>0.73792336999999997</v>
      </c>
      <c r="C360" s="12">
        <f t="shared" si="149"/>
        <v>63756.579167999997</v>
      </c>
      <c r="D360" s="12">
        <f>Výpar!$N$18/31</f>
        <v>7808.3674698795176</v>
      </c>
      <c r="E360" s="12">
        <f t="shared" si="150"/>
        <v>8042.6184939759032</v>
      </c>
      <c r="F360" s="13">
        <f t="shared" si="167"/>
        <v>11664</v>
      </c>
      <c r="G360" s="13">
        <f t="shared" si="151"/>
        <v>7171.2000000000007</v>
      </c>
      <c r="H360" s="14">
        <f t="shared" si="151"/>
        <v>7171.2000000000007</v>
      </c>
      <c r="I360" s="15">
        <f t="shared" si="145"/>
        <v>26006.400000000001</v>
      </c>
      <c r="J360" s="15">
        <f t="shared" si="146"/>
        <v>29707.560674024091</v>
      </c>
      <c r="K360" s="15">
        <f t="shared" si="152"/>
        <v>4813663.1172286766</v>
      </c>
      <c r="L360" s="15">
        <f t="shared" si="153"/>
        <v>0</v>
      </c>
      <c r="N360" s="2">
        <v>42299</v>
      </c>
      <c r="O360" s="42">
        <f t="shared" si="147"/>
        <v>0.24354684229027571</v>
      </c>
      <c r="P360" s="12">
        <f t="shared" si="154"/>
        <v>21042.44717387982</v>
      </c>
      <c r="Q360" s="12">
        <f t="shared" si="155"/>
        <v>2230.3951807228914</v>
      </c>
      <c r="R360" s="12">
        <f t="shared" si="156"/>
        <v>2297.307036144578</v>
      </c>
      <c r="S360" s="13">
        <f t="shared" si="157"/>
        <v>7171.2000000000007</v>
      </c>
      <c r="T360" s="13">
        <f t="shared" si="142"/>
        <v>82252.800000000003</v>
      </c>
      <c r="U360" s="14">
        <v>0</v>
      </c>
      <c r="V360" s="15">
        <f t="shared" si="168"/>
        <v>7171.2000000000007</v>
      </c>
      <c r="W360" s="15">
        <f t="shared" si="158"/>
        <v>93826.740137735236</v>
      </c>
      <c r="X360" s="15">
        <f t="shared" si="166"/>
        <v>6518000</v>
      </c>
      <c r="Y360" s="15">
        <f t="shared" si="162"/>
        <v>7089836.7507347921</v>
      </c>
      <c r="Z360" s="15">
        <f t="shared" si="159"/>
        <v>6518000</v>
      </c>
      <c r="AB360" s="2">
        <v>42299</v>
      </c>
      <c r="AC360" s="12">
        <f t="shared" si="148"/>
        <v>6954.0013417637147</v>
      </c>
      <c r="AD360" s="12">
        <f t="shared" si="160"/>
        <v>874.59936560240953</v>
      </c>
      <c r="AE360" s="12">
        <f t="shared" si="165"/>
        <v>900.83734657048183</v>
      </c>
      <c r="AF360" s="34">
        <f t="shared" si="143"/>
        <v>86400</v>
      </c>
      <c r="AG360" s="36">
        <f t="shared" si="144"/>
        <v>86400</v>
      </c>
      <c r="AH360" s="15">
        <f t="shared" si="161"/>
        <v>-80346.83600480677</v>
      </c>
      <c r="AI360" s="15">
        <f t="shared" si="163"/>
        <v>0</v>
      </c>
      <c r="AJ360" s="15">
        <f t="shared" si="164"/>
        <v>0</v>
      </c>
    </row>
    <row r="361" spans="1:36" x14ac:dyDescent="0.15">
      <c r="A361" s="2">
        <v>42300</v>
      </c>
      <c r="B361" s="42">
        <v>0.95803011900000001</v>
      </c>
      <c r="C361" s="12">
        <f t="shared" si="149"/>
        <v>82773.802281600001</v>
      </c>
      <c r="D361" s="12">
        <f>Výpar!$N$18/31</f>
        <v>7808.3674698795176</v>
      </c>
      <c r="E361" s="12">
        <f t="shared" si="150"/>
        <v>8042.6184939759032</v>
      </c>
      <c r="F361" s="13">
        <f t="shared" si="167"/>
        <v>11664</v>
      </c>
      <c r="G361" s="13">
        <f t="shared" si="151"/>
        <v>7171.2000000000007</v>
      </c>
      <c r="H361" s="14">
        <f t="shared" si="151"/>
        <v>7171.2000000000007</v>
      </c>
      <c r="I361" s="15">
        <f t="shared" si="145"/>
        <v>26006.400000000001</v>
      </c>
      <c r="J361" s="15">
        <f t="shared" si="146"/>
        <v>48724.783787624096</v>
      </c>
      <c r="K361" s="15">
        <f t="shared" si="152"/>
        <v>4862387.9010163005</v>
      </c>
      <c r="L361" s="15">
        <f t="shared" si="153"/>
        <v>0</v>
      </c>
      <c r="N361" s="2">
        <v>42300</v>
      </c>
      <c r="O361" s="42">
        <f t="shared" si="147"/>
        <v>0.31619165320841797</v>
      </c>
      <c r="P361" s="12">
        <f t="shared" si="154"/>
        <v>27318.958837207312</v>
      </c>
      <c r="Q361" s="12">
        <f t="shared" si="155"/>
        <v>2230.3951807228914</v>
      </c>
      <c r="R361" s="12">
        <f t="shared" si="156"/>
        <v>2297.307036144578</v>
      </c>
      <c r="S361" s="13">
        <f t="shared" si="157"/>
        <v>7171.2000000000007</v>
      </c>
      <c r="T361" s="13">
        <f t="shared" si="142"/>
        <v>0</v>
      </c>
      <c r="U361" s="14">
        <v>0</v>
      </c>
      <c r="V361" s="15">
        <f t="shared" si="168"/>
        <v>7171.2000000000007</v>
      </c>
      <c r="W361" s="15">
        <f t="shared" si="158"/>
        <v>17850.451801062733</v>
      </c>
      <c r="X361" s="15">
        <f t="shared" si="166"/>
        <v>6518000</v>
      </c>
      <c r="Y361" s="15">
        <f t="shared" si="162"/>
        <v>7107687.2025358547</v>
      </c>
      <c r="Z361" s="15">
        <f t="shared" si="159"/>
        <v>6518000</v>
      </c>
      <c r="AB361" s="2">
        <v>42300</v>
      </c>
      <c r="AC361" s="12">
        <f t="shared" si="148"/>
        <v>9028.2311196839473</v>
      </c>
      <c r="AD361" s="12">
        <f t="shared" si="160"/>
        <v>874.59936560240953</v>
      </c>
      <c r="AE361" s="12">
        <f t="shared" si="165"/>
        <v>900.83734657048183</v>
      </c>
      <c r="AF361" s="34">
        <f t="shared" si="143"/>
        <v>86400</v>
      </c>
      <c r="AG361" s="36">
        <f t="shared" si="144"/>
        <v>0</v>
      </c>
      <c r="AH361" s="15">
        <f t="shared" si="161"/>
        <v>8127.3937731134656</v>
      </c>
      <c r="AI361" s="15">
        <f t="shared" si="163"/>
        <v>8127.3937731134656</v>
      </c>
      <c r="AJ361" s="15">
        <f t="shared" si="164"/>
        <v>0</v>
      </c>
    </row>
    <row r="362" spans="1:36" x14ac:dyDescent="0.15">
      <c r="A362" s="2">
        <v>42301</v>
      </c>
      <c r="B362" s="42">
        <v>0.97797735500000005</v>
      </c>
      <c r="C362" s="12">
        <f t="shared" si="149"/>
        <v>84497.243472000002</v>
      </c>
      <c r="D362" s="12">
        <f>Výpar!$N$18/31</f>
        <v>7808.3674698795176</v>
      </c>
      <c r="E362" s="12">
        <f t="shared" si="150"/>
        <v>8042.6184939759032</v>
      </c>
      <c r="F362" s="13">
        <f t="shared" si="167"/>
        <v>11664</v>
      </c>
      <c r="G362" s="13">
        <f t="shared" si="151"/>
        <v>7171.2000000000007</v>
      </c>
      <c r="H362" s="14">
        <f t="shared" si="151"/>
        <v>7171.2000000000007</v>
      </c>
      <c r="I362" s="15">
        <f t="shared" si="145"/>
        <v>26006.400000000001</v>
      </c>
      <c r="J362" s="15">
        <f t="shared" si="146"/>
        <v>50448.224978024096</v>
      </c>
      <c r="K362" s="15">
        <f t="shared" si="152"/>
        <v>4912836.1259943247</v>
      </c>
      <c r="L362" s="15">
        <f t="shared" si="153"/>
        <v>0</v>
      </c>
      <c r="N362" s="2">
        <v>42301</v>
      </c>
      <c r="O362" s="42">
        <f t="shared" si="147"/>
        <v>0.32277510961828737</v>
      </c>
      <c r="P362" s="12">
        <f t="shared" si="154"/>
        <v>27887.76947102003</v>
      </c>
      <c r="Q362" s="12">
        <f t="shared" si="155"/>
        <v>2230.3951807228914</v>
      </c>
      <c r="R362" s="12">
        <f t="shared" si="156"/>
        <v>2297.307036144578</v>
      </c>
      <c r="S362" s="13">
        <f t="shared" si="157"/>
        <v>7171.2000000000007</v>
      </c>
      <c r="T362" s="13">
        <f t="shared" ref="T362:T369" si="169">IF(AG362-$AG$5&gt;0,AG362-$AG$5,0)</f>
        <v>82252.800000000003</v>
      </c>
      <c r="U362" s="14">
        <v>0</v>
      </c>
      <c r="V362" s="15">
        <f t="shared" si="168"/>
        <v>7171.2000000000007</v>
      </c>
      <c r="W362" s="15">
        <f t="shared" si="158"/>
        <v>100672.06243487545</v>
      </c>
      <c r="X362" s="15">
        <f t="shared" si="166"/>
        <v>6518000</v>
      </c>
      <c r="Y362" s="15">
        <f t="shared" si="162"/>
        <v>7208359.2649707301</v>
      </c>
      <c r="Z362" s="15">
        <f t="shared" si="159"/>
        <v>6518000</v>
      </c>
      <c r="AB362" s="2">
        <v>42301</v>
      </c>
      <c r="AC362" s="12">
        <f t="shared" si="148"/>
        <v>9216.2087763727141</v>
      </c>
      <c r="AD362" s="12">
        <f t="shared" si="160"/>
        <v>874.59936560240953</v>
      </c>
      <c r="AE362" s="12">
        <f t="shared" si="165"/>
        <v>900.83734657048183</v>
      </c>
      <c r="AF362" s="34">
        <f t="shared" si="143"/>
        <v>86400</v>
      </c>
      <c r="AG362" s="36">
        <f t="shared" si="144"/>
        <v>86400</v>
      </c>
      <c r="AH362" s="15">
        <f t="shared" si="161"/>
        <v>-78084.628570197761</v>
      </c>
      <c r="AI362" s="15">
        <f t="shared" si="163"/>
        <v>0</v>
      </c>
      <c r="AJ362" s="15">
        <f t="shared" si="164"/>
        <v>0</v>
      </c>
    </row>
    <row r="363" spans="1:36" x14ac:dyDescent="0.15">
      <c r="A363" s="2">
        <v>42302</v>
      </c>
      <c r="B363" s="42">
        <v>0.993408976</v>
      </c>
      <c r="C363" s="12">
        <f t="shared" si="149"/>
        <v>85830.535526399995</v>
      </c>
      <c r="D363" s="12">
        <f>Výpar!$N$18/31</f>
        <v>7808.3674698795176</v>
      </c>
      <c r="E363" s="12">
        <f t="shared" si="150"/>
        <v>8042.6184939759032</v>
      </c>
      <c r="F363" s="13">
        <f t="shared" si="167"/>
        <v>11664</v>
      </c>
      <c r="G363" s="13">
        <f t="shared" si="151"/>
        <v>7171.2000000000007</v>
      </c>
      <c r="H363" s="14">
        <f t="shared" si="151"/>
        <v>7171.2000000000007</v>
      </c>
      <c r="I363" s="15">
        <f t="shared" si="145"/>
        <v>26006.400000000001</v>
      </c>
      <c r="J363" s="15">
        <f t="shared" si="146"/>
        <v>51781.51703242409</v>
      </c>
      <c r="K363" s="15">
        <f t="shared" si="152"/>
        <v>4964617.6430267487</v>
      </c>
      <c r="L363" s="15">
        <f t="shared" si="153"/>
        <v>0</v>
      </c>
      <c r="N363" s="2">
        <v>42302</v>
      </c>
      <c r="O363" s="42">
        <f t="shared" si="147"/>
        <v>0.32786821646211894</v>
      </c>
      <c r="P363" s="12">
        <f t="shared" si="154"/>
        <v>28327.813902327078</v>
      </c>
      <c r="Q363" s="12">
        <f t="shared" si="155"/>
        <v>2230.3951807228914</v>
      </c>
      <c r="R363" s="12">
        <f t="shared" si="156"/>
        <v>2297.307036144578</v>
      </c>
      <c r="S363" s="13">
        <f t="shared" si="157"/>
        <v>7171.2000000000007</v>
      </c>
      <c r="T363" s="13">
        <f t="shared" si="169"/>
        <v>0</v>
      </c>
      <c r="U363" s="14">
        <v>0</v>
      </c>
      <c r="V363" s="15">
        <f t="shared" si="168"/>
        <v>7171.2000000000007</v>
      </c>
      <c r="W363" s="15">
        <f t="shared" si="158"/>
        <v>18859.306866182498</v>
      </c>
      <c r="X363" s="15">
        <f t="shared" si="166"/>
        <v>6518000</v>
      </c>
      <c r="Y363" s="15">
        <f t="shared" si="162"/>
        <v>7227218.571836913</v>
      </c>
      <c r="Z363" s="15">
        <f t="shared" si="159"/>
        <v>6518000</v>
      </c>
      <c r="AB363" s="2">
        <v>42302</v>
      </c>
      <c r="AC363" s="12">
        <f t="shared" si="148"/>
        <v>9361.6324307822342</v>
      </c>
      <c r="AD363" s="12">
        <f t="shared" si="160"/>
        <v>874.59936560240953</v>
      </c>
      <c r="AE363" s="12">
        <f t="shared" si="165"/>
        <v>900.83734657048183</v>
      </c>
      <c r="AF363" s="34">
        <f t="shared" ref="AF363:AF369" si="170">1*86400</f>
        <v>86400</v>
      </c>
      <c r="AG363" s="36">
        <f t="shared" ref="AG363:AG369" si="171">IF(AI362&gt;0,SUM(AF363:AF363),0)</f>
        <v>0</v>
      </c>
      <c r="AH363" s="15">
        <f t="shared" si="161"/>
        <v>8460.7950842117516</v>
      </c>
      <c r="AI363" s="15">
        <f t="shared" si="163"/>
        <v>8460.7950842117516</v>
      </c>
      <c r="AJ363" s="15">
        <f t="shared" si="164"/>
        <v>0</v>
      </c>
    </row>
    <row r="364" spans="1:36" x14ac:dyDescent="0.15">
      <c r="A364" s="2">
        <v>42303</v>
      </c>
      <c r="B364" s="42">
        <v>1.011412534</v>
      </c>
      <c r="C364" s="12">
        <f t="shared" si="149"/>
        <v>87386.042937599996</v>
      </c>
      <c r="D364" s="12">
        <f>Výpar!$N$18/31</f>
        <v>7808.3674698795176</v>
      </c>
      <c r="E364" s="12">
        <f t="shared" si="150"/>
        <v>8042.6184939759032</v>
      </c>
      <c r="F364" s="13">
        <f t="shared" si="167"/>
        <v>11664</v>
      </c>
      <c r="G364" s="13">
        <f t="shared" si="151"/>
        <v>7171.2000000000007</v>
      </c>
      <c r="H364" s="14">
        <f t="shared" si="151"/>
        <v>7171.2000000000007</v>
      </c>
      <c r="I364" s="15">
        <f t="shared" si="145"/>
        <v>26006.400000000001</v>
      </c>
      <c r="J364" s="15">
        <f t="shared" si="146"/>
        <v>53337.02444362409</v>
      </c>
      <c r="K364" s="15">
        <f t="shared" si="152"/>
        <v>5017954.6674703732</v>
      </c>
      <c r="L364" s="15">
        <f t="shared" si="153"/>
        <v>0</v>
      </c>
      <c r="N364" s="2">
        <v>42303</v>
      </c>
      <c r="O364" s="42">
        <f t="shared" si="147"/>
        <v>0.33381017450159645</v>
      </c>
      <c r="P364" s="12">
        <f t="shared" si="154"/>
        <v>28841.199076937934</v>
      </c>
      <c r="Q364" s="12">
        <f t="shared" si="155"/>
        <v>2230.3951807228914</v>
      </c>
      <c r="R364" s="12">
        <f t="shared" si="156"/>
        <v>2297.307036144578</v>
      </c>
      <c r="S364" s="13">
        <f t="shared" si="157"/>
        <v>7171.2000000000007</v>
      </c>
      <c r="T364" s="13">
        <f t="shared" si="169"/>
        <v>82252.800000000003</v>
      </c>
      <c r="U364" s="14">
        <v>0</v>
      </c>
      <c r="V364" s="15">
        <f t="shared" si="168"/>
        <v>7171.2000000000007</v>
      </c>
      <c r="W364" s="15">
        <f t="shared" si="158"/>
        <v>101625.49204079335</v>
      </c>
      <c r="X364" s="15">
        <f t="shared" si="166"/>
        <v>6518000</v>
      </c>
      <c r="Y364" s="15">
        <f t="shared" si="162"/>
        <v>7328844.0638777064</v>
      </c>
      <c r="Z364" s="15">
        <f t="shared" si="159"/>
        <v>6518000</v>
      </c>
      <c r="AB364" s="2">
        <v>42303</v>
      </c>
      <c r="AC364" s="12">
        <f t="shared" si="148"/>
        <v>9531.2933624972993</v>
      </c>
      <c r="AD364" s="12">
        <f t="shared" si="160"/>
        <v>874.59936560240953</v>
      </c>
      <c r="AE364" s="12">
        <f t="shared" si="165"/>
        <v>900.83734657048183</v>
      </c>
      <c r="AF364" s="34">
        <f t="shared" si="170"/>
        <v>86400</v>
      </c>
      <c r="AG364" s="36">
        <f t="shared" si="171"/>
        <v>86400</v>
      </c>
      <c r="AH364" s="15">
        <f t="shared" si="161"/>
        <v>-77769.543984073185</v>
      </c>
      <c r="AI364" s="15">
        <f t="shared" si="163"/>
        <v>0</v>
      </c>
      <c r="AJ364" s="15">
        <f t="shared" si="164"/>
        <v>0</v>
      </c>
    </row>
    <row r="365" spans="1:36" x14ac:dyDescent="0.15">
      <c r="A365" s="2">
        <v>42304</v>
      </c>
      <c r="B365" s="42">
        <v>1.035639787</v>
      </c>
      <c r="C365" s="12">
        <f t="shared" si="149"/>
        <v>89479.277596800006</v>
      </c>
      <c r="D365" s="12">
        <f>Výpar!$N$18/31</f>
        <v>7808.3674698795176</v>
      </c>
      <c r="E365" s="12">
        <f t="shared" si="150"/>
        <v>8042.6184939759032</v>
      </c>
      <c r="F365" s="13">
        <f t="shared" si="167"/>
        <v>11664</v>
      </c>
      <c r="G365" s="13">
        <f t="shared" si="151"/>
        <v>7171.2000000000007</v>
      </c>
      <c r="H365" s="14">
        <f t="shared" si="151"/>
        <v>7171.2000000000007</v>
      </c>
      <c r="I365" s="15">
        <f t="shared" si="145"/>
        <v>26006.400000000001</v>
      </c>
      <c r="J365" s="15">
        <f t="shared" si="146"/>
        <v>55430.2591028241</v>
      </c>
      <c r="K365" s="15">
        <f t="shared" si="152"/>
        <v>5073384.9265731974</v>
      </c>
      <c r="L365" s="15">
        <f t="shared" si="153"/>
        <v>0</v>
      </c>
      <c r="N365" s="2">
        <v>42304</v>
      </c>
      <c r="O365" s="42">
        <f t="shared" si="147"/>
        <v>0.34180622287924523</v>
      </c>
      <c r="P365" s="12">
        <f t="shared" si="154"/>
        <v>29532.057656766789</v>
      </c>
      <c r="Q365" s="12">
        <f t="shared" si="155"/>
        <v>2230.3951807228914</v>
      </c>
      <c r="R365" s="12">
        <f t="shared" si="156"/>
        <v>2297.307036144578</v>
      </c>
      <c r="S365" s="13">
        <f t="shared" si="157"/>
        <v>7171.2000000000007</v>
      </c>
      <c r="T365" s="13">
        <f t="shared" si="169"/>
        <v>0</v>
      </c>
      <c r="U365" s="14">
        <v>0</v>
      </c>
      <c r="V365" s="15">
        <f t="shared" si="168"/>
        <v>7171.2000000000007</v>
      </c>
      <c r="W365" s="15">
        <f t="shared" si="158"/>
        <v>20063.550620622209</v>
      </c>
      <c r="X365" s="15">
        <f t="shared" si="166"/>
        <v>6518000</v>
      </c>
      <c r="Y365" s="15">
        <f t="shared" si="162"/>
        <v>7348907.6144983284</v>
      </c>
      <c r="Z365" s="15">
        <f t="shared" si="159"/>
        <v>6518000</v>
      </c>
      <c r="AB365" s="2">
        <v>42304</v>
      </c>
      <c r="AC365" s="12">
        <f t="shared" si="148"/>
        <v>9759.6048060950943</v>
      </c>
      <c r="AD365" s="12">
        <f t="shared" si="160"/>
        <v>874.59936560240953</v>
      </c>
      <c r="AE365" s="12">
        <f t="shared" si="165"/>
        <v>900.83734657048183</v>
      </c>
      <c r="AF365" s="34">
        <f t="shared" si="170"/>
        <v>86400</v>
      </c>
      <c r="AG365" s="36">
        <f t="shared" si="171"/>
        <v>0</v>
      </c>
      <c r="AH365" s="15">
        <f t="shared" si="161"/>
        <v>8858.7674595246117</v>
      </c>
      <c r="AI365" s="15">
        <f t="shared" si="163"/>
        <v>8858.7674595246117</v>
      </c>
      <c r="AJ365" s="15">
        <f t="shared" si="164"/>
        <v>0</v>
      </c>
    </row>
    <row r="366" spans="1:36" x14ac:dyDescent="0.15">
      <c r="A366" s="2">
        <v>42305</v>
      </c>
      <c r="B366" s="42">
        <v>1.1295449319999999</v>
      </c>
      <c r="C366" s="12">
        <f t="shared" si="149"/>
        <v>97592.682124799991</v>
      </c>
      <c r="D366" s="12">
        <f>Výpar!$N$18/31</f>
        <v>7808.3674698795176</v>
      </c>
      <c r="E366" s="12">
        <f t="shared" si="150"/>
        <v>8042.6184939759032</v>
      </c>
      <c r="F366" s="13">
        <f t="shared" si="167"/>
        <v>11664</v>
      </c>
      <c r="G366" s="13">
        <f t="shared" si="151"/>
        <v>7171.2000000000007</v>
      </c>
      <c r="H366" s="14">
        <f t="shared" si="151"/>
        <v>7171.2000000000007</v>
      </c>
      <c r="I366" s="15">
        <f t="shared" si="145"/>
        <v>26006.400000000001</v>
      </c>
      <c r="J366" s="15">
        <f t="shared" si="146"/>
        <v>63543.663630824085</v>
      </c>
      <c r="K366" s="15">
        <f t="shared" si="152"/>
        <v>5136928.5902040219</v>
      </c>
      <c r="L366" s="15">
        <f t="shared" si="153"/>
        <v>0</v>
      </c>
      <c r="N366" s="2">
        <v>42305</v>
      </c>
      <c r="O366" s="42">
        <f t="shared" si="147"/>
        <v>0.37279900948737293</v>
      </c>
      <c r="P366" s="12">
        <f t="shared" si="154"/>
        <v>32209.834419709023</v>
      </c>
      <c r="Q366" s="12">
        <f t="shared" si="155"/>
        <v>2230.3951807228914</v>
      </c>
      <c r="R366" s="12">
        <f t="shared" si="156"/>
        <v>2297.307036144578</v>
      </c>
      <c r="S366" s="13">
        <f t="shared" si="157"/>
        <v>7171.2000000000007</v>
      </c>
      <c r="T366" s="13">
        <f t="shared" si="169"/>
        <v>82252.800000000003</v>
      </c>
      <c r="U366" s="14">
        <v>0</v>
      </c>
      <c r="V366" s="15">
        <f t="shared" si="168"/>
        <v>7171.2000000000007</v>
      </c>
      <c r="W366" s="15">
        <f t="shared" si="158"/>
        <v>104994.12738356444</v>
      </c>
      <c r="X366" s="15">
        <f t="shared" si="166"/>
        <v>6518000</v>
      </c>
      <c r="Y366" s="15">
        <f t="shared" si="162"/>
        <v>7453901.741881893</v>
      </c>
      <c r="Z366" s="15">
        <f t="shared" si="159"/>
        <v>6518000</v>
      </c>
      <c r="AB366" s="2">
        <v>42305</v>
      </c>
      <c r="AC366" s="12">
        <f t="shared" si="148"/>
        <v>10644.542905194077</v>
      </c>
      <c r="AD366" s="12">
        <f t="shared" si="160"/>
        <v>874.59936560240953</v>
      </c>
      <c r="AE366" s="12">
        <f t="shared" si="165"/>
        <v>900.83734657048183</v>
      </c>
      <c r="AF366" s="34">
        <f t="shared" si="170"/>
        <v>86400</v>
      </c>
      <c r="AG366" s="36">
        <f t="shared" si="171"/>
        <v>86400</v>
      </c>
      <c r="AH366" s="15">
        <f t="shared" si="161"/>
        <v>-76656.294441376405</v>
      </c>
      <c r="AI366" s="15">
        <f t="shared" si="163"/>
        <v>0</v>
      </c>
      <c r="AJ366" s="15">
        <f>IF((IF($AJ$2&lt;=AI366,AH366,AH366+AI366-$AJ$2)+AJ365)&lt;0,0,IF($AJ$2&lt;=AI366,AH366,AH366+AI366-$AJ$2)+AJ365)</f>
        <v>0</v>
      </c>
    </row>
    <row r="367" spans="1:36" x14ac:dyDescent="0.15">
      <c r="A367" s="2">
        <v>42306</v>
      </c>
      <c r="B367" s="42">
        <v>1.1239691300000001</v>
      </c>
      <c r="C367" s="12">
        <f t="shared" si="149"/>
        <v>97110.932832000006</v>
      </c>
      <c r="D367" s="12">
        <f>Výpar!$N$18/31</f>
        <v>7808.3674698795176</v>
      </c>
      <c r="E367" s="12">
        <f t="shared" si="150"/>
        <v>8042.6184939759032</v>
      </c>
      <c r="F367" s="13">
        <f t="shared" si="167"/>
        <v>11664</v>
      </c>
      <c r="G367" s="13">
        <f t="shared" si="151"/>
        <v>7171.2000000000007</v>
      </c>
      <c r="H367" s="14">
        <f t="shared" si="151"/>
        <v>7171.2000000000007</v>
      </c>
      <c r="I367" s="15">
        <f t="shared" si="145"/>
        <v>26006.400000000001</v>
      </c>
      <c r="J367" s="15">
        <f t="shared" si="146"/>
        <v>63061.9143380241</v>
      </c>
      <c r="K367" s="15">
        <f t="shared" si="152"/>
        <v>5199990.5045420462</v>
      </c>
      <c r="L367" s="15">
        <f t="shared" si="153"/>
        <v>0</v>
      </c>
      <c r="N367" s="2">
        <v>42306</v>
      </c>
      <c r="O367" s="42">
        <f t="shared" si="147"/>
        <v>0.37095875204934686</v>
      </c>
      <c r="P367" s="12">
        <f t="shared" si="154"/>
        <v>32050.836177063567</v>
      </c>
      <c r="Q367" s="12">
        <f t="shared" si="155"/>
        <v>2230.3951807228914</v>
      </c>
      <c r="R367" s="12">
        <f t="shared" si="156"/>
        <v>2297.307036144578</v>
      </c>
      <c r="S367" s="13">
        <f t="shared" si="157"/>
        <v>7171.2000000000007</v>
      </c>
      <c r="T367" s="13">
        <f t="shared" si="169"/>
        <v>0</v>
      </c>
      <c r="U367" s="14">
        <v>0</v>
      </c>
      <c r="V367" s="15">
        <f t="shared" si="168"/>
        <v>7171.2000000000007</v>
      </c>
      <c r="W367" s="15">
        <f t="shared" si="158"/>
        <v>22582.329140918988</v>
      </c>
      <c r="X367" s="15">
        <f t="shared" si="166"/>
        <v>6518000</v>
      </c>
      <c r="Y367" s="15">
        <f t="shared" si="162"/>
        <v>7476484.0710228123</v>
      </c>
      <c r="Z367" s="15">
        <f t="shared" si="159"/>
        <v>6518000</v>
      </c>
      <c r="AB367" s="2">
        <v>42306</v>
      </c>
      <c r="AC367" s="12">
        <f t="shared" si="148"/>
        <v>10591.99797144383</v>
      </c>
      <c r="AD367" s="12">
        <f t="shared" si="160"/>
        <v>874.59936560240953</v>
      </c>
      <c r="AE367" s="12">
        <f t="shared" si="165"/>
        <v>900.83734657048183</v>
      </c>
      <c r="AF367" s="34">
        <f t="shared" si="170"/>
        <v>86400</v>
      </c>
      <c r="AG367" s="36">
        <f t="shared" si="171"/>
        <v>0</v>
      </c>
      <c r="AH367" s="15">
        <f t="shared" si="161"/>
        <v>9691.1606248733478</v>
      </c>
      <c r="AI367" s="15">
        <f t="shared" si="163"/>
        <v>9691.1606248733478</v>
      </c>
      <c r="AJ367" s="15">
        <f t="shared" si="164"/>
        <v>0</v>
      </c>
    </row>
    <row r="368" spans="1:36" x14ac:dyDescent="0.15">
      <c r="A368" s="2">
        <v>42307</v>
      </c>
      <c r="B368" s="42">
        <v>1.0960901190000001</v>
      </c>
      <c r="C368" s="12">
        <f t="shared" si="149"/>
        <v>94702.186281600007</v>
      </c>
      <c r="D368" s="12">
        <f>Výpar!$N$18/31</f>
        <v>7808.3674698795176</v>
      </c>
      <c r="E368" s="12">
        <f t="shared" si="150"/>
        <v>8042.6184939759032</v>
      </c>
      <c r="F368" s="13">
        <f t="shared" si="167"/>
        <v>11664</v>
      </c>
      <c r="G368" s="13">
        <f t="shared" si="151"/>
        <v>7171.2000000000007</v>
      </c>
      <c r="H368" s="14">
        <f t="shared" si="151"/>
        <v>7171.2000000000007</v>
      </c>
      <c r="I368" s="15">
        <f t="shared" si="145"/>
        <v>26006.400000000001</v>
      </c>
      <c r="J368" s="15">
        <f t="shared" si="146"/>
        <v>60653.167787624101</v>
      </c>
      <c r="K368" s="15">
        <f t="shared" si="152"/>
        <v>5260643.6723296707</v>
      </c>
      <c r="L368" s="15">
        <f t="shared" si="153"/>
        <v>0</v>
      </c>
      <c r="N368" s="2">
        <v>42307</v>
      </c>
      <c r="O368" s="42">
        <f t="shared" si="147"/>
        <v>0.36175746452917268</v>
      </c>
      <c r="P368" s="12">
        <f t="shared" si="154"/>
        <v>31255.844935320518</v>
      </c>
      <c r="Q368" s="12">
        <f t="shared" si="155"/>
        <v>2230.3951807228914</v>
      </c>
      <c r="R368" s="12">
        <f t="shared" si="156"/>
        <v>2297.307036144578</v>
      </c>
      <c r="S368" s="13">
        <f t="shared" si="157"/>
        <v>7171.2000000000007</v>
      </c>
      <c r="T368" s="13">
        <f t="shared" si="169"/>
        <v>82252.800000000003</v>
      </c>
      <c r="U368" s="14">
        <v>0</v>
      </c>
      <c r="V368" s="15">
        <f t="shared" si="168"/>
        <v>7171.2000000000007</v>
      </c>
      <c r="W368" s="15">
        <f t="shared" si="158"/>
        <v>104040.13789917594</v>
      </c>
      <c r="X368" s="15">
        <f t="shared" si="166"/>
        <v>6518000</v>
      </c>
      <c r="Y368" s="15">
        <f t="shared" si="162"/>
        <v>7580524.2089219885</v>
      </c>
      <c r="Z368" s="15">
        <f t="shared" si="159"/>
        <v>6518000</v>
      </c>
      <c r="AB368" s="2">
        <v>42307</v>
      </c>
      <c r="AC368" s="12">
        <f t="shared" si="148"/>
        <v>10329.273293268852</v>
      </c>
      <c r="AD368" s="12">
        <f t="shared" si="160"/>
        <v>874.59936560240953</v>
      </c>
      <c r="AE368" s="12">
        <f t="shared" si="165"/>
        <v>900.83734657048183</v>
      </c>
      <c r="AF368" s="34">
        <f t="shared" si="170"/>
        <v>86400</v>
      </c>
      <c r="AG368" s="36">
        <f t="shared" si="171"/>
        <v>86400</v>
      </c>
      <c r="AH368" s="15">
        <f t="shared" si="161"/>
        <v>-76971.564053301627</v>
      </c>
      <c r="AI368" s="15">
        <f t="shared" si="163"/>
        <v>0</v>
      </c>
      <c r="AJ368" s="15">
        <f t="shared" si="164"/>
        <v>0</v>
      </c>
    </row>
    <row r="369" spans="1:36" x14ac:dyDescent="0.15">
      <c r="A369" s="2">
        <v>42308</v>
      </c>
      <c r="B369" s="42">
        <v>1.1668740099999999</v>
      </c>
      <c r="C369" s="12">
        <f>B369*86400</f>
        <v>100817.91446399999</v>
      </c>
      <c r="D369" s="12">
        <f>Výpar!$N$18/31</f>
        <v>7808.3674698795176</v>
      </c>
      <c r="E369" s="12">
        <f t="shared" si="150"/>
        <v>8042.6184939759032</v>
      </c>
      <c r="F369" s="13">
        <f t="shared" si="167"/>
        <v>11664</v>
      </c>
      <c r="G369" s="13">
        <f t="shared" si="151"/>
        <v>7171.2000000000007</v>
      </c>
      <c r="H369" s="14">
        <f t="shared" si="151"/>
        <v>7171.2000000000007</v>
      </c>
      <c r="I369" s="15">
        <f t="shared" si="145"/>
        <v>26006.400000000001</v>
      </c>
      <c r="J369" s="15">
        <f t="shared" si="146"/>
        <v>66768.895970024081</v>
      </c>
      <c r="K369" s="15">
        <f t="shared" si="152"/>
        <v>5327412.5682996949</v>
      </c>
      <c r="L369" s="15">
        <f t="shared" si="153"/>
        <v>0</v>
      </c>
      <c r="N369" s="2">
        <v>42308</v>
      </c>
      <c r="O369" s="42">
        <f t="shared" si="147"/>
        <v>0.385119230586357</v>
      </c>
      <c r="P369" s="12">
        <f t="shared" si="154"/>
        <v>33274.301522661248</v>
      </c>
      <c r="Q369" s="12">
        <f t="shared" si="155"/>
        <v>2230.3951807228914</v>
      </c>
      <c r="R369" s="12">
        <f t="shared" si="156"/>
        <v>2297.307036144578</v>
      </c>
      <c r="S369" s="13">
        <f t="shared" si="157"/>
        <v>7171.2000000000007</v>
      </c>
      <c r="T369" s="13">
        <f t="shared" si="169"/>
        <v>0</v>
      </c>
      <c r="U369" s="14">
        <v>0</v>
      </c>
      <c r="V369" s="15">
        <f t="shared" si="168"/>
        <v>7171.2000000000007</v>
      </c>
      <c r="W369" s="15">
        <f t="shared" si="158"/>
        <v>23805.794486516668</v>
      </c>
      <c r="X369" s="15">
        <f t="shared" si="166"/>
        <v>6518000</v>
      </c>
      <c r="Y369" s="15">
        <f t="shared" si="162"/>
        <v>7604330.0034085056</v>
      </c>
      <c r="Z369" s="15">
        <f t="shared" si="159"/>
        <v>6518000</v>
      </c>
      <c r="AB369" s="2">
        <v>42308</v>
      </c>
      <c r="AC369" s="12">
        <f t="shared" si="148"/>
        <v>10996.322600826705</v>
      </c>
      <c r="AD369" s="12">
        <f t="shared" si="160"/>
        <v>874.59936560240953</v>
      </c>
      <c r="AE369" s="12">
        <f t="shared" si="165"/>
        <v>900.83734657048183</v>
      </c>
      <c r="AF369" s="34">
        <f t="shared" si="170"/>
        <v>86400</v>
      </c>
      <c r="AG369" s="36">
        <f t="shared" si="171"/>
        <v>0</v>
      </c>
      <c r="AH369" s="15">
        <f t="shared" si="161"/>
        <v>10095.485254256222</v>
      </c>
      <c r="AI369" s="15">
        <f t="shared" si="163"/>
        <v>10095.485254256222</v>
      </c>
      <c r="AJ369" s="15">
        <f t="shared" si="164"/>
        <v>0</v>
      </c>
    </row>
    <row r="370" spans="1:36" x14ac:dyDescent="0.15">
      <c r="A370" s="2"/>
      <c r="C370" s="12">
        <f>SUM(C5:C369)</f>
        <v>21662683.480367992</v>
      </c>
      <c r="D370" s="12"/>
      <c r="E370" s="12"/>
      <c r="F370" s="13"/>
      <c r="G370" s="13"/>
      <c r="H370" s="16"/>
      <c r="I370" s="15"/>
      <c r="J370" s="15"/>
      <c r="K370" s="15"/>
      <c r="L370" s="15"/>
      <c r="N370" s="2"/>
      <c r="P370" s="12">
        <f>SUM(P5:P369)</f>
        <v>7149628.7713144785</v>
      </c>
      <c r="Q370" s="12"/>
      <c r="R370" s="12"/>
      <c r="S370" s="13"/>
      <c r="T370" s="13"/>
      <c r="U370" s="16"/>
      <c r="V370" s="15"/>
      <c r="W370" s="15"/>
      <c r="X370" s="15"/>
      <c r="Y370" s="15"/>
      <c r="Z370" s="15"/>
      <c r="AB370" s="2"/>
      <c r="AC370" s="2"/>
      <c r="AD370" s="12"/>
      <c r="AE370" s="12"/>
      <c r="AF370" s="13"/>
      <c r="AG370" s="15"/>
      <c r="AH370" s="15"/>
      <c r="AI370" s="15"/>
      <c r="AJ370" s="15"/>
    </row>
    <row r="371" spans="1:36" x14ac:dyDescent="0.15">
      <c r="A371" s="2"/>
      <c r="C371" s="12"/>
      <c r="D371" s="12"/>
      <c r="E371" s="12"/>
      <c r="F371" s="13"/>
      <c r="G371" s="13"/>
      <c r="H371" s="16"/>
      <c r="I371" s="15"/>
      <c r="J371" s="15"/>
      <c r="K371" s="15"/>
      <c r="L371" s="15"/>
    </row>
    <row r="372" spans="1:36" x14ac:dyDescent="0.15">
      <c r="A372" s="2"/>
      <c r="C372" s="12"/>
      <c r="D372" s="12"/>
      <c r="E372" s="12"/>
      <c r="F372" s="13"/>
      <c r="G372" s="13"/>
      <c r="H372" s="4"/>
    </row>
    <row r="373" spans="1:36" x14ac:dyDescent="0.15">
      <c r="A373" s="2"/>
      <c r="F373" s="4"/>
      <c r="G373" s="4"/>
      <c r="H373" s="4"/>
    </row>
    <row r="374" spans="1:36" x14ac:dyDescent="0.15">
      <c r="A374" s="2"/>
      <c r="F374" s="4"/>
      <c r="G374" s="4"/>
      <c r="H374" s="4"/>
    </row>
    <row r="375" spans="1:36" x14ac:dyDescent="0.15">
      <c r="A375" s="2"/>
      <c r="F375" s="4"/>
      <c r="G375" s="4"/>
      <c r="H375" s="4"/>
    </row>
    <row r="376" spans="1:36" x14ac:dyDescent="0.15">
      <c r="A376" s="2"/>
      <c r="F376" s="4"/>
      <c r="G376" s="4"/>
      <c r="H376" s="4"/>
    </row>
    <row r="377" spans="1:36" x14ac:dyDescent="0.15">
      <c r="A377" s="2"/>
      <c r="F377" s="4"/>
      <c r="G377" s="4"/>
      <c r="H377" s="4"/>
    </row>
    <row r="378" spans="1:36" x14ac:dyDescent="0.15">
      <c r="A378" s="2"/>
      <c r="F378" s="4"/>
      <c r="G378" s="4"/>
      <c r="H378" s="4"/>
    </row>
    <row r="379" spans="1:36" x14ac:dyDescent="0.15">
      <c r="A379" s="2"/>
      <c r="F379" s="4"/>
      <c r="G379" s="4"/>
      <c r="H379" s="4"/>
    </row>
    <row r="380" spans="1:36" x14ac:dyDescent="0.15">
      <c r="A380" s="2"/>
      <c r="F380" s="4"/>
      <c r="G380" s="4"/>
      <c r="H380" s="4"/>
    </row>
    <row r="381" spans="1:36" x14ac:dyDescent="0.15">
      <c r="A381" s="2"/>
      <c r="F381" s="4"/>
      <c r="G381" s="4"/>
      <c r="H381" s="4"/>
    </row>
    <row r="382" spans="1:36" x14ac:dyDescent="0.15">
      <c r="A382" s="2"/>
      <c r="F382" s="4"/>
      <c r="G382" s="4"/>
      <c r="H382" s="4"/>
    </row>
    <row r="383" spans="1:36" x14ac:dyDescent="0.15">
      <c r="A383" s="2"/>
      <c r="F383" s="4"/>
      <c r="G383" s="4"/>
      <c r="H383" s="4"/>
    </row>
    <row r="384" spans="1:36" x14ac:dyDescent="0.15">
      <c r="A384" s="2"/>
      <c r="F384" s="4"/>
      <c r="G384" s="4"/>
      <c r="H384" s="4"/>
    </row>
    <row r="385" spans="1:8" x14ac:dyDescent="0.15">
      <c r="A385" s="2"/>
      <c r="F385" s="4"/>
      <c r="G385" s="4"/>
      <c r="H385" s="4"/>
    </row>
    <row r="386" spans="1:8" x14ac:dyDescent="0.15">
      <c r="A386" s="2"/>
      <c r="F386" s="4"/>
      <c r="G386" s="4"/>
      <c r="H386" s="4"/>
    </row>
    <row r="387" spans="1:8" x14ac:dyDescent="0.15">
      <c r="A387" s="2"/>
      <c r="F387" s="4"/>
      <c r="G387" s="4"/>
      <c r="H387" s="4"/>
    </row>
    <row r="388" spans="1:8" x14ac:dyDescent="0.15">
      <c r="A388" s="2"/>
      <c r="F388" s="4"/>
      <c r="G388" s="4"/>
      <c r="H388" s="4"/>
    </row>
    <row r="389" spans="1:8" x14ac:dyDescent="0.15">
      <c r="A389" s="2"/>
      <c r="F389" s="4"/>
      <c r="G389" s="4"/>
      <c r="H389" s="4"/>
    </row>
    <row r="390" spans="1:8" x14ac:dyDescent="0.15">
      <c r="A390" s="2"/>
      <c r="F390" s="4"/>
      <c r="G390" s="4"/>
      <c r="H390" s="4"/>
    </row>
    <row r="391" spans="1:8" x14ac:dyDescent="0.15">
      <c r="A391" s="2"/>
      <c r="F391" s="4"/>
      <c r="G391" s="4"/>
      <c r="H391" s="4"/>
    </row>
    <row r="392" spans="1:8" x14ac:dyDescent="0.15">
      <c r="A392" s="2"/>
      <c r="F392" s="4"/>
      <c r="G392" s="4"/>
      <c r="H392" s="4"/>
    </row>
    <row r="393" spans="1:8" x14ac:dyDescent="0.15">
      <c r="A393" s="2"/>
      <c r="F393" s="4"/>
      <c r="G393" s="4"/>
      <c r="H393" s="4"/>
    </row>
    <row r="394" spans="1:8" x14ac:dyDescent="0.15">
      <c r="A394" s="2"/>
      <c r="F394" s="4"/>
      <c r="G394" s="4"/>
      <c r="H394" s="4"/>
    </row>
    <row r="395" spans="1:8" x14ac:dyDescent="0.15">
      <c r="A395" s="2"/>
      <c r="F395" s="4"/>
      <c r="G395" s="4"/>
      <c r="H395" s="4"/>
    </row>
    <row r="396" spans="1:8" x14ac:dyDescent="0.15">
      <c r="A396" s="2"/>
      <c r="F396" s="4"/>
      <c r="G396" s="4"/>
      <c r="H396" s="4"/>
    </row>
    <row r="397" spans="1:8" x14ac:dyDescent="0.15">
      <c r="A397" s="2"/>
      <c r="F397" s="4"/>
      <c r="G397" s="4"/>
      <c r="H397" s="4"/>
    </row>
    <row r="398" spans="1:8" x14ac:dyDescent="0.15">
      <c r="A398" s="2"/>
      <c r="F398" s="4"/>
      <c r="G398" s="4"/>
      <c r="H398" s="4"/>
    </row>
    <row r="399" spans="1:8" x14ac:dyDescent="0.15">
      <c r="A399" s="2"/>
      <c r="F399" s="4"/>
      <c r="G399" s="4"/>
      <c r="H399" s="4"/>
    </row>
    <row r="400" spans="1:8" x14ac:dyDescent="0.15">
      <c r="A400" s="2"/>
      <c r="F400" s="4"/>
      <c r="G400" s="4"/>
      <c r="H400" s="4"/>
    </row>
    <row r="401" spans="1:8" x14ac:dyDescent="0.15">
      <c r="A401" s="2"/>
      <c r="F401" s="4"/>
      <c r="G401" s="4"/>
      <c r="H401" s="4"/>
    </row>
    <row r="402" spans="1:8" x14ac:dyDescent="0.15">
      <c r="A402" s="2"/>
      <c r="F402" s="4"/>
      <c r="G402" s="4"/>
      <c r="H402" s="4"/>
    </row>
    <row r="403" spans="1:8" x14ac:dyDescent="0.15">
      <c r="A403" s="2"/>
      <c r="F403" s="4"/>
      <c r="G403" s="4"/>
      <c r="H403" s="4"/>
    </row>
    <row r="404" spans="1:8" x14ac:dyDescent="0.15">
      <c r="A404" s="2"/>
      <c r="F404" s="4"/>
      <c r="G404" s="4"/>
      <c r="H404" s="4"/>
    </row>
    <row r="405" spans="1:8" x14ac:dyDescent="0.15">
      <c r="A405" s="2"/>
      <c r="F405" s="4"/>
      <c r="G405" s="4"/>
      <c r="H405" s="4"/>
    </row>
    <row r="406" spans="1:8" x14ac:dyDescent="0.15">
      <c r="A406" s="2"/>
      <c r="F406" s="4"/>
      <c r="G406" s="4"/>
      <c r="H406" s="4"/>
    </row>
    <row r="407" spans="1:8" x14ac:dyDescent="0.15">
      <c r="A407" s="2"/>
      <c r="F407" s="4"/>
      <c r="G407" s="4"/>
      <c r="H407" s="4"/>
    </row>
    <row r="408" spans="1:8" x14ac:dyDescent="0.15">
      <c r="A408" s="2"/>
      <c r="F408" s="4"/>
      <c r="G408" s="4"/>
      <c r="H408" s="4"/>
    </row>
    <row r="409" spans="1:8" x14ac:dyDescent="0.15">
      <c r="A409" s="2"/>
      <c r="F409" s="4"/>
      <c r="G409" s="4"/>
      <c r="H409" s="4"/>
    </row>
    <row r="410" spans="1:8" x14ac:dyDescent="0.15">
      <c r="A410" s="2"/>
      <c r="F410" s="4"/>
      <c r="G410" s="4"/>
      <c r="H410" s="4"/>
    </row>
    <row r="411" spans="1:8" x14ac:dyDescent="0.15">
      <c r="A411" s="2"/>
      <c r="F411" s="4"/>
      <c r="G411" s="4"/>
      <c r="H411" s="4"/>
    </row>
    <row r="412" spans="1:8" x14ac:dyDescent="0.15">
      <c r="A412" s="2"/>
      <c r="F412" s="4"/>
      <c r="G412" s="4"/>
      <c r="H412" s="4"/>
    </row>
    <row r="413" spans="1:8" x14ac:dyDescent="0.15">
      <c r="A413" s="2"/>
      <c r="F413" s="4"/>
      <c r="G413" s="4"/>
      <c r="H413" s="4"/>
    </row>
    <row r="414" spans="1:8" x14ac:dyDescent="0.15">
      <c r="A414" s="2"/>
      <c r="F414" s="4"/>
      <c r="G414" s="4"/>
      <c r="H414" s="4"/>
    </row>
    <row r="415" spans="1:8" x14ac:dyDescent="0.15">
      <c r="A415" s="2"/>
      <c r="F415" s="4"/>
      <c r="G415" s="4"/>
      <c r="H415" s="4"/>
    </row>
    <row r="416" spans="1:8" x14ac:dyDescent="0.15">
      <c r="A416" s="2"/>
      <c r="F416" s="4"/>
      <c r="G416" s="4"/>
      <c r="H416" s="4"/>
    </row>
    <row r="417" spans="1:8" x14ac:dyDescent="0.15">
      <c r="A417" s="2"/>
      <c r="F417" s="4"/>
      <c r="G417" s="4"/>
      <c r="H417" s="4"/>
    </row>
    <row r="418" spans="1:8" x14ac:dyDescent="0.15">
      <c r="A418" s="2"/>
      <c r="F418" s="4"/>
      <c r="G418" s="4"/>
      <c r="H418" s="4"/>
    </row>
    <row r="419" spans="1:8" x14ac:dyDescent="0.15">
      <c r="A419" s="2"/>
      <c r="F419" s="4"/>
      <c r="G419" s="4"/>
      <c r="H419" s="4"/>
    </row>
    <row r="420" spans="1:8" x14ac:dyDescent="0.15">
      <c r="A420" s="2"/>
      <c r="F420" s="4"/>
      <c r="G420" s="4"/>
      <c r="H420" s="4"/>
    </row>
    <row r="421" spans="1:8" x14ac:dyDescent="0.15">
      <c r="A421" s="2"/>
      <c r="F421" s="4"/>
      <c r="G421" s="4"/>
      <c r="H421" s="4"/>
    </row>
    <row r="422" spans="1:8" x14ac:dyDescent="0.15">
      <c r="A422" s="2"/>
      <c r="F422" s="4"/>
      <c r="G422" s="4"/>
      <c r="H422" s="4"/>
    </row>
    <row r="423" spans="1:8" x14ac:dyDescent="0.15">
      <c r="A423" s="2"/>
      <c r="F423" s="4"/>
      <c r="G423" s="4"/>
      <c r="H423" s="4"/>
    </row>
    <row r="424" spans="1:8" x14ac:dyDescent="0.15">
      <c r="A424" s="2"/>
      <c r="F424" s="4"/>
      <c r="G424" s="4"/>
      <c r="H424" s="4"/>
    </row>
    <row r="425" spans="1:8" x14ac:dyDescent="0.15">
      <c r="A425" s="2"/>
      <c r="F425" s="4"/>
      <c r="G425" s="4"/>
      <c r="H425" s="4"/>
    </row>
    <row r="426" spans="1:8" x14ac:dyDescent="0.15">
      <c r="A426" s="2"/>
      <c r="F426" s="4"/>
      <c r="G426" s="4"/>
      <c r="H426" s="4"/>
    </row>
    <row r="427" spans="1:8" x14ac:dyDescent="0.15">
      <c r="A427" s="2"/>
      <c r="F427" s="4"/>
      <c r="G427" s="4"/>
      <c r="H427" s="4"/>
    </row>
    <row r="428" spans="1:8" x14ac:dyDescent="0.15">
      <c r="A428" s="2"/>
      <c r="F428" s="4"/>
      <c r="G428" s="4"/>
      <c r="H428" s="4"/>
    </row>
    <row r="429" spans="1:8" x14ac:dyDescent="0.15">
      <c r="A429" s="2"/>
      <c r="F429" s="4"/>
      <c r="G429" s="4"/>
      <c r="H429" s="4"/>
    </row>
    <row r="430" spans="1:8" x14ac:dyDescent="0.15">
      <c r="A430" s="2"/>
      <c r="F430" s="4"/>
      <c r="G430" s="4"/>
      <c r="H430" s="4"/>
    </row>
    <row r="431" spans="1:8" x14ac:dyDescent="0.15">
      <c r="A431" s="2"/>
      <c r="F431" s="4"/>
      <c r="G431" s="4"/>
      <c r="H431" s="4"/>
    </row>
    <row r="432" spans="1:8" x14ac:dyDescent="0.15">
      <c r="A432" s="2"/>
      <c r="F432" s="4"/>
      <c r="G432" s="4"/>
      <c r="H432" s="4"/>
    </row>
    <row r="433" spans="1:8" x14ac:dyDescent="0.15">
      <c r="A433" s="2"/>
      <c r="F433" s="4"/>
      <c r="G433" s="4"/>
      <c r="H433" s="4"/>
    </row>
    <row r="434" spans="1:8" x14ac:dyDescent="0.15">
      <c r="A434" s="2"/>
      <c r="F434" s="4"/>
      <c r="G434" s="4"/>
      <c r="H434" s="4"/>
    </row>
    <row r="435" spans="1:8" x14ac:dyDescent="0.15">
      <c r="A435" s="2"/>
      <c r="F435" s="4"/>
      <c r="G435" s="4"/>
      <c r="H435" s="4"/>
    </row>
    <row r="436" spans="1:8" x14ac:dyDescent="0.15">
      <c r="A436" s="2"/>
      <c r="F436" s="4"/>
      <c r="G436" s="4"/>
      <c r="H436" s="4"/>
    </row>
    <row r="437" spans="1:8" x14ac:dyDescent="0.15">
      <c r="A437" s="2"/>
      <c r="F437" s="4"/>
      <c r="G437" s="4"/>
      <c r="H437" s="4"/>
    </row>
    <row r="438" spans="1:8" x14ac:dyDescent="0.15">
      <c r="A438" s="2"/>
      <c r="F438" s="4"/>
      <c r="G438" s="4"/>
      <c r="H438" s="4"/>
    </row>
    <row r="439" spans="1:8" x14ac:dyDescent="0.15">
      <c r="A439" s="2"/>
      <c r="F439" s="4"/>
      <c r="G439" s="4"/>
      <c r="H439" s="4"/>
    </row>
    <row r="440" spans="1:8" x14ac:dyDescent="0.15">
      <c r="A440" s="2"/>
      <c r="F440" s="4"/>
      <c r="G440" s="4"/>
      <c r="H440" s="4"/>
    </row>
    <row r="441" spans="1:8" x14ac:dyDescent="0.15">
      <c r="A441" s="2"/>
      <c r="F441" s="4"/>
      <c r="G441" s="4"/>
      <c r="H441" s="4"/>
    </row>
    <row r="442" spans="1:8" x14ac:dyDescent="0.15">
      <c r="A442" s="2"/>
      <c r="F442" s="4"/>
      <c r="G442" s="4"/>
      <c r="H442" s="4"/>
    </row>
    <row r="443" spans="1:8" x14ac:dyDescent="0.15">
      <c r="A443" s="2"/>
      <c r="F443" s="4"/>
      <c r="G443" s="4"/>
      <c r="H443" s="4"/>
    </row>
    <row r="444" spans="1:8" x14ac:dyDescent="0.15">
      <c r="A444" s="2"/>
      <c r="F444" s="4"/>
      <c r="G444" s="4"/>
      <c r="H444" s="4"/>
    </row>
    <row r="445" spans="1:8" x14ac:dyDescent="0.15">
      <c r="A445" s="2"/>
      <c r="F445" s="4"/>
      <c r="G445" s="4"/>
      <c r="H445" s="4"/>
    </row>
    <row r="446" spans="1:8" x14ac:dyDescent="0.15">
      <c r="A446" s="2"/>
      <c r="F446" s="4"/>
      <c r="G446" s="4"/>
      <c r="H446" s="4"/>
    </row>
    <row r="447" spans="1:8" x14ac:dyDescent="0.15">
      <c r="A447" s="2"/>
      <c r="F447" s="4"/>
      <c r="G447" s="4"/>
      <c r="H447" s="4"/>
    </row>
    <row r="448" spans="1:8" x14ac:dyDescent="0.15">
      <c r="A448" s="2"/>
      <c r="F448" s="4"/>
      <c r="G448" s="4"/>
      <c r="H448" s="4"/>
    </row>
    <row r="449" spans="1:8" x14ac:dyDescent="0.15">
      <c r="A449" s="2"/>
      <c r="F449" s="4"/>
      <c r="G449" s="4"/>
      <c r="H449" s="4"/>
    </row>
    <row r="450" spans="1:8" x14ac:dyDescent="0.15">
      <c r="A450" s="2"/>
      <c r="F450" s="4"/>
      <c r="G450" s="4"/>
      <c r="H450" s="4"/>
    </row>
    <row r="451" spans="1:8" x14ac:dyDescent="0.15">
      <c r="A451" s="2"/>
      <c r="F451" s="4"/>
      <c r="G451" s="4"/>
      <c r="H451" s="4"/>
    </row>
    <row r="452" spans="1:8" x14ac:dyDescent="0.15">
      <c r="A452" s="2"/>
      <c r="F452" s="4"/>
      <c r="G452" s="4"/>
      <c r="H452" s="4"/>
    </row>
    <row r="453" spans="1:8" x14ac:dyDescent="0.15">
      <c r="A453" s="2"/>
      <c r="F453" s="4"/>
      <c r="G453" s="4"/>
      <c r="H453" s="4"/>
    </row>
    <row r="454" spans="1:8" x14ac:dyDescent="0.15">
      <c r="A454" s="2"/>
      <c r="F454" s="4"/>
      <c r="G454" s="4"/>
      <c r="H454" s="4"/>
    </row>
    <row r="455" spans="1:8" x14ac:dyDescent="0.15">
      <c r="A455" s="2"/>
      <c r="F455" s="4"/>
      <c r="G455" s="4"/>
      <c r="H455" s="4"/>
    </row>
    <row r="456" spans="1:8" x14ac:dyDescent="0.15">
      <c r="A456" s="2"/>
      <c r="F456" s="4"/>
      <c r="G456" s="4"/>
      <c r="H456" s="4"/>
    </row>
    <row r="457" spans="1:8" x14ac:dyDescent="0.15">
      <c r="A457" s="2"/>
      <c r="F457" s="4"/>
      <c r="G457" s="4"/>
      <c r="H457" s="4"/>
    </row>
    <row r="458" spans="1:8" x14ac:dyDescent="0.15">
      <c r="A458" s="2"/>
      <c r="F458" s="4"/>
      <c r="G458" s="4"/>
      <c r="H458" s="4"/>
    </row>
    <row r="459" spans="1:8" x14ac:dyDescent="0.15">
      <c r="A459" s="2"/>
      <c r="F459" s="4"/>
      <c r="G459" s="4"/>
      <c r="H459" s="4"/>
    </row>
    <row r="460" spans="1:8" x14ac:dyDescent="0.15">
      <c r="A460" s="2"/>
      <c r="F460" s="4"/>
      <c r="G460" s="4"/>
      <c r="H460" s="4"/>
    </row>
    <row r="461" spans="1:8" x14ac:dyDescent="0.15">
      <c r="A461" s="2"/>
      <c r="F461" s="4"/>
      <c r="G461" s="4"/>
      <c r="H461" s="4"/>
    </row>
    <row r="462" spans="1:8" x14ac:dyDescent="0.15">
      <c r="A462" s="2"/>
      <c r="F462" s="4"/>
      <c r="G462" s="4"/>
      <c r="H462" s="4"/>
    </row>
    <row r="463" spans="1:8" x14ac:dyDescent="0.15">
      <c r="A463" s="2"/>
      <c r="F463" s="4"/>
      <c r="G463" s="4"/>
      <c r="H463" s="4"/>
    </row>
    <row r="464" spans="1:8" x14ac:dyDescent="0.15">
      <c r="A464" s="2"/>
      <c r="F464" s="4"/>
      <c r="G464" s="4"/>
      <c r="H464" s="4"/>
    </row>
    <row r="465" spans="1:8" x14ac:dyDescent="0.15">
      <c r="A465" s="2"/>
      <c r="F465" s="4"/>
      <c r="G465" s="4"/>
      <c r="H465" s="4"/>
    </row>
    <row r="466" spans="1:8" x14ac:dyDescent="0.15">
      <c r="A466" s="2"/>
      <c r="F466" s="4"/>
      <c r="G466" s="4"/>
      <c r="H466" s="4"/>
    </row>
    <row r="467" spans="1:8" x14ac:dyDescent="0.15">
      <c r="A467" s="2"/>
      <c r="F467" s="4"/>
      <c r="G467" s="4"/>
      <c r="H467" s="4"/>
    </row>
    <row r="468" spans="1:8" x14ac:dyDescent="0.15">
      <c r="A468" s="2"/>
      <c r="F468" s="4"/>
      <c r="G468" s="4"/>
      <c r="H468" s="4"/>
    </row>
    <row r="469" spans="1:8" x14ac:dyDescent="0.15">
      <c r="A469" s="2"/>
      <c r="F469" s="4"/>
      <c r="G469" s="4"/>
      <c r="H469" s="4"/>
    </row>
    <row r="470" spans="1:8" x14ac:dyDescent="0.15">
      <c r="A470" s="2"/>
      <c r="F470" s="4"/>
      <c r="G470" s="4"/>
      <c r="H470" s="4"/>
    </row>
    <row r="471" spans="1:8" x14ac:dyDescent="0.15">
      <c r="A471" s="2"/>
      <c r="F471" s="4"/>
      <c r="G471" s="4"/>
      <c r="H471" s="4"/>
    </row>
    <row r="472" spans="1:8" x14ac:dyDescent="0.15">
      <c r="A472" s="2"/>
      <c r="F472" s="4"/>
      <c r="G472" s="4"/>
      <c r="H472" s="4"/>
    </row>
    <row r="473" spans="1:8" x14ac:dyDescent="0.15">
      <c r="A473" s="2"/>
      <c r="F473" s="4"/>
      <c r="G473" s="4"/>
      <c r="H473" s="4"/>
    </row>
    <row r="474" spans="1:8" x14ac:dyDescent="0.15">
      <c r="A474" s="2"/>
      <c r="F474" s="4"/>
      <c r="G474" s="4"/>
      <c r="H474" s="4"/>
    </row>
    <row r="475" spans="1:8" x14ac:dyDescent="0.15">
      <c r="A475" s="2"/>
      <c r="F475" s="4"/>
      <c r="G475" s="4"/>
      <c r="H475" s="4"/>
    </row>
    <row r="476" spans="1:8" x14ac:dyDescent="0.15">
      <c r="A476" s="2"/>
      <c r="F476" s="4"/>
      <c r="G476" s="4"/>
      <c r="H476" s="4"/>
    </row>
    <row r="477" spans="1:8" x14ac:dyDescent="0.15">
      <c r="A477" s="2"/>
      <c r="F477" s="4"/>
      <c r="G477" s="4"/>
      <c r="H477" s="4"/>
    </row>
    <row r="478" spans="1:8" x14ac:dyDescent="0.15">
      <c r="A478" s="2"/>
      <c r="F478" s="4"/>
      <c r="G478" s="4"/>
      <c r="H478" s="4"/>
    </row>
    <row r="479" spans="1:8" x14ac:dyDescent="0.15">
      <c r="A479" s="2"/>
      <c r="F479" s="4"/>
      <c r="G479" s="4"/>
      <c r="H479" s="4"/>
    </row>
    <row r="480" spans="1:8" x14ac:dyDescent="0.15">
      <c r="A480" s="2"/>
      <c r="F480" s="4"/>
      <c r="G480" s="4"/>
      <c r="H480" s="4"/>
    </row>
    <row r="481" spans="1:8" x14ac:dyDescent="0.15">
      <c r="A481" s="2"/>
      <c r="F481" s="4"/>
      <c r="G481" s="4"/>
      <c r="H481" s="4"/>
    </row>
    <row r="482" spans="1:8" x14ac:dyDescent="0.15">
      <c r="A482" s="2"/>
      <c r="F482" s="4"/>
      <c r="G482" s="4"/>
      <c r="H482" s="4"/>
    </row>
    <row r="483" spans="1:8" x14ac:dyDescent="0.15">
      <c r="A483" s="2"/>
      <c r="F483" s="4"/>
      <c r="G483" s="4"/>
      <c r="H483" s="4"/>
    </row>
    <row r="484" spans="1:8" x14ac:dyDescent="0.15">
      <c r="A484" s="2"/>
      <c r="F484" s="4"/>
      <c r="G484" s="4"/>
      <c r="H484" s="4"/>
    </row>
    <row r="485" spans="1:8" x14ac:dyDescent="0.15">
      <c r="A485" s="2"/>
      <c r="F485" s="4"/>
      <c r="G485" s="4"/>
      <c r="H485" s="4"/>
    </row>
    <row r="486" spans="1:8" x14ac:dyDescent="0.15">
      <c r="A486" s="2"/>
      <c r="F486" s="4"/>
      <c r="G486" s="4"/>
      <c r="H486" s="4"/>
    </row>
    <row r="487" spans="1:8" x14ac:dyDescent="0.15">
      <c r="A487" s="2"/>
      <c r="F487" s="4"/>
      <c r="G487" s="4"/>
      <c r="H487" s="4"/>
    </row>
    <row r="488" spans="1:8" x14ac:dyDescent="0.15">
      <c r="A488" s="2"/>
      <c r="F488" s="4"/>
      <c r="G488" s="4"/>
      <c r="H488" s="4"/>
    </row>
    <row r="489" spans="1:8" x14ac:dyDescent="0.15">
      <c r="A489" s="2"/>
      <c r="F489" s="4"/>
      <c r="G489" s="4"/>
      <c r="H489" s="4"/>
    </row>
    <row r="490" spans="1:8" x14ac:dyDescent="0.15">
      <c r="A490" s="2"/>
      <c r="F490" s="4"/>
      <c r="G490" s="4"/>
      <c r="H490" s="4"/>
    </row>
    <row r="491" spans="1:8" x14ac:dyDescent="0.15">
      <c r="A491" s="2"/>
      <c r="F491" s="4"/>
      <c r="G491" s="4"/>
      <c r="H491" s="4"/>
    </row>
    <row r="492" spans="1:8" x14ac:dyDescent="0.15">
      <c r="A492" s="2"/>
      <c r="F492" s="4"/>
      <c r="G492" s="4"/>
      <c r="H492" s="4"/>
    </row>
    <row r="493" spans="1:8" x14ac:dyDescent="0.15">
      <c r="A493" s="2"/>
      <c r="F493" s="4"/>
      <c r="G493" s="4"/>
      <c r="H493" s="4"/>
    </row>
    <row r="494" spans="1:8" x14ac:dyDescent="0.15">
      <c r="A494" s="2"/>
      <c r="F494" s="4"/>
      <c r="G494" s="4"/>
      <c r="H494" s="4"/>
    </row>
    <row r="495" spans="1:8" x14ac:dyDescent="0.15">
      <c r="A495" s="2"/>
      <c r="F495" s="4"/>
      <c r="G495" s="4"/>
      <c r="H495" s="4"/>
    </row>
    <row r="496" spans="1:8" x14ac:dyDescent="0.15">
      <c r="A496" s="2"/>
      <c r="F496" s="4"/>
      <c r="G496" s="4"/>
      <c r="H496" s="4"/>
    </row>
    <row r="497" spans="1:8" x14ac:dyDescent="0.15">
      <c r="A497" s="2"/>
      <c r="F497" s="4"/>
      <c r="G497" s="4"/>
      <c r="H497" s="4"/>
    </row>
    <row r="498" spans="1:8" x14ac:dyDescent="0.15">
      <c r="A498" s="2"/>
      <c r="F498" s="4"/>
      <c r="G498" s="4"/>
      <c r="H498" s="4"/>
    </row>
    <row r="499" spans="1:8" x14ac:dyDescent="0.15">
      <c r="A499" s="2"/>
      <c r="F499" s="4"/>
      <c r="G499" s="4"/>
      <c r="H499" s="4"/>
    </row>
    <row r="500" spans="1:8" x14ac:dyDescent="0.15">
      <c r="A500" s="2"/>
      <c r="F500" s="4"/>
      <c r="G500" s="4"/>
      <c r="H500" s="4"/>
    </row>
    <row r="501" spans="1:8" x14ac:dyDescent="0.15">
      <c r="A501" s="2"/>
      <c r="F501" s="4"/>
      <c r="G501" s="4"/>
      <c r="H501" s="4"/>
    </row>
    <row r="502" spans="1:8" x14ac:dyDescent="0.15">
      <c r="A502" s="2"/>
      <c r="F502" s="4"/>
      <c r="G502" s="4"/>
      <c r="H502" s="4"/>
    </row>
    <row r="503" spans="1:8" x14ac:dyDescent="0.15">
      <c r="A503" s="2"/>
      <c r="F503" s="4"/>
      <c r="G503" s="4"/>
      <c r="H503" s="4"/>
    </row>
    <row r="504" spans="1:8" x14ac:dyDescent="0.15">
      <c r="A504" s="2"/>
      <c r="F504" s="4"/>
      <c r="G504" s="4"/>
      <c r="H504" s="4"/>
    </row>
    <row r="505" spans="1:8" x14ac:dyDescent="0.15">
      <c r="A505" s="2"/>
      <c r="F505" s="4"/>
      <c r="G505" s="4"/>
      <c r="H505" s="4"/>
    </row>
    <row r="506" spans="1:8" x14ac:dyDescent="0.15">
      <c r="A506" s="2"/>
      <c r="F506" s="4"/>
      <c r="G506" s="4"/>
      <c r="H506" s="4"/>
    </row>
    <row r="507" spans="1:8" x14ac:dyDescent="0.15">
      <c r="A507" s="2"/>
      <c r="F507" s="4"/>
      <c r="G507" s="4"/>
      <c r="H507" s="4"/>
    </row>
    <row r="508" spans="1:8" x14ac:dyDescent="0.15">
      <c r="A508" s="2"/>
      <c r="F508" s="4"/>
      <c r="G508" s="4"/>
      <c r="H508" s="4"/>
    </row>
    <row r="509" spans="1:8" x14ac:dyDescent="0.15">
      <c r="A509" s="2"/>
      <c r="F509" s="4"/>
      <c r="G509" s="4"/>
      <c r="H509" s="4"/>
    </row>
    <row r="510" spans="1:8" x14ac:dyDescent="0.15">
      <c r="A510" s="2"/>
      <c r="F510" s="4"/>
      <c r="G510" s="4"/>
      <c r="H510" s="4"/>
    </row>
    <row r="511" spans="1:8" x14ac:dyDescent="0.15">
      <c r="A511" s="2"/>
      <c r="F511" s="4"/>
      <c r="G511" s="4"/>
      <c r="H511" s="4"/>
    </row>
    <row r="512" spans="1:8" x14ac:dyDescent="0.15">
      <c r="A512" s="2"/>
      <c r="F512" s="4"/>
      <c r="G512" s="4"/>
      <c r="H512" s="4"/>
    </row>
    <row r="513" spans="1:8" x14ac:dyDescent="0.15">
      <c r="A513" s="2"/>
      <c r="F513" s="4"/>
      <c r="G513" s="4"/>
      <c r="H513" s="4"/>
    </row>
    <row r="514" spans="1:8" x14ac:dyDescent="0.15">
      <c r="A514" s="2"/>
      <c r="F514" s="4"/>
      <c r="G514" s="4"/>
      <c r="H514" s="4"/>
    </row>
    <row r="515" spans="1:8" x14ac:dyDescent="0.15">
      <c r="A515" s="2"/>
      <c r="F515" s="4"/>
      <c r="G515" s="4"/>
      <c r="H515" s="4"/>
    </row>
    <row r="516" spans="1:8" x14ac:dyDescent="0.15">
      <c r="A516" s="2"/>
      <c r="F516" s="4"/>
      <c r="G516" s="4"/>
      <c r="H516" s="4"/>
    </row>
    <row r="517" spans="1:8" x14ac:dyDescent="0.15">
      <c r="A517" s="2"/>
      <c r="F517" s="4"/>
      <c r="G517" s="4"/>
      <c r="H517" s="4"/>
    </row>
    <row r="518" spans="1:8" x14ac:dyDescent="0.15">
      <c r="A518" s="2"/>
      <c r="F518" s="4"/>
      <c r="G518" s="4"/>
      <c r="H518" s="4"/>
    </row>
    <row r="519" spans="1:8" x14ac:dyDescent="0.15">
      <c r="A519" s="2"/>
      <c r="F519" s="4"/>
      <c r="G519" s="4"/>
      <c r="H519" s="4"/>
    </row>
    <row r="520" spans="1:8" x14ac:dyDescent="0.15">
      <c r="A520" s="2"/>
      <c r="F520" s="4"/>
      <c r="G520" s="4"/>
      <c r="H520" s="4"/>
    </row>
    <row r="521" spans="1:8" x14ac:dyDescent="0.15">
      <c r="A521" s="2"/>
      <c r="F521" s="4"/>
      <c r="G521" s="4"/>
      <c r="H521" s="4"/>
    </row>
    <row r="522" spans="1:8" x14ac:dyDescent="0.15">
      <c r="A522" s="2"/>
      <c r="F522" s="4"/>
      <c r="G522" s="4"/>
      <c r="H522" s="4"/>
    </row>
    <row r="523" spans="1:8" x14ac:dyDescent="0.15">
      <c r="A523" s="2"/>
      <c r="F523" s="4"/>
      <c r="G523" s="4"/>
      <c r="H523" s="4"/>
    </row>
    <row r="524" spans="1:8" x14ac:dyDescent="0.15">
      <c r="A524" s="2"/>
      <c r="F524" s="4"/>
      <c r="G524" s="4"/>
      <c r="H524" s="4"/>
    </row>
    <row r="525" spans="1:8" x14ac:dyDescent="0.15">
      <c r="A525" s="2"/>
      <c r="F525" s="4"/>
      <c r="G525" s="4"/>
      <c r="H525" s="4"/>
    </row>
    <row r="526" spans="1:8" x14ac:dyDescent="0.15">
      <c r="A526" s="2"/>
      <c r="F526" s="4"/>
      <c r="G526" s="4"/>
      <c r="H526" s="4"/>
    </row>
    <row r="527" spans="1:8" x14ac:dyDescent="0.15">
      <c r="A527" s="2"/>
      <c r="F527" s="4"/>
      <c r="G527" s="4"/>
      <c r="H527" s="4"/>
    </row>
    <row r="528" spans="1:8" x14ac:dyDescent="0.15">
      <c r="A528" s="2"/>
      <c r="F528" s="4"/>
      <c r="G528" s="4"/>
      <c r="H528" s="4"/>
    </row>
    <row r="529" spans="1:8" x14ac:dyDescent="0.15">
      <c r="A529" s="2"/>
      <c r="F529" s="4"/>
      <c r="G529" s="4"/>
      <c r="H529" s="4"/>
    </row>
    <row r="530" spans="1:8" x14ac:dyDescent="0.15">
      <c r="A530" s="2"/>
      <c r="F530" s="4"/>
      <c r="G530" s="4"/>
      <c r="H530" s="4"/>
    </row>
    <row r="531" spans="1:8" x14ac:dyDescent="0.15">
      <c r="A531" s="2"/>
      <c r="F531" s="4"/>
      <c r="G531" s="4"/>
      <c r="H531" s="4"/>
    </row>
    <row r="532" spans="1:8" x14ac:dyDescent="0.15">
      <c r="A532" s="2"/>
      <c r="F532" s="4"/>
      <c r="G532" s="4"/>
      <c r="H532" s="4"/>
    </row>
    <row r="533" spans="1:8" x14ac:dyDescent="0.15">
      <c r="A533" s="2"/>
      <c r="F533" s="4"/>
      <c r="G533" s="4"/>
      <c r="H533" s="4"/>
    </row>
    <row r="534" spans="1:8" x14ac:dyDescent="0.15">
      <c r="A534" s="2"/>
      <c r="F534" s="4"/>
      <c r="G534" s="4"/>
      <c r="H534" s="4"/>
    </row>
    <row r="535" spans="1:8" x14ac:dyDescent="0.15">
      <c r="A535" s="2"/>
      <c r="F535" s="4"/>
      <c r="G535" s="4"/>
      <c r="H535" s="4"/>
    </row>
    <row r="536" spans="1:8" x14ac:dyDescent="0.15">
      <c r="A536" s="2"/>
      <c r="F536" s="4"/>
      <c r="G536" s="4"/>
      <c r="H536" s="4"/>
    </row>
    <row r="537" spans="1:8" x14ac:dyDescent="0.15">
      <c r="A537" s="2"/>
      <c r="F537" s="4"/>
      <c r="G537" s="4"/>
      <c r="H537" s="4"/>
    </row>
    <row r="538" spans="1:8" x14ac:dyDescent="0.15">
      <c r="A538" s="2"/>
      <c r="F538" s="4"/>
      <c r="G538" s="4"/>
      <c r="H538" s="4"/>
    </row>
    <row r="539" spans="1:8" x14ac:dyDescent="0.15">
      <c r="A539" s="2"/>
      <c r="F539" s="4"/>
      <c r="G539" s="4"/>
      <c r="H539" s="4"/>
    </row>
    <row r="540" spans="1:8" x14ac:dyDescent="0.15">
      <c r="A540" s="2"/>
      <c r="F540" s="4"/>
      <c r="G540" s="4"/>
      <c r="H540" s="4"/>
    </row>
    <row r="541" spans="1:8" x14ac:dyDescent="0.15">
      <c r="A541" s="2"/>
      <c r="F541" s="4"/>
      <c r="G541" s="4"/>
      <c r="H541" s="4"/>
    </row>
    <row r="542" spans="1:8" x14ac:dyDescent="0.15">
      <c r="A542" s="2"/>
      <c r="F542" s="4"/>
      <c r="G542" s="4"/>
      <c r="H542" s="4"/>
    </row>
    <row r="543" spans="1:8" x14ac:dyDescent="0.15">
      <c r="A543" s="2"/>
      <c r="F543" s="4"/>
      <c r="G543" s="4"/>
      <c r="H543" s="4"/>
    </row>
    <row r="544" spans="1:8" x14ac:dyDescent="0.15">
      <c r="A544" s="2"/>
      <c r="F544" s="4"/>
      <c r="G544" s="4"/>
      <c r="H544" s="4"/>
    </row>
    <row r="545" spans="1:8" x14ac:dyDescent="0.15">
      <c r="A545" s="2"/>
      <c r="F545" s="4"/>
      <c r="G545" s="4"/>
      <c r="H545" s="4"/>
    </row>
    <row r="546" spans="1:8" x14ac:dyDescent="0.15">
      <c r="A546" s="2"/>
      <c r="F546" s="4"/>
      <c r="G546" s="4"/>
      <c r="H546" s="4"/>
    </row>
    <row r="547" spans="1:8" x14ac:dyDescent="0.15">
      <c r="A547" s="2"/>
      <c r="F547" s="4"/>
      <c r="G547" s="4"/>
      <c r="H547" s="4"/>
    </row>
    <row r="548" spans="1:8" x14ac:dyDescent="0.15">
      <c r="A548" s="2"/>
      <c r="F548" s="4"/>
      <c r="G548" s="4"/>
      <c r="H548" s="4"/>
    </row>
    <row r="549" spans="1:8" x14ac:dyDescent="0.15">
      <c r="A549" s="2"/>
      <c r="F549" s="4"/>
      <c r="G549" s="4"/>
      <c r="H549" s="4"/>
    </row>
    <row r="550" spans="1:8" x14ac:dyDescent="0.15">
      <c r="A550" s="2"/>
      <c r="F550" s="4"/>
      <c r="G550" s="4"/>
      <c r="H550" s="4"/>
    </row>
    <row r="551" spans="1:8" x14ac:dyDescent="0.15">
      <c r="A551" s="2"/>
      <c r="F551" s="4"/>
      <c r="G551" s="4"/>
      <c r="H551" s="4"/>
    </row>
    <row r="552" spans="1:8" x14ac:dyDescent="0.15">
      <c r="A552" s="2"/>
      <c r="F552" s="4"/>
      <c r="G552" s="4"/>
      <c r="H552" s="4"/>
    </row>
    <row r="553" spans="1:8" x14ac:dyDescent="0.15">
      <c r="A553" s="2"/>
      <c r="F553" s="4"/>
      <c r="G553" s="4"/>
      <c r="H553" s="4"/>
    </row>
    <row r="554" spans="1:8" x14ac:dyDescent="0.15">
      <c r="A554" s="2"/>
      <c r="F554" s="4"/>
      <c r="G554" s="4"/>
      <c r="H554" s="4"/>
    </row>
    <row r="555" spans="1:8" x14ac:dyDescent="0.15">
      <c r="A555" s="2"/>
      <c r="F555" s="4"/>
      <c r="G555" s="4"/>
      <c r="H555" s="4"/>
    </row>
    <row r="556" spans="1:8" x14ac:dyDescent="0.15">
      <c r="A556" s="2"/>
      <c r="F556" s="4"/>
      <c r="G556" s="4"/>
      <c r="H556" s="4"/>
    </row>
    <row r="557" spans="1:8" x14ac:dyDescent="0.15">
      <c r="A557" s="2"/>
      <c r="F557" s="4"/>
      <c r="G557" s="4"/>
      <c r="H557" s="4"/>
    </row>
    <row r="558" spans="1:8" x14ac:dyDescent="0.15">
      <c r="A558" s="2"/>
      <c r="F558" s="4"/>
      <c r="G558" s="4"/>
      <c r="H558" s="4"/>
    </row>
    <row r="559" spans="1:8" x14ac:dyDescent="0.15">
      <c r="A559" s="2"/>
      <c r="F559" s="4"/>
      <c r="G559" s="4"/>
      <c r="H559" s="4"/>
    </row>
    <row r="560" spans="1:8" x14ac:dyDescent="0.15">
      <c r="A560" s="2"/>
      <c r="F560" s="4"/>
      <c r="G560" s="4"/>
      <c r="H560" s="4"/>
    </row>
    <row r="561" spans="1:8" x14ac:dyDescent="0.15">
      <c r="A561" s="2"/>
      <c r="F561" s="4"/>
      <c r="G561" s="4"/>
      <c r="H561" s="4"/>
    </row>
    <row r="562" spans="1:8" x14ac:dyDescent="0.15">
      <c r="A562" s="2"/>
      <c r="F562" s="4"/>
      <c r="G562" s="4"/>
      <c r="H562" s="4"/>
    </row>
    <row r="563" spans="1:8" x14ac:dyDescent="0.15">
      <c r="A563" s="2"/>
      <c r="F563" s="4"/>
      <c r="G563" s="4"/>
      <c r="H563" s="4"/>
    </row>
    <row r="564" spans="1:8" x14ac:dyDescent="0.15">
      <c r="A564" s="2"/>
      <c r="F564" s="4"/>
      <c r="G564" s="4"/>
      <c r="H564" s="4"/>
    </row>
    <row r="565" spans="1:8" x14ac:dyDescent="0.15">
      <c r="A565" s="2"/>
      <c r="F565" s="4"/>
      <c r="G565" s="4"/>
      <c r="H565" s="4"/>
    </row>
    <row r="566" spans="1:8" x14ac:dyDescent="0.15">
      <c r="A566" s="2"/>
      <c r="F566" s="4"/>
      <c r="G566" s="4"/>
      <c r="H566" s="4"/>
    </row>
    <row r="567" spans="1:8" x14ac:dyDescent="0.15">
      <c r="A567" s="2"/>
      <c r="F567" s="4"/>
      <c r="G567" s="4"/>
      <c r="H567" s="4"/>
    </row>
    <row r="568" spans="1:8" x14ac:dyDescent="0.15">
      <c r="A568" s="2"/>
      <c r="F568" s="4"/>
      <c r="G568" s="4"/>
      <c r="H568" s="4"/>
    </row>
    <row r="569" spans="1:8" x14ac:dyDescent="0.15">
      <c r="A569" s="2"/>
      <c r="F569" s="4"/>
      <c r="G569" s="4"/>
      <c r="H569" s="4"/>
    </row>
    <row r="570" spans="1:8" x14ac:dyDescent="0.15">
      <c r="A570" s="2"/>
      <c r="F570" s="4"/>
      <c r="G570" s="4"/>
      <c r="H570" s="4"/>
    </row>
    <row r="571" spans="1:8" x14ac:dyDescent="0.15">
      <c r="A571" s="2"/>
      <c r="F571" s="4"/>
      <c r="G571" s="4"/>
      <c r="H571" s="4"/>
    </row>
    <row r="572" spans="1:8" x14ac:dyDescent="0.15">
      <c r="A572" s="2"/>
      <c r="F572" s="4"/>
      <c r="G572" s="4"/>
      <c r="H572" s="4"/>
    </row>
    <row r="573" spans="1:8" x14ac:dyDescent="0.15">
      <c r="A573" s="2"/>
      <c r="F573" s="4"/>
      <c r="G573" s="4"/>
      <c r="H573" s="4"/>
    </row>
    <row r="574" spans="1:8" x14ac:dyDescent="0.15">
      <c r="A574" s="2"/>
      <c r="F574" s="4"/>
      <c r="G574" s="4"/>
      <c r="H574" s="4"/>
    </row>
    <row r="575" spans="1:8" x14ac:dyDescent="0.15">
      <c r="A575" s="2"/>
      <c r="F575" s="4"/>
      <c r="G575" s="4"/>
      <c r="H575" s="4"/>
    </row>
    <row r="576" spans="1:8" x14ac:dyDescent="0.15">
      <c r="A576" s="2"/>
      <c r="F576" s="4"/>
      <c r="G576" s="4"/>
      <c r="H576" s="4"/>
    </row>
    <row r="577" spans="1:8" x14ac:dyDescent="0.15">
      <c r="A577" s="2"/>
      <c r="F577" s="4"/>
      <c r="G577" s="4"/>
      <c r="H577" s="4"/>
    </row>
    <row r="578" spans="1:8" x14ac:dyDescent="0.15">
      <c r="A578" s="2"/>
      <c r="F578" s="4"/>
      <c r="G578" s="4"/>
      <c r="H578" s="4"/>
    </row>
    <row r="579" spans="1:8" x14ac:dyDescent="0.15">
      <c r="A579" s="2"/>
      <c r="F579" s="4"/>
      <c r="G579" s="4"/>
      <c r="H579" s="4"/>
    </row>
    <row r="580" spans="1:8" x14ac:dyDescent="0.15">
      <c r="A580" s="2"/>
      <c r="F580" s="4"/>
      <c r="G580" s="4"/>
      <c r="H580" s="4"/>
    </row>
    <row r="581" spans="1:8" x14ac:dyDescent="0.15">
      <c r="A581" s="2"/>
      <c r="F581" s="4"/>
      <c r="G581" s="4"/>
      <c r="H581" s="4"/>
    </row>
    <row r="582" spans="1:8" x14ac:dyDescent="0.15">
      <c r="A582" s="2"/>
      <c r="F582" s="4"/>
      <c r="G582" s="4"/>
      <c r="H582" s="4"/>
    </row>
    <row r="583" spans="1:8" x14ac:dyDescent="0.15">
      <c r="A583" s="2"/>
      <c r="F583" s="4"/>
      <c r="G583" s="4"/>
      <c r="H583" s="4"/>
    </row>
    <row r="584" spans="1:8" x14ac:dyDescent="0.15">
      <c r="A584" s="2"/>
      <c r="F584" s="4"/>
      <c r="G584" s="4"/>
      <c r="H584" s="4"/>
    </row>
    <row r="585" spans="1:8" x14ac:dyDescent="0.15">
      <c r="A585" s="2"/>
      <c r="F585" s="4"/>
      <c r="G585" s="4"/>
      <c r="H585" s="4"/>
    </row>
    <row r="586" spans="1:8" x14ac:dyDescent="0.15">
      <c r="A586" s="2"/>
      <c r="F586" s="4"/>
      <c r="G586" s="4"/>
      <c r="H586" s="4"/>
    </row>
    <row r="587" spans="1:8" x14ac:dyDescent="0.15">
      <c r="A587" s="2"/>
      <c r="F587" s="4"/>
      <c r="G587" s="4"/>
      <c r="H587" s="4"/>
    </row>
    <row r="588" spans="1:8" x14ac:dyDescent="0.15">
      <c r="A588" s="2"/>
      <c r="F588" s="4"/>
      <c r="G588" s="4"/>
      <c r="H588" s="4"/>
    </row>
    <row r="589" spans="1:8" x14ac:dyDescent="0.15">
      <c r="A589" s="2"/>
      <c r="F589" s="4"/>
      <c r="G589" s="4"/>
      <c r="H589" s="4"/>
    </row>
    <row r="590" spans="1:8" x14ac:dyDescent="0.15">
      <c r="A590" s="2"/>
      <c r="F590" s="4"/>
      <c r="G590" s="4"/>
      <c r="H590" s="4"/>
    </row>
    <row r="591" spans="1:8" x14ac:dyDescent="0.15">
      <c r="A591" s="2"/>
      <c r="F591" s="4"/>
      <c r="G591" s="4"/>
      <c r="H591" s="4"/>
    </row>
    <row r="592" spans="1:8" x14ac:dyDescent="0.15">
      <c r="A592" s="2"/>
      <c r="F592" s="4"/>
      <c r="G592" s="4"/>
      <c r="H592" s="4"/>
    </row>
    <row r="593" spans="1:8" x14ac:dyDescent="0.15">
      <c r="A593" s="2"/>
      <c r="F593" s="4"/>
      <c r="G593" s="4"/>
      <c r="H593" s="4"/>
    </row>
    <row r="594" spans="1:8" x14ac:dyDescent="0.15">
      <c r="A594" s="2"/>
      <c r="F594" s="4"/>
      <c r="G594" s="4"/>
      <c r="H594" s="4"/>
    </row>
    <row r="595" spans="1:8" x14ac:dyDescent="0.15">
      <c r="A595" s="2"/>
      <c r="F595" s="4"/>
      <c r="G595" s="4"/>
      <c r="H595" s="4"/>
    </row>
    <row r="596" spans="1:8" x14ac:dyDescent="0.15">
      <c r="A596" s="2"/>
      <c r="F596" s="4"/>
      <c r="G596" s="4"/>
      <c r="H596" s="4"/>
    </row>
    <row r="597" spans="1:8" x14ac:dyDescent="0.15">
      <c r="A597" s="2"/>
      <c r="F597" s="4"/>
      <c r="G597" s="4"/>
      <c r="H597" s="4"/>
    </row>
    <row r="598" spans="1:8" x14ac:dyDescent="0.15">
      <c r="A598" s="2"/>
      <c r="F598" s="4"/>
      <c r="G598" s="4"/>
      <c r="H598" s="4"/>
    </row>
    <row r="599" spans="1:8" x14ac:dyDescent="0.15">
      <c r="A599" s="2"/>
      <c r="F599" s="4"/>
      <c r="G599" s="4"/>
      <c r="H599" s="4"/>
    </row>
    <row r="600" spans="1:8" x14ac:dyDescent="0.15">
      <c r="A600" s="2"/>
      <c r="F600" s="4"/>
      <c r="G600" s="4"/>
      <c r="H600" s="4"/>
    </row>
    <row r="601" spans="1:8" x14ac:dyDescent="0.15">
      <c r="A601" s="2"/>
      <c r="F601" s="4"/>
      <c r="G601" s="4"/>
      <c r="H601" s="4"/>
    </row>
    <row r="602" spans="1:8" x14ac:dyDescent="0.15">
      <c r="A602" s="2"/>
      <c r="F602" s="4"/>
      <c r="G602" s="4"/>
      <c r="H602" s="4"/>
    </row>
    <row r="603" spans="1:8" x14ac:dyDescent="0.15">
      <c r="A603" s="2"/>
      <c r="F603" s="4"/>
      <c r="G603" s="4"/>
      <c r="H603" s="4"/>
    </row>
    <row r="604" spans="1:8" x14ac:dyDescent="0.15">
      <c r="A604" s="2"/>
      <c r="F604" s="4"/>
      <c r="G604" s="4"/>
      <c r="H604" s="4"/>
    </row>
    <row r="605" spans="1:8" x14ac:dyDescent="0.15">
      <c r="A605" s="2"/>
      <c r="F605" s="4"/>
      <c r="G605" s="4"/>
      <c r="H605" s="4"/>
    </row>
    <row r="606" spans="1:8" x14ac:dyDescent="0.15">
      <c r="A606" s="2"/>
      <c r="F606" s="4"/>
      <c r="G606" s="4"/>
      <c r="H606" s="4"/>
    </row>
    <row r="607" spans="1:8" x14ac:dyDescent="0.15">
      <c r="A607" s="2"/>
      <c r="F607" s="4"/>
      <c r="G607" s="4"/>
      <c r="H607" s="4"/>
    </row>
    <row r="608" spans="1:8" x14ac:dyDescent="0.15">
      <c r="A608" s="2"/>
      <c r="F608" s="4"/>
      <c r="G608" s="4"/>
      <c r="H608" s="4"/>
    </row>
    <row r="609" spans="1:8" x14ac:dyDescent="0.15">
      <c r="A609" s="2"/>
      <c r="F609" s="4"/>
      <c r="G609" s="4"/>
      <c r="H609" s="4"/>
    </row>
    <row r="610" spans="1:8" x14ac:dyDescent="0.15">
      <c r="A610" s="2"/>
      <c r="F610" s="4"/>
      <c r="G610" s="4"/>
      <c r="H610" s="4"/>
    </row>
    <row r="611" spans="1:8" x14ac:dyDescent="0.15">
      <c r="A611" s="2"/>
      <c r="F611" s="4"/>
      <c r="G611" s="4"/>
      <c r="H611" s="4"/>
    </row>
    <row r="612" spans="1:8" x14ac:dyDescent="0.15">
      <c r="A612" s="2"/>
      <c r="F612" s="4"/>
      <c r="G612" s="4"/>
      <c r="H612" s="4"/>
    </row>
    <row r="613" spans="1:8" x14ac:dyDescent="0.15">
      <c r="A613" s="2"/>
      <c r="F613" s="4"/>
      <c r="G613" s="4"/>
      <c r="H613" s="4"/>
    </row>
    <row r="614" spans="1:8" x14ac:dyDescent="0.15">
      <c r="A614" s="2"/>
      <c r="F614" s="4"/>
      <c r="G614" s="4"/>
      <c r="H614" s="4"/>
    </row>
    <row r="615" spans="1:8" x14ac:dyDescent="0.15">
      <c r="A615" s="2"/>
      <c r="F615" s="4"/>
      <c r="G615" s="4"/>
      <c r="H615" s="4"/>
    </row>
    <row r="616" spans="1:8" x14ac:dyDescent="0.15">
      <c r="A616" s="2"/>
      <c r="F616" s="4"/>
      <c r="G616" s="4"/>
      <c r="H616" s="4"/>
    </row>
    <row r="617" spans="1:8" x14ac:dyDescent="0.15">
      <c r="A617" s="2"/>
      <c r="F617" s="4"/>
      <c r="G617" s="4"/>
      <c r="H617" s="4"/>
    </row>
    <row r="618" spans="1:8" x14ac:dyDescent="0.15">
      <c r="A618" s="2"/>
      <c r="F618" s="4"/>
      <c r="G618" s="4"/>
      <c r="H618" s="4"/>
    </row>
    <row r="619" spans="1:8" x14ac:dyDescent="0.15">
      <c r="A619" s="2"/>
      <c r="F619" s="4"/>
      <c r="G619" s="4"/>
      <c r="H619" s="4"/>
    </row>
    <row r="620" spans="1:8" x14ac:dyDescent="0.15">
      <c r="A620" s="2"/>
      <c r="F620" s="4"/>
      <c r="G620" s="4"/>
      <c r="H620" s="4"/>
    </row>
    <row r="621" spans="1:8" x14ac:dyDescent="0.15">
      <c r="A621" s="2"/>
      <c r="F621" s="4"/>
      <c r="G621" s="4"/>
      <c r="H621" s="4"/>
    </row>
    <row r="622" spans="1:8" x14ac:dyDescent="0.15">
      <c r="A622" s="2"/>
      <c r="F622" s="4"/>
      <c r="G622" s="4"/>
      <c r="H622" s="4"/>
    </row>
    <row r="623" spans="1:8" x14ac:dyDescent="0.15">
      <c r="A623" s="2"/>
      <c r="F623" s="4"/>
      <c r="G623" s="4"/>
      <c r="H623" s="4"/>
    </row>
    <row r="624" spans="1:8" x14ac:dyDescent="0.15">
      <c r="A624" s="2"/>
      <c r="F624" s="4"/>
      <c r="G624" s="4"/>
      <c r="H624" s="4"/>
    </row>
    <row r="625" spans="1:8" x14ac:dyDescent="0.15">
      <c r="A625" s="2"/>
      <c r="F625" s="4"/>
      <c r="G625" s="4"/>
      <c r="H625" s="4"/>
    </row>
    <row r="626" spans="1:8" x14ac:dyDescent="0.15">
      <c r="A626" s="2"/>
      <c r="F626" s="4"/>
      <c r="G626" s="4"/>
      <c r="H626" s="4"/>
    </row>
    <row r="627" spans="1:8" x14ac:dyDescent="0.15">
      <c r="A627" s="2"/>
      <c r="F627" s="4"/>
      <c r="G627" s="4"/>
      <c r="H627" s="4"/>
    </row>
    <row r="628" spans="1:8" x14ac:dyDescent="0.15">
      <c r="A628" s="2"/>
      <c r="F628" s="4"/>
      <c r="G628" s="4"/>
      <c r="H628" s="4"/>
    </row>
    <row r="629" spans="1:8" x14ac:dyDescent="0.15">
      <c r="A629" s="2"/>
      <c r="F629" s="4"/>
      <c r="G629" s="4"/>
      <c r="H629" s="4"/>
    </row>
    <row r="630" spans="1:8" x14ac:dyDescent="0.15">
      <c r="A630" s="2"/>
      <c r="F630" s="4"/>
      <c r="G630" s="4"/>
      <c r="H630" s="4"/>
    </row>
    <row r="631" spans="1:8" x14ac:dyDescent="0.15">
      <c r="A631" s="2"/>
      <c r="F631" s="4"/>
      <c r="G631" s="4"/>
      <c r="H631" s="4"/>
    </row>
    <row r="632" spans="1:8" x14ac:dyDescent="0.15">
      <c r="A632" s="2"/>
      <c r="F632" s="4"/>
      <c r="G632" s="4"/>
      <c r="H632" s="4"/>
    </row>
    <row r="633" spans="1:8" x14ac:dyDescent="0.15">
      <c r="A633" s="2"/>
      <c r="F633" s="4"/>
      <c r="G633" s="4"/>
      <c r="H633" s="4"/>
    </row>
    <row r="634" spans="1:8" x14ac:dyDescent="0.15">
      <c r="A634" s="2"/>
      <c r="F634" s="4"/>
      <c r="G634" s="4"/>
      <c r="H634" s="4"/>
    </row>
    <row r="635" spans="1:8" x14ac:dyDescent="0.15">
      <c r="A635" s="2"/>
      <c r="F635" s="4"/>
      <c r="G635" s="4"/>
      <c r="H635" s="4"/>
    </row>
    <row r="636" spans="1:8" x14ac:dyDescent="0.15">
      <c r="A636" s="2"/>
      <c r="F636" s="4"/>
      <c r="G636" s="4"/>
      <c r="H636" s="4"/>
    </row>
    <row r="637" spans="1:8" x14ac:dyDescent="0.15">
      <c r="A637" s="2"/>
      <c r="F637" s="4"/>
      <c r="G637" s="4"/>
      <c r="H637" s="4"/>
    </row>
    <row r="638" spans="1:8" x14ac:dyDescent="0.15">
      <c r="A638" s="2"/>
      <c r="F638" s="4"/>
      <c r="G638" s="4"/>
      <c r="H638" s="4"/>
    </row>
    <row r="639" spans="1:8" x14ac:dyDescent="0.15">
      <c r="A639" s="2"/>
      <c r="F639" s="4"/>
      <c r="G639" s="4"/>
      <c r="H639" s="4"/>
    </row>
    <row r="640" spans="1:8" x14ac:dyDescent="0.15">
      <c r="A640" s="2"/>
      <c r="F640" s="4"/>
      <c r="G640" s="4"/>
      <c r="H640" s="4"/>
    </row>
    <row r="641" spans="1:8" x14ac:dyDescent="0.15">
      <c r="A641" s="2"/>
      <c r="F641" s="4"/>
      <c r="G641" s="4"/>
      <c r="H641" s="4"/>
    </row>
    <row r="642" spans="1:8" x14ac:dyDescent="0.15">
      <c r="A642" s="2"/>
      <c r="F642" s="4"/>
      <c r="G642" s="4"/>
      <c r="H642" s="4"/>
    </row>
    <row r="643" spans="1:8" x14ac:dyDescent="0.15">
      <c r="A643" s="2"/>
      <c r="F643" s="4"/>
      <c r="G643" s="4"/>
      <c r="H643" s="4"/>
    </row>
    <row r="644" spans="1:8" x14ac:dyDescent="0.15">
      <c r="A644" s="2"/>
      <c r="F644" s="4"/>
      <c r="G644" s="4"/>
      <c r="H644" s="4"/>
    </row>
    <row r="645" spans="1:8" x14ac:dyDescent="0.15">
      <c r="A645" s="2"/>
      <c r="F645" s="4"/>
      <c r="G645" s="4"/>
      <c r="H645" s="4"/>
    </row>
    <row r="646" spans="1:8" x14ac:dyDescent="0.15">
      <c r="A646" s="2"/>
      <c r="F646" s="4"/>
      <c r="G646" s="4"/>
      <c r="H646" s="4"/>
    </row>
    <row r="647" spans="1:8" x14ac:dyDescent="0.15">
      <c r="A647" s="2"/>
      <c r="F647" s="4"/>
      <c r="G647" s="4"/>
      <c r="H647" s="4"/>
    </row>
    <row r="648" spans="1:8" x14ac:dyDescent="0.15">
      <c r="A648" s="2"/>
      <c r="F648" s="4"/>
      <c r="G648" s="4"/>
      <c r="H648" s="4"/>
    </row>
    <row r="649" spans="1:8" x14ac:dyDescent="0.15">
      <c r="A649" s="2"/>
      <c r="F649" s="4"/>
      <c r="G649" s="4"/>
      <c r="H649" s="4"/>
    </row>
    <row r="650" spans="1:8" x14ac:dyDescent="0.15">
      <c r="A650" s="2"/>
      <c r="F650" s="4"/>
      <c r="G650" s="4"/>
      <c r="H650" s="4"/>
    </row>
    <row r="651" spans="1:8" x14ac:dyDescent="0.15">
      <c r="A651" s="2"/>
      <c r="F651" s="4"/>
      <c r="G651" s="4"/>
      <c r="H651" s="4"/>
    </row>
    <row r="652" spans="1:8" x14ac:dyDescent="0.15">
      <c r="A652" s="2"/>
      <c r="F652" s="4"/>
      <c r="G652" s="4"/>
      <c r="H652" s="4"/>
    </row>
    <row r="653" spans="1:8" x14ac:dyDescent="0.15">
      <c r="A653" s="2"/>
      <c r="F653" s="4"/>
      <c r="G653" s="4"/>
      <c r="H653" s="4"/>
    </row>
    <row r="654" spans="1:8" x14ac:dyDescent="0.15">
      <c r="A654" s="2"/>
      <c r="F654" s="4"/>
      <c r="G654" s="4"/>
      <c r="H654" s="4"/>
    </row>
    <row r="655" spans="1:8" x14ac:dyDescent="0.15">
      <c r="A655" s="2"/>
      <c r="F655" s="4"/>
      <c r="G655" s="4"/>
      <c r="H655" s="4"/>
    </row>
    <row r="656" spans="1:8" x14ac:dyDescent="0.15">
      <c r="A656" s="2"/>
      <c r="F656" s="4"/>
      <c r="G656" s="4"/>
      <c r="H656" s="4"/>
    </row>
    <row r="657" spans="1:8" x14ac:dyDescent="0.15">
      <c r="A657" s="2"/>
      <c r="F657" s="4"/>
      <c r="G657" s="4"/>
      <c r="H657" s="4"/>
    </row>
    <row r="658" spans="1:8" x14ac:dyDescent="0.15">
      <c r="A658" s="2"/>
      <c r="F658" s="4"/>
      <c r="G658" s="4"/>
      <c r="H658" s="4"/>
    </row>
    <row r="659" spans="1:8" x14ac:dyDescent="0.15">
      <c r="A659" s="2"/>
      <c r="F659" s="4"/>
      <c r="G659" s="4"/>
      <c r="H659" s="4"/>
    </row>
    <row r="660" spans="1:8" x14ac:dyDescent="0.15">
      <c r="A660" s="2"/>
      <c r="F660" s="4"/>
      <c r="G660" s="4"/>
      <c r="H660" s="4"/>
    </row>
    <row r="661" spans="1:8" x14ac:dyDescent="0.15">
      <c r="F661" s="4"/>
      <c r="G661" s="4"/>
      <c r="H661" s="4"/>
    </row>
    <row r="662" spans="1:8" x14ac:dyDescent="0.15">
      <c r="F662" s="4"/>
      <c r="G662" s="4"/>
      <c r="H662" s="4"/>
    </row>
    <row r="663" spans="1:8" x14ac:dyDescent="0.15">
      <c r="F663" s="4"/>
      <c r="G663" s="4"/>
      <c r="H663" s="4"/>
    </row>
    <row r="664" spans="1:8" x14ac:dyDescent="0.15">
      <c r="F664" s="4"/>
      <c r="G664" s="4"/>
      <c r="H664" s="4"/>
    </row>
    <row r="665" spans="1:8" x14ac:dyDescent="0.15">
      <c r="F665" s="4"/>
      <c r="G665" s="4"/>
      <c r="H665" s="4"/>
    </row>
    <row r="666" spans="1:8" x14ac:dyDescent="0.15">
      <c r="F666" s="4"/>
      <c r="G666" s="4"/>
      <c r="H666" s="4"/>
    </row>
    <row r="667" spans="1:8" x14ac:dyDescent="0.15">
      <c r="F667" s="4"/>
      <c r="G667" s="4"/>
      <c r="H667" s="4"/>
    </row>
    <row r="668" spans="1:8" x14ac:dyDescent="0.15">
      <c r="F668" s="4"/>
      <c r="G668" s="4"/>
      <c r="H668" s="4"/>
    </row>
    <row r="669" spans="1:8" x14ac:dyDescent="0.15">
      <c r="F669" s="4"/>
      <c r="G669" s="4"/>
      <c r="H669" s="4"/>
    </row>
    <row r="670" spans="1:8" x14ac:dyDescent="0.15">
      <c r="F670" s="4"/>
      <c r="G670" s="4"/>
      <c r="H670" s="4"/>
    </row>
    <row r="671" spans="1:8" x14ac:dyDescent="0.15">
      <c r="F671" s="4"/>
      <c r="G671" s="4"/>
      <c r="H671" s="4"/>
    </row>
    <row r="672" spans="1:8" x14ac:dyDescent="0.15">
      <c r="F672" s="4"/>
      <c r="G672" s="4"/>
      <c r="H672" s="4"/>
    </row>
    <row r="673" spans="6:8" x14ac:dyDescent="0.15">
      <c r="F673" s="4"/>
      <c r="G673" s="4"/>
      <c r="H673" s="4"/>
    </row>
    <row r="674" spans="6:8" x14ac:dyDescent="0.15">
      <c r="F674" s="4"/>
      <c r="G674" s="4"/>
      <c r="H674" s="4"/>
    </row>
    <row r="675" spans="6:8" x14ac:dyDescent="0.15">
      <c r="F675" s="4"/>
      <c r="G675" s="4"/>
      <c r="H675" s="4"/>
    </row>
    <row r="676" spans="6:8" x14ac:dyDescent="0.15">
      <c r="F676" s="4"/>
      <c r="G676" s="4"/>
      <c r="H676" s="4"/>
    </row>
    <row r="677" spans="6:8" x14ac:dyDescent="0.15">
      <c r="F677" s="4"/>
      <c r="G677" s="4"/>
      <c r="H677" s="4"/>
    </row>
    <row r="678" spans="6:8" x14ac:dyDescent="0.15">
      <c r="F678" s="4"/>
      <c r="G678" s="4"/>
      <c r="H678" s="4"/>
    </row>
    <row r="679" spans="6:8" x14ac:dyDescent="0.15">
      <c r="F679" s="4"/>
      <c r="G679" s="4"/>
      <c r="H679" s="4"/>
    </row>
    <row r="680" spans="6:8" x14ac:dyDescent="0.15">
      <c r="F680" s="4"/>
      <c r="G680" s="4"/>
      <c r="H680" s="4"/>
    </row>
    <row r="681" spans="6:8" x14ac:dyDescent="0.15">
      <c r="F681" s="4"/>
      <c r="G681" s="4"/>
      <c r="H681" s="4"/>
    </row>
    <row r="682" spans="6:8" x14ac:dyDescent="0.15">
      <c r="F682" s="4"/>
      <c r="G682" s="4"/>
      <c r="H682" s="4"/>
    </row>
    <row r="683" spans="6:8" x14ac:dyDescent="0.15">
      <c r="F683" s="4"/>
      <c r="G683" s="4"/>
      <c r="H683" s="4"/>
    </row>
    <row r="684" spans="6:8" x14ac:dyDescent="0.15">
      <c r="F684" s="4"/>
      <c r="G684" s="4"/>
      <c r="H684" s="4"/>
    </row>
    <row r="685" spans="6:8" x14ac:dyDescent="0.15">
      <c r="F685" s="4"/>
      <c r="G685" s="4"/>
      <c r="H685" s="4"/>
    </row>
    <row r="686" spans="6:8" x14ac:dyDescent="0.15">
      <c r="F686" s="4"/>
      <c r="G686" s="4"/>
      <c r="H686" s="4"/>
    </row>
    <row r="687" spans="6:8" x14ac:dyDescent="0.15">
      <c r="F687" s="4"/>
      <c r="G687" s="4"/>
      <c r="H687" s="4"/>
    </row>
    <row r="688" spans="6:8" x14ac:dyDescent="0.15">
      <c r="F688" s="4"/>
      <c r="G688" s="4"/>
      <c r="H688" s="4"/>
    </row>
    <row r="689" spans="6:8" x14ac:dyDescent="0.15">
      <c r="F689" s="4"/>
      <c r="G689" s="4"/>
      <c r="H689" s="4"/>
    </row>
    <row r="690" spans="6:8" x14ac:dyDescent="0.15">
      <c r="F690" s="4"/>
      <c r="G690" s="4"/>
      <c r="H690" s="4"/>
    </row>
    <row r="691" spans="6:8" x14ac:dyDescent="0.15">
      <c r="F691" s="4"/>
      <c r="G691" s="4"/>
      <c r="H691" s="4"/>
    </row>
    <row r="692" spans="6:8" x14ac:dyDescent="0.15">
      <c r="F692" s="4"/>
      <c r="G692" s="4"/>
      <c r="H692" s="4"/>
    </row>
    <row r="693" spans="6:8" x14ac:dyDescent="0.15">
      <c r="F693" s="4"/>
      <c r="G693" s="4"/>
      <c r="H693" s="4"/>
    </row>
    <row r="694" spans="6:8" x14ac:dyDescent="0.15">
      <c r="F694" s="4"/>
      <c r="G694" s="4"/>
      <c r="H694" s="4"/>
    </row>
    <row r="695" spans="6:8" x14ac:dyDescent="0.15">
      <c r="F695" s="4"/>
      <c r="G695" s="4"/>
      <c r="H695" s="4"/>
    </row>
    <row r="696" spans="6:8" x14ac:dyDescent="0.15">
      <c r="F696" s="4"/>
      <c r="G696" s="4"/>
      <c r="H696" s="4"/>
    </row>
    <row r="697" spans="6:8" x14ac:dyDescent="0.15">
      <c r="F697" s="4"/>
      <c r="G697" s="4"/>
      <c r="H697" s="4"/>
    </row>
    <row r="698" spans="6:8" x14ac:dyDescent="0.15">
      <c r="F698" s="4"/>
      <c r="G698" s="4"/>
      <c r="H698" s="4"/>
    </row>
    <row r="699" spans="6:8" x14ac:dyDescent="0.15">
      <c r="F699" s="4"/>
      <c r="G699" s="4"/>
      <c r="H699" s="4"/>
    </row>
    <row r="700" spans="6:8" x14ac:dyDescent="0.15">
      <c r="F700" s="4"/>
      <c r="G700" s="4"/>
      <c r="H700" s="4"/>
    </row>
    <row r="701" spans="6:8" x14ac:dyDescent="0.15">
      <c r="F701" s="4"/>
      <c r="G701" s="4"/>
      <c r="H701" s="4"/>
    </row>
    <row r="702" spans="6:8" x14ac:dyDescent="0.15">
      <c r="F702" s="4"/>
      <c r="G702" s="4"/>
      <c r="H702" s="4"/>
    </row>
    <row r="703" spans="6:8" x14ac:dyDescent="0.15">
      <c r="F703" s="4"/>
      <c r="G703" s="4"/>
      <c r="H703" s="4"/>
    </row>
    <row r="704" spans="6:8" x14ac:dyDescent="0.15">
      <c r="F704" s="4"/>
      <c r="G704" s="4"/>
      <c r="H704" s="4"/>
    </row>
    <row r="705" spans="6:8" x14ac:dyDescent="0.15">
      <c r="F705" s="4"/>
      <c r="G705" s="4"/>
      <c r="H705" s="4"/>
    </row>
    <row r="706" spans="6:8" x14ac:dyDescent="0.15">
      <c r="F706" s="4"/>
      <c r="G706" s="4"/>
      <c r="H706" s="4"/>
    </row>
    <row r="707" spans="6:8" x14ac:dyDescent="0.15">
      <c r="F707" s="4"/>
      <c r="G707" s="4"/>
      <c r="H707" s="4"/>
    </row>
    <row r="708" spans="6:8" x14ac:dyDescent="0.15">
      <c r="F708" s="4"/>
      <c r="G708" s="4"/>
      <c r="H708" s="4"/>
    </row>
    <row r="709" spans="6:8" x14ac:dyDescent="0.15">
      <c r="F709" s="4"/>
      <c r="G709" s="4"/>
      <c r="H709" s="4"/>
    </row>
    <row r="710" spans="6:8" x14ac:dyDescent="0.15">
      <c r="F710" s="4"/>
      <c r="G710" s="4"/>
      <c r="H710" s="4"/>
    </row>
    <row r="711" spans="6:8" x14ac:dyDescent="0.15">
      <c r="F711" s="4"/>
      <c r="G711" s="4"/>
      <c r="H711" s="4"/>
    </row>
    <row r="712" spans="6:8" x14ac:dyDescent="0.15">
      <c r="F712" s="4"/>
      <c r="G712" s="4"/>
      <c r="H712" s="4"/>
    </row>
    <row r="713" spans="6:8" x14ac:dyDescent="0.15">
      <c r="F713" s="4"/>
      <c r="G713" s="4"/>
      <c r="H713" s="4"/>
    </row>
    <row r="714" spans="6:8" x14ac:dyDescent="0.15">
      <c r="F714" s="4"/>
      <c r="G714" s="4"/>
      <c r="H714" s="4"/>
    </row>
    <row r="715" spans="6:8" x14ac:dyDescent="0.15">
      <c r="F715" s="4"/>
      <c r="G715" s="4"/>
      <c r="H715" s="4"/>
    </row>
    <row r="716" spans="6:8" x14ac:dyDescent="0.15">
      <c r="F716" s="4"/>
      <c r="G716" s="4"/>
      <c r="H716" s="4"/>
    </row>
    <row r="717" spans="6:8" x14ac:dyDescent="0.15">
      <c r="F717" s="4"/>
      <c r="G717" s="4"/>
      <c r="H717" s="4"/>
    </row>
    <row r="718" spans="6:8" x14ac:dyDescent="0.15">
      <c r="F718" s="4"/>
      <c r="G718" s="4"/>
      <c r="H718" s="4"/>
    </row>
    <row r="719" spans="6:8" x14ac:dyDescent="0.15">
      <c r="F719" s="4"/>
      <c r="G719" s="4"/>
      <c r="H719" s="4"/>
    </row>
    <row r="720" spans="6:8" x14ac:dyDescent="0.15">
      <c r="F720" s="4"/>
      <c r="G720" s="4"/>
      <c r="H720" s="4"/>
    </row>
    <row r="721" spans="6:8" x14ac:dyDescent="0.15">
      <c r="F721" s="4"/>
      <c r="G721" s="4"/>
      <c r="H721" s="4"/>
    </row>
    <row r="722" spans="6:8" x14ac:dyDescent="0.15">
      <c r="F722" s="4"/>
      <c r="G722" s="4"/>
      <c r="H722" s="4"/>
    </row>
    <row r="723" spans="6:8" x14ac:dyDescent="0.15">
      <c r="F723" s="4"/>
      <c r="G723" s="4"/>
      <c r="H723" s="4"/>
    </row>
    <row r="724" spans="6:8" x14ac:dyDescent="0.15">
      <c r="F724" s="4"/>
      <c r="G724" s="4"/>
      <c r="H724" s="4"/>
    </row>
    <row r="725" spans="6:8" x14ac:dyDescent="0.15">
      <c r="F725" s="4"/>
      <c r="G725" s="4"/>
      <c r="H725" s="4"/>
    </row>
    <row r="726" spans="6:8" x14ac:dyDescent="0.15">
      <c r="F726" s="4"/>
      <c r="G726" s="4"/>
      <c r="H726" s="4"/>
    </row>
    <row r="727" spans="6:8" x14ac:dyDescent="0.15">
      <c r="F727" s="4"/>
      <c r="G727" s="4"/>
      <c r="H727" s="4"/>
    </row>
    <row r="728" spans="6:8" x14ac:dyDescent="0.15">
      <c r="F728" s="4"/>
      <c r="G728" s="4"/>
      <c r="H728" s="4"/>
    </row>
    <row r="729" spans="6:8" x14ac:dyDescent="0.15">
      <c r="F729" s="4"/>
      <c r="G729" s="4"/>
      <c r="H729" s="4"/>
    </row>
    <row r="730" spans="6:8" x14ac:dyDescent="0.15">
      <c r="F730" s="4"/>
      <c r="G730" s="4"/>
      <c r="H730" s="4"/>
    </row>
    <row r="731" spans="6:8" x14ac:dyDescent="0.15">
      <c r="F731" s="4"/>
      <c r="G731" s="4"/>
      <c r="H731" s="4"/>
    </row>
    <row r="732" spans="6:8" x14ac:dyDescent="0.15">
      <c r="F732" s="4"/>
      <c r="G732" s="4"/>
      <c r="H732" s="4"/>
    </row>
    <row r="733" spans="6:8" x14ac:dyDescent="0.15">
      <c r="F733" s="4"/>
      <c r="G733" s="4"/>
      <c r="H733" s="4"/>
    </row>
    <row r="734" spans="6:8" x14ac:dyDescent="0.15">
      <c r="F734" s="4"/>
      <c r="G734" s="4"/>
      <c r="H734" s="4"/>
    </row>
    <row r="735" spans="6:8" x14ac:dyDescent="0.15">
      <c r="F735" s="4"/>
      <c r="G735" s="4"/>
      <c r="H735" s="4"/>
    </row>
    <row r="736" spans="6:8" x14ac:dyDescent="0.15">
      <c r="F736" s="4"/>
      <c r="G736" s="4"/>
      <c r="H736" s="4"/>
    </row>
    <row r="737" spans="6:8" x14ac:dyDescent="0.15">
      <c r="F737" s="4"/>
      <c r="G737" s="4"/>
      <c r="H737" s="4"/>
    </row>
    <row r="738" spans="6:8" x14ac:dyDescent="0.15">
      <c r="F738" s="4"/>
      <c r="G738" s="4"/>
      <c r="H738" s="4"/>
    </row>
    <row r="739" spans="6:8" x14ac:dyDescent="0.15">
      <c r="F739" s="4"/>
      <c r="G739" s="4"/>
      <c r="H739" s="4"/>
    </row>
    <row r="740" spans="6:8" x14ac:dyDescent="0.15">
      <c r="F740" s="4"/>
      <c r="G740" s="4"/>
      <c r="H740" s="4"/>
    </row>
    <row r="741" spans="6:8" x14ac:dyDescent="0.15">
      <c r="F741" s="4"/>
      <c r="G741" s="4"/>
      <c r="H741" s="4"/>
    </row>
    <row r="742" spans="6:8" x14ac:dyDescent="0.15">
      <c r="F742" s="4"/>
      <c r="G742" s="4"/>
      <c r="H742" s="4"/>
    </row>
    <row r="743" spans="6:8" x14ac:dyDescent="0.15">
      <c r="F743" s="4"/>
      <c r="G743" s="4"/>
      <c r="H743" s="4"/>
    </row>
    <row r="744" spans="6:8" x14ac:dyDescent="0.15">
      <c r="F744" s="4"/>
      <c r="G744" s="4"/>
      <c r="H744" s="4"/>
    </row>
    <row r="745" spans="6:8" x14ac:dyDescent="0.15">
      <c r="F745" s="4"/>
      <c r="G745" s="4"/>
      <c r="H745" s="4"/>
    </row>
    <row r="746" spans="6:8" x14ac:dyDescent="0.15">
      <c r="F746" s="4"/>
      <c r="G746" s="4"/>
      <c r="H746" s="4"/>
    </row>
    <row r="747" spans="6:8" x14ac:dyDescent="0.15">
      <c r="F747" s="4"/>
      <c r="G747" s="4"/>
      <c r="H747" s="4"/>
    </row>
    <row r="748" spans="6:8" x14ac:dyDescent="0.15">
      <c r="F748" s="4"/>
      <c r="G748" s="4"/>
      <c r="H748" s="4"/>
    </row>
    <row r="749" spans="6:8" x14ac:dyDescent="0.15">
      <c r="F749" s="4"/>
      <c r="G749" s="4"/>
      <c r="H749" s="4"/>
    </row>
    <row r="750" spans="6:8" x14ac:dyDescent="0.15">
      <c r="F750" s="4"/>
      <c r="G750" s="4"/>
      <c r="H750" s="4"/>
    </row>
    <row r="751" spans="6:8" x14ac:dyDescent="0.15">
      <c r="F751" s="4"/>
      <c r="G751" s="4"/>
      <c r="H751" s="4"/>
    </row>
    <row r="752" spans="6:8" x14ac:dyDescent="0.15">
      <c r="F752" s="4"/>
      <c r="G752" s="4"/>
      <c r="H752" s="4"/>
    </row>
    <row r="753" spans="6:8" x14ac:dyDescent="0.15">
      <c r="F753" s="4"/>
      <c r="G753" s="4"/>
      <c r="H753" s="4"/>
    </row>
    <row r="754" spans="6:8" x14ac:dyDescent="0.15">
      <c r="F754" s="4"/>
      <c r="G754" s="4"/>
      <c r="H754" s="4"/>
    </row>
    <row r="755" spans="6:8" x14ac:dyDescent="0.15">
      <c r="F755" s="4"/>
      <c r="G755" s="4"/>
      <c r="H755" s="4"/>
    </row>
    <row r="756" spans="6:8" x14ac:dyDescent="0.15">
      <c r="F756" s="4"/>
      <c r="G756" s="4"/>
      <c r="H756" s="4"/>
    </row>
    <row r="757" spans="6:8" x14ac:dyDescent="0.15">
      <c r="F757" s="4"/>
      <c r="G757" s="4"/>
      <c r="H757" s="4"/>
    </row>
    <row r="758" spans="6:8" x14ac:dyDescent="0.15">
      <c r="F758" s="4"/>
      <c r="G758" s="4"/>
      <c r="H758" s="4"/>
    </row>
    <row r="759" spans="6:8" x14ac:dyDescent="0.15">
      <c r="F759" s="4"/>
      <c r="G759" s="4"/>
      <c r="H759" s="4"/>
    </row>
    <row r="760" spans="6:8" x14ac:dyDescent="0.15">
      <c r="F760" s="4"/>
      <c r="G760" s="4"/>
      <c r="H760" s="4"/>
    </row>
    <row r="761" spans="6:8" x14ac:dyDescent="0.15">
      <c r="F761" s="4"/>
      <c r="G761" s="4"/>
      <c r="H761" s="4"/>
    </row>
    <row r="762" spans="6:8" x14ac:dyDescent="0.15">
      <c r="F762" s="4"/>
      <c r="G762" s="4"/>
      <c r="H762" s="4"/>
    </row>
    <row r="763" spans="6:8" x14ac:dyDescent="0.15">
      <c r="F763" s="4"/>
      <c r="G763" s="4"/>
      <c r="H763" s="4"/>
    </row>
    <row r="764" spans="6:8" x14ac:dyDescent="0.15">
      <c r="F764" s="4"/>
      <c r="G764" s="4"/>
      <c r="H764" s="4"/>
    </row>
    <row r="765" spans="6:8" x14ac:dyDescent="0.15">
      <c r="F765" s="4"/>
      <c r="G765" s="4"/>
      <c r="H765" s="4"/>
    </row>
    <row r="766" spans="6:8" x14ac:dyDescent="0.15">
      <c r="F766" s="4"/>
      <c r="G766" s="4"/>
      <c r="H766" s="4"/>
    </row>
    <row r="767" spans="6:8" x14ac:dyDescent="0.15">
      <c r="F767" s="4"/>
      <c r="G767" s="4"/>
      <c r="H767" s="4"/>
    </row>
    <row r="768" spans="6:8" x14ac:dyDescent="0.15">
      <c r="F768" s="4"/>
      <c r="G768" s="4"/>
      <c r="H768" s="4"/>
    </row>
    <row r="769" spans="6:8" x14ac:dyDescent="0.15">
      <c r="F769" s="4"/>
      <c r="G769" s="4"/>
      <c r="H769" s="4"/>
    </row>
    <row r="770" spans="6:8" x14ac:dyDescent="0.15">
      <c r="F770" s="4"/>
      <c r="G770" s="4"/>
      <c r="H770" s="4"/>
    </row>
    <row r="771" spans="6:8" x14ac:dyDescent="0.15">
      <c r="F771" s="4"/>
      <c r="G771" s="4"/>
      <c r="H771" s="4"/>
    </row>
    <row r="772" spans="6:8" x14ac:dyDescent="0.15">
      <c r="F772" s="4"/>
      <c r="G772" s="4"/>
      <c r="H772" s="4"/>
    </row>
    <row r="773" spans="6:8" x14ac:dyDescent="0.15">
      <c r="F773" s="4"/>
      <c r="G773" s="4"/>
      <c r="H773" s="4"/>
    </row>
    <row r="774" spans="6:8" x14ac:dyDescent="0.15">
      <c r="F774" s="4"/>
      <c r="G774" s="4"/>
      <c r="H774" s="4"/>
    </row>
    <row r="775" spans="6:8" x14ac:dyDescent="0.15">
      <c r="F775" s="4"/>
      <c r="G775" s="4"/>
      <c r="H775" s="4"/>
    </row>
    <row r="776" spans="6:8" x14ac:dyDescent="0.15">
      <c r="F776" s="4"/>
      <c r="G776" s="4"/>
      <c r="H776" s="4"/>
    </row>
    <row r="777" spans="6:8" x14ac:dyDescent="0.15">
      <c r="F777" s="4"/>
      <c r="G777" s="4"/>
      <c r="H777" s="4"/>
    </row>
    <row r="778" spans="6:8" x14ac:dyDescent="0.15">
      <c r="F778" s="4"/>
      <c r="G778" s="4"/>
      <c r="H778" s="4"/>
    </row>
    <row r="779" spans="6:8" x14ac:dyDescent="0.15">
      <c r="F779" s="4"/>
      <c r="G779" s="4"/>
      <c r="H779" s="4"/>
    </row>
    <row r="780" spans="6:8" x14ac:dyDescent="0.15">
      <c r="F780" s="4"/>
      <c r="G780" s="4"/>
      <c r="H780" s="4"/>
    </row>
    <row r="781" spans="6:8" x14ac:dyDescent="0.15">
      <c r="F781" s="4"/>
      <c r="G781" s="4"/>
      <c r="H781" s="4"/>
    </row>
    <row r="782" spans="6:8" x14ac:dyDescent="0.15">
      <c r="F782" s="4"/>
      <c r="G782" s="4"/>
      <c r="H782" s="4"/>
    </row>
    <row r="783" spans="6:8" x14ac:dyDescent="0.15">
      <c r="F783" s="4"/>
      <c r="G783" s="4"/>
      <c r="H783" s="4"/>
    </row>
    <row r="784" spans="6:8" x14ac:dyDescent="0.15">
      <c r="F784" s="4"/>
      <c r="G784" s="4"/>
      <c r="H784" s="4"/>
    </row>
    <row r="785" spans="6:8" x14ac:dyDescent="0.15">
      <c r="F785" s="4"/>
      <c r="G785" s="4"/>
      <c r="H785" s="4"/>
    </row>
    <row r="786" spans="6:8" x14ac:dyDescent="0.15">
      <c r="F786" s="4"/>
      <c r="G786" s="4"/>
      <c r="H786" s="4"/>
    </row>
    <row r="787" spans="6:8" x14ac:dyDescent="0.15">
      <c r="F787" s="4"/>
      <c r="G787" s="4"/>
      <c r="H787" s="4"/>
    </row>
    <row r="788" spans="6:8" x14ac:dyDescent="0.15">
      <c r="F788" s="4"/>
      <c r="G788" s="4"/>
      <c r="H788" s="4"/>
    </row>
    <row r="789" spans="6:8" x14ac:dyDescent="0.15">
      <c r="F789" s="4"/>
      <c r="G789" s="4"/>
      <c r="H789" s="4"/>
    </row>
    <row r="790" spans="6:8" x14ac:dyDescent="0.15">
      <c r="F790" s="4"/>
      <c r="G790" s="4"/>
      <c r="H790" s="4"/>
    </row>
    <row r="791" spans="6:8" x14ac:dyDescent="0.15">
      <c r="F791" s="4"/>
      <c r="G791" s="4"/>
      <c r="H791" s="4"/>
    </row>
    <row r="792" spans="6:8" x14ac:dyDescent="0.15">
      <c r="F792" s="4"/>
      <c r="G792" s="4"/>
      <c r="H792" s="4"/>
    </row>
    <row r="793" spans="6:8" x14ac:dyDescent="0.15">
      <c r="F793" s="4"/>
      <c r="G793" s="4"/>
      <c r="H793" s="4"/>
    </row>
    <row r="794" spans="6:8" x14ac:dyDescent="0.15">
      <c r="F794" s="4"/>
      <c r="G794" s="4"/>
      <c r="H794" s="4"/>
    </row>
    <row r="795" spans="6:8" x14ac:dyDescent="0.15">
      <c r="F795" s="4"/>
      <c r="G795" s="4"/>
      <c r="H795" s="4"/>
    </row>
    <row r="796" spans="6:8" x14ac:dyDescent="0.15">
      <c r="F796" s="4"/>
      <c r="G796" s="4"/>
      <c r="H796" s="4"/>
    </row>
    <row r="797" spans="6:8" x14ac:dyDescent="0.15">
      <c r="F797" s="4"/>
      <c r="G797" s="4"/>
      <c r="H797" s="4"/>
    </row>
    <row r="798" spans="6:8" x14ac:dyDescent="0.15">
      <c r="F798" s="4"/>
      <c r="G798" s="4"/>
      <c r="H798" s="4"/>
    </row>
    <row r="799" spans="6:8" x14ac:dyDescent="0.15">
      <c r="F799" s="4"/>
      <c r="G799" s="4"/>
      <c r="H799" s="4"/>
    </row>
    <row r="800" spans="6:8" x14ac:dyDescent="0.15">
      <c r="F800" s="4"/>
      <c r="G800" s="4"/>
      <c r="H800" s="4"/>
    </row>
    <row r="801" spans="6:8" x14ac:dyDescent="0.15">
      <c r="F801" s="4"/>
      <c r="G801" s="4"/>
      <c r="H801" s="4"/>
    </row>
    <row r="802" spans="6:8" x14ac:dyDescent="0.15">
      <c r="F802" s="4"/>
      <c r="G802" s="4"/>
      <c r="H802" s="4"/>
    </row>
    <row r="803" spans="6:8" x14ac:dyDescent="0.15">
      <c r="F803" s="4"/>
      <c r="G803" s="4"/>
      <c r="H803" s="4"/>
    </row>
    <row r="804" spans="6:8" x14ac:dyDescent="0.15">
      <c r="F804" s="4"/>
      <c r="G804" s="4"/>
      <c r="H804" s="4"/>
    </row>
    <row r="805" spans="6:8" x14ac:dyDescent="0.15">
      <c r="F805" s="4"/>
      <c r="G805" s="4"/>
      <c r="H805" s="4"/>
    </row>
    <row r="806" spans="6:8" x14ac:dyDescent="0.15">
      <c r="F806" s="4"/>
      <c r="G806" s="4"/>
      <c r="H806" s="4"/>
    </row>
    <row r="807" spans="6:8" x14ac:dyDescent="0.15">
      <c r="F807" s="4"/>
      <c r="G807" s="4"/>
      <c r="H807" s="4"/>
    </row>
    <row r="808" spans="6:8" x14ac:dyDescent="0.15">
      <c r="F808" s="4"/>
      <c r="G808" s="4"/>
      <c r="H808" s="4"/>
    </row>
    <row r="809" spans="6:8" x14ac:dyDescent="0.15">
      <c r="F809" s="4"/>
      <c r="G809" s="4"/>
      <c r="H809" s="4"/>
    </row>
    <row r="810" spans="6:8" x14ac:dyDescent="0.15">
      <c r="F810" s="4"/>
      <c r="G810" s="4"/>
      <c r="H810" s="4"/>
    </row>
    <row r="811" spans="6:8" x14ac:dyDescent="0.15">
      <c r="F811" s="4"/>
      <c r="G811" s="4"/>
      <c r="H811" s="4"/>
    </row>
    <row r="812" spans="6:8" x14ac:dyDescent="0.15">
      <c r="F812" s="4"/>
      <c r="G812" s="4"/>
      <c r="H812" s="4"/>
    </row>
    <row r="813" spans="6:8" x14ac:dyDescent="0.15">
      <c r="F813" s="4"/>
      <c r="G813" s="4"/>
      <c r="H813" s="4"/>
    </row>
    <row r="814" spans="6:8" x14ac:dyDescent="0.15">
      <c r="F814" s="4"/>
      <c r="G814" s="4"/>
      <c r="H814" s="4"/>
    </row>
    <row r="815" spans="6:8" x14ac:dyDescent="0.15">
      <c r="F815" s="4"/>
      <c r="G815" s="4"/>
      <c r="H815" s="4"/>
    </row>
    <row r="816" spans="6:8" x14ac:dyDescent="0.15">
      <c r="F816" s="4"/>
      <c r="G816" s="4"/>
      <c r="H816" s="4"/>
    </row>
    <row r="817" spans="6:8" x14ac:dyDescent="0.15">
      <c r="F817" s="4"/>
      <c r="G817" s="4"/>
      <c r="H817" s="4"/>
    </row>
    <row r="818" spans="6:8" x14ac:dyDescent="0.15">
      <c r="F818" s="4"/>
      <c r="G818" s="4"/>
      <c r="H818" s="4"/>
    </row>
    <row r="819" spans="6:8" x14ac:dyDescent="0.15">
      <c r="F819" s="4"/>
      <c r="G819" s="4"/>
      <c r="H819" s="4"/>
    </row>
    <row r="820" spans="6:8" x14ac:dyDescent="0.15">
      <c r="F820" s="4"/>
      <c r="G820" s="4"/>
      <c r="H820" s="4"/>
    </row>
    <row r="821" spans="6:8" x14ac:dyDescent="0.15">
      <c r="F821" s="4"/>
      <c r="G821" s="4"/>
      <c r="H821" s="4"/>
    </row>
    <row r="822" spans="6:8" x14ac:dyDescent="0.15">
      <c r="F822" s="4"/>
      <c r="G822" s="4"/>
      <c r="H822" s="4"/>
    </row>
    <row r="823" spans="6:8" x14ac:dyDescent="0.15">
      <c r="F823" s="4"/>
      <c r="G823" s="4"/>
      <c r="H823" s="4"/>
    </row>
    <row r="824" spans="6:8" x14ac:dyDescent="0.15">
      <c r="F824" s="4"/>
      <c r="G824" s="4"/>
      <c r="H824" s="4"/>
    </row>
    <row r="825" spans="6:8" x14ac:dyDescent="0.15">
      <c r="F825" s="4"/>
      <c r="G825" s="4"/>
      <c r="H825" s="4"/>
    </row>
    <row r="826" spans="6:8" x14ac:dyDescent="0.15">
      <c r="F826" s="4"/>
      <c r="G826" s="4"/>
      <c r="H826" s="4"/>
    </row>
    <row r="827" spans="6:8" x14ac:dyDescent="0.15">
      <c r="F827" s="4"/>
      <c r="G827" s="4"/>
      <c r="H827" s="4"/>
    </row>
    <row r="828" spans="6:8" x14ac:dyDescent="0.15">
      <c r="F828" s="4"/>
      <c r="G828" s="4"/>
      <c r="H828" s="4"/>
    </row>
    <row r="829" spans="6:8" x14ac:dyDescent="0.15">
      <c r="F829" s="4"/>
      <c r="G829" s="4"/>
      <c r="H829" s="4"/>
    </row>
    <row r="830" spans="6:8" x14ac:dyDescent="0.15">
      <c r="F830" s="4"/>
      <c r="G830" s="4"/>
      <c r="H830" s="4"/>
    </row>
    <row r="831" spans="6:8" x14ac:dyDescent="0.15">
      <c r="F831" s="4"/>
      <c r="G831" s="4"/>
      <c r="H831" s="4"/>
    </row>
    <row r="832" spans="6:8" x14ac:dyDescent="0.15">
      <c r="F832" s="4"/>
      <c r="G832" s="4"/>
      <c r="H832" s="4"/>
    </row>
    <row r="833" spans="6:8" x14ac:dyDescent="0.15">
      <c r="F833" s="4"/>
      <c r="G833" s="4"/>
      <c r="H833" s="4"/>
    </row>
    <row r="834" spans="6:8" x14ac:dyDescent="0.15">
      <c r="F834" s="4"/>
      <c r="G834" s="4"/>
      <c r="H834" s="4"/>
    </row>
    <row r="835" spans="6:8" x14ac:dyDescent="0.15">
      <c r="F835" s="4"/>
      <c r="G835" s="4"/>
      <c r="H835" s="4"/>
    </row>
    <row r="836" spans="6:8" x14ac:dyDescent="0.15">
      <c r="F836" s="4"/>
      <c r="G836" s="4"/>
      <c r="H836" s="4"/>
    </row>
    <row r="837" spans="6:8" x14ac:dyDescent="0.15">
      <c r="F837" s="4"/>
      <c r="G837" s="4"/>
      <c r="H837" s="4"/>
    </row>
    <row r="838" spans="6:8" x14ac:dyDescent="0.15">
      <c r="F838" s="4"/>
      <c r="G838" s="4"/>
      <c r="H838" s="4"/>
    </row>
    <row r="839" spans="6:8" x14ac:dyDescent="0.15">
      <c r="F839" s="4"/>
      <c r="G839" s="4"/>
      <c r="H839" s="4"/>
    </row>
    <row r="840" spans="6:8" x14ac:dyDescent="0.15">
      <c r="F840" s="4"/>
      <c r="G840" s="4"/>
      <c r="H840" s="4"/>
    </row>
    <row r="841" spans="6:8" x14ac:dyDescent="0.15">
      <c r="F841" s="4"/>
      <c r="G841" s="4"/>
      <c r="H841" s="4"/>
    </row>
    <row r="842" spans="6:8" x14ac:dyDescent="0.15">
      <c r="F842" s="4"/>
      <c r="G842" s="4"/>
      <c r="H842" s="4"/>
    </row>
    <row r="843" spans="6:8" x14ac:dyDescent="0.15">
      <c r="F843" s="4"/>
      <c r="G843" s="4"/>
      <c r="H843" s="4"/>
    </row>
    <row r="844" spans="6:8" x14ac:dyDescent="0.15">
      <c r="F844" s="4"/>
      <c r="G844" s="4"/>
      <c r="H844" s="4"/>
    </row>
    <row r="845" spans="6:8" x14ac:dyDescent="0.15">
      <c r="F845" s="4"/>
      <c r="G845" s="4"/>
      <c r="H845" s="4"/>
    </row>
    <row r="846" spans="6:8" x14ac:dyDescent="0.15">
      <c r="F846" s="4"/>
      <c r="G846" s="4"/>
      <c r="H846" s="4"/>
    </row>
    <row r="847" spans="6:8" x14ac:dyDescent="0.15">
      <c r="F847" s="4"/>
      <c r="G847" s="4"/>
      <c r="H847" s="4"/>
    </row>
    <row r="848" spans="6:8" x14ac:dyDescent="0.15">
      <c r="F848" s="4"/>
      <c r="G848" s="4"/>
      <c r="H848" s="4"/>
    </row>
    <row r="849" spans="6:8" x14ac:dyDescent="0.15">
      <c r="F849" s="4"/>
      <c r="G849" s="4"/>
      <c r="H849" s="4"/>
    </row>
    <row r="850" spans="6:8" x14ac:dyDescent="0.15">
      <c r="F850" s="4"/>
      <c r="G850" s="4"/>
      <c r="H850" s="4"/>
    </row>
    <row r="851" spans="6:8" x14ac:dyDescent="0.15">
      <c r="F851" s="4"/>
      <c r="G851" s="4"/>
      <c r="H851" s="4"/>
    </row>
    <row r="852" spans="6:8" x14ac:dyDescent="0.15">
      <c r="F852" s="4"/>
      <c r="G852" s="4"/>
      <c r="H852" s="4"/>
    </row>
    <row r="853" spans="6:8" x14ac:dyDescent="0.15">
      <c r="F853" s="4"/>
      <c r="G853" s="4"/>
      <c r="H853" s="4"/>
    </row>
    <row r="854" spans="6:8" x14ac:dyDescent="0.15">
      <c r="F854" s="4"/>
      <c r="G854" s="4"/>
      <c r="H854" s="4"/>
    </row>
    <row r="855" spans="6:8" x14ac:dyDescent="0.15">
      <c r="F855" s="4"/>
      <c r="G855" s="4"/>
      <c r="H855" s="4"/>
    </row>
    <row r="856" spans="6:8" x14ac:dyDescent="0.15">
      <c r="F856" s="4"/>
      <c r="G856" s="4"/>
      <c r="H856" s="4"/>
    </row>
    <row r="857" spans="6:8" x14ac:dyDescent="0.15">
      <c r="F857" s="4"/>
      <c r="G857" s="4"/>
      <c r="H857" s="4"/>
    </row>
    <row r="858" spans="6:8" x14ac:dyDescent="0.15">
      <c r="F858" s="4"/>
      <c r="G858" s="4"/>
      <c r="H858" s="4"/>
    </row>
    <row r="859" spans="6:8" x14ac:dyDescent="0.15">
      <c r="F859" s="4"/>
      <c r="G859" s="4"/>
      <c r="H859" s="4"/>
    </row>
    <row r="860" spans="6:8" x14ac:dyDescent="0.15">
      <c r="F860" s="4"/>
      <c r="G860" s="4"/>
      <c r="H860" s="4"/>
    </row>
    <row r="861" spans="6:8" x14ac:dyDescent="0.15">
      <c r="F861" s="4"/>
      <c r="G861" s="4"/>
      <c r="H861" s="4"/>
    </row>
    <row r="862" spans="6:8" x14ac:dyDescent="0.15">
      <c r="F862" s="4"/>
      <c r="G862" s="4"/>
      <c r="H862" s="4"/>
    </row>
    <row r="863" spans="6:8" x14ac:dyDescent="0.15">
      <c r="F863" s="4"/>
      <c r="G863" s="4"/>
      <c r="H863" s="4"/>
    </row>
    <row r="864" spans="6:8" x14ac:dyDescent="0.15">
      <c r="F864" s="4"/>
      <c r="G864" s="4"/>
      <c r="H864" s="4"/>
    </row>
    <row r="865" spans="6:8" x14ac:dyDescent="0.15">
      <c r="F865" s="4"/>
      <c r="G865" s="4"/>
      <c r="H865" s="4"/>
    </row>
    <row r="866" spans="6:8" x14ac:dyDescent="0.15">
      <c r="F866" s="4"/>
      <c r="G866" s="4"/>
      <c r="H866" s="4"/>
    </row>
    <row r="867" spans="6:8" x14ac:dyDescent="0.15">
      <c r="F867" s="4"/>
      <c r="G867" s="4"/>
      <c r="H867" s="4"/>
    </row>
    <row r="868" spans="6:8" x14ac:dyDescent="0.15">
      <c r="F868" s="4"/>
      <c r="G868" s="4"/>
      <c r="H868" s="4"/>
    </row>
    <row r="869" spans="6:8" x14ac:dyDescent="0.15">
      <c r="F869" s="4"/>
      <c r="G869" s="4"/>
      <c r="H869" s="4"/>
    </row>
    <row r="870" spans="6:8" x14ac:dyDescent="0.15">
      <c r="F870" s="4"/>
      <c r="G870" s="4"/>
      <c r="H870" s="4"/>
    </row>
    <row r="871" spans="6:8" x14ac:dyDescent="0.15">
      <c r="F871" s="4"/>
      <c r="G871" s="4"/>
      <c r="H871" s="4"/>
    </row>
    <row r="872" spans="6:8" x14ac:dyDescent="0.15">
      <c r="F872" s="4"/>
      <c r="G872" s="4"/>
      <c r="H872" s="4"/>
    </row>
    <row r="873" spans="6:8" x14ac:dyDescent="0.15">
      <c r="F873" s="4"/>
      <c r="G873" s="4"/>
      <c r="H873" s="4"/>
    </row>
    <row r="874" spans="6:8" x14ac:dyDescent="0.15">
      <c r="F874" s="4"/>
      <c r="G874" s="4"/>
      <c r="H874" s="4"/>
    </row>
    <row r="875" spans="6:8" x14ac:dyDescent="0.15">
      <c r="F875" s="4"/>
      <c r="G875" s="4"/>
      <c r="H875" s="4"/>
    </row>
    <row r="876" spans="6:8" x14ac:dyDescent="0.15">
      <c r="F876" s="4"/>
      <c r="G876" s="4"/>
      <c r="H876" s="4"/>
    </row>
    <row r="877" spans="6:8" x14ac:dyDescent="0.15">
      <c r="F877" s="4"/>
      <c r="G877" s="4"/>
      <c r="H877" s="4"/>
    </row>
    <row r="878" spans="6:8" x14ac:dyDescent="0.15">
      <c r="F878" s="4"/>
      <c r="G878" s="4"/>
      <c r="H878" s="4"/>
    </row>
    <row r="879" spans="6:8" x14ac:dyDescent="0.15">
      <c r="F879" s="4"/>
      <c r="G879" s="4"/>
      <c r="H879" s="4"/>
    </row>
    <row r="880" spans="6:8" x14ac:dyDescent="0.15">
      <c r="F880" s="4"/>
      <c r="G880" s="4"/>
      <c r="H880" s="4"/>
    </row>
    <row r="881" spans="6:8" x14ac:dyDescent="0.15">
      <c r="F881" s="4"/>
      <c r="G881" s="4"/>
      <c r="H881" s="4"/>
    </row>
    <row r="882" spans="6:8" x14ac:dyDescent="0.15">
      <c r="F882" s="4"/>
      <c r="G882" s="4"/>
      <c r="H882" s="4"/>
    </row>
    <row r="883" spans="6:8" x14ac:dyDescent="0.15">
      <c r="F883" s="4"/>
      <c r="G883" s="4"/>
      <c r="H883" s="4"/>
    </row>
    <row r="884" spans="6:8" x14ac:dyDescent="0.15">
      <c r="F884" s="4"/>
      <c r="G884" s="4"/>
      <c r="H884" s="4"/>
    </row>
    <row r="885" spans="6:8" x14ac:dyDescent="0.15">
      <c r="F885" s="4"/>
      <c r="G885" s="4"/>
      <c r="H885" s="4"/>
    </row>
    <row r="886" spans="6:8" x14ac:dyDescent="0.15">
      <c r="F886" s="4"/>
      <c r="G886" s="4"/>
      <c r="H886" s="4"/>
    </row>
    <row r="887" spans="6:8" x14ac:dyDescent="0.15">
      <c r="F887" s="4"/>
      <c r="G887" s="4"/>
      <c r="H887" s="4"/>
    </row>
    <row r="888" spans="6:8" x14ac:dyDescent="0.15">
      <c r="F888" s="4"/>
      <c r="G888" s="4"/>
      <c r="H888" s="4"/>
    </row>
    <row r="889" spans="6:8" x14ac:dyDescent="0.15">
      <c r="F889" s="4"/>
      <c r="G889" s="4"/>
      <c r="H889" s="4"/>
    </row>
    <row r="890" spans="6:8" x14ac:dyDescent="0.15">
      <c r="F890" s="4"/>
      <c r="G890" s="4"/>
      <c r="H890" s="4"/>
    </row>
    <row r="891" spans="6:8" x14ac:dyDescent="0.15">
      <c r="F891" s="4"/>
      <c r="G891" s="4"/>
      <c r="H891" s="4"/>
    </row>
    <row r="892" spans="6:8" x14ac:dyDescent="0.15">
      <c r="F892" s="4"/>
      <c r="G892" s="4"/>
      <c r="H892" s="4"/>
    </row>
    <row r="893" spans="6:8" x14ac:dyDescent="0.15">
      <c r="F893" s="4"/>
      <c r="G893" s="4"/>
      <c r="H893" s="4"/>
    </row>
    <row r="894" spans="6:8" x14ac:dyDescent="0.15">
      <c r="F894" s="4"/>
      <c r="G894" s="4"/>
      <c r="H894" s="4"/>
    </row>
    <row r="895" spans="6:8" x14ac:dyDescent="0.15">
      <c r="F895" s="4"/>
      <c r="G895" s="4"/>
      <c r="H895" s="4"/>
    </row>
    <row r="896" spans="6:8" x14ac:dyDescent="0.15">
      <c r="F896" s="4"/>
      <c r="G896" s="4"/>
      <c r="H896" s="4"/>
    </row>
    <row r="897" spans="6:8" x14ac:dyDescent="0.15">
      <c r="F897" s="4"/>
      <c r="G897" s="4"/>
      <c r="H897" s="4"/>
    </row>
    <row r="898" spans="6:8" x14ac:dyDescent="0.15">
      <c r="F898" s="4"/>
      <c r="G898" s="4"/>
      <c r="H898" s="4"/>
    </row>
    <row r="899" spans="6:8" x14ac:dyDescent="0.15">
      <c r="F899" s="4"/>
      <c r="G899" s="4"/>
      <c r="H899" s="4"/>
    </row>
    <row r="900" spans="6:8" x14ac:dyDescent="0.15">
      <c r="F900" s="4"/>
      <c r="G900" s="4"/>
      <c r="H900" s="4"/>
    </row>
    <row r="901" spans="6:8" x14ac:dyDescent="0.15">
      <c r="F901" s="4"/>
      <c r="G901" s="4"/>
      <c r="H901" s="4"/>
    </row>
    <row r="902" spans="6:8" x14ac:dyDescent="0.15">
      <c r="F902" s="4"/>
      <c r="G902" s="4"/>
      <c r="H902" s="4"/>
    </row>
    <row r="903" spans="6:8" x14ac:dyDescent="0.15">
      <c r="F903" s="4"/>
      <c r="G903" s="4"/>
      <c r="H903" s="4"/>
    </row>
    <row r="904" spans="6:8" x14ac:dyDescent="0.15">
      <c r="F904" s="4"/>
      <c r="G904" s="4"/>
      <c r="H904" s="4"/>
    </row>
    <row r="905" spans="6:8" x14ac:dyDescent="0.15">
      <c r="F905" s="4"/>
      <c r="G905" s="4"/>
      <c r="H905" s="4"/>
    </row>
    <row r="906" spans="6:8" x14ac:dyDescent="0.15">
      <c r="F906" s="4"/>
      <c r="G906" s="4"/>
      <c r="H906" s="4"/>
    </row>
    <row r="907" spans="6:8" x14ac:dyDescent="0.15">
      <c r="F907" s="4"/>
      <c r="G907" s="4"/>
      <c r="H907" s="4"/>
    </row>
    <row r="908" spans="6:8" x14ac:dyDescent="0.15">
      <c r="F908" s="4"/>
      <c r="G908" s="4"/>
      <c r="H908" s="4"/>
    </row>
    <row r="909" spans="6:8" x14ac:dyDescent="0.15">
      <c r="F909" s="4"/>
      <c r="G909" s="4"/>
      <c r="H909" s="4"/>
    </row>
    <row r="910" spans="6:8" x14ac:dyDescent="0.15">
      <c r="F910" s="4"/>
      <c r="G910" s="4"/>
      <c r="H910" s="4"/>
    </row>
    <row r="911" spans="6:8" x14ac:dyDescent="0.15">
      <c r="F911" s="4"/>
      <c r="G911" s="4"/>
      <c r="H911" s="4"/>
    </row>
    <row r="912" spans="6:8" x14ac:dyDescent="0.15">
      <c r="F912" s="4"/>
      <c r="G912" s="4"/>
      <c r="H912" s="4"/>
    </row>
    <row r="913" spans="6:8" x14ac:dyDescent="0.15">
      <c r="F913" s="4"/>
      <c r="G913" s="4"/>
      <c r="H913" s="4"/>
    </row>
    <row r="914" spans="6:8" x14ac:dyDescent="0.15">
      <c r="F914" s="4"/>
      <c r="G914" s="4"/>
      <c r="H914" s="4"/>
    </row>
    <row r="915" spans="6:8" x14ac:dyDescent="0.15">
      <c r="F915" s="4"/>
      <c r="G915" s="4"/>
      <c r="H915" s="4"/>
    </row>
    <row r="916" spans="6:8" x14ac:dyDescent="0.15">
      <c r="F916" s="4"/>
      <c r="G916" s="4"/>
      <c r="H916" s="4"/>
    </row>
    <row r="917" spans="6:8" x14ac:dyDescent="0.15">
      <c r="F917" s="4"/>
      <c r="G917" s="4"/>
      <c r="H917" s="4"/>
    </row>
    <row r="918" spans="6:8" x14ac:dyDescent="0.15">
      <c r="F918" s="4"/>
      <c r="G918" s="4"/>
      <c r="H918" s="4"/>
    </row>
    <row r="919" spans="6:8" x14ac:dyDescent="0.15">
      <c r="F919" s="4"/>
      <c r="G919" s="4"/>
      <c r="H919" s="4"/>
    </row>
    <row r="920" spans="6:8" x14ac:dyDescent="0.15">
      <c r="F920" s="4"/>
      <c r="G920" s="4"/>
      <c r="H920" s="4"/>
    </row>
    <row r="921" spans="6:8" x14ac:dyDescent="0.15">
      <c r="F921" s="4"/>
      <c r="G921" s="4"/>
      <c r="H921" s="4"/>
    </row>
    <row r="922" spans="6:8" x14ac:dyDescent="0.15">
      <c r="F922" s="4"/>
      <c r="G922" s="4"/>
      <c r="H922" s="4"/>
    </row>
    <row r="923" spans="6:8" x14ac:dyDescent="0.15">
      <c r="F923" s="4"/>
      <c r="G923" s="4"/>
      <c r="H923" s="4"/>
    </row>
    <row r="924" spans="6:8" x14ac:dyDescent="0.15">
      <c r="F924" s="4"/>
      <c r="G924" s="4"/>
      <c r="H924" s="4"/>
    </row>
    <row r="925" spans="6:8" x14ac:dyDescent="0.15">
      <c r="F925" s="4"/>
      <c r="G925" s="4"/>
      <c r="H925" s="4"/>
    </row>
    <row r="926" spans="6:8" x14ac:dyDescent="0.15">
      <c r="F926" s="4"/>
      <c r="G926" s="4"/>
      <c r="H926" s="4"/>
    </row>
    <row r="927" spans="6:8" x14ac:dyDescent="0.15">
      <c r="F927" s="4"/>
      <c r="G927" s="4"/>
      <c r="H927" s="4"/>
    </row>
    <row r="928" spans="6:8" x14ac:dyDescent="0.15">
      <c r="F928" s="4"/>
      <c r="G928" s="4"/>
      <c r="H928" s="4"/>
    </row>
    <row r="929" spans="6:8" x14ac:dyDescent="0.15">
      <c r="F929" s="4"/>
      <c r="G929" s="4"/>
      <c r="H929" s="4"/>
    </row>
    <row r="930" spans="6:8" x14ac:dyDescent="0.15">
      <c r="F930" s="4"/>
      <c r="G930" s="4"/>
      <c r="H930" s="4"/>
    </row>
    <row r="931" spans="6:8" x14ac:dyDescent="0.15">
      <c r="F931" s="4"/>
      <c r="G931" s="4"/>
      <c r="H931" s="4"/>
    </row>
    <row r="932" spans="6:8" x14ac:dyDescent="0.15">
      <c r="F932" s="4"/>
      <c r="G932" s="4"/>
      <c r="H932" s="4"/>
    </row>
    <row r="933" spans="6:8" x14ac:dyDescent="0.15">
      <c r="F933" s="4"/>
      <c r="G933" s="4"/>
      <c r="H933" s="4"/>
    </row>
    <row r="934" spans="6:8" x14ac:dyDescent="0.15">
      <c r="F934" s="4"/>
      <c r="G934" s="4"/>
      <c r="H934" s="4"/>
    </row>
    <row r="935" spans="6:8" x14ac:dyDescent="0.15">
      <c r="F935" s="4"/>
      <c r="G935" s="4"/>
      <c r="H935" s="4"/>
    </row>
    <row r="936" spans="6:8" x14ac:dyDescent="0.15">
      <c r="F936" s="4"/>
      <c r="G936" s="4"/>
      <c r="H936" s="4"/>
    </row>
    <row r="937" spans="6:8" x14ac:dyDescent="0.15">
      <c r="F937" s="4"/>
      <c r="G937" s="4"/>
      <c r="H937" s="4"/>
    </row>
    <row r="938" spans="6:8" x14ac:dyDescent="0.15">
      <c r="F938" s="4"/>
      <c r="G938" s="4"/>
      <c r="H938" s="4"/>
    </row>
    <row r="939" spans="6:8" x14ac:dyDescent="0.15">
      <c r="F939" s="4"/>
      <c r="G939" s="4"/>
      <c r="H939" s="4"/>
    </row>
    <row r="940" spans="6:8" x14ac:dyDescent="0.15">
      <c r="F940" s="4"/>
      <c r="G940" s="4"/>
      <c r="H940" s="4"/>
    </row>
    <row r="941" spans="6:8" x14ac:dyDescent="0.15">
      <c r="F941" s="4"/>
      <c r="G941" s="4"/>
      <c r="H941" s="4"/>
    </row>
    <row r="942" spans="6:8" x14ac:dyDescent="0.15">
      <c r="F942" s="4"/>
      <c r="G942" s="4"/>
      <c r="H942" s="4"/>
    </row>
    <row r="943" spans="6:8" x14ac:dyDescent="0.15">
      <c r="F943" s="4"/>
      <c r="G943" s="4"/>
      <c r="H943" s="4"/>
    </row>
    <row r="944" spans="6:8" x14ac:dyDescent="0.15">
      <c r="F944" s="4"/>
      <c r="G944" s="4"/>
      <c r="H944" s="4"/>
    </row>
    <row r="945" spans="6:8" x14ac:dyDescent="0.15">
      <c r="F945" s="4"/>
      <c r="G945" s="4"/>
      <c r="H945" s="4"/>
    </row>
    <row r="946" spans="6:8" x14ac:dyDescent="0.15">
      <c r="F946" s="4"/>
      <c r="G946" s="4"/>
      <c r="H946" s="4"/>
    </row>
    <row r="947" spans="6:8" x14ac:dyDescent="0.15">
      <c r="F947" s="4"/>
      <c r="G947" s="4"/>
      <c r="H947" s="4"/>
    </row>
    <row r="948" spans="6:8" x14ac:dyDescent="0.15">
      <c r="F948" s="4"/>
      <c r="G948" s="4"/>
      <c r="H948" s="4"/>
    </row>
    <row r="949" spans="6:8" x14ac:dyDescent="0.15">
      <c r="F949" s="4"/>
      <c r="G949" s="4"/>
      <c r="H949" s="4"/>
    </row>
    <row r="950" spans="6:8" x14ac:dyDescent="0.15">
      <c r="F950" s="4"/>
      <c r="G950" s="4"/>
      <c r="H950" s="4"/>
    </row>
    <row r="951" spans="6:8" x14ac:dyDescent="0.15">
      <c r="F951" s="4"/>
      <c r="G951" s="4"/>
      <c r="H951" s="4"/>
    </row>
    <row r="952" spans="6:8" x14ac:dyDescent="0.15">
      <c r="F952" s="4"/>
      <c r="G952" s="4"/>
      <c r="H952" s="4"/>
    </row>
    <row r="953" spans="6:8" x14ac:dyDescent="0.15">
      <c r="F953" s="4"/>
      <c r="G953" s="4"/>
      <c r="H953" s="4"/>
    </row>
    <row r="954" spans="6:8" x14ac:dyDescent="0.15">
      <c r="F954" s="4"/>
      <c r="G954" s="4"/>
      <c r="H954" s="4"/>
    </row>
    <row r="955" spans="6:8" x14ac:dyDescent="0.15">
      <c r="F955" s="4"/>
      <c r="G955" s="4"/>
      <c r="H955" s="4"/>
    </row>
    <row r="956" spans="6:8" x14ac:dyDescent="0.15">
      <c r="F956" s="4"/>
      <c r="G956" s="4"/>
      <c r="H956" s="4"/>
    </row>
    <row r="957" spans="6:8" x14ac:dyDescent="0.15">
      <c r="F957" s="4"/>
      <c r="G957" s="4"/>
      <c r="H957" s="4"/>
    </row>
    <row r="958" spans="6:8" x14ac:dyDescent="0.15">
      <c r="F958" s="4"/>
      <c r="G958" s="4"/>
      <c r="H958" s="4"/>
    </row>
    <row r="959" spans="6:8" x14ac:dyDescent="0.15">
      <c r="F959" s="4"/>
      <c r="G959" s="4"/>
      <c r="H959" s="4"/>
    </row>
    <row r="960" spans="6:8" x14ac:dyDescent="0.15">
      <c r="F960" s="4"/>
      <c r="G960" s="4"/>
      <c r="H960" s="4"/>
    </row>
    <row r="961" spans="6:8" x14ac:dyDescent="0.15">
      <c r="F961" s="4"/>
      <c r="G961" s="4"/>
      <c r="H961" s="4"/>
    </row>
    <row r="962" spans="6:8" x14ac:dyDescent="0.15">
      <c r="F962" s="4"/>
      <c r="G962" s="4"/>
      <c r="H962" s="4"/>
    </row>
    <row r="963" spans="6:8" x14ac:dyDescent="0.15">
      <c r="F963" s="4"/>
      <c r="G963" s="4"/>
      <c r="H963" s="4"/>
    </row>
    <row r="964" spans="6:8" x14ac:dyDescent="0.15">
      <c r="F964" s="4"/>
      <c r="G964" s="4"/>
      <c r="H964" s="4"/>
    </row>
    <row r="965" spans="6:8" x14ac:dyDescent="0.15">
      <c r="F965" s="4"/>
      <c r="G965" s="4"/>
      <c r="H965" s="4"/>
    </row>
    <row r="966" spans="6:8" x14ac:dyDescent="0.15">
      <c r="F966" s="4"/>
      <c r="G966" s="4"/>
      <c r="H966" s="4"/>
    </row>
    <row r="967" spans="6:8" x14ac:dyDescent="0.15">
      <c r="F967" s="4"/>
      <c r="G967" s="4"/>
      <c r="H967" s="4"/>
    </row>
    <row r="968" spans="6:8" x14ac:dyDescent="0.15">
      <c r="F968" s="4"/>
      <c r="G968" s="4"/>
      <c r="H968" s="4"/>
    </row>
    <row r="969" spans="6:8" x14ac:dyDescent="0.15">
      <c r="F969" s="4"/>
      <c r="G969" s="4"/>
      <c r="H969" s="4"/>
    </row>
    <row r="970" spans="6:8" x14ac:dyDescent="0.15">
      <c r="F970" s="4"/>
      <c r="G970" s="4"/>
      <c r="H970" s="4"/>
    </row>
    <row r="971" spans="6:8" x14ac:dyDescent="0.15">
      <c r="F971" s="4"/>
      <c r="G971" s="4"/>
      <c r="H971" s="4"/>
    </row>
    <row r="972" spans="6:8" x14ac:dyDescent="0.15">
      <c r="F972" s="4"/>
      <c r="G972" s="4"/>
      <c r="H972" s="4"/>
    </row>
    <row r="973" spans="6:8" x14ac:dyDescent="0.15">
      <c r="F973" s="4"/>
      <c r="G973" s="4"/>
      <c r="H973" s="4"/>
    </row>
    <row r="974" spans="6:8" x14ac:dyDescent="0.15">
      <c r="F974" s="4"/>
      <c r="G974" s="4"/>
      <c r="H974" s="4"/>
    </row>
    <row r="975" spans="6:8" x14ac:dyDescent="0.15">
      <c r="F975" s="4"/>
      <c r="G975" s="4"/>
      <c r="H975" s="4"/>
    </row>
    <row r="976" spans="6:8" x14ac:dyDescent="0.15">
      <c r="F976" s="4"/>
      <c r="G976" s="4"/>
      <c r="H976" s="4"/>
    </row>
    <row r="977" spans="6:8" x14ac:dyDescent="0.15">
      <c r="F977" s="4"/>
      <c r="G977" s="4"/>
      <c r="H977" s="4"/>
    </row>
    <row r="978" spans="6:8" x14ac:dyDescent="0.15">
      <c r="F978" s="4"/>
      <c r="G978" s="4"/>
      <c r="H978" s="4"/>
    </row>
    <row r="979" spans="6:8" x14ac:dyDescent="0.15">
      <c r="F979" s="4"/>
      <c r="G979" s="4"/>
      <c r="H979" s="4"/>
    </row>
    <row r="980" spans="6:8" x14ac:dyDescent="0.15">
      <c r="F980" s="4"/>
      <c r="G980" s="4"/>
      <c r="H980" s="4"/>
    </row>
    <row r="981" spans="6:8" x14ac:dyDescent="0.15">
      <c r="F981" s="4"/>
      <c r="G981" s="4"/>
      <c r="H981" s="4"/>
    </row>
    <row r="982" spans="6:8" x14ac:dyDescent="0.15">
      <c r="F982" s="4"/>
      <c r="G982" s="4"/>
      <c r="H982" s="4"/>
    </row>
    <row r="983" spans="6:8" x14ac:dyDescent="0.15">
      <c r="F983" s="4"/>
      <c r="G983" s="4"/>
      <c r="H983" s="4"/>
    </row>
    <row r="984" spans="6:8" x14ac:dyDescent="0.15">
      <c r="F984" s="4"/>
      <c r="G984" s="4"/>
      <c r="H984" s="4"/>
    </row>
    <row r="985" spans="6:8" x14ac:dyDescent="0.15">
      <c r="F985" s="4"/>
      <c r="G985" s="4"/>
      <c r="H985" s="4"/>
    </row>
    <row r="986" spans="6:8" x14ac:dyDescent="0.15">
      <c r="F986" s="4"/>
      <c r="G986" s="4"/>
      <c r="H986" s="4"/>
    </row>
    <row r="987" spans="6:8" x14ac:dyDescent="0.15">
      <c r="F987" s="4"/>
      <c r="G987" s="4"/>
      <c r="H987" s="4"/>
    </row>
    <row r="988" spans="6:8" x14ac:dyDescent="0.15">
      <c r="F988" s="4"/>
      <c r="G988" s="4"/>
      <c r="H988" s="4"/>
    </row>
    <row r="989" spans="6:8" x14ac:dyDescent="0.15">
      <c r="F989" s="4"/>
      <c r="G989" s="4"/>
      <c r="H989" s="4"/>
    </row>
    <row r="990" spans="6:8" x14ac:dyDescent="0.15">
      <c r="F990" s="4"/>
      <c r="G990" s="4"/>
      <c r="H990" s="4"/>
    </row>
    <row r="991" spans="6:8" x14ac:dyDescent="0.15">
      <c r="F991" s="4"/>
      <c r="G991" s="4"/>
      <c r="H991" s="4"/>
    </row>
    <row r="992" spans="6:8" x14ac:dyDescent="0.15">
      <c r="F992" s="4"/>
      <c r="G992" s="4"/>
      <c r="H992" s="4"/>
    </row>
    <row r="993" spans="6:8" x14ac:dyDescent="0.15">
      <c r="F993" s="4"/>
      <c r="G993" s="4"/>
      <c r="H993" s="4"/>
    </row>
    <row r="994" spans="6:8" x14ac:dyDescent="0.15">
      <c r="F994" s="4"/>
      <c r="G994" s="4"/>
      <c r="H994" s="4"/>
    </row>
    <row r="995" spans="6:8" x14ac:dyDescent="0.15">
      <c r="F995" s="4"/>
      <c r="G995" s="4"/>
      <c r="H995" s="4"/>
    </row>
    <row r="996" spans="6:8" x14ac:dyDescent="0.15">
      <c r="F996" s="4"/>
      <c r="G996" s="4"/>
      <c r="H996" s="4"/>
    </row>
    <row r="997" spans="6:8" x14ac:dyDescent="0.15">
      <c r="F997" s="4"/>
      <c r="G997" s="4"/>
      <c r="H997" s="4"/>
    </row>
    <row r="998" spans="6:8" x14ac:dyDescent="0.15">
      <c r="F998" s="4"/>
      <c r="G998" s="4"/>
      <c r="H998" s="4"/>
    </row>
    <row r="999" spans="6:8" x14ac:dyDescent="0.15">
      <c r="F999" s="4"/>
      <c r="G999" s="4"/>
      <c r="H999" s="4"/>
    </row>
    <row r="1000" spans="6:8" x14ac:dyDescent="0.15">
      <c r="F1000" s="4"/>
      <c r="G1000" s="4"/>
      <c r="H1000" s="4"/>
    </row>
    <row r="1001" spans="6:8" x14ac:dyDescent="0.15">
      <c r="F1001" s="4"/>
      <c r="G1001" s="4"/>
      <c r="H1001" s="4"/>
    </row>
    <row r="1002" spans="6:8" x14ac:dyDescent="0.15">
      <c r="F1002" s="4"/>
      <c r="G1002" s="4"/>
      <c r="H1002" s="4"/>
    </row>
    <row r="1003" spans="6:8" x14ac:dyDescent="0.15">
      <c r="F1003" s="4"/>
      <c r="G1003" s="4"/>
      <c r="H1003" s="4"/>
    </row>
    <row r="1004" spans="6:8" x14ac:dyDescent="0.15">
      <c r="F1004" s="4"/>
      <c r="G1004" s="4"/>
      <c r="H1004" s="4"/>
    </row>
    <row r="1005" spans="6:8" x14ac:dyDescent="0.15">
      <c r="F1005" s="4"/>
      <c r="G1005" s="4"/>
      <c r="H1005" s="4"/>
    </row>
    <row r="1006" spans="6:8" x14ac:dyDescent="0.15">
      <c r="F1006" s="4"/>
      <c r="G1006" s="4"/>
      <c r="H1006" s="4"/>
    </row>
    <row r="1007" spans="6:8" x14ac:dyDescent="0.15">
      <c r="F1007" s="4"/>
      <c r="G1007" s="4"/>
      <c r="H1007" s="4"/>
    </row>
    <row r="1008" spans="6:8" x14ac:dyDescent="0.15">
      <c r="F1008" s="4"/>
      <c r="G1008" s="4"/>
      <c r="H1008" s="4"/>
    </row>
    <row r="1009" spans="6:8" x14ac:dyDescent="0.15">
      <c r="F1009" s="4"/>
      <c r="G1009" s="4"/>
      <c r="H1009" s="4"/>
    </row>
    <row r="1010" spans="6:8" x14ac:dyDescent="0.15">
      <c r="F1010" s="4"/>
      <c r="G1010" s="4"/>
      <c r="H1010" s="4"/>
    </row>
    <row r="1011" spans="6:8" x14ac:dyDescent="0.15">
      <c r="F1011" s="4"/>
      <c r="G1011" s="4"/>
      <c r="H1011" s="4"/>
    </row>
    <row r="1012" spans="6:8" x14ac:dyDescent="0.15">
      <c r="F1012" s="4"/>
      <c r="G1012" s="4"/>
      <c r="H1012" s="4"/>
    </row>
    <row r="1013" spans="6:8" x14ac:dyDescent="0.15">
      <c r="F1013" s="4"/>
      <c r="G1013" s="4"/>
      <c r="H1013" s="4"/>
    </row>
    <row r="1014" spans="6:8" x14ac:dyDescent="0.15">
      <c r="F1014" s="4"/>
      <c r="G1014" s="4"/>
      <c r="H1014" s="4"/>
    </row>
    <row r="1015" spans="6:8" x14ac:dyDescent="0.15">
      <c r="F1015" s="4"/>
      <c r="G1015" s="4"/>
      <c r="H1015" s="4"/>
    </row>
    <row r="1016" spans="6:8" x14ac:dyDescent="0.15">
      <c r="F1016" s="4"/>
      <c r="G1016" s="4"/>
      <c r="H1016" s="4"/>
    </row>
    <row r="1017" spans="6:8" x14ac:dyDescent="0.15">
      <c r="F1017" s="4"/>
      <c r="G1017" s="4"/>
      <c r="H1017" s="4"/>
    </row>
    <row r="1018" spans="6:8" x14ac:dyDescent="0.15">
      <c r="F1018" s="4"/>
      <c r="G1018" s="4"/>
      <c r="H1018" s="4"/>
    </row>
    <row r="1019" spans="6:8" x14ac:dyDescent="0.15">
      <c r="F1019" s="4"/>
      <c r="G1019" s="4"/>
      <c r="H1019" s="4"/>
    </row>
    <row r="1020" spans="6:8" x14ac:dyDescent="0.15">
      <c r="F1020" s="4"/>
      <c r="G1020" s="4"/>
      <c r="H1020" s="4"/>
    </row>
    <row r="1021" spans="6:8" x14ac:dyDescent="0.15">
      <c r="F1021" s="4"/>
      <c r="G1021" s="4"/>
      <c r="H1021" s="4"/>
    </row>
    <row r="1022" spans="6:8" x14ac:dyDescent="0.15">
      <c r="F1022" s="4"/>
      <c r="G1022" s="4"/>
      <c r="H1022" s="4"/>
    </row>
    <row r="1023" spans="6:8" x14ac:dyDescent="0.15">
      <c r="F1023" s="4"/>
      <c r="G1023" s="4"/>
      <c r="H1023" s="4"/>
    </row>
    <row r="1024" spans="6:8" x14ac:dyDescent="0.15">
      <c r="F1024" s="4"/>
      <c r="G1024" s="4"/>
      <c r="H1024" s="4"/>
    </row>
    <row r="1025" spans="6:8" x14ac:dyDescent="0.15">
      <c r="F1025" s="4"/>
      <c r="G1025" s="4"/>
      <c r="H1025" s="4"/>
    </row>
    <row r="1026" spans="6:8" x14ac:dyDescent="0.15">
      <c r="F1026" s="4"/>
      <c r="G1026" s="4"/>
      <c r="H1026" s="4"/>
    </row>
    <row r="1027" spans="6:8" x14ac:dyDescent="0.15">
      <c r="F1027" s="4"/>
      <c r="G1027" s="4"/>
      <c r="H1027" s="4"/>
    </row>
    <row r="1028" spans="6:8" x14ac:dyDescent="0.15">
      <c r="F1028" s="4"/>
      <c r="G1028" s="4"/>
      <c r="H1028" s="4"/>
    </row>
    <row r="1029" spans="6:8" x14ac:dyDescent="0.15">
      <c r="F1029" s="4"/>
      <c r="G1029" s="4"/>
      <c r="H1029" s="4"/>
    </row>
    <row r="1030" spans="6:8" x14ac:dyDescent="0.15">
      <c r="F1030" s="4"/>
      <c r="G1030" s="4"/>
      <c r="H1030" s="4"/>
    </row>
    <row r="1031" spans="6:8" x14ac:dyDescent="0.15">
      <c r="F1031" s="4"/>
      <c r="G1031" s="4"/>
      <c r="H1031" s="4"/>
    </row>
    <row r="1032" spans="6:8" x14ac:dyDescent="0.15">
      <c r="F1032" s="4"/>
      <c r="G1032" s="4"/>
      <c r="H1032" s="4"/>
    </row>
    <row r="1033" spans="6:8" x14ac:dyDescent="0.15">
      <c r="F1033" s="4"/>
      <c r="G1033" s="4"/>
      <c r="H1033" s="4"/>
    </row>
    <row r="1034" spans="6:8" x14ac:dyDescent="0.15">
      <c r="F1034" s="4"/>
      <c r="G1034" s="4"/>
      <c r="H1034" s="4"/>
    </row>
    <row r="1035" spans="6:8" x14ac:dyDescent="0.15">
      <c r="F1035" s="4"/>
      <c r="G1035" s="4"/>
      <c r="H1035" s="4"/>
    </row>
    <row r="1036" spans="6:8" x14ac:dyDescent="0.15">
      <c r="F1036" s="4"/>
      <c r="G1036" s="4"/>
      <c r="H1036" s="4"/>
    </row>
    <row r="1037" spans="6:8" x14ac:dyDescent="0.15">
      <c r="F1037" s="4"/>
      <c r="G1037" s="4"/>
      <c r="H1037" s="4"/>
    </row>
    <row r="1038" spans="6:8" x14ac:dyDescent="0.15">
      <c r="F1038" s="4"/>
      <c r="G1038" s="4"/>
      <c r="H1038" s="4"/>
    </row>
    <row r="1039" spans="6:8" x14ac:dyDescent="0.15">
      <c r="F1039" s="4"/>
      <c r="G1039" s="4"/>
      <c r="H1039" s="4"/>
    </row>
    <row r="1040" spans="6:8" x14ac:dyDescent="0.15">
      <c r="F1040" s="4"/>
      <c r="G1040" s="4"/>
      <c r="H1040" s="4"/>
    </row>
    <row r="1041" spans="6:8" x14ac:dyDescent="0.15">
      <c r="F1041" s="4"/>
      <c r="G1041" s="4"/>
      <c r="H1041" s="4"/>
    </row>
    <row r="1042" spans="6:8" x14ac:dyDescent="0.15">
      <c r="F1042" s="4"/>
      <c r="G1042" s="4"/>
      <c r="H1042" s="4"/>
    </row>
    <row r="1043" spans="6:8" x14ac:dyDescent="0.15">
      <c r="F1043" s="4"/>
      <c r="G1043" s="4"/>
      <c r="H1043" s="4"/>
    </row>
    <row r="1044" spans="6:8" x14ac:dyDescent="0.15">
      <c r="F1044" s="4"/>
      <c r="G1044" s="4"/>
      <c r="H1044" s="4"/>
    </row>
    <row r="1045" spans="6:8" x14ac:dyDescent="0.15">
      <c r="F1045" s="4"/>
      <c r="G1045" s="4"/>
      <c r="H1045" s="4"/>
    </row>
    <row r="1046" spans="6:8" x14ac:dyDescent="0.15">
      <c r="F1046" s="4"/>
      <c r="G1046" s="4"/>
      <c r="H1046" s="4"/>
    </row>
    <row r="1047" spans="6:8" x14ac:dyDescent="0.15">
      <c r="F1047" s="4"/>
      <c r="G1047" s="4"/>
      <c r="H1047" s="4"/>
    </row>
    <row r="1048" spans="6:8" x14ac:dyDescent="0.15">
      <c r="F1048" s="4"/>
      <c r="G1048" s="4"/>
      <c r="H1048" s="4"/>
    </row>
    <row r="1049" spans="6:8" x14ac:dyDescent="0.15">
      <c r="F1049" s="4"/>
      <c r="G1049" s="4"/>
      <c r="H1049" s="4"/>
    </row>
    <row r="1050" spans="6:8" x14ac:dyDescent="0.15">
      <c r="F1050" s="4"/>
      <c r="G1050" s="4"/>
      <c r="H1050" s="4"/>
    </row>
    <row r="1051" spans="6:8" x14ac:dyDescent="0.15">
      <c r="F1051" s="4"/>
      <c r="G1051" s="4"/>
      <c r="H1051" s="4"/>
    </row>
    <row r="1052" spans="6:8" x14ac:dyDescent="0.15">
      <c r="F1052" s="4"/>
      <c r="G1052" s="4"/>
      <c r="H1052" s="4"/>
    </row>
    <row r="1053" spans="6:8" x14ac:dyDescent="0.15">
      <c r="F1053" s="4"/>
      <c r="G1053" s="4"/>
      <c r="H1053" s="4"/>
    </row>
    <row r="1054" spans="6:8" x14ac:dyDescent="0.15">
      <c r="F1054" s="4"/>
      <c r="G1054" s="4"/>
      <c r="H1054" s="4"/>
    </row>
    <row r="1055" spans="6:8" x14ac:dyDescent="0.15">
      <c r="F1055" s="4"/>
      <c r="G1055" s="4"/>
      <c r="H1055" s="4"/>
    </row>
    <row r="1056" spans="6:8" x14ac:dyDescent="0.15">
      <c r="F1056" s="4"/>
      <c r="G1056" s="4"/>
      <c r="H1056" s="4"/>
    </row>
    <row r="1057" spans="6:8" x14ac:dyDescent="0.15">
      <c r="F1057" s="4"/>
      <c r="G1057" s="4"/>
      <c r="H1057" s="4"/>
    </row>
    <row r="1058" spans="6:8" x14ac:dyDescent="0.15">
      <c r="F1058" s="4"/>
      <c r="G1058" s="4"/>
      <c r="H1058" s="4"/>
    </row>
    <row r="1059" spans="6:8" x14ac:dyDescent="0.15">
      <c r="F1059" s="4"/>
      <c r="G1059" s="4"/>
      <c r="H1059" s="4"/>
    </row>
    <row r="1060" spans="6:8" x14ac:dyDescent="0.15">
      <c r="F1060" s="4"/>
      <c r="G1060" s="4"/>
      <c r="H1060" s="4"/>
    </row>
    <row r="1061" spans="6:8" x14ac:dyDescent="0.15">
      <c r="F1061" s="4"/>
      <c r="G1061" s="4"/>
      <c r="H1061" s="4"/>
    </row>
    <row r="1062" spans="6:8" x14ac:dyDescent="0.15">
      <c r="F1062" s="4"/>
      <c r="G1062" s="4"/>
      <c r="H1062" s="4"/>
    </row>
    <row r="1063" spans="6:8" x14ac:dyDescent="0.15">
      <c r="F1063" s="4"/>
      <c r="G1063" s="4"/>
      <c r="H1063" s="4"/>
    </row>
    <row r="1064" spans="6:8" x14ac:dyDescent="0.15">
      <c r="F1064" s="4"/>
      <c r="G1064" s="4"/>
      <c r="H1064" s="4"/>
    </row>
    <row r="1065" spans="6:8" x14ac:dyDescent="0.15">
      <c r="F1065" s="4"/>
      <c r="G1065" s="4"/>
      <c r="H1065" s="4"/>
    </row>
    <row r="1066" spans="6:8" x14ac:dyDescent="0.15">
      <c r="F1066" s="4"/>
      <c r="G1066" s="4"/>
      <c r="H1066" s="4"/>
    </row>
    <row r="1067" spans="6:8" x14ac:dyDescent="0.15">
      <c r="F1067" s="4"/>
      <c r="G1067" s="4"/>
      <c r="H1067" s="4"/>
    </row>
    <row r="1068" spans="6:8" x14ac:dyDescent="0.15">
      <c r="F1068" s="4"/>
      <c r="G1068" s="4"/>
      <c r="H1068" s="4"/>
    </row>
    <row r="1069" spans="6:8" x14ac:dyDescent="0.15">
      <c r="F1069" s="4"/>
      <c r="G1069" s="4"/>
      <c r="H1069" s="4"/>
    </row>
    <row r="1070" spans="6:8" x14ac:dyDescent="0.15">
      <c r="F1070" s="4"/>
      <c r="G1070" s="4"/>
      <c r="H1070" s="4"/>
    </row>
    <row r="1071" spans="6:8" x14ac:dyDescent="0.15">
      <c r="F1071" s="4"/>
      <c r="G1071" s="4"/>
      <c r="H1071" s="4"/>
    </row>
    <row r="1072" spans="6:8" x14ac:dyDescent="0.15">
      <c r="F1072" s="4"/>
      <c r="G1072" s="4"/>
      <c r="H1072" s="4"/>
    </row>
    <row r="1073" spans="6:8" x14ac:dyDescent="0.15">
      <c r="F1073" s="4"/>
      <c r="G1073" s="4"/>
      <c r="H1073" s="4"/>
    </row>
    <row r="1074" spans="6:8" x14ac:dyDescent="0.15">
      <c r="F1074" s="4"/>
      <c r="G1074" s="4"/>
      <c r="H1074" s="4"/>
    </row>
    <row r="1075" spans="6:8" x14ac:dyDescent="0.15">
      <c r="F1075" s="4"/>
      <c r="G1075" s="4"/>
      <c r="H1075" s="4"/>
    </row>
    <row r="1076" spans="6:8" x14ac:dyDescent="0.15">
      <c r="F1076" s="4"/>
      <c r="G1076" s="4"/>
      <c r="H1076" s="4"/>
    </row>
    <row r="1077" spans="6:8" x14ac:dyDescent="0.15">
      <c r="F1077" s="4"/>
      <c r="G1077" s="4"/>
      <c r="H1077" s="4"/>
    </row>
    <row r="1078" spans="6:8" x14ac:dyDescent="0.15">
      <c r="F1078" s="4"/>
      <c r="G1078" s="4"/>
      <c r="H1078" s="4"/>
    </row>
    <row r="1079" spans="6:8" x14ac:dyDescent="0.15">
      <c r="F1079" s="4"/>
      <c r="G1079" s="4"/>
      <c r="H1079" s="4"/>
    </row>
    <row r="1080" spans="6:8" x14ac:dyDescent="0.15">
      <c r="F1080" s="4"/>
      <c r="G1080" s="4"/>
      <c r="H1080" s="4"/>
    </row>
    <row r="1081" spans="6:8" x14ac:dyDescent="0.15">
      <c r="F1081" s="4"/>
      <c r="G1081" s="4"/>
      <c r="H1081" s="4"/>
    </row>
    <row r="1082" spans="6:8" x14ac:dyDescent="0.15">
      <c r="F1082" s="4"/>
      <c r="G1082" s="4"/>
      <c r="H1082" s="4"/>
    </row>
    <row r="1083" spans="6:8" x14ac:dyDescent="0.15">
      <c r="F1083" s="4"/>
      <c r="G1083" s="4"/>
      <c r="H1083" s="4"/>
    </row>
    <row r="1084" spans="6:8" x14ac:dyDescent="0.15">
      <c r="F1084" s="4"/>
      <c r="G1084" s="4"/>
      <c r="H1084" s="4"/>
    </row>
    <row r="1085" spans="6:8" x14ac:dyDescent="0.15">
      <c r="F1085" s="4"/>
      <c r="G1085" s="4"/>
      <c r="H1085" s="4"/>
    </row>
    <row r="1086" spans="6:8" x14ac:dyDescent="0.15">
      <c r="F1086" s="4"/>
      <c r="G1086" s="4"/>
      <c r="H1086" s="4"/>
    </row>
    <row r="1087" spans="6:8" x14ac:dyDescent="0.15">
      <c r="F1087" s="4"/>
      <c r="G1087" s="4"/>
      <c r="H1087" s="4"/>
    </row>
    <row r="1088" spans="6:8" x14ac:dyDescent="0.15">
      <c r="F1088" s="4"/>
      <c r="G1088" s="4"/>
      <c r="H1088" s="4"/>
    </row>
    <row r="1089" spans="6:8" x14ac:dyDescent="0.15">
      <c r="F1089" s="4"/>
      <c r="G1089" s="4"/>
      <c r="H1089" s="4"/>
    </row>
    <row r="1090" spans="6:8" x14ac:dyDescent="0.15">
      <c r="F1090" s="4"/>
      <c r="G1090" s="4"/>
      <c r="H1090" s="4"/>
    </row>
    <row r="1091" spans="6:8" x14ac:dyDescent="0.15">
      <c r="F1091" s="4"/>
      <c r="G1091" s="4"/>
      <c r="H1091" s="4"/>
    </row>
    <row r="1092" spans="6:8" x14ac:dyDescent="0.15">
      <c r="F1092" s="4"/>
      <c r="G1092" s="4"/>
      <c r="H1092" s="4"/>
    </row>
    <row r="1093" spans="6:8" x14ac:dyDescent="0.15">
      <c r="F1093" s="4"/>
      <c r="G1093" s="4"/>
      <c r="H1093" s="4"/>
    </row>
    <row r="1094" spans="6:8" x14ac:dyDescent="0.15">
      <c r="F1094" s="4"/>
      <c r="G1094" s="4"/>
      <c r="H1094" s="4"/>
    </row>
    <row r="1095" spans="6:8" x14ac:dyDescent="0.15">
      <c r="F1095" s="4"/>
      <c r="G1095" s="4"/>
      <c r="H1095" s="4"/>
    </row>
    <row r="1096" spans="6:8" x14ac:dyDescent="0.15">
      <c r="F1096" s="4"/>
      <c r="G1096" s="4"/>
      <c r="H1096" s="4"/>
    </row>
    <row r="1097" spans="6:8" x14ac:dyDescent="0.15">
      <c r="F1097" s="4"/>
      <c r="G1097" s="4"/>
      <c r="H1097" s="4"/>
    </row>
    <row r="1098" spans="6:8" x14ac:dyDescent="0.15">
      <c r="F1098" s="4"/>
      <c r="G1098" s="4"/>
      <c r="H1098" s="4"/>
    </row>
    <row r="1099" spans="6:8" x14ac:dyDescent="0.15">
      <c r="F1099" s="4"/>
      <c r="G1099" s="4"/>
      <c r="H1099" s="4"/>
    </row>
    <row r="1100" spans="6:8" x14ac:dyDescent="0.15">
      <c r="F1100" s="4"/>
      <c r="G1100" s="4"/>
      <c r="H1100" s="4"/>
    </row>
    <row r="1101" spans="6:8" x14ac:dyDescent="0.15">
      <c r="F1101" s="4"/>
      <c r="G1101" s="4"/>
      <c r="H1101" s="4"/>
    </row>
    <row r="1102" spans="6:8" x14ac:dyDescent="0.15">
      <c r="F1102" s="4"/>
      <c r="G1102" s="4"/>
      <c r="H1102" s="4"/>
    </row>
    <row r="1103" spans="6:8" x14ac:dyDescent="0.15">
      <c r="F1103" s="4"/>
      <c r="G1103" s="4"/>
      <c r="H1103" s="4"/>
    </row>
    <row r="1104" spans="6:8" x14ac:dyDescent="0.15">
      <c r="F1104" s="4"/>
      <c r="G1104" s="4"/>
      <c r="H1104" s="4"/>
    </row>
    <row r="1105" spans="6:8" x14ac:dyDescent="0.15">
      <c r="F1105" s="4"/>
      <c r="G1105" s="4"/>
      <c r="H1105" s="4"/>
    </row>
    <row r="1106" spans="6:8" x14ac:dyDescent="0.15">
      <c r="F1106" s="4"/>
      <c r="G1106" s="4"/>
      <c r="H1106" s="4"/>
    </row>
    <row r="1107" spans="6:8" x14ac:dyDescent="0.15">
      <c r="F1107" s="4"/>
      <c r="G1107" s="4"/>
      <c r="H1107" s="4"/>
    </row>
    <row r="1108" spans="6:8" x14ac:dyDescent="0.15">
      <c r="F1108" s="4"/>
      <c r="G1108" s="4"/>
      <c r="H1108" s="4"/>
    </row>
    <row r="1109" spans="6:8" x14ac:dyDescent="0.15">
      <c r="F1109" s="4"/>
      <c r="G1109" s="4"/>
      <c r="H1109" s="4"/>
    </row>
    <row r="1110" spans="6:8" x14ac:dyDescent="0.15">
      <c r="F1110" s="4"/>
      <c r="G1110" s="4"/>
      <c r="H1110" s="4"/>
    </row>
    <row r="1111" spans="6:8" x14ac:dyDescent="0.15">
      <c r="F1111" s="4"/>
      <c r="G1111" s="4"/>
      <c r="H1111" s="4"/>
    </row>
    <row r="1112" spans="6:8" x14ac:dyDescent="0.15">
      <c r="F1112" s="4"/>
      <c r="G1112" s="4"/>
      <c r="H1112" s="4"/>
    </row>
    <row r="1113" spans="6:8" x14ac:dyDescent="0.15">
      <c r="F1113" s="4"/>
      <c r="G1113" s="4"/>
      <c r="H1113" s="4"/>
    </row>
    <row r="1114" spans="6:8" x14ac:dyDescent="0.15">
      <c r="F1114" s="4"/>
      <c r="G1114" s="4"/>
      <c r="H1114" s="4"/>
    </row>
    <row r="1115" spans="6:8" x14ac:dyDescent="0.15">
      <c r="F1115" s="4"/>
      <c r="G1115" s="4"/>
      <c r="H1115" s="4"/>
    </row>
    <row r="1116" spans="6:8" x14ac:dyDescent="0.15">
      <c r="F1116" s="4"/>
      <c r="G1116" s="4"/>
      <c r="H1116" s="4"/>
    </row>
    <row r="1117" spans="6:8" x14ac:dyDescent="0.15">
      <c r="F1117" s="4"/>
      <c r="G1117" s="4"/>
      <c r="H1117" s="4"/>
    </row>
    <row r="1118" spans="6:8" x14ac:dyDescent="0.15">
      <c r="F1118" s="4"/>
      <c r="G1118" s="4"/>
      <c r="H1118" s="4"/>
    </row>
    <row r="1119" spans="6:8" x14ac:dyDescent="0.15">
      <c r="F1119" s="4"/>
      <c r="G1119" s="4"/>
      <c r="H1119" s="4"/>
    </row>
    <row r="1120" spans="6:8" x14ac:dyDescent="0.15">
      <c r="F1120" s="4"/>
      <c r="G1120" s="4"/>
      <c r="H1120" s="4"/>
    </row>
    <row r="1121" spans="6:8" x14ac:dyDescent="0.15">
      <c r="F1121" s="4"/>
      <c r="G1121" s="4"/>
      <c r="H1121" s="4"/>
    </row>
    <row r="1122" spans="6:8" x14ac:dyDescent="0.15">
      <c r="F1122" s="4"/>
      <c r="G1122" s="4"/>
      <c r="H1122" s="4"/>
    </row>
    <row r="1123" spans="6:8" x14ac:dyDescent="0.15">
      <c r="F1123" s="4"/>
      <c r="G1123" s="4"/>
      <c r="H1123" s="4"/>
    </row>
    <row r="1124" spans="6:8" x14ac:dyDescent="0.15">
      <c r="F1124" s="4"/>
      <c r="G1124" s="4"/>
      <c r="H1124" s="4"/>
    </row>
    <row r="1125" spans="6:8" x14ac:dyDescent="0.15">
      <c r="F1125" s="4"/>
      <c r="G1125" s="4"/>
      <c r="H1125" s="4"/>
    </row>
    <row r="1126" spans="6:8" x14ac:dyDescent="0.15">
      <c r="F1126" s="4"/>
      <c r="G1126" s="4"/>
      <c r="H1126" s="4"/>
    </row>
    <row r="1127" spans="6:8" x14ac:dyDescent="0.15">
      <c r="F1127" s="4"/>
      <c r="G1127" s="4"/>
      <c r="H1127" s="4"/>
    </row>
    <row r="1128" spans="6:8" x14ac:dyDescent="0.15">
      <c r="F1128" s="4"/>
      <c r="G1128" s="4"/>
      <c r="H1128" s="4"/>
    </row>
    <row r="1129" spans="6:8" x14ac:dyDescent="0.15">
      <c r="F1129" s="4"/>
      <c r="G1129" s="4"/>
      <c r="H1129" s="4"/>
    </row>
    <row r="1130" spans="6:8" x14ac:dyDescent="0.15">
      <c r="F1130" s="4"/>
      <c r="G1130" s="4"/>
      <c r="H1130" s="4"/>
    </row>
    <row r="1131" spans="6:8" x14ac:dyDescent="0.15">
      <c r="F1131" s="4"/>
      <c r="G1131" s="4"/>
      <c r="H1131" s="4"/>
    </row>
    <row r="1132" spans="6:8" x14ac:dyDescent="0.15">
      <c r="F1132" s="4"/>
      <c r="G1132" s="4"/>
      <c r="H1132" s="4"/>
    </row>
    <row r="1133" spans="6:8" x14ac:dyDescent="0.15">
      <c r="F1133" s="4"/>
      <c r="G1133" s="4"/>
      <c r="H1133" s="4"/>
    </row>
    <row r="1134" spans="6:8" x14ac:dyDescent="0.15">
      <c r="F1134" s="4"/>
      <c r="G1134" s="4"/>
      <c r="H1134" s="4"/>
    </row>
    <row r="1135" spans="6:8" x14ac:dyDescent="0.15">
      <c r="F1135" s="4"/>
      <c r="G1135" s="4"/>
      <c r="H1135" s="4"/>
    </row>
    <row r="1136" spans="6:8" x14ac:dyDescent="0.15">
      <c r="F1136" s="4"/>
      <c r="G1136" s="4"/>
      <c r="H1136" s="4"/>
    </row>
    <row r="1137" spans="6:8" x14ac:dyDescent="0.15">
      <c r="F1137" s="4"/>
      <c r="G1137" s="4"/>
      <c r="H1137" s="4"/>
    </row>
    <row r="1138" spans="6:8" x14ac:dyDescent="0.15">
      <c r="F1138" s="4"/>
      <c r="G1138" s="4"/>
      <c r="H1138" s="4"/>
    </row>
    <row r="1139" spans="6:8" x14ac:dyDescent="0.15">
      <c r="F1139" s="4"/>
      <c r="G1139" s="4"/>
      <c r="H1139" s="4"/>
    </row>
    <row r="1140" spans="6:8" x14ac:dyDescent="0.15">
      <c r="F1140" s="4"/>
      <c r="G1140" s="4"/>
      <c r="H1140" s="4"/>
    </row>
    <row r="1141" spans="6:8" x14ac:dyDescent="0.15">
      <c r="F1141" s="4"/>
      <c r="G1141" s="4"/>
      <c r="H1141" s="4"/>
    </row>
    <row r="1142" spans="6:8" x14ac:dyDescent="0.15">
      <c r="F1142" s="4"/>
      <c r="G1142" s="4"/>
      <c r="H1142" s="4"/>
    </row>
    <row r="1143" spans="6:8" x14ac:dyDescent="0.15">
      <c r="F1143" s="4"/>
      <c r="G1143" s="4"/>
      <c r="H1143" s="4"/>
    </row>
    <row r="1144" spans="6:8" x14ac:dyDescent="0.15">
      <c r="F1144" s="4"/>
      <c r="G1144" s="4"/>
      <c r="H1144" s="4"/>
    </row>
    <row r="1145" spans="6:8" x14ac:dyDescent="0.15">
      <c r="F1145" s="4"/>
      <c r="G1145" s="4"/>
      <c r="H1145" s="4"/>
    </row>
    <row r="1146" spans="6:8" x14ac:dyDescent="0.15">
      <c r="F1146" s="4"/>
      <c r="G1146" s="4"/>
      <c r="H1146" s="4"/>
    </row>
    <row r="1147" spans="6:8" x14ac:dyDescent="0.15">
      <c r="F1147" s="4"/>
      <c r="G1147" s="4"/>
      <c r="H1147" s="4"/>
    </row>
    <row r="1148" spans="6:8" x14ac:dyDescent="0.15">
      <c r="F1148" s="4"/>
      <c r="G1148" s="4"/>
      <c r="H1148" s="4"/>
    </row>
    <row r="1149" spans="6:8" x14ac:dyDescent="0.15">
      <c r="F1149" s="4"/>
      <c r="G1149" s="4"/>
      <c r="H1149" s="4"/>
    </row>
    <row r="1150" spans="6:8" x14ac:dyDescent="0.15">
      <c r="F1150" s="4"/>
      <c r="G1150" s="4"/>
      <c r="H1150" s="4"/>
    </row>
    <row r="1151" spans="6:8" x14ac:dyDescent="0.15">
      <c r="F1151" s="4"/>
      <c r="G1151" s="4"/>
      <c r="H1151" s="4"/>
    </row>
    <row r="1152" spans="6:8" x14ac:dyDescent="0.15">
      <c r="F1152" s="4"/>
      <c r="G1152" s="4"/>
      <c r="H1152" s="4"/>
    </row>
    <row r="1153" spans="6:8" x14ac:dyDescent="0.15">
      <c r="F1153" s="4"/>
      <c r="G1153" s="4"/>
      <c r="H1153" s="4"/>
    </row>
    <row r="1154" spans="6:8" x14ac:dyDescent="0.15">
      <c r="F1154" s="4"/>
      <c r="G1154" s="4"/>
      <c r="H1154" s="4"/>
    </row>
    <row r="1155" spans="6:8" x14ac:dyDescent="0.15">
      <c r="F1155" s="4"/>
      <c r="G1155" s="4"/>
      <c r="H1155" s="4"/>
    </row>
    <row r="1156" spans="6:8" x14ac:dyDescent="0.15">
      <c r="F1156" s="4"/>
      <c r="G1156" s="4"/>
      <c r="H1156" s="4"/>
    </row>
    <row r="1157" spans="6:8" x14ac:dyDescent="0.15">
      <c r="F1157" s="4"/>
      <c r="G1157" s="4"/>
      <c r="H1157" s="4"/>
    </row>
    <row r="1158" spans="6:8" x14ac:dyDescent="0.15">
      <c r="F1158" s="4"/>
      <c r="G1158" s="4"/>
      <c r="H1158" s="4"/>
    </row>
    <row r="1159" spans="6:8" x14ac:dyDescent="0.15">
      <c r="F1159" s="4"/>
      <c r="G1159" s="4"/>
      <c r="H1159" s="4"/>
    </row>
    <row r="1160" spans="6:8" x14ac:dyDescent="0.15">
      <c r="F1160" s="4"/>
      <c r="G1160" s="4"/>
      <c r="H1160" s="4"/>
    </row>
    <row r="1161" spans="6:8" x14ac:dyDescent="0.15">
      <c r="F1161" s="4"/>
      <c r="G1161" s="4"/>
      <c r="H1161" s="4"/>
    </row>
    <row r="1162" spans="6:8" x14ac:dyDescent="0.15">
      <c r="F1162" s="4"/>
      <c r="G1162" s="4"/>
      <c r="H1162" s="4"/>
    </row>
    <row r="1163" spans="6:8" x14ac:dyDescent="0.15">
      <c r="F1163" s="4"/>
      <c r="G1163" s="4"/>
      <c r="H1163" s="4"/>
    </row>
    <row r="1164" spans="6:8" x14ac:dyDescent="0.15">
      <c r="F1164" s="4"/>
      <c r="G1164" s="4"/>
      <c r="H1164" s="4"/>
    </row>
    <row r="1165" spans="6:8" x14ac:dyDescent="0.15">
      <c r="F1165" s="4"/>
      <c r="G1165" s="4"/>
      <c r="H1165" s="4"/>
    </row>
    <row r="1166" spans="6:8" x14ac:dyDescent="0.15">
      <c r="F1166" s="4"/>
      <c r="G1166" s="4"/>
      <c r="H1166" s="4"/>
    </row>
    <row r="1167" spans="6:8" x14ac:dyDescent="0.15">
      <c r="F1167" s="4"/>
      <c r="G1167" s="4"/>
      <c r="H1167" s="4"/>
    </row>
    <row r="1168" spans="6:8" x14ac:dyDescent="0.15">
      <c r="F1168" s="4"/>
      <c r="G1168" s="4"/>
      <c r="H1168" s="4"/>
    </row>
    <row r="1169" spans="6:8" x14ac:dyDescent="0.15">
      <c r="F1169" s="4"/>
      <c r="G1169" s="4"/>
      <c r="H1169" s="4"/>
    </row>
    <row r="1170" spans="6:8" x14ac:dyDescent="0.15">
      <c r="F1170" s="4"/>
      <c r="G1170" s="4"/>
      <c r="H1170" s="4"/>
    </row>
    <row r="1171" spans="6:8" x14ac:dyDescent="0.15">
      <c r="F1171" s="4"/>
      <c r="G1171" s="4"/>
      <c r="H1171" s="4"/>
    </row>
    <row r="1172" spans="6:8" x14ac:dyDescent="0.15">
      <c r="F1172" s="4"/>
      <c r="G1172" s="4"/>
      <c r="H1172" s="4"/>
    </row>
    <row r="1173" spans="6:8" x14ac:dyDescent="0.15">
      <c r="F1173" s="4"/>
      <c r="G1173" s="4"/>
      <c r="H1173" s="4"/>
    </row>
    <row r="1174" spans="6:8" x14ac:dyDescent="0.15">
      <c r="F1174" s="4"/>
      <c r="G1174" s="4"/>
      <c r="H1174" s="4"/>
    </row>
    <row r="1175" spans="6:8" x14ac:dyDescent="0.15">
      <c r="F1175" s="4"/>
      <c r="G1175" s="4"/>
      <c r="H1175" s="4"/>
    </row>
    <row r="1176" spans="6:8" x14ac:dyDescent="0.15">
      <c r="F1176" s="4"/>
      <c r="G1176" s="4"/>
      <c r="H1176" s="4"/>
    </row>
    <row r="1177" spans="6:8" x14ac:dyDescent="0.15">
      <c r="F1177" s="4"/>
      <c r="G1177" s="4"/>
      <c r="H1177" s="4"/>
    </row>
    <row r="1178" spans="6:8" x14ac:dyDescent="0.15">
      <c r="F1178" s="4"/>
      <c r="G1178" s="4"/>
      <c r="H1178" s="4"/>
    </row>
    <row r="1179" spans="6:8" x14ac:dyDescent="0.15">
      <c r="F1179" s="4"/>
      <c r="G1179" s="4"/>
      <c r="H1179" s="4"/>
    </row>
    <row r="1180" spans="6:8" x14ac:dyDescent="0.15">
      <c r="F1180" s="4"/>
      <c r="G1180" s="4"/>
      <c r="H1180" s="4"/>
    </row>
    <row r="1181" spans="6:8" x14ac:dyDescent="0.15">
      <c r="F1181" s="4"/>
      <c r="G1181" s="4"/>
      <c r="H1181" s="4"/>
    </row>
    <row r="1182" spans="6:8" x14ac:dyDescent="0.15">
      <c r="F1182" s="4"/>
      <c r="G1182" s="4"/>
      <c r="H1182" s="4"/>
    </row>
    <row r="1183" spans="6:8" x14ac:dyDescent="0.15">
      <c r="F1183" s="4"/>
      <c r="G1183" s="4"/>
      <c r="H1183" s="4"/>
    </row>
    <row r="1184" spans="6:8" x14ac:dyDescent="0.15">
      <c r="F1184" s="4"/>
      <c r="G1184" s="4"/>
      <c r="H1184" s="4"/>
    </row>
    <row r="1185" spans="6:8" x14ac:dyDescent="0.15">
      <c r="F1185" s="4"/>
      <c r="G1185" s="4"/>
      <c r="H1185" s="4"/>
    </row>
    <row r="1186" spans="6:8" x14ac:dyDescent="0.15">
      <c r="F1186" s="4"/>
      <c r="G1186" s="4"/>
      <c r="H1186" s="4"/>
    </row>
    <row r="1187" spans="6:8" x14ac:dyDescent="0.15">
      <c r="F1187" s="4"/>
      <c r="G1187" s="4"/>
      <c r="H1187" s="4"/>
    </row>
    <row r="1188" spans="6:8" x14ac:dyDescent="0.15">
      <c r="F1188" s="4"/>
      <c r="G1188" s="4"/>
      <c r="H1188" s="4"/>
    </row>
    <row r="1189" spans="6:8" x14ac:dyDescent="0.15">
      <c r="F1189" s="4"/>
      <c r="G1189" s="4"/>
      <c r="H1189" s="4"/>
    </row>
    <row r="1190" spans="6:8" x14ac:dyDescent="0.15">
      <c r="F1190" s="4"/>
      <c r="G1190" s="4"/>
      <c r="H1190" s="4"/>
    </row>
    <row r="1191" spans="6:8" x14ac:dyDescent="0.15">
      <c r="F1191" s="4"/>
      <c r="G1191" s="4"/>
      <c r="H1191" s="4"/>
    </row>
    <row r="1192" spans="6:8" x14ac:dyDescent="0.15">
      <c r="F1192" s="4"/>
      <c r="G1192" s="4"/>
      <c r="H1192" s="4"/>
    </row>
    <row r="1193" spans="6:8" x14ac:dyDescent="0.15">
      <c r="F1193" s="4"/>
      <c r="G1193" s="4"/>
      <c r="H1193" s="4"/>
    </row>
    <row r="1194" spans="6:8" x14ac:dyDescent="0.15">
      <c r="F1194" s="4"/>
      <c r="G1194" s="4"/>
      <c r="H1194" s="4"/>
    </row>
    <row r="1195" spans="6:8" x14ac:dyDescent="0.15">
      <c r="F1195" s="4"/>
      <c r="G1195" s="4"/>
      <c r="H1195" s="4"/>
    </row>
    <row r="1196" spans="6:8" x14ac:dyDescent="0.15">
      <c r="F1196" s="4"/>
      <c r="G1196" s="4"/>
      <c r="H1196" s="4"/>
    </row>
    <row r="1197" spans="6:8" x14ac:dyDescent="0.15">
      <c r="F1197" s="4"/>
      <c r="G1197" s="4"/>
      <c r="H1197" s="4"/>
    </row>
    <row r="1198" spans="6:8" x14ac:dyDescent="0.15">
      <c r="F1198" s="4"/>
      <c r="G1198" s="4"/>
      <c r="H1198" s="4"/>
    </row>
    <row r="1199" spans="6:8" x14ac:dyDescent="0.15">
      <c r="F1199" s="4"/>
      <c r="G1199" s="4"/>
      <c r="H1199" s="4"/>
    </row>
    <row r="1200" spans="6:8" x14ac:dyDescent="0.15">
      <c r="F1200" s="4"/>
      <c r="G1200" s="4"/>
      <c r="H1200" s="4"/>
    </row>
    <row r="1201" spans="6:8" x14ac:dyDescent="0.15">
      <c r="F1201" s="4"/>
      <c r="G1201" s="4"/>
      <c r="H1201" s="4"/>
    </row>
    <row r="1202" spans="6:8" x14ac:dyDescent="0.15">
      <c r="F1202" s="4"/>
      <c r="G1202" s="4"/>
      <c r="H1202" s="4"/>
    </row>
    <row r="1203" spans="6:8" x14ac:dyDescent="0.15">
      <c r="F1203" s="4"/>
      <c r="G1203" s="4"/>
      <c r="H1203" s="4"/>
    </row>
    <row r="1204" spans="6:8" x14ac:dyDescent="0.15">
      <c r="F1204" s="4"/>
      <c r="G1204" s="4"/>
      <c r="H1204" s="4"/>
    </row>
    <row r="1205" spans="6:8" x14ac:dyDescent="0.15">
      <c r="F1205" s="4"/>
      <c r="G1205" s="4"/>
      <c r="H1205" s="4"/>
    </row>
    <row r="1206" spans="6:8" x14ac:dyDescent="0.15">
      <c r="F1206" s="4"/>
      <c r="G1206" s="4"/>
      <c r="H1206" s="4"/>
    </row>
    <row r="1207" spans="6:8" x14ac:dyDescent="0.15">
      <c r="F1207" s="4"/>
      <c r="G1207" s="4"/>
      <c r="H1207" s="4"/>
    </row>
    <row r="1208" spans="6:8" x14ac:dyDescent="0.15">
      <c r="F1208" s="4"/>
      <c r="G1208" s="4"/>
      <c r="H1208" s="4"/>
    </row>
  </sheetData>
  <mergeCells count="5">
    <mergeCell ref="A2:J2"/>
    <mergeCell ref="N2:W2"/>
    <mergeCell ref="AB2:AH2"/>
    <mergeCell ref="B3:C3"/>
    <mergeCell ref="O3:P3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" zoomScale="70" zoomScaleNormal="70" workbookViewId="0">
      <selection activeCell="S38" sqref="S38"/>
    </sheetView>
  </sheetViews>
  <sheetFormatPr defaultRowHeight="13.5" x14ac:dyDescent="0.1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11</vt:i4>
      </vt:variant>
    </vt:vector>
  </HeadingPairs>
  <TitlesOfParts>
    <vt:vector size="11" baseType="lpstr">
      <vt:lpstr>Hydrologie</vt:lpstr>
      <vt:lpstr>Výpar</vt:lpstr>
      <vt:lpstr>Objemy Bezdrev</vt:lpstr>
      <vt:lpstr>Bilance</vt:lpstr>
      <vt:lpstr>Bilance S nadlepšením QB=0,3</vt:lpstr>
      <vt:lpstr>Bilance S nadlepšením QB=1</vt:lpstr>
      <vt:lpstr>Bilance var.1 QB=0,3</vt:lpstr>
      <vt:lpstr>Bilance  var.2 QB=1</vt:lpstr>
      <vt:lpstr> Graf s nadlepšením </vt:lpstr>
      <vt:lpstr>Prázdnění grafy</vt:lpstr>
      <vt:lpstr>Graf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Vladimír Kaiser</dc:creator>
  <cp:lastModifiedBy>Vladimír Kaiser</cp:lastModifiedBy>
  <dcterms:created xsi:type="dcterms:W3CDTF">2016-09-27T15:24:46Z</dcterms:created>
  <dcterms:modified xsi:type="dcterms:W3CDTF">2016-12-06T20:32:03Z</dcterms:modified>
</cp:coreProperties>
</file>